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ITS\Interaksi Manusia Dan Komputer\HCI Empirical Research\"/>
    </mc:Choice>
  </mc:AlternateContent>
  <xr:revisionPtr revIDLastSave="0" documentId="13_ncr:1_{9C81AD3F-068D-4F31-8D64-66BDADAFAE05}" xr6:coauthVersionLast="47" xr6:coauthVersionMax="47" xr10:uidLastSave="{00000000-0000-0000-0000-000000000000}"/>
  <bookViews>
    <workbookView xWindow="-120" yWindow="-120" windowWidth="20730" windowHeight="11160" activeTab="1" xr2:uid="{4BD63F72-50E7-4653-9E96-028AFB8B00D7}"/>
  </bookViews>
  <sheets>
    <sheet name="Keyboard" sheetId="2" r:id="rId1"/>
    <sheet name="ST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7" i="2" l="1"/>
  <c r="L27" i="2"/>
  <c r="K27" i="2"/>
  <c r="F27" i="2"/>
  <c r="N27" i="2" s="1"/>
  <c r="E27" i="2"/>
  <c r="M27" i="2" s="1"/>
  <c r="D27" i="2"/>
  <c r="C27" i="2"/>
  <c r="B27" i="2"/>
  <c r="J27" i="2" s="1"/>
  <c r="O27" i="2" s="1"/>
  <c r="Q27" i="2" s="1"/>
  <c r="U26" i="2"/>
  <c r="N26" i="2"/>
  <c r="M26" i="2"/>
  <c r="J26" i="2"/>
  <c r="F26" i="2"/>
  <c r="E26" i="2"/>
  <c r="D26" i="2"/>
  <c r="L26" i="2" s="1"/>
  <c r="C26" i="2"/>
  <c r="K26" i="2" s="1"/>
  <c r="B26" i="2"/>
  <c r="U25" i="2"/>
  <c r="L25" i="2"/>
  <c r="K25" i="2"/>
  <c r="F25" i="2"/>
  <c r="N25" i="2" s="1"/>
  <c r="E25" i="2"/>
  <c r="M25" i="2" s="1"/>
  <c r="D25" i="2"/>
  <c r="C25" i="2"/>
  <c r="B25" i="2"/>
  <c r="J25" i="2" s="1"/>
  <c r="U24" i="2"/>
  <c r="N24" i="2"/>
  <c r="M24" i="2"/>
  <c r="J24" i="2"/>
  <c r="F24" i="2"/>
  <c r="E24" i="2"/>
  <c r="D24" i="2"/>
  <c r="L24" i="2" s="1"/>
  <c r="C24" i="2"/>
  <c r="K24" i="2" s="1"/>
  <c r="B24" i="2"/>
  <c r="U23" i="2"/>
  <c r="L23" i="2"/>
  <c r="K23" i="2"/>
  <c r="F23" i="2"/>
  <c r="N23" i="2" s="1"/>
  <c r="E23" i="2"/>
  <c r="M23" i="2" s="1"/>
  <c r="D23" i="2"/>
  <c r="C23" i="2"/>
  <c r="B23" i="2"/>
  <c r="J23" i="2" s="1"/>
  <c r="U22" i="2"/>
  <c r="N22" i="2"/>
  <c r="M22" i="2"/>
  <c r="J22" i="2"/>
  <c r="F22" i="2"/>
  <c r="E22" i="2"/>
  <c r="D22" i="2"/>
  <c r="L22" i="2" s="1"/>
  <c r="C22" i="2"/>
  <c r="K22" i="2" s="1"/>
  <c r="B22" i="2"/>
  <c r="U21" i="2"/>
  <c r="L21" i="2"/>
  <c r="K21" i="2"/>
  <c r="F21" i="2"/>
  <c r="N21" i="2" s="1"/>
  <c r="E21" i="2"/>
  <c r="M21" i="2" s="1"/>
  <c r="D21" i="2"/>
  <c r="C21" i="2"/>
  <c r="B21" i="2"/>
  <c r="J21" i="2" s="1"/>
  <c r="U20" i="2"/>
  <c r="N20" i="2"/>
  <c r="M20" i="2"/>
  <c r="J20" i="2"/>
  <c r="F20" i="2"/>
  <c r="E20" i="2"/>
  <c r="D20" i="2"/>
  <c r="L20" i="2" s="1"/>
  <c r="C20" i="2"/>
  <c r="K20" i="2" s="1"/>
  <c r="B20" i="2"/>
  <c r="U19" i="2"/>
  <c r="L19" i="2"/>
  <c r="K19" i="2"/>
  <c r="F19" i="2"/>
  <c r="N19" i="2" s="1"/>
  <c r="E19" i="2"/>
  <c r="M19" i="2" s="1"/>
  <c r="D19" i="2"/>
  <c r="C19" i="2"/>
  <c r="B19" i="2"/>
  <c r="J19" i="2" s="1"/>
  <c r="O19" i="2" s="1"/>
  <c r="Q19" i="2" s="1"/>
  <c r="U18" i="2"/>
  <c r="U28" i="2" s="1"/>
  <c r="N18" i="2"/>
  <c r="M18" i="2"/>
  <c r="J18" i="2"/>
  <c r="F18" i="2"/>
  <c r="E18" i="2"/>
  <c r="D18" i="2"/>
  <c r="L18" i="2" s="1"/>
  <c r="C18" i="2"/>
  <c r="G18" i="2" s="1"/>
  <c r="B18" i="2"/>
  <c r="Q11" i="2"/>
  <c r="R11" i="2" s="1"/>
  <c r="R10" i="2"/>
  <c r="Q10" i="2"/>
  <c r="Q9" i="2"/>
  <c r="R9" i="2" s="1"/>
  <c r="R8" i="2"/>
  <c r="Q8" i="2"/>
  <c r="Q7" i="2"/>
  <c r="R7" i="2" s="1"/>
  <c r="R6" i="2"/>
  <c r="Q6" i="2"/>
  <c r="Q5" i="2"/>
  <c r="R5" i="2" s="1"/>
  <c r="R4" i="2"/>
  <c r="Q4" i="2"/>
  <c r="Q3" i="2"/>
  <c r="R3" i="2" s="1"/>
  <c r="R2" i="2"/>
  <c r="Q2" i="2"/>
  <c r="Q2" i="1"/>
  <c r="R2" i="1"/>
  <c r="Q3" i="1"/>
  <c r="R3" i="1" s="1"/>
  <c r="Q4" i="1"/>
  <c r="R4" i="1"/>
  <c r="Q5" i="1"/>
  <c r="R5" i="1" s="1"/>
  <c r="Q6" i="1"/>
  <c r="R6" i="1"/>
  <c r="Q7" i="1"/>
  <c r="R7" i="1" s="1"/>
  <c r="Q8" i="1"/>
  <c r="R8" i="1"/>
  <c r="Q9" i="1"/>
  <c r="R9" i="1" s="1"/>
  <c r="Q10" i="1"/>
  <c r="R10" i="1"/>
  <c r="Q11" i="1"/>
  <c r="R11" i="1" s="1"/>
  <c r="B18" i="1"/>
  <c r="C18" i="1"/>
  <c r="D18" i="1"/>
  <c r="E18" i="1"/>
  <c r="F18" i="1"/>
  <c r="G18" i="1" s="1"/>
  <c r="J18" i="1"/>
  <c r="K18" i="1"/>
  <c r="L18" i="1"/>
  <c r="M18" i="1"/>
  <c r="U18" i="1"/>
  <c r="B19" i="1"/>
  <c r="C19" i="1"/>
  <c r="D19" i="1"/>
  <c r="G19" i="1" s="1"/>
  <c r="E19" i="1"/>
  <c r="F19" i="1"/>
  <c r="J19" i="1"/>
  <c r="O19" i="1" s="1"/>
  <c r="Q19" i="1" s="1"/>
  <c r="K19" i="1"/>
  <c r="L19" i="1"/>
  <c r="M19" i="1"/>
  <c r="N19" i="1"/>
  <c r="U19" i="1"/>
  <c r="B20" i="1"/>
  <c r="C20" i="1"/>
  <c r="D20" i="1"/>
  <c r="E20" i="1"/>
  <c r="F20" i="1"/>
  <c r="G20" i="1" s="1"/>
  <c r="J20" i="1"/>
  <c r="K20" i="1"/>
  <c r="L20" i="1"/>
  <c r="M20" i="1"/>
  <c r="U20" i="1"/>
  <c r="B21" i="1"/>
  <c r="C21" i="1"/>
  <c r="D21" i="1"/>
  <c r="G21" i="1" s="1"/>
  <c r="E21" i="1"/>
  <c r="F21" i="1"/>
  <c r="J21" i="1"/>
  <c r="K21" i="1"/>
  <c r="M21" i="1"/>
  <c r="N21" i="1"/>
  <c r="U21" i="1"/>
  <c r="B22" i="1"/>
  <c r="C22" i="1"/>
  <c r="D22" i="1"/>
  <c r="G22" i="1" s="1"/>
  <c r="E22" i="1"/>
  <c r="F22" i="1"/>
  <c r="N22" i="1" s="1"/>
  <c r="J22" i="1"/>
  <c r="K22" i="1"/>
  <c r="L22" i="1"/>
  <c r="O22" i="1" s="1"/>
  <c r="Q22" i="1" s="1"/>
  <c r="M22" i="1"/>
  <c r="U22" i="1"/>
  <c r="B23" i="1"/>
  <c r="C23" i="1"/>
  <c r="D23" i="1"/>
  <c r="G23" i="1" s="1"/>
  <c r="E23" i="1"/>
  <c r="F23" i="1"/>
  <c r="J23" i="1"/>
  <c r="O23" i="1" s="1"/>
  <c r="Q23" i="1" s="1"/>
  <c r="K23" i="1"/>
  <c r="L23" i="1"/>
  <c r="M23" i="1"/>
  <c r="N23" i="1"/>
  <c r="U23" i="1"/>
  <c r="B24" i="1"/>
  <c r="G24" i="1" s="1"/>
  <c r="C24" i="1"/>
  <c r="D24" i="1"/>
  <c r="E24" i="1"/>
  <c r="F24" i="1"/>
  <c r="N24" i="1" s="1"/>
  <c r="J24" i="1"/>
  <c r="K24" i="1"/>
  <c r="L24" i="1"/>
  <c r="M24" i="1"/>
  <c r="U24" i="1"/>
  <c r="B25" i="1"/>
  <c r="C25" i="1"/>
  <c r="K25" i="1" s="1"/>
  <c r="D25" i="1"/>
  <c r="G25" i="1" s="1"/>
  <c r="E25" i="1"/>
  <c r="F25" i="1"/>
  <c r="J25" i="1"/>
  <c r="M25" i="1"/>
  <c r="N25" i="1"/>
  <c r="U25" i="1"/>
  <c r="B26" i="1"/>
  <c r="G26" i="1" s="1"/>
  <c r="C26" i="1"/>
  <c r="D26" i="1"/>
  <c r="E26" i="1"/>
  <c r="F26" i="1"/>
  <c r="N26" i="1" s="1"/>
  <c r="J26" i="1"/>
  <c r="O26" i="1" s="1"/>
  <c r="Q26" i="1" s="1"/>
  <c r="K26" i="1"/>
  <c r="L26" i="1"/>
  <c r="M26" i="1"/>
  <c r="U26" i="1"/>
  <c r="B27" i="1"/>
  <c r="C27" i="1"/>
  <c r="K27" i="1" s="1"/>
  <c r="D27" i="1"/>
  <c r="G27" i="1" s="1"/>
  <c r="E27" i="1"/>
  <c r="F27" i="1"/>
  <c r="J27" i="1"/>
  <c r="M27" i="1"/>
  <c r="N27" i="1"/>
  <c r="U27" i="1"/>
  <c r="U28" i="1"/>
  <c r="O26" i="2" l="1"/>
  <c r="Q26" i="2" s="1"/>
  <c r="R12" i="2"/>
  <c r="O20" i="2"/>
  <c r="Q20" i="2" s="1"/>
  <c r="O21" i="2"/>
  <c r="Q21" i="2" s="1"/>
  <c r="O22" i="2"/>
  <c r="Q22" i="2" s="1"/>
  <c r="O23" i="2"/>
  <c r="Q23" i="2" s="1"/>
  <c r="O24" i="2"/>
  <c r="Q24" i="2" s="1"/>
  <c r="O25" i="2"/>
  <c r="Q25" i="2" s="1"/>
  <c r="G20" i="2"/>
  <c r="G22" i="2"/>
  <c r="G24" i="2"/>
  <c r="G26" i="2"/>
  <c r="K18" i="2"/>
  <c r="O18" i="2" s="1"/>
  <c r="Q18" i="2" s="1"/>
  <c r="G19" i="2"/>
  <c r="G21" i="2"/>
  <c r="G23" i="2"/>
  <c r="G25" i="2"/>
  <c r="G27" i="2"/>
  <c r="O24" i="1"/>
  <c r="Q24" i="1" s="1"/>
  <c r="R12" i="1"/>
  <c r="O25" i="1"/>
  <c r="Q25" i="1" s="1"/>
  <c r="L27" i="1"/>
  <c r="O27" i="1" s="1"/>
  <c r="Q27" i="1" s="1"/>
  <c r="L25" i="1"/>
  <c r="L21" i="1"/>
  <c r="O21" i="1" s="1"/>
  <c r="Q21" i="1" s="1"/>
  <c r="N20" i="1"/>
  <c r="O20" i="1" s="1"/>
  <c r="Q20" i="1" s="1"/>
  <c r="N18" i="1"/>
  <c r="O18" i="1" s="1"/>
  <c r="Q18" i="1" s="1"/>
</calcChain>
</file>

<file path=xl/sharedStrings.xml><?xml version="1.0" encoding="utf-8"?>
<sst xmlns="http://schemas.openxmlformats.org/spreadsheetml/2006/main" count="246" uniqueCount="67">
  <si>
    <t>Total</t>
  </si>
  <si>
    <t>P10</t>
  </si>
  <si>
    <t>P9</t>
  </si>
  <si>
    <t>P8</t>
  </si>
  <si>
    <t>P7</t>
  </si>
  <si>
    <t>P6</t>
  </si>
  <si>
    <t>P5</t>
  </si>
  <si>
    <t>P4</t>
  </si>
  <si>
    <t>P3</t>
  </si>
  <si>
    <t>P2</t>
  </si>
  <si>
    <t>P1</t>
  </si>
  <si>
    <t>Jumlah (rata-rata*2,5)</t>
  </si>
  <si>
    <t>Rata-rata</t>
  </si>
  <si>
    <t>Responden</t>
  </si>
  <si>
    <t>Jumlah</t>
  </si>
  <si>
    <t>Skala Jawaban</t>
  </si>
  <si>
    <t>Rekapitulasi Pernyataan SUS</t>
  </si>
  <si>
    <t>Rekapitulasi Rata-Rata Nilai</t>
  </si>
  <si>
    <t>Rekap Jawaban dari Responden</t>
  </si>
  <si>
    <t>rata-rata</t>
  </si>
  <si>
    <t>Karyawan Swasta</t>
  </si>
  <si>
    <t>S1</t>
  </si>
  <si>
    <t>Pria</t>
  </si>
  <si>
    <t>R10</t>
  </si>
  <si>
    <t>Perdagangan</t>
  </si>
  <si>
    <t>SMA/SMK</t>
  </si>
  <si>
    <t>Wanita</t>
  </si>
  <si>
    <t>R9</t>
  </si>
  <si>
    <t>R8</t>
  </si>
  <si>
    <t>Pelajar/ Mahasiswa</t>
  </si>
  <si>
    <t>R7</t>
  </si>
  <si>
    <t>Worst</t>
  </si>
  <si>
    <t>F</t>
  </si>
  <si>
    <t>&lt;51</t>
  </si>
  <si>
    <t>Sangat Setuju</t>
  </si>
  <si>
    <t>R6</t>
  </si>
  <si>
    <t>Poor</t>
  </si>
  <si>
    <t>D</t>
  </si>
  <si>
    <t>51-67</t>
  </si>
  <si>
    <t>Setuju</t>
  </si>
  <si>
    <t>Karyawan Honorer</t>
  </si>
  <si>
    <t>R5</t>
  </si>
  <si>
    <t>OK</t>
  </si>
  <si>
    <t>C</t>
  </si>
  <si>
    <t>Ragu-Ragu</t>
  </si>
  <si>
    <t>R4</t>
  </si>
  <si>
    <t>Good</t>
  </si>
  <si>
    <t>B</t>
  </si>
  <si>
    <t>68-81</t>
  </si>
  <si>
    <t>Tidak Setuju</t>
  </si>
  <si>
    <t>R3</t>
  </si>
  <si>
    <t>Excellent</t>
  </si>
  <si>
    <t>A</t>
  </si>
  <si>
    <t>&gt;81</t>
  </si>
  <si>
    <t>Sangat Tidak Setuju</t>
  </si>
  <si>
    <t>R2</t>
  </si>
  <si>
    <t>Skor SUS</t>
  </si>
  <si>
    <t>keterangan</t>
  </si>
  <si>
    <t>Skala</t>
  </si>
  <si>
    <t>R1</t>
  </si>
  <si>
    <t>SUS</t>
  </si>
  <si>
    <t>Skala jawaban</t>
  </si>
  <si>
    <t>Pekerjaan</t>
  </si>
  <si>
    <t>Pendidikan Terakhir</t>
  </si>
  <si>
    <t>Jenis Kelamin</t>
  </si>
  <si>
    <t>Usia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</si>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</sst>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2" borderId="1" xfId="1" applyFont="1" applyBorder="1"/>
    <xf numFmtId="0" fontId="1" fillId="2" borderId="1" xfId="1" applyBorder="1" applyAlignment="1">
      <alignment horizontal="center"/>
    </xf>
    <xf numFmtId="0" fontId="1" fillId="2" borderId="1" xfId="1" applyBorder="1" applyAlignment="1">
      <alignment horizontal="center" wrapText="1"/>
    </xf>
    <xf numFmtId="0" fontId="1" fillId="2" borderId="1" xfId="1" applyBorder="1"/>
    <xf numFmtId="0" fontId="1" fillId="2" borderId="2" xfId="1" applyBorder="1" applyAlignment="1">
      <alignment horizontal="center"/>
    </xf>
    <xf numFmtId="0" fontId="0" fillId="2" borderId="1" xfId="1" applyFont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0" fillId="0" borderId="0" xfId="0" applyAlignment="1">
      <alignment wrapText="1"/>
    </xf>
    <xf numFmtId="0" fontId="2" fillId="0" borderId="1" xfId="0" applyFont="1" applyBorder="1"/>
    <xf numFmtId="0" fontId="0" fillId="0" borderId="5" xfId="0" applyBorder="1"/>
    <xf numFmtId="22" fontId="0" fillId="0" borderId="1" xfId="0" applyNumberFormat="1" applyBorder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5" xfId="1" applyBorder="1" applyAlignment="1">
      <alignment horizontal="center"/>
    </xf>
    <xf numFmtId="0" fontId="0" fillId="2" borderId="1" xfId="1" applyFont="1" applyBorder="1" applyAlignment="1">
      <alignment horizontal="center" vertical="center" wrapText="1"/>
    </xf>
    <xf numFmtId="0" fontId="0" fillId="0" borderId="8" xfId="1" applyFont="1" applyFill="1" applyBorder="1" applyAlignment="1">
      <alignment horizontal="center" vertical="center" wrapText="1"/>
    </xf>
    <xf numFmtId="0" fontId="0" fillId="2" borderId="5" xfId="1" applyFont="1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0D027-77FD-44C7-8C16-75995E29AA0E}">
  <dimension ref="A1:Y28"/>
  <sheetViews>
    <sheetView workbookViewId="0">
      <selection activeCell="L13" sqref="L13"/>
    </sheetView>
  </sheetViews>
  <sheetFormatPr defaultRowHeight="15" x14ac:dyDescent="0.25"/>
  <cols>
    <col min="1" max="1" width="18.42578125" customWidth="1"/>
    <col min="2" max="2" width="12.42578125" customWidth="1"/>
    <col min="3" max="3" width="9.42578125" customWidth="1"/>
    <col min="5" max="5" width="13.85546875" customWidth="1"/>
    <col min="6" max="6" width="20.7109375" customWidth="1"/>
    <col min="7" max="16" width="5.85546875" customWidth="1"/>
    <col min="21" max="21" width="21.5703125" customWidth="1"/>
    <col min="25" max="25" width="15.85546875" customWidth="1"/>
  </cols>
  <sheetData>
    <row r="1" spans="1:25" ht="30" x14ac:dyDescent="0.25">
      <c r="A1" s="22" t="s">
        <v>66</v>
      </c>
      <c r="B1" s="19" t="s">
        <v>13</v>
      </c>
      <c r="C1" s="19" t="s">
        <v>65</v>
      </c>
      <c r="D1" s="19" t="s">
        <v>64</v>
      </c>
      <c r="E1" s="19" t="s">
        <v>63</v>
      </c>
      <c r="F1" s="19" t="s">
        <v>62</v>
      </c>
      <c r="G1" s="19" t="s">
        <v>10</v>
      </c>
      <c r="H1" s="19" t="s">
        <v>9</v>
      </c>
      <c r="I1" s="19" t="s">
        <v>8</v>
      </c>
      <c r="J1" s="19" t="s">
        <v>7</v>
      </c>
      <c r="K1" s="19" t="s">
        <v>6</v>
      </c>
      <c r="L1" s="19" t="s">
        <v>5</v>
      </c>
      <c r="M1" s="19" t="s">
        <v>4</v>
      </c>
      <c r="N1" s="19" t="s">
        <v>3</v>
      </c>
      <c r="O1" s="19" t="s">
        <v>2</v>
      </c>
      <c r="P1" s="19" t="s">
        <v>1</v>
      </c>
      <c r="Q1" s="19" t="s">
        <v>61</v>
      </c>
      <c r="R1" s="19" t="s">
        <v>60</v>
      </c>
      <c r="S1" s="20"/>
    </row>
    <row r="2" spans="1:25" x14ac:dyDescent="0.25">
      <c r="A2" s="13">
        <v>45258.770381944443</v>
      </c>
      <c r="B2" s="1" t="s">
        <v>59</v>
      </c>
      <c r="C2" s="1">
        <v>23</v>
      </c>
      <c r="D2" s="1" t="s">
        <v>26</v>
      </c>
      <c r="E2" s="1" t="s">
        <v>21</v>
      </c>
      <c r="F2" s="1" t="s">
        <v>20</v>
      </c>
      <c r="G2" s="1">
        <v>5</v>
      </c>
      <c r="H2" s="1">
        <v>1</v>
      </c>
      <c r="I2" s="1">
        <v>5</v>
      </c>
      <c r="J2" s="1">
        <v>1</v>
      </c>
      <c r="K2" s="1">
        <v>5</v>
      </c>
      <c r="L2" s="1">
        <v>1</v>
      </c>
      <c r="M2" s="1">
        <v>4</v>
      </c>
      <c r="N2" s="1">
        <v>1</v>
      </c>
      <c r="O2" s="1">
        <v>1</v>
      </c>
      <c r="P2" s="1">
        <v>2</v>
      </c>
      <c r="Q2" s="1">
        <f>((G2-1)-1)+(5-(H2-1))+((I2-1)-1)+(5-(J2-1))+((K2-1)-1)+(5-(L2-1))+((M2-1)-1)+(5-(N2-1))+((O2-1)-1)+(5-(P2-1))</f>
        <v>34</v>
      </c>
      <c r="R2" s="1">
        <f>Q2*2.5</f>
        <v>85</v>
      </c>
      <c r="T2" s="19" t="s">
        <v>58</v>
      </c>
      <c r="U2" s="19" t="s">
        <v>57</v>
      </c>
      <c r="W2" s="18" t="s">
        <v>56</v>
      </c>
      <c r="X2" s="17"/>
      <c r="Y2" s="16"/>
    </row>
    <row r="3" spans="1:25" x14ac:dyDescent="0.25">
      <c r="A3" s="13">
        <v>45258.771018518521</v>
      </c>
      <c r="B3" s="1" t="s">
        <v>55</v>
      </c>
      <c r="C3" s="1">
        <v>27</v>
      </c>
      <c r="D3" s="1" t="s">
        <v>22</v>
      </c>
      <c r="E3" s="1" t="s">
        <v>21</v>
      </c>
      <c r="F3" s="1" t="s">
        <v>29</v>
      </c>
      <c r="G3" s="1">
        <v>5</v>
      </c>
      <c r="H3" s="1">
        <v>1</v>
      </c>
      <c r="I3" s="1">
        <v>4</v>
      </c>
      <c r="J3" s="1">
        <v>2</v>
      </c>
      <c r="K3" s="1">
        <v>5</v>
      </c>
      <c r="L3" s="1">
        <v>1</v>
      </c>
      <c r="M3" s="1">
        <v>4</v>
      </c>
      <c r="N3" s="1">
        <v>2</v>
      </c>
      <c r="O3" s="1">
        <v>5</v>
      </c>
      <c r="P3" s="1">
        <v>2</v>
      </c>
      <c r="Q3" s="1">
        <f t="shared" ref="Q3:Q11" si="0">((G3-1)-1)+(5-(H3-1))+((I3-1)-1)+(5-(J3-1))+((K3-1)-1)+(5-(L3-1))+((M3-1)-1)+(5-(N3-1))+((O3-1)-1)+(5-(P3-1))</f>
        <v>35</v>
      </c>
      <c r="R3" s="1">
        <f t="shared" ref="R3:R11" si="1">Q3*2.5</f>
        <v>87.5</v>
      </c>
      <c r="T3" s="15">
        <v>1</v>
      </c>
      <c r="U3" s="14" t="s">
        <v>54</v>
      </c>
      <c r="W3" s="1" t="s">
        <v>53</v>
      </c>
      <c r="X3" s="1" t="s">
        <v>52</v>
      </c>
      <c r="Y3" s="1" t="s">
        <v>51</v>
      </c>
    </row>
    <row r="4" spans="1:25" x14ac:dyDescent="0.25">
      <c r="A4" s="13">
        <v>45258.771562499998</v>
      </c>
      <c r="B4" s="1" t="s">
        <v>50</v>
      </c>
      <c r="C4" s="1">
        <v>23</v>
      </c>
      <c r="D4" s="1" t="s">
        <v>22</v>
      </c>
      <c r="E4" s="1" t="s">
        <v>21</v>
      </c>
      <c r="F4" s="1" t="s">
        <v>40</v>
      </c>
      <c r="G4" s="1">
        <v>4</v>
      </c>
      <c r="H4" s="1">
        <v>1</v>
      </c>
      <c r="I4" s="1">
        <v>5</v>
      </c>
      <c r="J4" s="1">
        <v>2</v>
      </c>
      <c r="K4" s="1">
        <v>4</v>
      </c>
      <c r="L4" s="1">
        <v>2</v>
      </c>
      <c r="M4" s="1">
        <v>5</v>
      </c>
      <c r="N4" s="1">
        <v>1</v>
      </c>
      <c r="O4" s="1">
        <v>5</v>
      </c>
      <c r="P4" s="1">
        <v>1</v>
      </c>
      <c r="Q4" s="1">
        <f t="shared" si="0"/>
        <v>36</v>
      </c>
      <c r="R4" s="1">
        <f t="shared" si="1"/>
        <v>90</v>
      </c>
      <c r="T4" s="15">
        <v>2</v>
      </c>
      <c r="U4" s="14" t="s">
        <v>49</v>
      </c>
      <c r="W4" s="1" t="s">
        <v>48</v>
      </c>
      <c r="X4" s="1" t="s">
        <v>47</v>
      </c>
      <c r="Y4" s="1" t="s">
        <v>46</v>
      </c>
    </row>
    <row r="5" spans="1:25" x14ac:dyDescent="0.25">
      <c r="A5" s="13">
        <v>45258.77553240741</v>
      </c>
      <c r="B5" s="1" t="s">
        <v>45</v>
      </c>
      <c r="C5" s="1">
        <v>22</v>
      </c>
      <c r="D5" s="1" t="s">
        <v>26</v>
      </c>
      <c r="E5" s="1" t="s">
        <v>21</v>
      </c>
      <c r="F5" s="1" t="s">
        <v>40</v>
      </c>
      <c r="G5" s="1">
        <v>4</v>
      </c>
      <c r="H5" s="1">
        <v>1</v>
      </c>
      <c r="I5" s="1">
        <v>4</v>
      </c>
      <c r="J5" s="1">
        <v>1</v>
      </c>
      <c r="K5" s="1">
        <v>5</v>
      </c>
      <c r="L5" s="1">
        <v>1</v>
      </c>
      <c r="M5" s="1">
        <v>4</v>
      </c>
      <c r="N5" s="1">
        <v>1</v>
      </c>
      <c r="O5" s="1">
        <v>5</v>
      </c>
      <c r="P5" s="1">
        <v>1</v>
      </c>
      <c r="Q5" s="1">
        <f t="shared" si="0"/>
        <v>37</v>
      </c>
      <c r="R5" s="1">
        <f t="shared" si="1"/>
        <v>92.5</v>
      </c>
      <c r="T5" s="15">
        <v>3</v>
      </c>
      <c r="U5" s="14" t="s">
        <v>44</v>
      </c>
      <c r="W5" s="1">
        <v>68</v>
      </c>
      <c r="X5" s="1" t="s">
        <v>43</v>
      </c>
      <c r="Y5" s="1" t="s">
        <v>42</v>
      </c>
    </row>
    <row r="6" spans="1:25" x14ac:dyDescent="0.25">
      <c r="A6" s="13">
        <v>45258.783460648148</v>
      </c>
      <c r="B6" s="1" t="s">
        <v>41</v>
      </c>
      <c r="C6" s="1">
        <v>22</v>
      </c>
      <c r="D6" s="1" t="s">
        <v>22</v>
      </c>
      <c r="E6" s="1" t="s">
        <v>21</v>
      </c>
      <c r="F6" s="1" t="s">
        <v>40</v>
      </c>
      <c r="G6" s="1">
        <v>5</v>
      </c>
      <c r="H6" s="1">
        <v>1</v>
      </c>
      <c r="I6" s="1">
        <v>5</v>
      </c>
      <c r="J6" s="1">
        <v>1</v>
      </c>
      <c r="K6" s="1">
        <v>5</v>
      </c>
      <c r="L6" s="1">
        <v>1</v>
      </c>
      <c r="M6" s="1">
        <v>5</v>
      </c>
      <c r="N6" s="1">
        <v>1</v>
      </c>
      <c r="O6" s="1">
        <v>5</v>
      </c>
      <c r="P6" s="1">
        <v>1</v>
      </c>
      <c r="Q6" s="1">
        <f t="shared" si="0"/>
        <v>40</v>
      </c>
      <c r="R6" s="1">
        <f t="shared" si="1"/>
        <v>100</v>
      </c>
      <c r="T6" s="15">
        <v>4</v>
      </c>
      <c r="U6" s="14" t="s">
        <v>39</v>
      </c>
      <c r="W6" s="1" t="s">
        <v>38</v>
      </c>
      <c r="X6" s="1" t="s">
        <v>37</v>
      </c>
      <c r="Y6" s="1" t="s">
        <v>36</v>
      </c>
    </row>
    <row r="7" spans="1:25" x14ac:dyDescent="0.25">
      <c r="A7" s="13">
        <v>45258.820879629631</v>
      </c>
      <c r="B7" s="1" t="s">
        <v>35</v>
      </c>
      <c r="C7" s="1">
        <v>20</v>
      </c>
      <c r="D7" s="1" t="s">
        <v>22</v>
      </c>
      <c r="E7" s="1" t="s">
        <v>25</v>
      </c>
      <c r="F7" s="1" t="s">
        <v>29</v>
      </c>
      <c r="G7" s="1">
        <v>3</v>
      </c>
      <c r="H7" s="1">
        <v>2</v>
      </c>
      <c r="I7" s="1">
        <v>4</v>
      </c>
      <c r="J7" s="1">
        <v>4</v>
      </c>
      <c r="K7" s="1">
        <v>5</v>
      </c>
      <c r="L7" s="1">
        <v>2</v>
      </c>
      <c r="M7" s="1">
        <v>3</v>
      </c>
      <c r="N7" s="1">
        <v>2</v>
      </c>
      <c r="O7" s="1">
        <v>3</v>
      </c>
      <c r="P7" s="1">
        <v>4</v>
      </c>
      <c r="Q7" s="1">
        <f t="shared" si="0"/>
        <v>24</v>
      </c>
      <c r="R7" s="1">
        <f t="shared" si="1"/>
        <v>60</v>
      </c>
      <c r="T7" s="15">
        <v>5</v>
      </c>
      <c r="U7" s="14" t="s">
        <v>34</v>
      </c>
      <c r="W7" s="1" t="s">
        <v>33</v>
      </c>
      <c r="X7" s="1" t="s">
        <v>32</v>
      </c>
      <c r="Y7" s="1" t="s">
        <v>31</v>
      </c>
    </row>
    <row r="8" spans="1:25" x14ac:dyDescent="0.25">
      <c r="A8" s="13">
        <v>45258.822418981479</v>
      </c>
      <c r="B8" s="1" t="s">
        <v>30</v>
      </c>
      <c r="C8" s="1">
        <v>21</v>
      </c>
      <c r="D8" s="1" t="s">
        <v>26</v>
      </c>
      <c r="E8" s="1" t="s">
        <v>25</v>
      </c>
      <c r="F8" s="1" t="s">
        <v>29</v>
      </c>
      <c r="G8" s="1">
        <v>4</v>
      </c>
      <c r="H8" s="1">
        <v>3</v>
      </c>
      <c r="I8" s="1">
        <v>3</v>
      </c>
      <c r="J8" s="1">
        <v>4</v>
      </c>
      <c r="K8" s="1">
        <v>4</v>
      </c>
      <c r="L8" s="1">
        <v>3</v>
      </c>
      <c r="M8" s="1">
        <v>3</v>
      </c>
      <c r="N8" s="1">
        <v>3</v>
      </c>
      <c r="O8" s="1">
        <v>4</v>
      </c>
      <c r="P8" s="1">
        <v>4</v>
      </c>
      <c r="Q8" s="1">
        <f t="shared" si="0"/>
        <v>21</v>
      </c>
      <c r="R8" s="1">
        <f t="shared" si="1"/>
        <v>52.5</v>
      </c>
    </row>
    <row r="9" spans="1:25" x14ac:dyDescent="0.25">
      <c r="A9" s="13">
        <v>45259.602685185186</v>
      </c>
      <c r="B9" s="1" t="s">
        <v>28</v>
      </c>
      <c r="C9" s="1">
        <v>23</v>
      </c>
      <c r="D9" s="1" t="s">
        <v>26</v>
      </c>
      <c r="E9" s="1" t="s">
        <v>21</v>
      </c>
      <c r="F9" s="1" t="s">
        <v>24</v>
      </c>
      <c r="G9" s="1">
        <v>5</v>
      </c>
      <c r="H9" s="1">
        <v>1</v>
      </c>
      <c r="I9" s="1">
        <v>5</v>
      </c>
      <c r="J9" s="1">
        <v>1</v>
      </c>
      <c r="K9" s="1">
        <v>5</v>
      </c>
      <c r="L9" s="1">
        <v>1</v>
      </c>
      <c r="M9" s="1">
        <v>5</v>
      </c>
      <c r="N9" s="1">
        <v>1</v>
      </c>
      <c r="O9" s="1">
        <v>5</v>
      </c>
      <c r="P9" s="1">
        <v>1</v>
      </c>
      <c r="Q9" s="1">
        <f t="shared" si="0"/>
        <v>40</v>
      </c>
      <c r="R9" s="1">
        <f t="shared" si="1"/>
        <v>100</v>
      </c>
    </row>
    <row r="10" spans="1:25" x14ac:dyDescent="0.25">
      <c r="A10" s="13">
        <v>45259.605231481481</v>
      </c>
      <c r="B10" s="1" t="s">
        <v>27</v>
      </c>
      <c r="C10" s="1">
        <v>23</v>
      </c>
      <c r="D10" s="1" t="s">
        <v>26</v>
      </c>
      <c r="E10" s="1" t="s">
        <v>25</v>
      </c>
      <c r="F10" s="1" t="s">
        <v>24</v>
      </c>
      <c r="G10" s="1">
        <v>5</v>
      </c>
      <c r="H10" s="1">
        <v>1</v>
      </c>
      <c r="I10" s="1">
        <v>5</v>
      </c>
      <c r="J10" s="1">
        <v>1</v>
      </c>
      <c r="K10" s="1">
        <v>5</v>
      </c>
      <c r="L10" s="1">
        <v>1</v>
      </c>
      <c r="M10" s="1">
        <v>5</v>
      </c>
      <c r="N10" s="1">
        <v>1</v>
      </c>
      <c r="O10" s="1">
        <v>5</v>
      </c>
      <c r="P10" s="1">
        <v>1</v>
      </c>
      <c r="Q10" s="1">
        <f t="shared" si="0"/>
        <v>40</v>
      </c>
      <c r="R10" s="1">
        <f t="shared" si="1"/>
        <v>100</v>
      </c>
    </row>
    <row r="11" spans="1:25" x14ac:dyDescent="0.25">
      <c r="A11" s="13">
        <v>45259.608888888892</v>
      </c>
      <c r="B11" s="1" t="s">
        <v>23</v>
      </c>
      <c r="C11" s="1">
        <v>27</v>
      </c>
      <c r="D11" s="1" t="s">
        <v>22</v>
      </c>
      <c r="E11" s="1" t="s">
        <v>21</v>
      </c>
      <c r="F11" s="1" t="s">
        <v>20</v>
      </c>
      <c r="G11" s="1">
        <v>5</v>
      </c>
      <c r="H11" s="1">
        <v>1</v>
      </c>
      <c r="I11" s="1">
        <v>5</v>
      </c>
      <c r="J11" s="1">
        <v>1</v>
      </c>
      <c r="K11" s="1">
        <v>5</v>
      </c>
      <c r="L11" s="1">
        <v>1</v>
      </c>
      <c r="M11" s="1">
        <v>5</v>
      </c>
      <c r="N11" s="1">
        <v>1</v>
      </c>
      <c r="O11" s="1">
        <v>5</v>
      </c>
      <c r="P11" s="1">
        <v>1</v>
      </c>
      <c r="Q11" s="1">
        <f t="shared" si="0"/>
        <v>40</v>
      </c>
      <c r="R11" s="1">
        <f t="shared" si="1"/>
        <v>100</v>
      </c>
    </row>
    <row r="12" spans="1:25" x14ac:dyDescent="0.25">
      <c r="Q12" s="5" t="s">
        <v>19</v>
      </c>
      <c r="R12" s="11">
        <f>AVERAGE(R2:R11)</f>
        <v>86.75</v>
      </c>
    </row>
    <row r="13" spans="1:25" x14ac:dyDescent="0.25">
      <c r="R13" s="10"/>
    </row>
    <row r="15" spans="1:25" x14ac:dyDescent="0.25">
      <c r="A15" s="9" t="s">
        <v>18</v>
      </c>
      <c r="B15" s="9"/>
      <c r="C15" s="9"/>
      <c r="D15" s="9"/>
      <c r="E15" s="9"/>
      <c r="F15" s="9"/>
      <c r="G15" s="9"/>
      <c r="I15" t="s">
        <v>17</v>
      </c>
      <c r="S15" t="s">
        <v>16</v>
      </c>
    </row>
    <row r="16" spans="1:25" ht="15" customHeight="1" x14ac:dyDescent="0.25">
      <c r="A16" s="8"/>
      <c r="B16" s="3" t="s">
        <v>15</v>
      </c>
      <c r="C16" s="3"/>
      <c r="D16" s="3"/>
      <c r="E16" s="3"/>
      <c r="F16" s="3"/>
      <c r="G16" s="4" t="s">
        <v>13</v>
      </c>
      <c r="I16" s="3"/>
      <c r="J16" s="3" t="s">
        <v>15</v>
      </c>
      <c r="K16" s="3"/>
      <c r="L16" s="3"/>
      <c r="M16" s="3"/>
      <c r="N16" s="3"/>
      <c r="O16" s="4" t="s">
        <v>14</v>
      </c>
      <c r="P16" s="4" t="s">
        <v>13</v>
      </c>
      <c r="Q16" s="4" t="s">
        <v>12</v>
      </c>
      <c r="S16" s="3"/>
      <c r="T16" s="7" t="s">
        <v>12</v>
      </c>
      <c r="U16" s="7" t="s">
        <v>11</v>
      </c>
    </row>
    <row r="17" spans="1:21" x14ac:dyDescent="0.25">
      <c r="A17" s="6"/>
      <c r="B17" s="5">
        <v>1</v>
      </c>
      <c r="C17" s="5">
        <v>2</v>
      </c>
      <c r="D17" s="5">
        <v>3</v>
      </c>
      <c r="E17" s="5">
        <v>4</v>
      </c>
      <c r="F17" s="5">
        <v>5</v>
      </c>
      <c r="G17" s="4"/>
      <c r="I17" s="3"/>
      <c r="J17" s="5">
        <v>1</v>
      </c>
      <c r="K17" s="5">
        <v>2</v>
      </c>
      <c r="L17" s="5">
        <v>3</v>
      </c>
      <c r="M17" s="5">
        <v>4</v>
      </c>
      <c r="N17" s="5">
        <v>5</v>
      </c>
      <c r="O17" s="4"/>
      <c r="P17" s="4"/>
      <c r="Q17" s="4"/>
      <c r="S17" s="3"/>
      <c r="T17" s="3"/>
      <c r="U17" s="3"/>
    </row>
    <row r="18" spans="1:21" x14ac:dyDescent="0.25">
      <c r="A18" s="2" t="s">
        <v>10</v>
      </c>
      <c r="B18" s="1">
        <f>COUNTIF($G$2:$G$11,1)</f>
        <v>0</v>
      </c>
      <c r="C18" s="1">
        <f>COUNTIF($G$2:$G$11,2)</f>
        <v>0</v>
      </c>
      <c r="D18" s="1">
        <f>COUNTIF($G$2:$G$11,3)</f>
        <v>1</v>
      </c>
      <c r="E18" s="1">
        <f>COUNTIF($G$2:$G$11,4)</f>
        <v>3</v>
      </c>
      <c r="F18" s="1">
        <f>COUNTIF($G$2:$G$11,5)</f>
        <v>6</v>
      </c>
      <c r="G18" s="1">
        <f>SUM(B18:F18)</f>
        <v>10</v>
      </c>
      <c r="I18" s="2" t="s">
        <v>10</v>
      </c>
      <c r="J18" s="1">
        <f>($J$17-1)*B18</f>
        <v>0</v>
      </c>
      <c r="K18" s="1">
        <f>($K$17-1)*C18</f>
        <v>0</v>
      </c>
      <c r="L18" s="1">
        <f>($L$17-1)*D18</f>
        <v>2</v>
      </c>
      <c r="M18" s="1">
        <f>($M$17-1)*E18</f>
        <v>9</v>
      </c>
      <c r="N18" s="1">
        <f>($N$17-1)*F18</f>
        <v>24</v>
      </c>
      <c r="O18" s="1">
        <f>SUM(J18:N18)</f>
        <v>35</v>
      </c>
      <c r="P18" s="1">
        <v>10</v>
      </c>
      <c r="Q18" s="1">
        <f>O18/P18</f>
        <v>3.5</v>
      </c>
      <c r="S18" s="2" t="s">
        <v>10</v>
      </c>
      <c r="T18" s="1">
        <v>3.5</v>
      </c>
      <c r="U18" s="1">
        <f>T18*2.5</f>
        <v>8.75</v>
      </c>
    </row>
    <row r="19" spans="1:21" x14ac:dyDescent="0.25">
      <c r="A19" s="2" t="s">
        <v>9</v>
      </c>
      <c r="B19" s="1">
        <f>COUNTIF($H$2:$H$11,B17)</f>
        <v>8</v>
      </c>
      <c r="C19" s="1">
        <f t="shared" ref="C19:F19" si="2">COUNTIF($H$2:$H$11,C17)</f>
        <v>1</v>
      </c>
      <c r="D19" s="1">
        <f t="shared" si="2"/>
        <v>1</v>
      </c>
      <c r="E19" s="1">
        <f t="shared" si="2"/>
        <v>0</v>
      </c>
      <c r="F19" s="1">
        <f t="shared" si="2"/>
        <v>0</v>
      </c>
      <c r="G19" s="1">
        <f t="shared" ref="G19:G27" si="3">SUM(B19:F19)</f>
        <v>10</v>
      </c>
      <c r="I19" s="2" t="s">
        <v>9</v>
      </c>
      <c r="J19" s="1">
        <f>(5-J17)*B19</f>
        <v>32</v>
      </c>
      <c r="K19" s="1">
        <f t="shared" ref="K19:N19" si="4">(5-K17)*C19</f>
        <v>3</v>
      </c>
      <c r="L19" s="1">
        <f t="shared" si="4"/>
        <v>2</v>
      </c>
      <c r="M19" s="1">
        <f t="shared" si="4"/>
        <v>0</v>
      </c>
      <c r="N19" s="1">
        <f t="shared" si="4"/>
        <v>0</v>
      </c>
      <c r="O19" s="1">
        <f t="shared" ref="O19:O27" si="5">SUM(J19:N19)</f>
        <v>37</v>
      </c>
      <c r="P19" s="1">
        <v>10</v>
      </c>
      <c r="Q19" s="1">
        <f t="shared" ref="Q19:Q27" si="6">O19/P19</f>
        <v>3.7</v>
      </c>
      <c r="S19" s="2" t="s">
        <v>9</v>
      </c>
      <c r="T19" s="1">
        <v>3.7</v>
      </c>
      <c r="U19" s="1">
        <f t="shared" ref="U19:U27" si="7">T19*2.5</f>
        <v>9.25</v>
      </c>
    </row>
    <row r="20" spans="1:21" x14ac:dyDescent="0.25">
      <c r="A20" s="2" t="s">
        <v>8</v>
      </c>
      <c r="B20" s="1">
        <f>COUNTIF($I$2:$I$11,B17)</f>
        <v>0</v>
      </c>
      <c r="C20" s="1">
        <f t="shared" ref="C20:F20" si="8">COUNTIF($I$2:$I$11,C17)</f>
        <v>0</v>
      </c>
      <c r="D20" s="1">
        <f t="shared" si="8"/>
        <v>1</v>
      </c>
      <c r="E20" s="1">
        <f t="shared" si="8"/>
        <v>3</v>
      </c>
      <c r="F20" s="1">
        <f t="shared" si="8"/>
        <v>6</v>
      </c>
      <c r="G20" s="1">
        <f t="shared" si="3"/>
        <v>10</v>
      </c>
      <c r="I20" s="2" t="s">
        <v>8</v>
      </c>
      <c r="J20" s="1">
        <f t="shared" ref="J20:J26" si="9">($J$17-1)*B20</f>
        <v>0</v>
      </c>
      <c r="K20" s="1">
        <f t="shared" ref="K20:K26" si="10">($K$17-1)*C20</f>
        <v>0</v>
      </c>
      <c r="L20" s="1">
        <f t="shared" ref="L20:L26" si="11">($L$17-1)*D20</f>
        <v>2</v>
      </c>
      <c r="M20" s="1">
        <f t="shared" ref="M20:M26" si="12">($M$17-1)*E20</f>
        <v>9</v>
      </c>
      <c r="N20" s="1">
        <f t="shared" ref="N20:N26" si="13">($N$17-1)*F20</f>
        <v>24</v>
      </c>
      <c r="O20" s="1">
        <f t="shared" si="5"/>
        <v>35</v>
      </c>
      <c r="P20" s="1">
        <v>10</v>
      </c>
      <c r="Q20" s="1">
        <f t="shared" si="6"/>
        <v>3.5</v>
      </c>
      <c r="S20" s="2" t="s">
        <v>8</v>
      </c>
      <c r="T20" s="1">
        <v>3.5</v>
      </c>
      <c r="U20" s="1">
        <f t="shared" si="7"/>
        <v>8.75</v>
      </c>
    </row>
    <row r="21" spans="1:21" x14ac:dyDescent="0.25">
      <c r="A21" s="2" t="s">
        <v>7</v>
      </c>
      <c r="B21" s="1">
        <f>COUNTIF($J$2:$J$11,B17)</f>
        <v>6</v>
      </c>
      <c r="C21" s="1">
        <f t="shared" ref="C21:F21" si="14">COUNTIF($J$2:$J$11,C17)</f>
        <v>2</v>
      </c>
      <c r="D21" s="1">
        <f t="shared" si="14"/>
        <v>0</v>
      </c>
      <c r="E21" s="1">
        <f t="shared" si="14"/>
        <v>2</v>
      </c>
      <c r="F21" s="1">
        <f t="shared" si="14"/>
        <v>0</v>
      </c>
      <c r="G21" s="1">
        <f t="shared" si="3"/>
        <v>10</v>
      </c>
      <c r="I21" s="2" t="s">
        <v>7</v>
      </c>
      <c r="J21" s="1">
        <f>(5-J17)*B21</f>
        <v>24</v>
      </c>
      <c r="K21" s="1">
        <f t="shared" ref="K21:N21" si="15">(5-K17)*C21</f>
        <v>6</v>
      </c>
      <c r="L21" s="1">
        <f t="shared" si="15"/>
        <v>0</v>
      </c>
      <c r="M21" s="1">
        <f t="shared" si="15"/>
        <v>2</v>
      </c>
      <c r="N21" s="1">
        <f t="shared" si="15"/>
        <v>0</v>
      </c>
      <c r="O21" s="1">
        <f t="shared" si="5"/>
        <v>32</v>
      </c>
      <c r="P21" s="1">
        <v>10</v>
      </c>
      <c r="Q21" s="1">
        <f t="shared" si="6"/>
        <v>3.2</v>
      </c>
      <c r="S21" s="2" t="s">
        <v>7</v>
      </c>
      <c r="T21" s="1">
        <v>3.2</v>
      </c>
      <c r="U21" s="1">
        <f t="shared" si="7"/>
        <v>8</v>
      </c>
    </row>
    <row r="22" spans="1:21" x14ac:dyDescent="0.25">
      <c r="A22" s="2" t="s">
        <v>6</v>
      </c>
      <c r="B22" s="1">
        <f>COUNTIF($K$2:$K$11,B17)</f>
        <v>0</v>
      </c>
      <c r="C22" s="1">
        <f t="shared" ref="C22:F22" si="16">COUNTIF($K$2:$K$11,C17)</f>
        <v>0</v>
      </c>
      <c r="D22" s="1">
        <f t="shared" si="16"/>
        <v>0</v>
      </c>
      <c r="E22" s="1">
        <f t="shared" si="16"/>
        <v>2</v>
      </c>
      <c r="F22" s="1">
        <f t="shared" si="16"/>
        <v>8</v>
      </c>
      <c r="G22" s="1">
        <f t="shared" si="3"/>
        <v>10</v>
      </c>
      <c r="I22" s="2" t="s">
        <v>6</v>
      </c>
      <c r="J22" s="1">
        <f t="shared" si="9"/>
        <v>0</v>
      </c>
      <c r="K22" s="1">
        <f t="shared" si="10"/>
        <v>0</v>
      </c>
      <c r="L22" s="1">
        <f t="shared" si="11"/>
        <v>0</v>
      </c>
      <c r="M22" s="1">
        <f t="shared" si="12"/>
        <v>6</v>
      </c>
      <c r="N22" s="1">
        <f t="shared" si="13"/>
        <v>32</v>
      </c>
      <c r="O22" s="1">
        <f t="shared" si="5"/>
        <v>38</v>
      </c>
      <c r="P22" s="1">
        <v>10</v>
      </c>
      <c r="Q22" s="1">
        <f t="shared" si="6"/>
        <v>3.8</v>
      </c>
      <c r="S22" s="2" t="s">
        <v>6</v>
      </c>
      <c r="T22" s="1">
        <v>3.8</v>
      </c>
      <c r="U22" s="1">
        <f t="shared" si="7"/>
        <v>9.5</v>
      </c>
    </row>
    <row r="23" spans="1:21" x14ac:dyDescent="0.25">
      <c r="A23" s="2" t="s">
        <v>5</v>
      </c>
      <c r="B23" s="1">
        <f>COUNTIF($L$2:$L$11,B17)</f>
        <v>7</v>
      </c>
      <c r="C23" s="1">
        <f t="shared" ref="C23:F23" si="17">COUNTIF($L$2:$L$11,C17)</f>
        <v>2</v>
      </c>
      <c r="D23" s="1">
        <f t="shared" si="17"/>
        <v>1</v>
      </c>
      <c r="E23" s="1">
        <f t="shared" si="17"/>
        <v>0</v>
      </c>
      <c r="F23" s="1">
        <f t="shared" si="17"/>
        <v>0</v>
      </c>
      <c r="G23" s="1">
        <f t="shared" si="3"/>
        <v>10</v>
      </c>
      <c r="I23" s="2" t="s">
        <v>5</v>
      </c>
      <c r="J23" s="1">
        <f>(5-J17)*B23</f>
        <v>28</v>
      </c>
      <c r="K23" s="1">
        <f t="shared" ref="K23:N23" si="18">(5-K17)*C23</f>
        <v>6</v>
      </c>
      <c r="L23" s="1">
        <f t="shared" si="18"/>
        <v>2</v>
      </c>
      <c r="M23" s="1">
        <f t="shared" si="18"/>
        <v>0</v>
      </c>
      <c r="N23" s="1">
        <f t="shared" si="18"/>
        <v>0</v>
      </c>
      <c r="O23" s="1">
        <f t="shared" si="5"/>
        <v>36</v>
      </c>
      <c r="P23" s="1">
        <v>10</v>
      </c>
      <c r="Q23" s="1">
        <f t="shared" si="6"/>
        <v>3.6</v>
      </c>
      <c r="S23" s="2" t="s">
        <v>5</v>
      </c>
      <c r="T23" s="1">
        <v>3.6</v>
      </c>
      <c r="U23" s="1">
        <f t="shared" si="7"/>
        <v>9</v>
      </c>
    </row>
    <row r="24" spans="1:21" x14ac:dyDescent="0.25">
      <c r="A24" s="2" t="s">
        <v>4</v>
      </c>
      <c r="B24" s="1">
        <f>COUNTIF($M$2:$M$11,B17)</f>
        <v>0</v>
      </c>
      <c r="C24" s="1">
        <f t="shared" ref="C24:F24" si="19">COUNTIF($M$2:$M$11,C17)</f>
        <v>0</v>
      </c>
      <c r="D24" s="1">
        <f t="shared" si="19"/>
        <v>2</v>
      </c>
      <c r="E24" s="1">
        <f t="shared" si="19"/>
        <v>3</v>
      </c>
      <c r="F24" s="1">
        <f t="shared" si="19"/>
        <v>5</v>
      </c>
      <c r="G24" s="1">
        <f t="shared" si="3"/>
        <v>10</v>
      </c>
      <c r="I24" s="2" t="s">
        <v>4</v>
      </c>
      <c r="J24" s="1">
        <f t="shared" si="9"/>
        <v>0</v>
      </c>
      <c r="K24" s="1">
        <f t="shared" si="10"/>
        <v>0</v>
      </c>
      <c r="L24" s="1">
        <f t="shared" si="11"/>
        <v>4</v>
      </c>
      <c r="M24" s="1">
        <f t="shared" si="12"/>
        <v>9</v>
      </c>
      <c r="N24" s="1">
        <f t="shared" si="13"/>
        <v>20</v>
      </c>
      <c r="O24" s="1">
        <f t="shared" si="5"/>
        <v>33</v>
      </c>
      <c r="P24" s="1">
        <v>10</v>
      </c>
      <c r="Q24" s="1">
        <f t="shared" si="6"/>
        <v>3.3</v>
      </c>
      <c r="S24" s="2" t="s">
        <v>4</v>
      </c>
      <c r="T24" s="1">
        <v>3.3</v>
      </c>
      <c r="U24" s="1">
        <f t="shared" si="7"/>
        <v>8.25</v>
      </c>
    </row>
    <row r="25" spans="1:21" x14ac:dyDescent="0.25">
      <c r="A25" s="2" t="s">
        <v>3</v>
      </c>
      <c r="B25" s="1">
        <f>COUNTIF($N$2:$N$11,B17)</f>
        <v>7</v>
      </c>
      <c r="C25" s="1">
        <f t="shared" ref="C25:F25" si="20">COUNTIF($N$2:$N$11,C17)</f>
        <v>2</v>
      </c>
      <c r="D25" s="1">
        <f t="shared" si="20"/>
        <v>1</v>
      </c>
      <c r="E25" s="1">
        <f t="shared" si="20"/>
        <v>0</v>
      </c>
      <c r="F25" s="1">
        <f t="shared" si="20"/>
        <v>0</v>
      </c>
      <c r="G25" s="1">
        <f t="shared" si="3"/>
        <v>10</v>
      </c>
      <c r="I25" s="2" t="s">
        <v>3</v>
      </c>
      <c r="J25" s="1">
        <f>(5-J17)*B25</f>
        <v>28</v>
      </c>
      <c r="K25" s="1">
        <f t="shared" ref="K25:N25" si="21">(5-K17)*C25</f>
        <v>6</v>
      </c>
      <c r="L25" s="1">
        <f t="shared" si="21"/>
        <v>2</v>
      </c>
      <c r="M25" s="1">
        <f t="shared" si="21"/>
        <v>0</v>
      </c>
      <c r="N25" s="1">
        <f t="shared" si="21"/>
        <v>0</v>
      </c>
      <c r="O25" s="1">
        <f t="shared" si="5"/>
        <v>36</v>
      </c>
      <c r="P25" s="1">
        <v>10</v>
      </c>
      <c r="Q25" s="1">
        <f t="shared" si="6"/>
        <v>3.6</v>
      </c>
      <c r="S25" s="2" t="s">
        <v>3</v>
      </c>
      <c r="T25" s="1">
        <v>3.6</v>
      </c>
      <c r="U25" s="1">
        <f t="shared" si="7"/>
        <v>9</v>
      </c>
    </row>
    <row r="26" spans="1:21" x14ac:dyDescent="0.25">
      <c r="A26" s="2" t="s">
        <v>2</v>
      </c>
      <c r="B26" s="1">
        <f>COUNTIF($O$2:$O$11,B17)</f>
        <v>1</v>
      </c>
      <c r="C26" s="1">
        <f t="shared" ref="C26:F26" si="22">COUNTIF($O$2:$O$11,C17)</f>
        <v>0</v>
      </c>
      <c r="D26" s="1">
        <f t="shared" si="22"/>
        <v>1</v>
      </c>
      <c r="E26" s="1">
        <f t="shared" si="22"/>
        <v>1</v>
      </c>
      <c r="F26" s="1">
        <f t="shared" si="22"/>
        <v>7</v>
      </c>
      <c r="G26" s="1">
        <f t="shared" si="3"/>
        <v>10</v>
      </c>
      <c r="I26" s="2" t="s">
        <v>2</v>
      </c>
      <c r="J26" s="1">
        <f t="shared" si="9"/>
        <v>0</v>
      </c>
      <c r="K26" s="1">
        <f t="shared" si="10"/>
        <v>0</v>
      </c>
      <c r="L26" s="1">
        <f t="shared" si="11"/>
        <v>2</v>
      </c>
      <c r="M26" s="1">
        <f t="shared" si="12"/>
        <v>3</v>
      </c>
      <c r="N26" s="1">
        <f t="shared" si="13"/>
        <v>28</v>
      </c>
      <c r="O26" s="1">
        <f t="shared" si="5"/>
        <v>33</v>
      </c>
      <c r="P26" s="1">
        <v>10</v>
      </c>
      <c r="Q26" s="1">
        <f t="shared" si="6"/>
        <v>3.3</v>
      </c>
      <c r="S26" s="2" t="s">
        <v>2</v>
      </c>
      <c r="T26" s="1">
        <v>3.3</v>
      </c>
      <c r="U26" s="1">
        <f t="shared" si="7"/>
        <v>8.25</v>
      </c>
    </row>
    <row r="27" spans="1:21" x14ac:dyDescent="0.25">
      <c r="A27" s="2" t="s">
        <v>1</v>
      </c>
      <c r="B27" s="1">
        <f>COUNTIF($P$2:$P$11,B17)</f>
        <v>6</v>
      </c>
      <c r="C27" s="1">
        <f t="shared" ref="C27:F27" si="23">COUNTIF($P$2:$P$11,C17)</f>
        <v>2</v>
      </c>
      <c r="D27" s="1">
        <f t="shared" si="23"/>
        <v>0</v>
      </c>
      <c r="E27" s="1">
        <f t="shared" si="23"/>
        <v>2</v>
      </c>
      <c r="F27" s="1">
        <f t="shared" si="23"/>
        <v>0</v>
      </c>
      <c r="G27" s="1">
        <f t="shared" si="3"/>
        <v>10</v>
      </c>
      <c r="I27" s="2" t="s">
        <v>1</v>
      </c>
      <c r="J27" s="1">
        <f>(5-J17)*B27</f>
        <v>24</v>
      </c>
      <c r="K27" s="1">
        <f t="shared" ref="K27:N27" si="24">(5-K17)*C27</f>
        <v>6</v>
      </c>
      <c r="L27" s="1">
        <f t="shared" si="24"/>
        <v>0</v>
      </c>
      <c r="M27" s="1">
        <f t="shared" si="24"/>
        <v>2</v>
      </c>
      <c r="N27" s="1">
        <f t="shared" si="24"/>
        <v>0</v>
      </c>
      <c r="O27" s="1">
        <f t="shared" si="5"/>
        <v>32</v>
      </c>
      <c r="P27" s="1">
        <v>10</v>
      </c>
      <c r="Q27" s="1">
        <f t="shared" si="6"/>
        <v>3.2</v>
      </c>
      <c r="S27" s="2" t="s">
        <v>1</v>
      </c>
      <c r="T27" s="1">
        <v>3.2</v>
      </c>
      <c r="U27" s="1">
        <f t="shared" si="7"/>
        <v>8</v>
      </c>
    </row>
    <row r="28" spans="1:21" x14ac:dyDescent="0.25">
      <c r="T28" s="1" t="s">
        <v>0</v>
      </c>
      <c r="U28" s="1">
        <f>SUM(U18:U27)</f>
        <v>86.75</v>
      </c>
    </row>
  </sheetData>
  <mergeCells count="13">
    <mergeCell ref="S16:S17"/>
    <mergeCell ref="T16:T17"/>
    <mergeCell ref="U16:U17"/>
    <mergeCell ref="W2:Y2"/>
    <mergeCell ref="A15:G15"/>
    <mergeCell ref="A16:A17"/>
    <mergeCell ref="B16:F16"/>
    <mergeCell ref="G16:G17"/>
    <mergeCell ref="I16:I17"/>
    <mergeCell ref="J16:N16"/>
    <mergeCell ref="O16:O17"/>
    <mergeCell ref="P16:P17"/>
    <mergeCell ref="Q16:Q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EE345-70B5-4CE9-8CCF-121C34762877}">
  <dimension ref="A1:Y28"/>
  <sheetViews>
    <sheetView tabSelected="1" workbookViewId="0">
      <selection activeCell="C12" sqref="C12"/>
    </sheetView>
  </sheetViews>
  <sheetFormatPr defaultRowHeight="15" x14ac:dyDescent="0.25"/>
  <cols>
    <col min="1" max="1" width="18.42578125" customWidth="1"/>
    <col min="2" max="2" width="12.42578125" customWidth="1"/>
    <col min="3" max="3" width="9.42578125" customWidth="1"/>
    <col min="5" max="5" width="13.85546875" customWidth="1"/>
    <col min="6" max="6" width="20.7109375" customWidth="1"/>
    <col min="7" max="16" width="5.85546875" customWidth="1"/>
    <col min="21" max="21" width="21.5703125" customWidth="1"/>
    <col min="25" max="25" width="15.85546875" customWidth="1"/>
  </cols>
  <sheetData>
    <row r="1" spans="1:25" ht="30" x14ac:dyDescent="0.25">
      <c r="A1" s="22" t="s">
        <v>66</v>
      </c>
      <c r="B1" s="19" t="s">
        <v>13</v>
      </c>
      <c r="C1" s="19" t="s">
        <v>65</v>
      </c>
      <c r="D1" s="19" t="s">
        <v>64</v>
      </c>
      <c r="E1" s="19" t="s">
        <v>63</v>
      </c>
      <c r="F1" s="19" t="s">
        <v>62</v>
      </c>
      <c r="G1" s="19" t="s">
        <v>10</v>
      </c>
      <c r="H1" s="19" t="s">
        <v>9</v>
      </c>
      <c r="I1" s="19" t="s">
        <v>8</v>
      </c>
      <c r="J1" s="19" t="s">
        <v>7</v>
      </c>
      <c r="K1" s="19" t="s">
        <v>6</v>
      </c>
      <c r="L1" s="19" t="s">
        <v>5</v>
      </c>
      <c r="M1" s="19" t="s">
        <v>4</v>
      </c>
      <c r="N1" s="19" t="s">
        <v>3</v>
      </c>
      <c r="O1" s="19" t="s">
        <v>2</v>
      </c>
      <c r="P1" s="21" t="s">
        <v>1</v>
      </c>
      <c r="Q1" s="19" t="s">
        <v>61</v>
      </c>
      <c r="R1" s="19" t="s">
        <v>60</v>
      </c>
      <c r="S1" s="20"/>
    </row>
    <row r="2" spans="1:25" x14ac:dyDescent="0.25">
      <c r="A2" s="13">
        <v>45258.767754629633</v>
      </c>
      <c r="B2" s="1" t="s">
        <v>59</v>
      </c>
      <c r="C2" s="1">
        <v>23</v>
      </c>
      <c r="D2" s="1" t="s">
        <v>26</v>
      </c>
      <c r="E2" s="1" t="s">
        <v>21</v>
      </c>
      <c r="F2" s="1" t="s">
        <v>20</v>
      </c>
      <c r="G2" s="1">
        <v>3</v>
      </c>
      <c r="H2" s="1">
        <v>4</v>
      </c>
      <c r="I2" s="1">
        <v>3</v>
      </c>
      <c r="J2" s="1">
        <v>1</v>
      </c>
      <c r="K2" s="1">
        <v>5</v>
      </c>
      <c r="L2" s="1">
        <v>1</v>
      </c>
      <c r="M2" s="1">
        <v>3</v>
      </c>
      <c r="N2" s="1">
        <v>4</v>
      </c>
      <c r="O2" s="1">
        <v>4</v>
      </c>
      <c r="P2" s="12">
        <v>4</v>
      </c>
      <c r="Q2" s="1">
        <f>((G2-1)-1)+(5-(H2-1))+((I2-1)-1)+(5-(J2-1))+((K2-1)-1)+(5-(L2-1))+((M2-1)-1)+(5-(N2-1))+((O2-1)-1)+(5-(P2-1))</f>
        <v>24</v>
      </c>
      <c r="R2" s="1">
        <f>Q2*2.5</f>
        <v>60</v>
      </c>
      <c r="T2" s="19" t="s">
        <v>58</v>
      </c>
      <c r="U2" s="19" t="s">
        <v>57</v>
      </c>
      <c r="W2" s="18" t="s">
        <v>56</v>
      </c>
      <c r="X2" s="17"/>
      <c r="Y2" s="16"/>
    </row>
    <row r="3" spans="1:25" x14ac:dyDescent="0.25">
      <c r="A3" s="13">
        <v>45258.767766203702</v>
      </c>
      <c r="B3" s="1" t="s">
        <v>55</v>
      </c>
      <c r="C3" s="1">
        <v>27</v>
      </c>
      <c r="D3" s="1" t="s">
        <v>22</v>
      </c>
      <c r="E3" s="1" t="s">
        <v>21</v>
      </c>
      <c r="F3" s="1" t="s">
        <v>29</v>
      </c>
      <c r="G3" s="1">
        <v>4</v>
      </c>
      <c r="H3" s="1">
        <v>2</v>
      </c>
      <c r="I3" s="1">
        <v>5</v>
      </c>
      <c r="J3" s="1">
        <v>2</v>
      </c>
      <c r="K3" s="1">
        <v>3</v>
      </c>
      <c r="L3" s="1">
        <v>2</v>
      </c>
      <c r="M3" s="1">
        <v>5</v>
      </c>
      <c r="N3" s="1">
        <v>2</v>
      </c>
      <c r="O3" s="1">
        <v>4</v>
      </c>
      <c r="P3" s="12">
        <v>2</v>
      </c>
      <c r="Q3" s="1">
        <f>((G3-1)-1)+(5-(H3-1))+((I3-1)-1)+(5-(J3-1))+((K3-1)-1)+(5-(L3-1))+((M3-1)-1)+(5-(N3-1))+((O3-1)-1)+(5-(P3-1))</f>
        <v>31</v>
      </c>
      <c r="R3" s="1">
        <f>Q3*2.5</f>
        <v>77.5</v>
      </c>
      <c r="T3" s="15">
        <v>1</v>
      </c>
      <c r="U3" s="14" t="s">
        <v>54</v>
      </c>
      <c r="W3" s="1" t="s">
        <v>53</v>
      </c>
      <c r="X3" s="1" t="s">
        <v>52</v>
      </c>
      <c r="Y3" s="1" t="s">
        <v>51</v>
      </c>
    </row>
    <row r="4" spans="1:25" x14ac:dyDescent="0.25">
      <c r="A4" s="13">
        <v>45258.774699074071</v>
      </c>
      <c r="B4" s="1" t="s">
        <v>50</v>
      </c>
      <c r="C4" s="1">
        <v>23</v>
      </c>
      <c r="D4" s="1" t="s">
        <v>22</v>
      </c>
      <c r="E4" s="1" t="s">
        <v>21</v>
      </c>
      <c r="F4" s="1" t="s">
        <v>40</v>
      </c>
      <c r="G4" s="1">
        <v>4</v>
      </c>
      <c r="H4" s="1">
        <v>1</v>
      </c>
      <c r="I4" s="1">
        <v>5</v>
      </c>
      <c r="J4" s="1">
        <v>2</v>
      </c>
      <c r="K4" s="1">
        <v>4</v>
      </c>
      <c r="L4" s="1">
        <v>2</v>
      </c>
      <c r="M4" s="1">
        <v>5</v>
      </c>
      <c r="N4" s="1">
        <v>1</v>
      </c>
      <c r="O4" s="1">
        <v>5</v>
      </c>
      <c r="P4" s="12">
        <v>1</v>
      </c>
      <c r="Q4" s="1">
        <f>((G4-1)-1)+(5-(H4-1))+((I4-1)-1)+(5-(J4-1))+((K4-1)-1)+(5-(L4-1))+((M4-1)-1)+(5-(N4-1))+((O4-1)-1)+(5-(P4-1))</f>
        <v>36</v>
      </c>
      <c r="R4" s="1">
        <f>Q4*2.5</f>
        <v>90</v>
      </c>
      <c r="T4" s="15">
        <v>2</v>
      </c>
      <c r="U4" s="14" t="s">
        <v>49</v>
      </c>
      <c r="W4" s="1" t="s">
        <v>48</v>
      </c>
      <c r="X4" s="1" t="s">
        <v>47</v>
      </c>
      <c r="Y4" s="1" t="s">
        <v>46</v>
      </c>
    </row>
    <row r="5" spans="1:25" x14ac:dyDescent="0.25">
      <c r="A5" s="13">
        <v>45258.777187500003</v>
      </c>
      <c r="B5" s="1" t="s">
        <v>45</v>
      </c>
      <c r="C5" s="1">
        <v>22</v>
      </c>
      <c r="D5" s="1" t="s">
        <v>26</v>
      </c>
      <c r="E5" s="1" t="s">
        <v>21</v>
      </c>
      <c r="F5" s="1" t="s">
        <v>40</v>
      </c>
      <c r="G5" s="1">
        <v>4</v>
      </c>
      <c r="H5" s="1">
        <v>1</v>
      </c>
      <c r="I5" s="1">
        <v>5</v>
      </c>
      <c r="J5" s="1">
        <v>1</v>
      </c>
      <c r="K5" s="1">
        <v>4</v>
      </c>
      <c r="L5" s="1">
        <v>1</v>
      </c>
      <c r="M5" s="1">
        <v>5</v>
      </c>
      <c r="N5" s="1">
        <v>1</v>
      </c>
      <c r="O5" s="1">
        <v>5</v>
      </c>
      <c r="P5" s="12">
        <v>1</v>
      </c>
      <c r="Q5" s="1">
        <f>((G5-1)-1)+(5-(H5-1))+((I5-1)-1)+(5-(J5-1))+((K5-1)-1)+(5-(L5-1))+((M5-1)-1)+(5-(N5-1))+((O5-1)-1)+(5-(P5-1))</f>
        <v>38</v>
      </c>
      <c r="R5" s="1">
        <f>Q5*2.5</f>
        <v>95</v>
      </c>
      <c r="T5" s="15">
        <v>3</v>
      </c>
      <c r="U5" s="14" t="s">
        <v>44</v>
      </c>
      <c r="W5" s="1">
        <v>68</v>
      </c>
      <c r="X5" s="1" t="s">
        <v>43</v>
      </c>
      <c r="Y5" s="1" t="s">
        <v>42</v>
      </c>
    </row>
    <row r="6" spans="1:25" x14ac:dyDescent="0.25">
      <c r="A6" s="13">
        <v>45258.769861111112</v>
      </c>
      <c r="B6" s="1" t="s">
        <v>41</v>
      </c>
      <c r="C6" s="1">
        <v>22</v>
      </c>
      <c r="D6" s="1" t="s">
        <v>22</v>
      </c>
      <c r="E6" s="1" t="s">
        <v>21</v>
      </c>
      <c r="F6" s="1" t="s">
        <v>40</v>
      </c>
      <c r="G6" s="1">
        <v>5</v>
      </c>
      <c r="H6" s="1">
        <v>1</v>
      </c>
      <c r="I6" s="1">
        <v>5</v>
      </c>
      <c r="J6" s="1">
        <v>1</v>
      </c>
      <c r="K6" s="1">
        <v>5</v>
      </c>
      <c r="L6" s="1">
        <v>2</v>
      </c>
      <c r="M6" s="1">
        <v>4</v>
      </c>
      <c r="N6" s="1">
        <v>1</v>
      </c>
      <c r="O6" s="1">
        <v>3</v>
      </c>
      <c r="P6" s="12">
        <v>1</v>
      </c>
      <c r="Q6" s="1">
        <f>((G6-1)-1)+(5-(H6-1))+((I6-1)-1)+(5-(J6-1))+((K6-1)-1)+(5-(L6-1))+((M6-1)-1)+(5-(N6-1))+((O6-1)-1)+(5-(P6-1))</f>
        <v>36</v>
      </c>
      <c r="R6" s="1">
        <f>Q6*2.5</f>
        <v>90</v>
      </c>
      <c r="T6" s="15">
        <v>4</v>
      </c>
      <c r="U6" s="14" t="s">
        <v>39</v>
      </c>
      <c r="W6" s="1" t="s">
        <v>38</v>
      </c>
      <c r="X6" s="1" t="s">
        <v>37</v>
      </c>
      <c r="Y6" s="1" t="s">
        <v>36</v>
      </c>
    </row>
    <row r="7" spans="1:25" x14ac:dyDescent="0.25">
      <c r="A7" s="13">
        <v>45258.823437500003</v>
      </c>
      <c r="B7" s="1" t="s">
        <v>35</v>
      </c>
      <c r="C7" s="1">
        <v>20</v>
      </c>
      <c r="D7" s="1" t="s">
        <v>22</v>
      </c>
      <c r="E7" s="1" t="s">
        <v>25</v>
      </c>
      <c r="F7" s="1" t="s">
        <v>29</v>
      </c>
      <c r="G7" s="1">
        <v>3</v>
      </c>
      <c r="H7" s="1">
        <v>2</v>
      </c>
      <c r="I7" s="1">
        <v>3</v>
      </c>
      <c r="J7" s="1">
        <v>2</v>
      </c>
      <c r="K7" s="1">
        <v>4</v>
      </c>
      <c r="L7" s="1">
        <v>4</v>
      </c>
      <c r="M7" s="1">
        <v>4</v>
      </c>
      <c r="N7" s="1">
        <v>2</v>
      </c>
      <c r="O7" s="1">
        <v>5</v>
      </c>
      <c r="P7" s="12">
        <v>3</v>
      </c>
      <c r="Q7" s="1">
        <f>((G7-1)-1)+(5-(H7-1))+((I7-1)-1)+(5-(J7-1))+((K7-1)-1)+(5-(L7-1))+((M7-1)-1)+(5-(N7-1))+((O7-1)-1)+(5-(P7-1))</f>
        <v>26</v>
      </c>
      <c r="R7" s="1">
        <f>Q7*2.5</f>
        <v>65</v>
      </c>
      <c r="T7" s="15">
        <v>5</v>
      </c>
      <c r="U7" s="14" t="s">
        <v>34</v>
      </c>
      <c r="W7" s="1" t="s">
        <v>33</v>
      </c>
      <c r="X7" s="1" t="s">
        <v>32</v>
      </c>
      <c r="Y7" s="1" t="s">
        <v>31</v>
      </c>
    </row>
    <row r="8" spans="1:25" x14ac:dyDescent="0.25">
      <c r="A8" s="13">
        <v>45258.82439814815</v>
      </c>
      <c r="B8" s="1" t="s">
        <v>30</v>
      </c>
      <c r="C8" s="1">
        <v>21</v>
      </c>
      <c r="D8" s="1" t="s">
        <v>26</v>
      </c>
      <c r="E8" s="1" t="s">
        <v>25</v>
      </c>
      <c r="F8" s="1" t="s">
        <v>29</v>
      </c>
      <c r="G8" s="1">
        <v>3</v>
      </c>
      <c r="H8" s="1">
        <v>3</v>
      </c>
      <c r="I8" s="1">
        <v>3</v>
      </c>
      <c r="J8" s="1">
        <v>4</v>
      </c>
      <c r="K8" s="1">
        <v>4</v>
      </c>
      <c r="L8" s="1">
        <v>3</v>
      </c>
      <c r="M8" s="1">
        <v>3</v>
      </c>
      <c r="N8" s="1">
        <v>2</v>
      </c>
      <c r="O8" s="1">
        <v>4</v>
      </c>
      <c r="P8" s="12">
        <v>5</v>
      </c>
      <c r="Q8" s="1">
        <f>((G8-1)-1)+(5-(H8-1))+((I8-1)-1)+(5-(J8-1))+((K8-1)-1)+(5-(L8-1))+((M8-1)-1)+(5-(N8-1))+((O8-1)-1)+(5-(P8-1))</f>
        <v>20</v>
      </c>
      <c r="R8" s="1">
        <f>Q8*2.5</f>
        <v>50</v>
      </c>
    </row>
    <row r="9" spans="1:25" x14ac:dyDescent="0.25">
      <c r="A9" s="13">
        <v>45259.601643518516</v>
      </c>
      <c r="B9" s="1" t="s">
        <v>28</v>
      </c>
      <c r="C9" s="1">
        <v>23</v>
      </c>
      <c r="D9" s="1" t="s">
        <v>26</v>
      </c>
      <c r="E9" s="1" t="s">
        <v>21</v>
      </c>
      <c r="F9" s="1" t="s">
        <v>24</v>
      </c>
      <c r="G9" s="1">
        <v>4</v>
      </c>
      <c r="H9" s="1">
        <v>1</v>
      </c>
      <c r="I9" s="1">
        <v>5</v>
      </c>
      <c r="J9" s="1">
        <v>1</v>
      </c>
      <c r="K9" s="1">
        <v>4</v>
      </c>
      <c r="L9" s="1">
        <v>4</v>
      </c>
      <c r="M9" s="1">
        <v>5</v>
      </c>
      <c r="N9" s="1">
        <v>1</v>
      </c>
      <c r="O9" s="1">
        <v>5</v>
      </c>
      <c r="P9" s="12">
        <v>2</v>
      </c>
      <c r="Q9" s="1">
        <f>((G9-1)-1)+(5-(H9-1))+((I9-1)-1)+(5-(J9-1))+((K9-1)-1)+(5-(L9-1))+((M9-1)-1)+(5-(N9-1))+((O9-1)-1)+(5-(P9-1))</f>
        <v>34</v>
      </c>
      <c r="R9" s="1">
        <f>Q9*2.5</f>
        <v>85</v>
      </c>
    </row>
    <row r="10" spans="1:25" x14ac:dyDescent="0.25">
      <c r="A10" s="13">
        <v>45259.60465277778</v>
      </c>
      <c r="B10" s="1" t="s">
        <v>27</v>
      </c>
      <c r="C10" s="1">
        <v>23</v>
      </c>
      <c r="D10" s="1" t="s">
        <v>26</v>
      </c>
      <c r="E10" s="1" t="s">
        <v>25</v>
      </c>
      <c r="F10" s="1" t="s">
        <v>24</v>
      </c>
      <c r="G10" s="1">
        <v>3</v>
      </c>
      <c r="H10" s="1">
        <v>1</v>
      </c>
      <c r="I10" s="1">
        <v>5</v>
      </c>
      <c r="J10" s="1">
        <v>1</v>
      </c>
      <c r="K10" s="1">
        <v>4</v>
      </c>
      <c r="L10" s="1">
        <v>2</v>
      </c>
      <c r="M10" s="1">
        <v>5</v>
      </c>
      <c r="N10" s="1">
        <v>1</v>
      </c>
      <c r="O10" s="1">
        <v>3</v>
      </c>
      <c r="P10" s="12">
        <v>1</v>
      </c>
      <c r="Q10" s="1">
        <f>((G10-1)-1)+(5-(H10-1))+((I10-1)-1)+(5-(J10-1))+((K10-1)-1)+(5-(L10-1))+((M10-1)-1)+(5-(N10-1))+((O10-1)-1)+(5-(P10-1))</f>
        <v>34</v>
      </c>
      <c r="R10" s="1">
        <f>Q10*2.5</f>
        <v>85</v>
      </c>
    </row>
    <row r="11" spans="1:25" x14ac:dyDescent="0.25">
      <c r="A11" s="13">
        <v>45259.607141203705</v>
      </c>
      <c r="B11" s="1" t="s">
        <v>23</v>
      </c>
      <c r="C11" s="1">
        <v>27</v>
      </c>
      <c r="D11" s="1" t="s">
        <v>22</v>
      </c>
      <c r="E11" s="1" t="s">
        <v>21</v>
      </c>
      <c r="F11" s="1" t="s">
        <v>20</v>
      </c>
      <c r="G11" s="1">
        <v>3</v>
      </c>
      <c r="H11" s="1">
        <v>1</v>
      </c>
      <c r="I11" s="1">
        <v>5</v>
      </c>
      <c r="J11" s="1">
        <v>1</v>
      </c>
      <c r="K11" s="1">
        <v>5</v>
      </c>
      <c r="L11" s="1">
        <v>2</v>
      </c>
      <c r="M11" s="1">
        <v>5</v>
      </c>
      <c r="N11" s="1">
        <v>1</v>
      </c>
      <c r="O11" s="1">
        <v>4</v>
      </c>
      <c r="P11" s="12">
        <v>1</v>
      </c>
      <c r="Q11" s="1">
        <f>((G11-1)-1)+(5-(H11-1))+((I11-1)-1)+(5-(J11-1))+((K11-1)-1)+(5-(L11-1))+((M11-1)-1)+(5-(N11-1))+((O11-1)-1)+(5-(P11-1))</f>
        <v>36</v>
      </c>
      <c r="R11" s="1">
        <f>Q11*2.5</f>
        <v>90</v>
      </c>
    </row>
    <row r="12" spans="1:25" x14ac:dyDescent="0.25">
      <c r="Q12" s="5" t="s">
        <v>19</v>
      </c>
      <c r="R12" s="11">
        <f>AVERAGE(R2:R11)</f>
        <v>78.75</v>
      </c>
    </row>
    <row r="13" spans="1:25" x14ac:dyDescent="0.25">
      <c r="R13" s="10"/>
    </row>
    <row r="15" spans="1:25" x14ac:dyDescent="0.25">
      <c r="A15" s="9" t="s">
        <v>18</v>
      </c>
      <c r="B15" s="9"/>
      <c r="C15" s="9"/>
      <c r="D15" s="9"/>
      <c r="E15" s="9"/>
      <c r="F15" s="9"/>
      <c r="G15" s="9"/>
      <c r="I15" t="s">
        <v>17</v>
      </c>
      <c r="S15" t="s">
        <v>16</v>
      </c>
    </row>
    <row r="16" spans="1:25" ht="15" customHeight="1" x14ac:dyDescent="0.25">
      <c r="A16" s="8"/>
      <c r="B16" s="3" t="s">
        <v>15</v>
      </c>
      <c r="C16" s="3"/>
      <c r="D16" s="3"/>
      <c r="E16" s="3"/>
      <c r="F16" s="3"/>
      <c r="G16" s="4" t="s">
        <v>13</v>
      </c>
      <c r="I16" s="3"/>
      <c r="J16" s="3" t="s">
        <v>15</v>
      </c>
      <c r="K16" s="3"/>
      <c r="L16" s="3"/>
      <c r="M16" s="3"/>
      <c r="N16" s="3"/>
      <c r="O16" s="4" t="s">
        <v>14</v>
      </c>
      <c r="P16" s="4" t="s">
        <v>13</v>
      </c>
      <c r="Q16" s="4" t="s">
        <v>12</v>
      </c>
      <c r="S16" s="3"/>
      <c r="T16" s="7" t="s">
        <v>12</v>
      </c>
      <c r="U16" s="7" t="s">
        <v>11</v>
      </c>
    </row>
    <row r="17" spans="1:21" x14ac:dyDescent="0.25">
      <c r="A17" s="6"/>
      <c r="B17" s="5">
        <v>1</v>
      </c>
      <c r="C17" s="5">
        <v>2</v>
      </c>
      <c r="D17" s="5">
        <v>3</v>
      </c>
      <c r="E17" s="5">
        <v>4</v>
      </c>
      <c r="F17" s="5">
        <v>5</v>
      </c>
      <c r="G17" s="4"/>
      <c r="I17" s="3"/>
      <c r="J17" s="5">
        <v>1</v>
      </c>
      <c r="K17" s="5">
        <v>2</v>
      </c>
      <c r="L17" s="5">
        <v>3</v>
      </c>
      <c r="M17" s="5">
        <v>4</v>
      </c>
      <c r="N17" s="5">
        <v>5</v>
      </c>
      <c r="O17" s="4"/>
      <c r="P17" s="4"/>
      <c r="Q17" s="4"/>
      <c r="S17" s="3"/>
      <c r="T17" s="3"/>
      <c r="U17" s="3"/>
    </row>
    <row r="18" spans="1:21" x14ac:dyDescent="0.25">
      <c r="A18" s="2" t="s">
        <v>10</v>
      </c>
      <c r="B18" s="1">
        <f>COUNTIF($G$2:$G$11,1)</f>
        <v>0</v>
      </c>
      <c r="C18" s="1">
        <f>COUNTIF($G$2:$G$11,2)</f>
        <v>0</v>
      </c>
      <c r="D18" s="1">
        <f>COUNTIF($G$2:$G$11,3)</f>
        <v>5</v>
      </c>
      <c r="E18" s="1">
        <f>COUNTIF($G$2:$G$11,4)</f>
        <v>4</v>
      </c>
      <c r="F18" s="1">
        <f>COUNTIF($G$2:$G$11,5)</f>
        <v>1</v>
      </c>
      <c r="G18" s="1">
        <f>SUM(B18:F18)</f>
        <v>10</v>
      </c>
      <c r="I18" s="2" t="s">
        <v>10</v>
      </c>
      <c r="J18" s="1">
        <f>($J$17-1)*B18</f>
        <v>0</v>
      </c>
      <c r="K18" s="1">
        <f>($K$17-1)*C18</f>
        <v>0</v>
      </c>
      <c r="L18" s="1">
        <f>($L$17-1)*D18</f>
        <v>10</v>
      </c>
      <c r="M18" s="1">
        <f>($M$17-1)*E18</f>
        <v>12</v>
      </c>
      <c r="N18" s="1">
        <f>($N$17-1)*F18</f>
        <v>4</v>
      </c>
      <c r="O18" s="1">
        <f>SUM(J18:N18)</f>
        <v>26</v>
      </c>
      <c r="P18" s="1">
        <v>10</v>
      </c>
      <c r="Q18" s="1">
        <f>O18/P18</f>
        <v>2.6</v>
      </c>
      <c r="S18" s="2" t="s">
        <v>10</v>
      </c>
      <c r="T18" s="1">
        <v>2.6</v>
      </c>
      <c r="U18" s="1">
        <f>T18*2.5</f>
        <v>6.5</v>
      </c>
    </row>
    <row r="19" spans="1:21" x14ac:dyDescent="0.25">
      <c r="A19" s="2" t="s">
        <v>9</v>
      </c>
      <c r="B19" s="1">
        <f>COUNTIF($H$2:$H$11,B17)</f>
        <v>6</v>
      </c>
      <c r="C19" s="1">
        <f>COUNTIF($H$2:$H$11,C17)</f>
        <v>2</v>
      </c>
      <c r="D19" s="1">
        <f>COUNTIF($H$2:$H$11,D17)</f>
        <v>1</v>
      </c>
      <c r="E19" s="1">
        <f>COUNTIF($H$2:$H$11,E17)</f>
        <v>1</v>
      </c>
      <c r="F19" s="1">
        <f>COUNTIF($H$2:$H$11,F17)</f>
        <v>0</v>
      </c>
      <c r="G19" s="1">
        <f>SUM(B19:F19)</f>
        <v>10</v>
      </c>
      <c r="I19" s="2" t="s">
        <v>9</v>
      </c>
      <c r="J19" s="1">
        <f>(5-J17)*B19</f>
        <v>24</v>
      </c>
      <c r="K19" s="1">
        <f>(5-K17)*C19</f>
        <v>6</v>
      </c>
      <c r="L19" s="1">
        <f>(5-L17)*D19</f>
        <v>2</v>
      </c>
      <c r="M19" s="1">
        <f>(5-M17)*E19</f>
        <v>1</v>
      </c>
      <c r="N19" s="1">
        <f>(5-N17)*F19</f>
        <v>0</v>
      </c>
      <c r="O19" s="1">
        <f>SUM(J19:N19)</f>
        <v>33</v>
      </c>
      <c r="P19" s="1">
        <v>10</v>
      </c>
      <c r="Q19" s="1">
        <f>O19/P19</f>
        <v>3.3</v>
      </c>
      <c r="S19" s="2" t="s">
        <v>9</v>
      </c>
      <c r="T19" s="1">
        <v>3.3</v>
      </c>
      <c r="U19" s="1">
        <f>T19*2.5</f>
        <v>8.25</v>
      </c>
    </row>
    <row r="20" spans="1:21" x14ac:dyDescent="0.25">
      <c r="A20" s="2" t="s">
        <v>8</v>
      </c>
      <c r="B20" s="1">
        <f>COUNTIF($I$2:$I$11,B17)</f>
        <v>0</v>
      </c>
      <c r="C20" s="1">
        <f>COUNTIF($I$2:$I$11,C17)</f>
        <v>0</v>
      </c>
      <c r="D20" s="1">
        <f>COUNTIF($I$2:$I$11,D17)</f>
        <v>3</v>
      </c>
      <c r="E20" s="1">
        <f>COUNTIF($I$2:$I$11,E17)</f>
        <v>0</v>
      </c>
      <c r="F20" s="1">
        <f>COUNTIF($I$2:$I$11,F17)</f>
        <v>7</v>
      </c>
      <c r="G20" s="1">
        <f>SUM(B20:F20)</f>
        <v>10</v>
      </c>
      <c r="I20" s="2" t="s">
        <v>8</v>
      </c>
      <c r="J20" s="1">
        <f>($J$17-1)*B20</f>
        <v>0</v>
      </c>
      <c r="K20" s="1">
        <f>($K$17-1)*C20</f>
        <v>0</v>
      </c>
      <c r="L20" s="1">
        <f>($L$17-1)*D20</f>
        <v>6</v>
      </c>
      <c r="M20" s="1">
        <f>($M$17-1)*E20</f>
        <v>0</v>
      </c>
      <c r="N20" s="1">
        <f>($N$17-1)*F20</f>
        <v>28</v>
      </c>
      <c r="O20" s="1">
        <f>SUM(J20:N20)</f>
        <v>34</v>
      </c>
      <c r="P20" s="1">
        <v>10</v>
      </c>
      <c r="Q20" s="1">
        <f>O20/P20</f>
        <v>3.4</v>
      </c>
      <c r="S20" s="2" t="s">
        <v>8</v>
      </c>
      <c r="T20" s="1">
        <v>3.4</v>
      </c>
      <c r="U20" s="1">
        <f>T20*2.5</f>
        <v>8.5</v>
      </c>
    </row>
    <row r="21" spans="1:21" x14ac:dyDescent="0.25">
      <c r="A21" s="2" t="s">
        <v>7</v>
      </c>
      <c r="B21" s="1">
        <f>COUNTIF($J$2:$J$11,B17)</f>
        <v>6</v>
      </c>
      <c r="C21" s="1">
        <f>COUNTIF($J$2:$J$11,C17)</f>
        <v>3</v>
      </c>
      <c r="D21" s="1">
        <f>COUNTIF($J$2:$J$11,D17)</f>
        <v>0</v>
      </c>
      <c r="E21" s="1">
        <f>COUNTIF($J$2:$J$11,E17)</f>
        <v>1</v>
      </c>
      <c r="F21" s="1">
        <f>COUNTIF($J$2:$J$11,F17)</f>
        <v>0</v>
      </c>
      <c r="G21" s="1">
        <f>SUM(B21:F21)</f>
        <v>10</v>
      </c>
      <c r="I21" s="2" t="s">
        <v>7</v>
      </c>
      <c r="J21" s="1">
        <f>(5-J17)*B21</f>
        <v>24</v>
      </c>
      <c r="K21" s="1">
        <f>(5-K17)*C21</f>
        <v>9</v>
      </c>
      <c r="L21" s="1">
        <f>(5-L17)*D21</f>
        <v>0</v>
      </c>
      <c r="M21" s="1">
        <f>(5-M17)*E21</f>
        <v>1</v>
      </c>
      <c r="N21" s="1">
        <f>(5-N17)*F21</f>
        <v>0</v>
      </c>
      <c r="O21" s="1">
        <f>SUM(J21:N21)</f>
        <v>34</v>
      </c>
      <c r="P21" s="1">
        <v>10</v>
      </c>
      <c r="Q21" s="1">
        <f>O21/P21</f>
        <v>3.4</v>
      </c>
      <c r="S21" s="2" t="s">
        <v>7</v>
      </c>
      <c r="T21" s="1">
        <v>3.4</v>
      </c>
      <c r="U21" s="1">
        <f>T21*2.5</f>
        <v>8.5</v>
      </c>
    </row>
    <row r="22" spans="1:21" x14ac:dyDescent="0.25">
      <c r="A22" s="2" t="s">
        <v>6</v>
      </c>
      <c r="B22" s="1">
        <f>COUNTIF($K$2:$K$11,B17)</f>
        <v>0</v>
      </c>
      <c r="C22" s="1">
        <f>COUNTIF($K$2:$K$11,C17)</f>
        <v>0</v>
      </c>
      <c r="D22" s="1">
        <f>COUNTIF($K$2:$K$11,D17)</f>
        <v>1</v>
      </c>
      <c r="E22" s="1">
        <f>COUNTIF($K$2:$K$11,E17)</f>
        <v>6</v>
      </c>
      <c r="F22" s="1">
        <f>COUNTIF($K$2:$K$11,F17)</f>
        <v>3</v>
      </c>
      <c r="G22" s="1">
        <f>SUM(B22:F22)</f>
        <v>10</v>
      </c>
      <c r="I22" s="2" t="s">
        <v>6</v>
      </c>
      <c r="J22" s="1">
        <f>($J$17-1)*B22</f>
        <v>0</v>
      </c>
      <c r="K22" s="1">
        <f>($K$17-1)*C22</f>
        <v>0</v>
      </c>
      <c r="L22" s="1">
        <f>($L$17-1)*D22</f>
        <v>2</v>
      </c>
      <c r="M22" s="1">
        <f>($M$17-1)*E22</f>
        <v>18</v>
      </c>
      <c r="N22" s="1">
        <f>($N$17-1)*F22</f>
        <v>12</v>
      </c>
      <c r="O22" s="1">
        <f>SUM(J22:N22)</f>
        <v>32</v>
      </c>
      <c r="P22" s="1">
        <v>10</v>
      </c>
      <c r="Q22" s="1">
        <f>O22/P22</f>
        <v>3.2</v>
      </c>
      <c r="S22" s="2" t="s">
        <v>6</v>
      </c>
      <c r="T22" s="1">
        <v>3.2</v>
      </c>
      <c r="U22" s="1">
        <f>T22*2.5</f>
        <v>8</v>
      </c>
    </row>
    <row r="23" spans="1:21" x14ac:dyDescent="0.25">
      <c r="A23" s="2" t="s">
        <v>5</v>
      </c>
      <c r="B23" s="1">
        <f>COUNTIF($L$2:$L$11,B17)</f>
        <v>2</v>
      </c>
      <c r="C23" s="1">
        <f>COUNTIF($L$2:$L$11,C17)</f>
        <v>5</v>
      </c>
      <c r="D23" s="1">
        <f>COUNTIF($L$2:$L$11,D17)</f>
        <v>1</v>
      </c>
      <c r="E23" s="1">
        <f>COUNTIF($L$2:$L$11,E17)</f>
        <v>2</v>
      </c>
      <c r="F23" s="1">
        <f>COUNTIF($L$2:$L$11,F17)</f>
        <v>0</v>
      </c>
      <c r="G23" s="1">
        <f>SUM(B23:F23)</f>
        <v>10</v>
      </c>
      <c r="I23" s="2" t="s">
        <v>5</v>
      </c>
      <c r="J23" s="1">
        <f>(5-J17)*B23</f>
        <v>8</v>
      </c>
      <c r="K23" s="1">
        <f>(5-K17)*C23</f>
        <v>15</v>
      </c>
      <c r="L23" s="1">
        <f>(5-L17)*D23</f>
        <v>2</v>
      </c>
      <c r="M23" s="1">
        <f>(5-M17)*E23</f>
        <v>2</v>
      </c>
      <c r="N23" s="1">
        <f>(5-N17)*F23</f>
        <v>0</v>
      </c>
      <c r="O23" s="1">
        <f>SUM(J23:N23)</f>
        <v>27</v>
      </c>
      <c r="P23" s="1">
        <v>10</v>
      </c>
      <c r="Q23" s="1">
        <f>O23/P23</f>
        <v>2.7</v>
      </c>
      <c r="S23" s="2" t="s">
        <v>5</v>
      </c>
      <c r="T23" s="1">
        <v>2.7</v>
      </c>
      <c r="U23" s="1">
        <f>T23*2.5</f>
        <v>6.75</v>
      </c>
    </row>
    <row r="24" spans="1:21" x14ac:dyDescent="0.25">
      <c r="A24" s="2" t="s">
        <v>4</v>
      </c>
      <c r="B24" s="1">
        <f>COUNTIF($M$2:$M$11,B17)</f>
        <v>0</v>
      </c>
      <c r="C24" s="1">
        <f>COUNTIF($M$2:$M$11,C17)</f>
        <v>0</v>
      </c>
      <c r="D24" s="1">
        <f>COUNTIF($M$2:$M$11,D17)</f>
        <v>2</v>
      </c>
      <c r="E24" s="1">
        <f>COUNTIF($M$2:$M$11,E17)</f>
        <v>2</v>
      </c>
      <c r="F24" s="1">
        <f>COUNTIF($M$2:$M$11,F17)</f>
        <v>6</v>
      </c>
      <c r="G24" s="1">
        <f>SUM(B24:F24)</f>
        <v>10</v>
      </c>
      <c r="I24" s="2" t="s">
        <v>4</v>
      </c>
      <c r="J24" s="1">
        <f>($J$17-1)*B24</f>
        <v>0</v>
      </c>
      <c r="K24" s="1">
        <f>($K$17-1)*C24</f>
        <v>0</v>
      </c>
      <c r="L24" s="1">
        <f>($L$17-1)*D24</f>
        <v>4</v>
      </c>
      <c r="M24" s="1">
        <f>($M$17-1)*E24</f>
        <v>6</v>
      </c>
      <c r="N24" s="1">
        <f>($N$17-1)*F24</f>
        <v>24</v>
      </c>
      <c r="O24" s="1">
        <f>SUM(J24:N24)</f>
        <v>34</v>
      </c>
      <c r="P24" s="1">
        <v>10</v>
      </c>
      <c r="Q24" s="1">
        <f>O24/P24</f>
        <v>3.4</v>
      </c>
      <c r="S24" s="2" t="s">
        <v>4</v>
      </c>
      <c r="T24" s="1">
        <v>3.4</v>
      </c>
      <c r="U24" s="1">
        <f>T24*2.5</f>
        <v>8.5</v>
      </c>
    </row>
    <row r="25" spans="1:21" x14ac:dyDescent="0.25">
      <c r="A25" s="2" t="s">
        <v>3</v>
      </c>
      <c r="B25" s="1">
        <f>COUNTIF($N$2:$N$11,B17)</f>
        <v>6</v>
      </c>
      <c r="C25" s="1">
        <f>COUNTIF($N$2:$N$11,C17)</f>
        <v>3</v>
      </c>
      <c r="D25" s="1">
        <f>COUNTIF($N$2:$N$11,D17)</f>
        <v>0</v>
      </c>
      <c r="E25" s="1">
        <f>COUNTIF($N$2:$N$11,E17)</f>
        <v>1</v>
      </c>
      <c r="F25" s="1">
        <f>COUNTIF($N$2:$N$11,F17)</f>
        <v>0</v>
      </c>
      <c r="G25" s="1">
        <f>SUM(B25:F25)</f>
        <v>10</v>
      </c>
      <c r="I25" s="2" t="s">
        <v>3</v>
      </c>
      <c r="J25" s="1">
        <f>(5-J17)*B25</f>
        <v>24</v>
      </c>
      <c r="K25" s="1">
        <f>(5-K17)*C25</f>
        <v>9</v>
      </c>
      <c r="L25" s="1">
        <f>(5-L17)*D25</f>
        <v>0</v>
      </c>
      <c r="M25" s="1">
        <f>(5-M17)*E25</f>
        <v>1</v>
      </c>
      <c r="N25" s="1">
        <f>(5-N17)*F25</f>
        <v>0</v>
      </c>
      <c r="O25" s="1">
        <f>SUM(J25:N25)</f>
        <v>34</v>
      </c>
      <c r="P25" s="1">
        <v>10</v>
      </c>
      <c r="Q25" s="1">
        <f>O25/P25</f>
        <v>3.4</v>
      </c>
      <c r="S25" s="2" t="s">
        <v>3</v>
      </c>
      <c r="T25" s="1">
        <v>3.4</v>
      </c>
      <c r="U25" s="1">
        <f>T25*2.5</f>
        <v>8.5</v>
      </c>
    </row>
    <row r="26" spans="1:21" x14ac:dyDescent="0.25">
      <c r="A26" s="2" t="s">
        <v>2</v>
      </c>
      <c r="B26" s="1">
        <f>COUNTIF($O$2:$O$11,B17)</f>
        <v>0</v>
      </c>
      <c r="C26" s="1">
        <f>COUNTIF($O$2:$O$11,C17)</f>
        <v>0</v>
      </c>
      <c r="D26" s="1">
        <f>COUNTIF($O$2:$O$11,D17)</f>
        <v>2</v>
      </c>
      <c r="E26" s="1">
        <f>COUNTIF($O$2:$O$11,E17)</f>
        <v>4</v>
      </c>
      <c r="F26" s="1">
        <f>COUNTIF($O$2:$O$11,F17)</f>
        <v>4</v>
      </c>
      <c r="G26" s="1">
        <f>SUM(B26:F26)</f>
        <v>10</v>
      </c>
      <c r="I26" s="2" t="s">
        <v>2</v>
      </c>
      <c r="J26" s="1">
        <f>($J$17-1)*B26</f>
        <v>0</v>
      </c>
      <c r="K26" s="1">
        <f>($K$17-1)*C26</f>
        <v>0</v>
      </c>
      <c r="L26" s="1">
        <f>($L$17-1)*D26</f>
        <v>4</v>
      </c>
      <c r="M26" s="1">
        <f>($M$17-1)*E26</f>
        <v>12</v>
      </c>
      <c r="N26" s="1">
        <f>($N$17-1)*F26</f>
        <v>16</v>
      </c>
      <c r="O26" s="1">
        <f>SUM(J26:N26)</f>
        <v>32</v>
      </c>
      <c r="P26" s="1">
        <v>10</v>
      </c>
      <c r="Q26" s="1">
        <f>O26/P26</f>
        <v>3.2</v>
      </c>
      <c r="S26" s="2" t="s">
        <v>2</v>
      </c>
      <c r="T26" s="1">
        <v>3.2</v>
      </c>
      <c r="U26" s="1">
        <f>T26*2.5</f>
        <v>8</v>
      </c>
    </row>
    <row r="27" spans="1:21" x14ac:dyDescent="0.25">
      <c r="A27" s="2" t="s">
        <v>1</v>
      </c>
      <c r="B27" s="1">
        <f>COUNTIF($P$2:$P$11,B17)</f>
        <v>5</v>
      </c>
      <c r="C27" s="1">
        <f>COUNTIF($P$2:$P$11,C17)</f>
        <v>2</v>
      </c>
      <c r="D27" s="1">
        <f>COUNTIF($P$2:$P$11,D17)</f>
        <v>1</v>
      </c>
      <c r="E27" s="1">
        <f>COUNTIF($P$2:$P$11,E17)</f>
        <v>1</v>
      </c>
      <c r="F27" s="1">
        <f>COUNTIF($P$2:$P$11,F17)</f>
        <v>1</v>
      </c>
      <c r="G27" s="1">
        <f>SUM(B27:F27)</f>
        <v>10</v>
      </c>
      <c r="I27" s="2" t="s">
        <v>1</v>
      </c>
      <c r="J27" s="1">
        <f>(5-J17)*B27</f>
        <v>20</v>
      </c>
      <c r="K27" s="1">
        <f>(5-K17)*C27</f>
        <v>6</v>
      </c>
      <c r="L27" s="1">
        <f>(5-L17)*D27</f>
        <v>2</v>
      </c>
      <c r="M27" s="1">
        <f>(5-M17)*E27</f>
        <v>1</v>
      </c>
      <c r="N27" s="1">
        <f>(5-N17)*F27</f>
        <v>0</v>
      </c>
      <c r="O27" s="1">
        <f>SUM(J27:N27)</f>
        <v>29</v>
      </c>
      <c r="P27" s="1">
        <v>10</v>
      </c>
      <c r="Q27" s="1">
        <f>O27/P27</f>
        <v>2.9</v>
      </c>
      <c r="S27" s="2" t="s">
        <v>1</v>
      </c>
      <c r="T27" s="1">
        <v>2.9</v>
      </c>
      <c r="U27" s="1">
        <f>T27*2.5</f>
        <v>7.25</v>
      </c>
    </row>
    <row r="28" spans="1:21" x14ac:dyDescent="0.25">
      <c r="S28" s="1"/>
      <c r="T28" s="1" t="s">
        <v>0</v>
      </c>
      <c r="U28" s="1">
        <f>SUM(U18:U27)</f>
        <v>78.75</v>
      </c>
    </row>
  </sheetData>
  <mergeCells count="13">
    <mergeCell ref="O16:O17"/>
    <mergeCell ref="B16:F16"/>
    <mergeCell ref="G16:G17"/>
    <mergeCell ref="T16:T17"/>
    <mergeCell ref="U16:U17"/>
    <mergeCell ref="W2:Y2"/>
    <mergeCell ref="A16:A17"/>
    <mergeCell ref="A15:G15"/>
    <mergeCell ref="I16:I17"/>
    <mergeCell ref="Q16:Q17"/>
    <mergeCell ref="S16:S17"/>
    <mergeCell ref="J16:N16"/>
    <mergeCell ref="P16:P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Keyboard</vt:lpstr>
      <vt:lpstr>STT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2023-12-06T09:32:59Z</dcterms:created>
  <dcterms:modified xsi:type="dcterms:W3CDTF">2023-12-06T09:34:04Z</dcterms:modified>
</cp:coreProperties>
</file>