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TS\Mata Kuliah\IMK\final\"/>
    </mc:Choice>
  </mc:AlternateContent>
  <xr:revisionPtr revIDLastSave="0" documentId="13_ncr:1_{F2394394-A3E4-4FDE-BAC8-BAE1EFEDE53A}" xr6:coauthVersionLast="47" xr6:coauthVersionMax="47" xr10:uidLastSave="{00000000-0000-0000-0000-000000000000}"/>
  <bookViews>
    <workbookView xWindow="-120" yWindow="-120" windowWidth="29040" windowHeight="15720" activeTab="1" xr2:uid="{581B1C59-7043-4CDF-8F04-0B590966CD6D}"/>
  </bookViews>
  <sheets>
    <sheet name="MoodTools" sheetId="1" r:id="rId1"/>
    <sheet name="MyMo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M28" i="1" s="1"/>
  <c r="O28" i="1" s="1"/>
  <c r="Q28" i="1" s="1"/>
  <c r="J28" i="1"/>
  <c r="I28" i="1"/>
  <c r="H28" i="1"/>
  <c r="L27" i="1"/>
  <c r="K27" i="1"/>
  <c r="J27" i="1"/>
  <c r="I27" i="1"/>
  <c r="H27" i="1"/>
  <c r="M27" i="1" s="1"/>
  <c r="O27" i="1" s="1"/>
  <c r="Q27" i="1" s="1"/>
  <c r="L26" i="1"/>
  <c r="M26" i="1" s="1"/>
  <c r="O26" i="1" s="1"/>
  <c r="Q26" i="1" s="1"/>
  <c r="K26" i="1"/>
  <c r="J26" i="1"/>
  <c r="I26" i="1"/>
  <c r="H26" i="1"/>
  <c r="L25" i="1"/>
  <c r="K25" i="1"/>
  <c r="J25" i="1"/>
  <c r="I25" i="1"/>
  <c r="H25" i="1"/>
  <c r="M25" i="1" s="1"/>
  <c r="O25" i="1" s="1"/>
  <c r="Q25" i="1" s="1"/>
  <c r="L24" i="1"/>
  <c r="K24" i="1"/>
  <c r="J24" i="1"/>
  <c r="I24" i="1"/>
  <c r="H24" i="1"/>
  <c r="M24" i="1" s="1"/>
  <c r="O24" i="1" s="1"/>
  <c r="Q24" i="1" s="1"/>
  <c r="L23" i="1"/>
  <c r="K23" i="1"/>
  <c r="M23" i="1" s="1"/>
  <c r="O23" i="1" s="1"/>
  <c r="Q23" i="1" s="1"/>
  <c r="J23" i="1"/>
  <c r="I23" i="1"/>
  <c r="H23" i="1"/>
  <c r="L22" i="1"/>
  <c r="K22" i="1"/>
  <c r="J22" i="1"/>
  <c r="I22" i="1"/>
  <c r="H22" i="1"/>
  <c r="M22" i="1" s="1"/>
  <c r="O22" i="1" s="1"/>
  <c r="Q22" i="1" s="1"/>
  <c r="L21" i="1"/>
  <c r="M21" i="1" s="1"/>
  <c r="O21" i="1" s="1"/>
  <c r="Q21" i="1" s="1"/>
  <c r="K21" i="1"/>
  <c r="J21" i="1"/>
  <c r="I21" i="1"/>
  <c r="H21" i="1"/>
  <c r="L20" i="1"/>
  <c r="K20" i="1"/>
  <c r="J20" i="1"/>
  <c r="I20" i="1"/>
  <c r="H20" i="1"/>
  <c r="M20" i="1" s="1"/>
  <c r="O20" i="1" s="1"/>
  <c r="Q20" i="1" s="1"/>
  <c r="L19" i="1"/>
  <c r="K19" i="1"/>
  <c r="J19" i="1"/>
  <c r="I19" i="1"/>
  <c r="H19" i="1"/>
  <c r="M19" i="1" s="1"/>
  <c r="O19" i="1" s="1"/>
  <c r="Q19" i="1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S4" i="2"/>
  <c r="T4" i="2" s="1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M26" i="2" s="1"/>
  <c r="O26" i="2" s="1"/>
  <c r="Q26" i="2" s="1"/>
  <c r="L25" i="2"/>
  <c r="K25" i="2"/>
  <c r="J25" i="2"/>
  <c r="I25" i="2"/>
  <c r="H25" i="2"/>
  <c r="L24" i="2"/>
  <c r="K24" i="2"/>
  <c r="J24" i="2"/>
  <c r="I24" i="2"/>
  <c r="H24" i="2"/>
  <c r="M24" i="2" s="1"/>
  <c r="O24" i="2" s="1"/>
  <c r="Q24" i="2" s="1"/>
  <c r="L23" i="2"/>
  <c r="K23" i="2"/>
  <c r="J23" i="2"/>
  <c r="I23" i="2"/>
  <c r="H23" i="2"/>
  <c r="L22" i="2"/>
  <c r="K22" i="2"/>
  <c r="J22" i="2"/>
  <c r="I22" i="2"/>
  <c r="H22" i="2"/>
  <c r="M22" i="2" s="1"/>
  <c r="O22" i="2" s="1"/>
  <c r="Q22" i="2" s="1"/>
  <c r="L21" i="2"/>
  <c r="K21" i="2"/>
  <c r="J21" i="2"/>
  <c r="I21" i="2"/>
  <c r="H21" i="2"/>
  <c r="L20" i="2"/>
  <c r="K20" i="2"/>
  <c r="J20" i="2"/>
  <c r="I20" i="2"/>
  <c r="H20" i="2"/>
  <c r="H19" i="2"/>
  <c r="L19" i="2"/>
  <c r="K19" i="2"/>
  <c r="J19" i="2"/>
  <c r="I19" i="2"/>
  <c r="T5" i="2"/>
  <c r="T5" i="1"/>
  <c r="T6" i="1"/>
  <c r="T7" i="1"/>
  <c r="T9" i="1"/>
  <c r="T12" i="1"/>
  <c r="T13" i="1"/>
  <c r="T4" i="1"/>
  <c r="S5" i="1"/>
  <c r="S6" i="1"/>
  <c r="S7" i="1"/>
  <c r="S8" i="1"/>
  <c r="T8" i="1" s="1"/>
  <c r="S9" i="1"/>
  <c r="S10" i="1"/>
  <c r="T10" i="1" s="1"/>
  <c r="S11" i="1"/>
  <c r="T11" i="1" s="1"/>
  <c r="S12" i="1"/>
  <c r="S13" i="1"/>
  <c r="S4" i="1"/>
  <c r="Q29" i="1" l="1"/>
  <c r="M23" i="2"/>
  <c r="O23" i="2" s="1"/>
  <c r="Q23" i="2" s="1"/>
  <c r="M21" i="2"/>
  <c r="O21" i="2" s="1"/>
  <c r="Q21" i="2" s="1"/>
  <c r="T14" i="2"/>
  <c r="M27" i="2"/>
  <c r="O27" i="2" s="1"/>
  <c r="Q27" i="2" s="1"/>
  <c r="M25" i="2"/>
  <c r="O25" i="2" s="1"/>
  <c r="Q25" i="2" s="1"/>
  <c r="M28" i="2"/>
  <c r="O28" i="2" s="1"/>
  <c r="Q28" i="2" s="1"/>
  <c r="M19" i="2"/>
  <c r="O19" i="2" s="1"/>
  <c r="Q19" i="2" s="1"/>
  <c r="Q29" i="2" s="1"/>
  <c r="M20" i="2"/>
  <c r="O20" i="2" s="1"/>
  <c r="Q20" i="2" s="1"/>
  <c r="T14" i="1"/>
</calcChain>
</file>

<file path=xl/sharedStrings.xml><?xml version="1.0" encoding="utf-8"?>
<sst xmlns="http://schemas.openxmlformats.org/spreadsheetml/2006/main" count="195" uniqueCount="62">
  <si>
    <t>Timestamp</t>
  </si>
  <si>
    <t>Saya dengan sungguh-sungguh memastikan bahwa pengisian formulir ini dilakukan dengan jujur dan penuh kesadaran, tanpa menyembunyikan informasi yang relevan</t>
  </si>
  <si>
    <t>Evelyn Vanessa</t>
  </si>
  <si>
    <t>Perempuan</t>
  </si>
  <si>
    <t>S1</t>
  </si>
  <si>
    <t>Tenaga kependidikan</t>
  </si>
  <si>
    <t>YA</t>
  </si>
  <si>
    <t>Kevin Limarga Putra</t>
  </si>
  <si>
    <t>Laki-Laki</t>
  </si>
  <si>
    <t>Donata Yulvida</t>
  </si>
  <si>
    <t>Stefanie Quinevera</t>
  </si>
  <si>
    <t>Loudryan Martin</t>
  </si>
  <si>
    <t>SMA/SMK</t>
  </si>
  <si>
    <t>Belum Bekerja</t>
  </si>
  <si>
    <t>Dionisius Delvin Wilbelt</t>
  </si>
  <si>
    <t>Ricky Mardianto</t>
  </si>
  <si>
    <t>Wandy Novianto</t>
  </si>
  <si>
    <t>Wirausaha</t>
  </si>
  <si>
    <t>Luvita</t>
  </si>
  <si>
    <t>Zelvia</t>
  </si>
  <si>
    <t>Staf administrasi</t>
  </si>
  <si>
    <t xml:space="preserve">Ricky Mardianto </t>
  </si>
  <si>
    <t>Jenis Kelamin Anda</t>
  </si>
  <si>
    <t>Usia Anda Sekarang</t>
  </si>
  <si>
    <t>Pendidikan Terakhir Anda</t>
  </si>
  <si>
    <t>Pekerjaan Anda Sekarang</t>
  </si>
  <si>
    <t>Nama Anda</t>
  </si>
  <si>
    <t>-</t>
  </si>
  <si>
    <t>Alangkah baiknya ditambahkan halaman petunjuk penggunaan aplikasi sblm digunakan oleh pengguna</t>
  </si>
  <si>
    <t>Terlalu berinteraksi dengan suara sehingga membutuhkan fokus dan waktu untuk mendengar sampai habis.</t>
  </si>
  <si>
    <t>Lebih baik kalau di informasikan cara menggunakan fitur-fitur di aplikasi ini</t>
  </si>
  <si>
    <t>Tidak cocok untuk skill listening yang kurang</t>
  </si>
  <si>
    <t>Alangkah baiknya menunjukkan bahwa micnya sudah aktif</t>
  </si>
  <si>
    <t>Kesulitan dalam bahasa yang digunakan, tetapi fitur berjalan dengan baik</t>
  </si>
  <si>
    <t>Adanya fitur menggunakan bahasa indonesia akan lebih baik</t>
  </si>
  <si>
    <t>Lebih menarik aplikasinya</t>
  </si>
  <si>
    <t>Peserta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</si>
  <si>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</si>
  <si>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</si>
  <si>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</si>
  <si>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</si>
  <si>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</si>
  <si>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</si>
  <si>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</si>
  <si>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</si>
  <si>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</si>
  <si>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</si>
  <si>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Kritik dan Saran</t>
  </si>
  <si>
    <t>Jumlah</t>
  </si>
  <si>
    <t>SUS</t>
  </si>
  <si>
    <t>Average</t>
  </si>
  <si>
    <t>SKALA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</si>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</sst>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dobe Gothic Std B"/>
      <family val="2"/>
      <charset val="128"/>
    </font>
    <font>
      <sz val="11"/>
      <color theme="1"/>
      <name val="Adobe Gothic Std B"/>
      <family val="2"/>
      <charset val="128"/>
    </font>
    <font>
      <sz val="8"/>
      <name val="Calibri"/>
      <family val="2"/>
      <scheme val="minor"/>
    </font>
    <font>
      <b/>
      <sz val="12"/>
      <color theme="1"/>
      <name val="Adobe Gothic Std B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22" fontId="2" fillId="0" borderId="1" xfId="0" applyNumberFormat="1" applyFont="1" applyBorder="1"/>
    <xf numFmtId="22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22" fontId="2" fillId="0" borderId="1" xfId="0" applyNumberFormat="1" applyFont="1" applyBorder="1" applyAlignment="1">
      <alignment horizontal="right" wrapText="1"/>
    </xf>
    <xf numFmtId="22" fontId="2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EE001-C19F-477A-B9C4-3833F15AB16F}">
  <dimension ref="A3:T29"/>
  <sheetViews>
    <sheetView topLeftCell="A2" zoomScale="102" workbookViewId="0">
      <selection activeCell="C17" sqref="C17"/>
    </sheetView>
  </sheetViews>
  <sheetFormatPr defaultRowHeight="15" x14ac:dyDescent="0.25"/>
  <cols>
    <col min="1" max="1" width="21.42578125" customWidth="1"/>
    <col min="2" max="2" width="17.28515625" customWidth="1"/>
    <col min="3" max="3" width="23.28515625" customWidth="1"/>
    <col min="4" max="4" width="23.140625" customWidth="1"/>
    <col min="5" max="5" width="15.28515625" customWidth="1"/>
    <col min="6" max="6" width="13.42578125" customWidth="1"/>
    <col min="7" max="7" width="23.42578125" customWidth="1"/>
    <col min="8" max="17" width="4.7109375" customWidth="1"/>
    <col min="18" max="18" width="53.140625" customWidth="1"/>
  </cols>
  <sheetData>
    <row r="3" spans="1:20" ht="66" x14ac:dyDescent="0.3">
      <c r="A3" s="18" t="s">
        <v>0</v>
      </c>
      <c r="B3" s="18" t="s">
        <v>36</v>
      </c>
      <c r="C3" s="18" t="s">
        <v>26</v>
      </c>
      <c r="D3" s="18" t="s">
        <v>22</v>
      </c>
      <c r="E3" s="19" t="s">
        <v>23</v>
      </c>
      <c r="F3" s="19" t="s">
        <v>24</v>
      </c>
      <c r="G3" s="19" t="s">
        <v>25</v>
      </c>
      <c r="H3" s="19" t="s">
        <v>37</v>
      </c>
      <c r="I3" s="19" t="s">
        <v>38</v>
      </c>
      <c r="J3" s="19" t="s">
        <v>39</v>
      </c>
      <c r="K3" s="19" t="s">
        <v>40</v>
      </c>
      <c r="L3" s="19" t="s">
        <v>41</v>
      </c>
      <c r="M3" s="19" t="s">
        <v>42</v>
      </c>
      <c r="N3" s="19" t="s">
        <v>43</v>
      </c>
      <c r="O3" s="19" t="s">
        <v>44</v>
      </c>
      <c r="P3" s="19" t="s">
        <v>45</v>
      </c>
      <c r="Q3" s="19" t="s">
        <v>46</v>
      </c>
      <c r="R3" s="20" t="s">
        <v>1</v>
      </c>
      <c r="S3" s="21" t="s">
        <v>48</v>
      </c>
      <c r="T3" s="21" t="s">
        <v>49</v>
      </c>
    </row>
    <row r="4" spans="1:20" x14ac:dyDescent="0.25">
      <c r="A4" s="2">
        <v>45256.805127314816</v>
      </c>
      <c r="B4" s="3" t="s">
        <v>52</v>
      </c>
      <c r="C4" s="4" t="s">
        <v>2</v>
      </c>
      <c r="D4" s="15" t="s">
        <v>3</v>
      </c>
      <c r="E4" s="15">
        <v>22</v>
      </c>
      <c r="F4" s="15" t="s">
        <v>4</v>
      </c>
      <c r="G4" s="15" t="s">
        <v>5</v>
      </c>
      <c r="H4" s="15">
        <v>2</v>
      </c>
      <c r="I4" s="15">
        <v>2</v>
      </c>
      <c r="J4" s="15">
        <v>3</v>
      </c>
      <c r="K4" s="15">
        <v>1</v>
      </c>
      <c r="L4" s="15">
        <v>3</v>
      </c>
      <c r="M4" s="15">
        <v>2</v>
      </c>
      <c r="N4" s="15">
        <v>4</v>
      </c>
      <c r="O4" s="15">
        <v>2</v>
      </c>
      <c r="P4" s="15">
        <v>4</v>
      </c>
      <c r="Q4" s="15">
        <v>4</v>
      </c>
      <c r="R4" s="15" t="s">
        <v>6</v>
      </c>
      <c r="S4" s="15">
        <f>((H4-1)-1)+((J4-1)-1)+((L4-1)-1)+((N4-1)-1)+((P4-1)-1)+(5-(I4-1))+(5-(K4-1))+(5-(M4-1))+(5-(O4-1))+(5-(Q4-1))</f>
        <v>25</v>
      </c>
      <c r="T4" s="15">
        <f>S4*2.5</f>
        <v>62.5</v>
      </c>
    </row>
    <row r="5" spans="1:20" x14ac:dyDescent="0.25">
      <c r="A5" s="2">
        <v>45256.807060185187</v>
      </c>
      <c r="B5" s="3" t="s">
        <v>53</v>
      </c>
      <c r="C5" s="4" t="s">
        <v>7</v>
      </c>
      <c r="D5" s="15" t="s">
        <v>8</v>
      </c>
      <c r="E5" s="15">
        <v>23</v>
      </c>
      <c r="F5" s="15" t="s">
        <v>4</v>
      </c>
      <c r="G5" s="15" t="s">
        <v>5</v>
      </c>
      <c r="H5" s="15">
        <v>3</v>
      </c>
      <c r="I5" s="15">
        <v>2</v>
      </c>
      <c r="J5" s="15">
        <v>5</v>
      </c>
      <c r="K5" s="15">
        <v>2</v>
      </c>
      <c r="L5" s="15">
        <v>3</v>
      </c>
      <c r="M5" s="15">
        <v>3</v>
      </c>
      <c r="N5" s="15">
        <v>4</v>
      </c>
      <c r="O5" s="15">
        <v>2</v>
      </c>
      <c r="P5" s="15">
        <v>3</v>
      </c>
      <c r="Q5" s="15">
        <v>2</v>
      </c>
      <c r="R5" s="15" t="s">
        <v>6</v>
      </c>
      <c r="S5" s="15">
        <f t="shared" ref="S5:S13" si="0">((H5-1)-1)+((J5-1)-1)+((L5-1)-1)+((N5-1)-1)+((P5-1)-1)+(5-(I5-1))+(5-(K5-1))+(5-(M5-1))+(5-(O5-1))+(5-(Q5-1))</f>
        <v>27</v>
      </c>
      <c r="T5" s="15">
        <f t="shared" ref="T5:T13" si="1">S5*2.5</f>
        <v>67.5</v>
      </c>
    </row>
    <row r="6" spans="1:20" x14ac:dyDescent="0.25">
      <c r="A6" s="2">
        <v>45256.807881944442</v>
      </c>
      <c r="B6" s="3" t="s">
        <v>54</v>
      </c>
      <c r="C6" s="4" t="s">
        <v>9</v>
      </c>
      <c r="D6" s="15" t="s">
        <v>3</v>
      </c>
      <c r="E6" s="15">
        <v>23</v>
      </c>
      <c r="F6" s="15" t="s">
        <v>4</v>
      </c>
      <c r="G6" s="15" t="s">
        <v>5</v>
      </c>
      <c r="H6" s="15">
        <v>3</v>
      </c>
      <c r="I6" s="15">
        <v>3</v>
      </c>
      <c r="J6" s="15">
        <v>3</v>
      </c>
      <c r="K6" s="15">
        <v>4</v>
      </c>
      <c r="L6" s="15">
        <v>5</v>
      </c>
      <c r="M6" s="15">
        <v>1</v>
      </c>
      <c r="N6" s="15">
        <v>3</v>
      </c>
      <c r="O6" s="15">
        <v>3</v>
      </c>
      <c r="P6" s="15">
        <v>4</v>
      </c>
      <c r="Q6" s="15">
        <v>4</v>
      </c>
      <c r="R6" s="15" t="s">
        <v>6</v>
      </c>
      <c r="S6" s="15">
        <f t="shared" si="0"/>
        <v>23</v>
      </c>
      <c r="T6" s="15">
        <f t="shared" si="1"/>
        <v>57.5</v>
      </c>
    </row>
    <row r="7" spans="1:20" x14ac:dyDescent="0.25">
      <c r="A7" s="2">
        <v>45256.810925925929</v>
      </c>
      <c r="B7" s="3" t="s">
        <v>55</v>
      </c>
      <c r="C7" s="4" t="s">
        <v>10</v>
      </c>
      <c r="D7" s="15" t="s">
        <v>3</v>
      </c>
      <c r="E7" s="15">
        <v>23</v>
      </c>
      <c r="F7" s="15" t="s">
        <v>4</v>
      </c>
      <c r="G7" s="15" t="s">
        <v>5</v>
      </c>
      <c r="H7" s="15">
        <v>4</v>
      </c>
      <c r="I7" s="15">
        <v>2</v>
      </c>
      <c r="J7" s="15">
        <v>4</v>
      </c>
      <c r="K7" s="15">
        <v>1</v>
      </c>
      <c r="L7" s="15">
        <v>4</v>
      </c>
      <c r="M7" s="15">
        <v>2</v>
      </c>
      <c r="N7" s="15">
        <v>4</v>
      </c>
      <c r="O7" s="15">
        <v>2</v>
      </c>
      <c r="P7" s="15">
        <v>3</v>
      </c>
      <c r="Q7" s="15">
        <v>1</v>
      </c>
      <c r="R7" s="15" t="s">
        <v>6</v>
      </c>
      <c r="S7" s="15">
        <f t="shared" si="0"/>
        <v>31</v>
      </c>
      <c r="T7" s="15">
        <f t="shared" si="1"/>
        <v>77.5</v>
      </c>
    </row>
    <row r="8" spans="1:20" x14ac:dyDescent="0.25">
      <c r="A8" s="2">
        <v>45256.832245370373</v>
      </c>
      <c r="B8" s="3" t="s">
        <v>56</v>
      </c>
      <c r="C8" s="4" t="s">
        <v>11</v>
      </c>
      <c r="D8" s="15" t="s">
        <v>8</v>
      </c>
      <c r="E8" s="15">
        <v>18</v>
      </c>
      <c r="F8" s="15" t="s">
        <v>12</v>
      </c>
      <c r="G8" s="15" t="s">
        <v>13</v>
      </c>
      <c r="H8" s="15">
        <v>2</v>
      </c>
      <c r="I8" s="15">
        <v>4</v>
      </c>
      <c r="J8" s="15">
        <v>2</v>
      </c>
      <c r="K8" s="15">
        <v>5</v>
      </c>
      <c r="L8" s="15">
        <v>3</v>
      </c>
      <c r="M8" s="15">
        <v>3</v>
      </c>
      <c r="N8" s="15">
        <v>2</v>
      </c>
      <c r="O8" s="15">
        <v>4</v>
      </c>
      <c r="P8" s="15">
        <v>2</v>
      </c>
      <c r="Q8" s="15">
        <v>5</v>
      </c>
      <c r="R8" s="15" t="s">
        <v>6</v>
      </c>
      <c r="S8" s="15">
        <f t="shared" si="0"/>
        <v>10</v>
      </c>
      <c r="T8" s="15">
        <f t="shared" si="1"/>
        <v>25</v>
      </c>
    </row>
    <row r="9" spans="1:20" x14ac:dyDescent="0.25">
      <c r="A9" s="2">
        <v>45256.833703703705</v>
      </c>
      <c r="B9" s="3" t="s">
        <v>57</v>
      </c>
      <c r="C9" s="4" t="s">
        <v>14</v>
      </c>
      <c r="D9" s="15" t="s">
        <v>8</v>
      </c>
      <c r="E9" s="15">
        <v>20</v>
      </c>
      <c r="F9" s="15" t="s">
        <v>12</v>
      </c>
      <c r="G9" s="15" t="s">
        <v>13</v>
      </c>
      <c r="H9" s="15">
        <v>2</v>
      </c>
      <c r="I9" s="15">
        <v>4</v>
      </c>
      <c r="J9" s="15">
        <v>2</v>
      </c>
      <c r="K9" s="15">
        <v>5</v>
      </c>
      <c r="L9" s="15">
        <v>2</v>
      </c>
      <c r="M9" s="15">
        <v>3</v>
      </c>
      <c r="N9" s="15">
        <v>4</v>
      </c>
      <c r="O9" s="15">
        <v>2</v>
      </c>
      <c r="P9" s="15">
        <v>1</v>
      </c>
      <c r="Q9" s="15">
        <v>5</v>
      </c>
      <c r="R9" s="15" t="s">
        <v>6</v>
      </c>
      <c r="S9" s="15">
        <f t="shared" si="0"/>
        <v>12</v>
      </c>
      <c r="T9" s="15">
        <f t="shared" si="1"/>
        <v>30</v>
      </c>
    </row>
    <row r="10" spans="1:20" x14ac:dyDescent="0.25">
      <c r="A10" s="2">
        <v>45257.355833333335</v>
      </c>
      <c r="B10" s="3" t="s">
        <v>58</v>
      </c>
      <c r="C10" s="4" t="s">
        <v>21</v>
      </c>
      <c r="D10" s="15" t="s">
        <v>8</v>
      </c>
      <c r="E10" s="15">
        <v>22</v>
      </c>
      <c r="F10" s="15" t="s">
        <v>4</v>
      </c>
      <c r="G10" s="15" t="s">
        <v>5</v>
      </c>
      <c r="H10" s="15">
        <v>1</v>
      </c>
      <c r="I10" s="15">
        <v>4</v>
      </c>
      <c r="J10" s="15">
        <v>2</v>
      </c>
      <c r="K10" s="15">
        <v>4</v>
      </c>
      <c r="L10" s="15">
        <v>2</v>
      </c>
      <c r="M10" s="15">
        <v>4</v>
      </c>
      <c r="N10" s="15">
        <v>3</v>
      </c>
      <c r="O10" s="15">
        <v>4</v>
      </c>
      <c r="P10" s="15">
        <v>3</v>
      </c>
      <c r="Q10" s="15">
        <v>5</v>
      </c>
      <c r="R10" s="15" t="s">
        <v>6</v>
      </c>
      <c r="S10" s="15">
        <f t="shared" si="0"/>
        <v>10</v>
      </c>
      <c r="T10" s="15">
        <f t="shared" si="1"/>
        <v>25</v>
      </c>
    </row>
    <row r="11" spans="1:20" x14ac:dyDescent="0.25">
      <c r="A11" s="2">
        <v>45257.593182870369</v>
      </c>
      <c r="B11" s="3" t="s">
        <v>59</v>
      </c>
      <c r="C11" s="4" t="s">
        <v>16</v>
      </c>
      <c r="D11" s="15" t="s">
        <v>8</v>
      </c>
      <c r="E11" s="15">
        <v>29</v>
      </c>
      <c r="F11" s="15" t="s">
        <v>4</v>
      </c>
      <c r="G11" s="15" t="s">
        <v>17</v>
      </c>
      <c r="H11" s="15">
        <v>2</v>
      </c>
      <c r="I11" s="15">
        <v>4</v>
      </c>
      <c r="J11" s="15">
        <v>3</v>
      </c>
      <c r="K11" s="15">
        <v>4</v>
      </c>
      <c r="L11" s="15">
        <v>2</v>
      </c>
      <c r="M11" s="15">
        <v>4</v>
      </c>
      <c r="N11" s="15">
        <v>3</v>
      </c>
      <c r="O11" s="15">
        <v>2</v>
      </c>
      <c r="P11" s="15">
        <v>4</v>
      </c>
      <c r="Q11" s="15">
        <v>4</v>
      </c>
      <c r="R11" s="15" t="s">
        <v>6</v>
      </c>
      <c r="S11" s="15">
        <f t="shared" si="0"/>
        <v>16</v>
      </c>
      <c r="T11" s="15">
        <f t="shared" si="1"/>
        <v>40</v>
      </c>
    </row>
    <row r="12" spans="1:20" x14ac:dyDescent="0.25">
      <c r="A12" s="2">
        <v>45257.595578703702</v>
      </c>
      <c r="B12" s="3" t="s">
        <v>60</v>
      </c>
      <c r="C12" s="4" t="s">
        <v>18</v>
      </c>
      <c r="D12" s="15" t="s">
        <v>3</v>
      </c>
      <c r="E12" s="15">
        <v>27</v>
      </c>
      <c r="F12" s="15" t="s">
        <v>4</v>
      </c>
      <c r="G12" s="15" t="s">
        <v>17</v>
      </c>
      <c r="H12" s="15">
        <v>2</v>
      </c>
      <c r="I12" s="15">
        <v>4</v>
      </c>
      <c r="J12" s="15">
        <v>2</v>
      </c>
      <c r="K12" s="15">
        <v>4</v>
      </c>
      <c r="L12" s="15">
        <v>3</v>
      </c>
      <c r="M12" s="15">
        <v>4</v>
      </c>
      <c r="N12" s="15">
        <v>2</v>
      </c>
      <c r="O12" s="15">
        <v>3</v>
      </c>
      <c r="P12" s="15">
        <v>3</v>
      </c>
      <c r="Q12" s="15">
        <v>4</v>
      </c>
      <c r="R12" s="15" t="s">
        <v>6</v>
      </c>
      <c r="S12" s="15">
        <f t="shared" si="0"/>
        <v>13</v>
      </c>
      <c r="T12" s="15">
        <f t="shared" si="1"/>
        <v>32.5</v>
      </c>
    </row>
    <row r="13" spans="1:20" x14ac:dyDescent="0.25">
      <c r="A13" s="2">
        <v>45257.598240740743</v>
      </c>
      <c r="B13" s="3" t="s">
        <v>61</v>
      </c>
      <c r="C13" s="4" t="s">
        <v>19</v>
      </c>
      <c r="D13" s="15" t="s">
        <v>3</v>
      </c>
      <c r="E13" s="15">
        <v>27</v>
      </c>
      <c r="F13" s="15" t="s">
        <v>4</v>
      </c>
      <c r="G13" s="15" t="s">
        <v>20</v>
      </c>
      <c r="H13" s="15">
        <v>2</v>
      </c>
      <c r="I13" s="15">
        <v>4</v>
      </c>
      <c r="J13" s="15">
        <v>3</v>
      </c>
      <c r="K13" s="15">
        <v>4</v>
      </c>
      <c r="L13" s="15">
        <v>3</v>
      </c>
      <c r="M13" s="15">
        <v>4</v>
      </c>
      <c r="N13" s="15">
        <v>3</v>
      </c>
      <c r="O13" s="15">
        <v>2</v>
      </c>
      <c r="P13" s="15">
        <v>4</v>
      </c>
      <c r="Q13" s="15">
        <v>4</v>
      </c>
      <c r="R13" s="15" t="s">
        <v>6</v>
      </c>
      <c r="S13" s="15">
        <f t="shared" si="0"/>
        <v>17</v>
      </c>
      <c r="T13" s="15">
        <f t="shared" si="1"/>
        <v>42.5</v>
      </c>
    </row>
    <row r="14" spans="1:20" x14ac:dyDescent="0.25">
      <c r="A14" s="25" t="s">
        <v>50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12">
        <f>AVERAGE(T4:T13)</f>
        <v>46</v>
      </c>
    </row>
    <row r="17" spans="7:17" x14ac:dyDescent="0.25">
      <c r="G17" s="1"/>
      <c r="H17" s="26" t="s">
        <v>51</v>
      </c>
      <c r="I17" s="26"/>
      <c r="J17" s="26"/>
      <c r="K17" s="26"/>
      <c r="L17" s="26"/>
      <c r="M17" s="16"/>
      <c r="N17" s="16"/>
      <c r="O17" s="16"/>
      <c r="P17" s="16"/>
      <c r="Q17" s="16"/>
    </row>
    <row r="18" spans="7:17" x14ac:dyDescent="0.25">
      <c r="G18" s="1"/>
      <c r="H18" s="23">
        <v>1</v>
      </c>
      <c r="I18" s="23">
        <v>2</v>
      </c>
      <c r="J18" s="23">
        <v>3</v>
      </c>
      <c r="K18" s="23">
        <v>4</v>
      </c>
      <c r="L18" s="23">
        <v>5</v>
      </c>
      <c r="M18" s="16"/>
      <c r="N18" s="16"/>
      <c r="O18" s="16"/>
      <c r="P18" s="16"/>
      <c r="Q18" s="16"/>
    </row>
    <row r="19" spans="7:17" x14ac:dyDescent="0.25">
      <c r="G19" s="5" t="s">
        <v>37</v>
      </c>
      <c r="H19" s="22">
        <f>COUNTIF($H$4:$H$13,1)</f>
        <v>1</v>
      </c>
      <c r="I19" s="22">
        <f>COUNTIF($H$4:$H$13,2)</f>
        <v>6</v>
      </c>
      <c r="J19" s="22">
        <f>COUNTIF($H$4:$H$13,3)</f>
        <v>2</v>
      </c>
      <c r="K19" s="22">
        <f>COUNTIF($H$4:$H$13,4)</f>
        <v>1</v>
      </c>
      <c r="L19" s="22">
        <f>COUNTIF($H$4:$H$13,5)</f>
        <v>0</v>
      </c>
      <c r="M19" s="22">
        <f>SUM((($H$18-1)*H19),(($I$18-1)*I19),(($J$18-1)*J19),(($K$18-1)*K19),(($L$18-1)*L19))</f>
        <v>13</v>
      </c>
      <c r="N19" s="22">
        <v>10</v>
      </c>
      <c r="O19" s="22">
        <f>M19/10</f>
        <v>1.3</v>
      </c>
      <c r="P19" s="22">
        <v>2.5</v>
      </c>
      <c r="Q19" s="22">
        <f>O19*P19</f>
        <v>3.25</v>
      </c>
    </row>
    <row r="20" spans="7:17" x14ac:dyDescent="0.25">
      <c r="G20" s="5" t="s">
        <v>38</v>
      </c>
      <c r="H20" s="22">
        <f>COUNTIF($I$4:$I$13,1)</f>
        <v>0</v>
      </c>
      <c r="I20" s="22">
        <f>COUNTIF($I$4:$I$13,2)</f>
        <v>3</v>
      </c>
      <c r="J20" s="22">
        <f>COUNTIF($I$4:$I$13,3)</f>
        <v>1</v>
      </c>
      <c r="K20" s="22">
        <f>COUNTIF($I$4:$I$13,4)</f>
        <v>6</v>
      </c>
      <c r="L20" s="22">
        <f>COUNTIF($I$4:$I$13,5)</f>
        <v>0</v>
      </c>
      <c r="M20" s="22">
        <f>SUM(((5-H18)*H20),((5-I18)*I20),((5-J18)*J20),((5-K18)*K20),((5-L18)*L20))</f>
        <v>17</v>
      </c>
      <c r="N20" s="22">
        <v>10</v>
      </c>
      <c r="O20" s="22">
        <f t="shared" ref="O20:O28" si="2">M20/10</f>
        <v>1.7</v>
      </c>
      <c r="P20" s="22">
        <v>2.5</v>
      </c>
      <c r="Q20" s="22">
        <f t="shared" ref="Q20:Q28" si="3">O20*P20</f>
        <v>4.25</v>
      </c>
    </row>
    <row r="21" spans="7:17" x14ac:dyDescent="0.25">
      <c r="G21" s="5" t="s">
        <v>39</v>
      </c>
      <c r="H21" s="22">
        <f>COUNTIF($J$4:$J$13,1)</f>
        <v>0</v>
      </c>
      <c r="I21" s="22">
        <f>COUNTIF($J$4:$J$13,2)</f>
        <v>4</v>
      </c>
      <c r="J21" s="22">
        <f>COUNTIF($J$4:$J$13,3)</f>
        <v>4</v>
      </c>
      <c r="K21" s="22">
        <f>COUNTIF($J$4:$J$13,4)</f>
        <v>1</v>
      </c>
      <c r="L21" s="22">
        <f>COUNTIF($J$4:$J$13,5)</f>
        <v>1</v>
      </c>
      <c r="M21" s="22">
        <f>SUM((($H$18-1)*H21),(($I$18-1)*I21),(($J$18-1)*J21),(($K$18-1)*K21),(($L$18-1)*L21))</f>
        <v>19</v>
      </c>
      <c r="N21" s="22">
        <v>10</v>
      </c>
      <c r="O21" s="22">
        <f t="shared" si="2"/>
        <v>1.9</v>
      </c>
      <c r="P21" s="22">
        <v>2.5</v>
      </c>
      <c r="Q21" s="22">
        <f t="shared" si="3"/>
        <v>4.75</v>
      </c>
    </row>
    <row r="22" spans="7:17" x14ac:dyDescent="0.25">
      <c r="G22" s="5" t="s">
        <v>40</v>
      </c>
      <c r="H22" s="22">
        <f>COUNTIF($K$4:$K$13,1)</f>
        <v>2</v>
      </c>
      <c r="I22" s="22">
        <f>COUNTIF($K$4:$K$13,2)</f>
        <v>1</v>
      </c>
      <c r="J22" s="22">
        <f>COUNTIF($K$4:$K$13,3)</f>
        <v>0</v>
      </c>
      <c r="K22" s="22">
        <f>COUNTIF($K$4:$K$13,4)</f>
        <v>5</v>
      </c>
      <c r="L22" s="22">
        <f>COUNTIF($K$4:$K$13,5)</f>
        <v>2</v>
      </c>
      <c r="M22" s="22">
        <f>SUM(((5-H18)*H22),((5-I18)*I22),((5-J18)*J22),((5-K18)*K22),((5-L18)*L22))</f>
        <v>16</v>
      </c>
      <c r="N22" s="22">
        <v>10</v>
      </c>
      <c r="O22" s="22">
        <f t="shared" si="2"/>
        <v>1.6</v>
      </c>
      <c r="P22" s="22">
        <v>2.5</v>
      </c>
      <c r="Q22" s="22">
        <f t="shared" si="3"/>
        <v>4</v>
      </c>
    </row>
    <row r="23" spans="7:17" x14ac:dyDescent="0.25">
      <c r="G23" s="5" t="s">
        <v>41</v>
      </c>
      <c r="H23" s="22">
        <f>COUNTIF($L$4:$L$13,1)</f>
        <v>0</v>
      </c>
      <c r="I23" s="22">
        <f>COUNTIF($L$4:$L$13,2)</f>
        <v>3</v>
      </c>
      <c r="J23" s="22">
        <f>COUNTIF($L$4:$L$13,3)</f>
        <v>5</v>
      </c>
      <c r="K23" s="22">
        <f>COUNTIF($L$4:$L$13,4)</f>
        <v>1</v>
      </c>
      <c r="L23" s="22">
        <f>COUNTIF($L$4:$L$13,5)</f>
        <v>1</v>
      </c>
      <c r="M23" s="22">
        <f>SUM((($H$18-1)*H23),(($I$18-1)*I23),(($J$18-1)*J23),(($K$18-1)*K23),(($L$18-1)*L23))</f>
        <v>20</v>
      </c>
      <c r="N23" s="22">
        <v>10</v>
      </c>
      <c r="O23" s="22">
        <f t="shared" si="2"/>
        <v>2</v>
      </c>
      <c r="P23" s="22">
        <v>2.5</v>
      </c>
      <c r="Q23" s="22">
        <f t="shared" si="3"/>
        <v>5</v>
      </c>
    </row>
    <row r="24" spans="7:17" x14ac:dyDescent="0.25">
      <c r="G24" s="5" t="s">
        <v>42</v>
      </c>
      <c r="H24" s="22">
        <f>COUNTIF($M$4:$M$13,1)</f>
        <v>1</v>
      </c>
      <c r="I24" s="22">
        <f>COUNTIF($M$4:$M$13,2)</f>
        <v>2</v>
      </c>
      <c r="J24" s="22">
        <f>COUNTIF($M$4:$M$13,3)</f>
        <v>3</v>
      </c>
      <c r="K24" s="22">
        <f>COUNTIF($M$4:$M$13,4)</f>
        <v>4</v>
      </c>
      <c r="L24" s="22">
        <f>COUNTIF($M$4:$M$13,5)</f>
        <v>0</v>
      </c>
      <c r="M24" s="22">
        <f>SUM(((5-H18)*H24),((5-I18)*I24),((5-J18)*J24),((5-K18)*K24),((5-L18)*L24))</f>
        <v>20</v>
      </c>
      <c r="N24" s="22">
        <v>10</v>
      </c>
      <c r="O24" s="22">
        <f t="shared" si="2"/>
        <v>2</v>
      </c>
      <c r="P24" s="22">
        <v>2.5</v>
      </c>
      <c r="Q24" s="22">
        <f t="shared" si="3"/>
        <v>5</v>
      </c>
    </row>
    <row r="25" spans="7:17" x14ac:dyDescent="0.25">
      <c r="G25" s="5" t="s">
        <v>43</v>
      </c>
      <c r="H25" s="22">
        <f>COUNTIF($N$4:$N$13,1)</f>
        <v>0</v>
      </c>
      <c r="I25" s="22">
        <f>COUNTIF($N$4:$N$13,2)</f>
        <v>2</v>
      </c>
      <c r="J25" s="22">
        <f>COUNTIF($N$4:$N$13,3)</f>
        <v>4</v>
      </c>
      <c r="K25" s="22">
        <f>COUNTIF($N$4:$N$13,4)</f>
        <v>4</v>
      </c>
      <c r="L25" s="22">
        <f>COUNTIF($N$4:$N$13,5)</f>
        <v>0</v>
      </c>
      <c r="M25" s="22">
        <f>SUM((($H$18-1)*H25),(($I$18-1)*I25),(($J$18-1)*J25),(($K$18-1)*K25),(($L$18-1)*L25))</f>
        <v>22</v>
      </c>
      <c r="N25" s="22">
        <v>10</v>
      </c>
      <c r="O25" s="22">
        <f t="shared" si="2"/>
        <v>2.2000000000000002</v>
      </c>
      <c r="P25" s="22">
        <v>2.5</v>
      </c>
      <c r="Q25" s="22">
        <f t="shared" si="3"/>
        <v>5.5</v>
      </c>
    </row>
    <row r="26" spans="7:17" x14ac:dyDescent="0.25">
      <c r="G26" s="5" t="s">
        <v>44</v>
      </c>
      <c r="H26" s="22">
        <f>COUNTIF($O$4:$O$13,1)</f>
        <v>0</v>
      </c>
      <c r="I26" s="22">
        <f>COUNTIF($O$4:$O$13,2)</f>
        <v>6</v>
      </c>
      <c r="J26" s="22">
        <f>COUNTIF($O$4:$O$13,3)</f>
        <v>2</v>
      </c>
      <c r="K26" s="22">
        <f>COUNTIF($O$4:$O$13,4)</f>
        <v>2</v>
      </c>
      <c r="L26" s="22">
        <f>COUNTIF($O$4:$O$13,5)</f>
        <v>0</v>
      </c>
      <c r="M26" s="22">
        <f>SUM(((5-H18)*H26),((5-I18)*I26),((5-J18)*J26),((5-K18)*K26),((5-L18)*L26))</f>
        <v>24</v>
      </c>
      <c r="N26" s="22">
        <v>10</v>
      </c>
      <c r="O26" s="22">
        <f t="shared" si="2"/>
        <v>2.4</v>
      </c>
      <c r="P26" s="22">
        <v>2.5</v>
      </c>
      <c r="Q26" s="22">
        <f t="shared" si="3"/>
        <v>6</v>
      </c>
    </row>
    <row r="27" spans="7:17" x14ac:dyDescent="0.25">
      <c r="G27" s="5" t="s">
        <v>45</v>
      </c>
      <c r="H27" s="22">
        <f>COUNTIF($P$4:$P$13,1)</f>
        <v>1</v>
      </c>
      <c r="I27" s="22">
        <f>COUNTIF($P$4:$P$13,2)</f>
        <v>1</v>
      </c>
      <c r="J27" s="22">
        <f>COUNTIF($P$4:$P$13,3)</f>
        <v>4</v>
      </c>
      <c r="K27" s="22">
        <f>COUNTIF($P$4:$P$13,4)</f>
        <v>4</v>
      </c>
      <c r="L27" s="22">
        <f>COUNTIF($P$4:$P$13,5)</f>
        <v>0</v>
      </c>
      <c r="M27" s="22">
        <f>SUM((($H$18-1)*H27),(($I$18-1)*I27),(($J$18-1)*J27),(($K$18-1)*K27),(($L$18-1)*L27))</f>
        <v>21</v>
      </c>
      <c r="N27" s="22">
        <v>10</v>
      </c>
      <c r="O27" s="22">
        <f t="shared" si="2"/>
        <v>2.1</v>
      </c>
      <c r="P27" s="22">
        <v>2.5</v>
      </c>
      <c r="Q27" s="22">
        <f t="shared" si="3"/>
        <v>5.25</v>
      </c>
    </row>
    <row r="28" spans="7:17" x14ac:dyDescent="0.25">
      <c r="G28" s="5" t="s">
        <v>46</v>
      </c>
      <c r="H28" s="22">
        <f>COUNTIF($Q$4:$Q$13,1)</f>
        <v>1</v>
      </c>
      <c r="I28" s="22">
        <f>COUNTIF($Q$4:$Q$13,2)</f>
        <v>1</v>
      </c>
      <c r="J28" s="22">
        <f>COUNTIF($Q$4:$Q$13,3)</f>
        <v>0</v>
      </c>
      <c r="K28" s="22">
        <f>COUNTIF($Q$4:$Q$13,4)</f>
        <v>5</v>
      </c>
      <c r="L28" s="22">
        <f>COUNTIF($Q$4:$Q$13,5)</f>
        <v>3</v>
      </c>
      <c r="M28" s="22">
        <f>SUM(((5-H18)*H28),((5-I18)*I28),((5-J18)*J28),((5-K18)*K28),((5-L18)*L28))</f>
        <v>12</v>
      </c>
      <c r="N28" s="22">
        <v>10</v>
      </c>
      <c r="O28" s="22">
        <f t="shared" si="2"/>
        <v>1.2</v>
      </c>
      <c r="P28" s="22">
        <v>2.5</v>
      </c>
      <c r="Q28" s="22">
        <f t="shared" si="3"/>
        <v>3</v>
      </c>
    </row>
    <row r="29" spans="7:17" x14ac:dyDescent="0.25">
      <c r="G29" s="5"/>
      <c r="H29" s="22"/>
      <c r="I29" s="22"/>
      <c r="J29" s="22"/>
      <c r="K29" s="22"/>
      <c r="L29" s="22"/>
      <c r="M29" s="22"/>
      <c r="N29" s="22"/>
      <c r="O29" s="22"/>
      <c r="P29" s="22"/>
      <c r="Q29" s="24">
        <f>SUM(Q19:Q28)</f>
        <v>46</v>
      </c>
    </row>
  </sheetData>
  <mergeCells count="2">
    <mergeCell ref="A14:S14"/>
    <mergeCell ref="H17:L17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949B-AE50-472C-8891-2EE6C702233B}">
  <dimension ref="A3:W29"/>
  <sheetViews>
    <sheetView tabSelected="1" zoomScale="91" workbookViewId="0">
      <selection activeCell="C16" sqref="C16"/>
    </sheetView>
  </sheetViews>
  <sheetFormatPr defaultColWidth="8.85546875" defaultRowHeight="15" x14ac:dyDescent="0.25"/>
  <cols>
    <col min="1" max="1" width="20.5703125" style="1" customWidth="1"/>
    <col min="2" max="2" width="11.28515625" style="1" customWidth="1"/>
    <col min="3" max="3" width="23.28515625" style="1" customWidth="1"/>
    <col min="4" max="4" width="23.140625" style="1" customWidth="1"/>
    <col min="5" max="5" width="15.28515625" style="1" customWidth="1"/>
    <col min="6" max="6" width="13.42578125" style="1" customWidth="1"/>
    <col min="7" max="7" width="23.42578125" style="1" customWidth="1"/>
    <col min="8" max="16" width="4.7109375" style="16" customWidth="1"/>
    <col min="17" max="17" width="9" style="16" customWidth="1"/>
    <col min="18" max="18" width="53.140625" style="1" customWidth="1"/>
    <col min="19" max="19" width="12.7109375" style="1" customWidth="1"/>
    <col min="20" max="20" width="11.42578125" style="1" customWidth="1"/>
    <col min="21" max="21" width="106.5703125" style="1" customWidth="1"/>
    <col min="22" max="16384" width="8.85546875" style="1"/>
  </cols>
  <sheetData>
    <row r="3" spans="1:23" ht="66" x14ac:dyDescent="0.3">
      <c r="A3" s="18" t="s">
        <v>0</v>
      </c>
      <c r="B3" s="18" t="s">
        <v>36</v>
      </c>
      <c r="C3" s="18" t="s">
        <v>26</v>
      </c>
      <c r="D3" s="18" t="s">
        <v>22</v>
      </c>
      <c r="E3" s="19" t="s">
        <v>23</v>
      </c>
      <c r="F3" s="19" t="s">
        <v>24</v>
      </c>
      <c r="G3" s="19" t="s">
        <v>25</v>
      </c>
      <c r="H3" s="19" t="s">
        <v>37</v>
      </c>
      <c r="I3" s="19" t="s">
        <v>38</v>
      </c>
      <c r="J3" s="19" t="s">
        <v>39</v>
      </c>
      <c r="K3" s="19" t="s">
        <v>40</v>
      </c>
      <c r="L3" s="19" t="s">
        <v>41</v>
      </c>
      <c r="M3" s="19" t="s">
        <v>42</v>
      </c>
      <c r="N3" s="19" t="s">
        <v>43</v>
      </c>
      <c r="O3" s="19" t="s">
        <v>44</v>
      </c>
      <c r="P3" s="19" t="s">
        <v>45</v>
      </c>
      <c r="Q3" s="19" t="s">
        <v>46</v>
      </c>
      <c r="R3" s="20" t="s">
        <v>1</v>
      </c>
      <c r="S3" s="21" t="s">
        <v>48</v>
      </c>
      <c r="T3" s="21" t="s">
        <v>49</v>
      </c>
      <c r="U3" s="18" t="s">
        <v>47</v>
      </c>
      <c r="V3" s="17"/>
      <c r="W3" s="17"/>
    </row>
    <row r="4" spans="1:23" x14ac:dyDescent="0.25">
      <c r="A4" s="6">
        <v>45256.807800925926</v>
      </c>
      <c r="B4" s="7" t="s">
        <v>52</v>
      </c>
      <c r="C4" s="8" t="s">
        <v>2</v>
      </c>
      <c r="D4" s="13" t="s">
        <v>3</v>
      </c>
      <c r="E4" s="13">
        <v>22</v>
      </c>
      <c r="F4" s="13" t="s">
        <v>4</v>
      </c>
      <c r="G4" s="13" t="s">
        <v>5</v>
      </c>
      <c r="H4" s="14">
        <v>3</v>
      </c>
      <c r="I4" s="14">
        <v>1</v>
      </c>
      <c r="J4" s="14">
        <v>5</v>
      </c>
      <c r="K4" s="14">
        <v>1</v>
      </c>
      <c r="L4" s="14">
        <v>5</v>
      </c>
      <c r="M4" s="14">
        <v>1</v>
      </c>
      <c r="N4" s="14">
        <v>5</v>
      </c>
      <c r="O4" s="14">
        <v>1</v>
      </c>
      <c r="P4" s="14">
        <v>4</v>
      </c>
      <c r="Q4" s="14">
        <v>4</v>
      </c>
      <c r="R4" s="13" t="s">
        <v>6</v>
      </c>
      <c r="S4" s="15">
        <f t="shared" ref="S4:S13" si="0">((H4-1)-1)+((J4-1)-1)+((L4-1)-1)+((N4-1)-1)+((P4-1)-1)+(5-(I4-1))+(5-(K4-1))+(5-(M4-1))+(5-(O4-1))+(5-(Q4-1))</f>
        <v>34</v>
      </c>
      <c r="T4" s="15">
        <f>S4*2.5</f>
        <v>85</v>
      </c>
      <c r="U4" s="9" t="s">
        <v>27</v>
      </c>
      <c r="V4" s="17"/>
      <c r="W4" s="11"/>
    </row>
    <row r="5" spans="1:23" x14ac:dyDescent="0.25">
      <c r="A5" s="6">
        <v>45256.808703703704</v>
      </c>
      <c r="B5" s="7" t="s">
        <v>53</v>
      </c>
      <c r="C5" s="8" t="s">
        <v>7</v>
      </c>
      <c r="D5" s="13" t="s">
        <v>8</v>
      </c>
      <c r="E5" s="13">
        <v>23</v>
      </c>
      <c r="F5" s="13" t="s">
        <v>4</v>
      </c>
      <c r="G5" s="13" t="s">
        <v>5</v>
      </c>
      <c r="H5" s="14">
        <v>2</v>
      </c>
      <c r="I5" s="14">
        <v>2</v>
      </c>
      <c r="J5" s="14">
        <v>5</v>
      </c>
      <c r="K5" s="14">
        <v>2</v>
      </c>
      <c r="L5" s="14">
        <v>4</v>
      </c>
      <c r="M5" s="14">
        <v>2</v>
      </c>
      <c r="N5" s="14">
        <v>4</v>
      </c>
      <c r="O5" s="14">
        <v>2</v>
      </c>
      <c r="P5" s="14">
        <v>4</v>
      </c>
      <c r="Q5" s="14">
        <v>2</v>
      </c>
      <c r="R5" s="13" t="s">
        <v>6</v>
      </c>
      <c r="S5" s="15">
        <f t="shared" si="0"/>
        <v>29</v>
      </c>
      <c r="T5" s="15">
        <f t="shared" ref="T5:T13" si="1">S5*2.5</f>
        <v>72.5</v>
      </c>
      <c r="U5" s="9" t="s">
        <v>27</v>
      </c>
      <c r="V5" s="17"/>
      <c r="W5" s="11"/>
    </row>
    <row r="6" spans="1:23" x14ac:dyDescent="0.25">
      <c r="A6" s="6">
        <v>45256.812141203707</v>
      </c>
      <c r="B6" s="7" t="s">
        <v>54</v>
      </c>
      <c r="C6" s="8" t="s">
        <v>9</v>
      </c>
      <c r="D6" s="13" t="s">
        <v>3</v>
      </c>
      <c r="E6" s="13">
        <v>23</v>
      </c>
      <c r="F6" s="13" t="s">
        <v>4</v>
      </c>
      <c r="G6" s="13" t="s">
        <v>5</v>
      </c>
      <c r="H6" s="14">
        <v>3</v>
      </c>
      <c r="I6" s="14">
        <v>3</v>
      </c>
      <c r="J6" s="14">
        <v>3</v>
      </c>
      <c r="K6" s="14">
        <v>3</v>
      </c>
      <c r="L6" s="14">
        <v>5</v>
      </c>
      <c r="M6" s="14">
        <v>1</v>
      </c>
      <c r="N6" s="14">
        <v>3</v>
      </c>
      <c r="O6" s="14">
        <v>2</v>
      </c>
      <c r="P6" s="14">
        <v>4</v>
      </c>
      <c r="Q6" s="14">
        <v>4</v>
      </c>
      <c r="R6" s="13" t="s">
        <v>6</v>
      </c>
      <c r="S6" s="15">
        <f t="shared" si="0"/>
        <v>25</v>
      </c>
      <c r="T6" s="15">
        <f t="shared" si="1"/>
        <v>62.5</v>
      </c>
      <c r="U6" s="10" t="s">
        <v>28</v>
      </c>
      <c r="V6" s="17"/>
      <c r="W6" s="11"/>
    </row>
    <row r="7" spans="1:23" x14ac:dyDescent="0.25">
      <c r="A7" s="6">
        <v>45256.815046296295</v>
      </c>
      <c r="B7" s="7" t="s">
        <v>55</v>
      </c>
      <c r="C7" s="8" t="s">
        <v>10</v>
      </c>
      <c r="D7" s="13" t="s">
        <v>3</v>
      </c>
      <c r="E7" s="13">
        <v>23</v>
      </c>
      <c r="F7" s="13" t="s">
        <v>4</v>
      </c>
      <c r="G7" s="13" t="s">
        <v>5</v>
      </c>
      <c r="H7" s="14">
        <v>3</v>
      </c>
      <c r="I7" s="14">
        <v>3</v>
      </c>
      <c r="J7" s="14">
        <v>4</v>
      </c>
      <c r="K7" s="14">
        <v>1</v>
      </c>
      <c r="L7" s="14">
        <v>5</v>
      </c>
      <c r="M7" s="14">
        <v>1</v>
      </c>
      <c r="N7" s="14">
        <v>2</v>
      </c>
      <c r="O7" s="14">
        <v>3</v>
      </c>
      <c r="P7" s="14">
        <v>4</v>
      </c>
      <c r="Q7" s="14">
        <v>4</v>
      </c>
      <c r="R7" s="13" t="s">
        <v>6</v>
      </c>
      <c r="S7" s="15">
        <f t="shared" si="0"/>
        <v>26</v>
      </c>
      <c r="T7" s="15">
        <f t="shared" si="1"/>
        <v>65</v>
      </c>
      <c r="U7" s="10" t="s">
        <v>29</v>
      </c>
      <c r="V7" s="17"/>
      <c r="W7" s="11"/>
    </row>
    <row r="8" spans="1:23" x14ac:dyDescent="0.25">
      <c r="A8" s="6">
        <v>45256.834039351852</v>
      </c>
      <c r="B8" s="7" t="s">
        <v>56</v>
      </c>
      <c r="C8" s="8" t="s">
        <v>11</v>
      </c>
      <c r="D8" s="13" t="s">
        <v>8</v>
      </c>
      <c r="E8" s="13">
        <v>18</v>
      </c>
      <c r="F8" s="13" t="s">
        <v>12</v>
      </c>
      <c r="G8" s="13" t="s">
        <v>13</v>
      </c>
      <c r="H8" s="14">
        <v>3</v>
      </c>
      <c r="I8" s="14">
        <v>2</v>
      </c>
      <c r="J8" s="14">
        <v>4</v>
      </c>
      <c r="K8" s="14">
        <v>4</v>
      </c>
      <c r="L8" s="14">
        <v>4</v>
      </c>
      <c r="M8" s="14">
        <v>2</v>
      </c>
      <c r="N8" s="14">
        <v>3</v>
      </c>
      <c r="O8" s="14">
        <v>3</v>
      </c>
      <c r="P8" s="14">
        <v>3</v>
      </c>
      <c r="Q8" s="14">
        <v>4</v>
      </c>
      <c r="R8" s="13" t="s">
        <v>6</v>
      </c>
      <c r="S8" s="15">
        <f t="shared" si="0"/>
        <v>22</v>
      </c>
      <c r="T8" s="15">
        <f t="shared" si="1"/>
        <v>55</v>
      </c>
      <c r="U8" s="10" t="s">
        <v>30</v>
      </c>
      <c r="V8" s="17"/>
      <c r="W8" s="11"/>
    </row>
    <row r="9" spans="1:23" ht="14.45" customHeight="1" x14ac:dyDescent="0.25">
      <c r="A9" s="6">
        <v>45256.835335648146</v>
      </c>
      <c r="B9" s="7" t="s">
        <v>57</v>
      </c>
      <c r="C9" s="8" t="s">
        <v>14</v>
      </c>
      <c r="D9" s="13" t="s">
        <v>8</v>
      </c>
      <c r="E9" s="13">
        <v>20</v>
      </c>
      <c r="F9" s="13" t="s">
        <v>12</v>
      </c>
      <c r="G9" s="13" t="s">
        <v>13</v>
      </c>
      <c r="H9" s="14">
        <v>2</v>
      </c>
      <c r="I9" s="14">
        <v>3</v>
      </c>
      <c r="J9" s="14">
        <v>4</v>
      </c>
      <c r="K9" s="14">
        <v>4</v>
      </c>
      <c r="L9" s="14">
        <v>3</v>
      </c>
      <c r="M9" s="14">
        <v>3</v>
      </c>
      <c r="N9" s="14">
        <v>5</v>
      </c>
      <c r="O9" s="14">
        <v>5</v>
      </c>
      <c r="P9" s="14">
        <v>2</v>
      </c>
      <c r="Q9" s="14">
        <v>4</v>
      </c>
      <c r="R9" s="13" t="s">
        <v>6</v>
      </c>
      <c r="S9" s="15">
        <f t="shared" si="0"/>
        <v>17</v>
      </c>
      <c r="T9" s="15">
        <f t="shared" si="1"/>
        <v>42.5</v>
      </c>
      <c r="U9" s="10" t="s">
        <v>31</v>
      </c>
      <c r="V9" s="17"/>
      <c r="W9" s="11"/>
    </row>
    <row r="10" spans="1:23" x14ac:dyDescent="0.25">
      <c r="A10" s="6">
        <v>45257.354687500003</v>
      </c>
      <c r="B10" s="7" t="s">
        <v>58</v>
      </c>
      <c r="C10" s="8" t="s">
        <v>15</v>
      </c>
      <c r="D10" s="13" t="s">
        <v>8</v>
      </c>
      <c r="E10" s="13">
        <v>22</v>
      </c>
      <c r="F10" s="13" t="s">
        <v>4</v>
      </c>
      <c r="G10" s="13" t="s">
        <v>5</v>
      </c>
      <c r="H10" s="14">
        <v>4</v>
      </c>
      <c r="I10" s="14">
        <v>3</v>
      </c>
      <c r="J10" s="14">
        <v>5</v>
      </c>
      <c r="K10" s="14">
        <v>2</v>
      </c>
      <c r="L10" s="14">
        <v>4</v>
      </c>
      <c r="M10" s="14">
        <v>3</v>
      </c>
      <c r="N10" s="14">
        <v>4</v>
      </c>
      <c r="O10" s="14">
        <v>2</v>
      </c>
      <c r="P10" s="14">
        <v>5</v>
      </c>
      <c r="Q10" s="14">
        <v>3</v>
      </c>
      <c r="R10" s="13" t="s">
        <v>6</v>
      </c>
      <c r="S10" s="15">
        <f t="shared" si="0"/>
        <v>29</v>
      </c>
      <c r="T10" s="15">
        <f t="shared" si="1"/>
        <v>72.5</v>
      </c>
      <c r="U10" s="10" t="s">
        <v>32</v>
      </c>
      <c r="V10" s="17"/>
      <c r="W10" s="11"/>
    </row>
    <row r="11" spans="1:23" x14ac:dyDescent="0.25">
      <c r="A11" s="6">
        <v>45257.594525462962</v>
      </c>
      <c r="B11" s="7" t="s">
        <v>59</v>
      </c>
      <c r="C11" s="8" t="s">
        <v>16</v>
      </c>
      <c r="D11" s="13" t="s">
        <v>8</v>
      </c>
      <c r="E11" s="13">
        <v>29</v>
      </c>
      <c r="F11" s="13" t="s">
        <v>4</v>
      </c>
      <c r="G11" s="13" t="s">
        <v>17</v>
      </c>
      <c r="H11" s="14">
        <v>3</v>
      </c>
      <c r="I11" s="14">
        <v>2</v>
      </c>
      <c r="J11" s="14">
        <v>5</v>
      </c>
      <c r="K11" s="14">
        <v>3</v>
      </c>
      <c r="L11" s="14">
        <v>4</v>
      </c>
      <c r="M11" s="14">
        <v>2</v>
      </c>
      <c r="N11" s="14">
        <v>4</v>
      </c>
      <c r="O11" s="14">
        <v>2</v>
      </c>
      <c r="P11" s="14">
        <v>5</v>
      </c>
      <c r="Q11" s="14">
        <v>2</v>
      </c>
      <c r="R11" s="13" t="s">
        <v>6</v>
      </c>
      <c r="S11" s="15">
        <f t="shared" si="0"/>
        <v>30</v>
      </c>
      <c r="T11" s="15">
        <f t="shared" si="1"/>
        <v>75</v>
      </c>
      <c r="U11" s="10" t="s">
        <v>33</v>
      </c>
      <c r="V11" s="17"/>
      <c r="W11" s="11"/>
    </row>
    <row r="12" spans="1:23" x14ac:dyDescent="0.25">
      <c r="A12" s="6">
        <v>45257.596805555557</v>
      </c>
      <c r="B12" s="7" t="s">
        <v>60</v>
      </c>
      <c r="C12" s="8" t="s">
        <v>18</v>
      </c>
      <c r="D12" s="13" t="s">
        <v>3</v>
      </c>
      <c r="E12" s="13">
        <v>27</v>
      </c>
      <c r="F12" s="13" t="s">
        <v>4</v>
      </c>
      <c r="G12" s="13" t="s">
        <v>17</v>
      </c>
      <c r="H12" s="14">
        <v>3</v>
      </c>
      <c r="I12" s="14">
        <v>2</v>
      </c>
      <c r="J12" s="14">
        <v>4</v>
      </c>
      <c r="K12" s="14">
        <v>2</v>
      </c>
      <c r="L12" s="14">
        <v>4</v>
      </c>
      <c r="M12" s="14">
        <v>2</v>
      </c>
      <c r="N12" s="14">
        <v>4</v>
      </c>
      <c r="O12" s="14">
        <v>2</v>
      </c>
      <c r="P12" s="14">
        <v>5</v>
      </c>
      <c r="Q12" s="14">
        <v>2</v>
      </c>
      <c r="R12" s="13" t="s">
        <v>6</v>
      </c>
      <c r="S12" s="15">
        <f t="shared" si="0"/>
        <v>30</v>
      </c>
      <c r="T12" s="15">
        <f t="shared" si="1"/>
        <v>75</v>
      </c>
      <c r="U12" s="10" t="s">
        <v>34</v>
      </c>
      <c r="V12" s="17"/>
      <c r="W12" s="11"/>
    </row>
    <row r="13" spans="1:23" x14ac:dyDescent="0.25">
      <c r="A13" s="6">
        <v>45257.609930555554</v>
      </c>
      <c r="B13" s="7" t="s">
        <v>61</v>
      </c>
      <c r="C13" s="8" t="s">
        <v>19</v>
      </c>
      <c r="D13" s="13" t="s">
        <v>3</v>
      </c>
      <c r="E13" s="13">
        <v>27</v>
      </c>
      <c r="F13" s="13" t="s">
        <v>4</v>
      </c>
      <c r="G13" s="13" t="s">
        <v>20</v>
      </c>
      <c r="H13" s="14">
        <v>2</v>
      </c>
      <c r="I13" s="14">
        <v>2</v>
      </c>
      <c r="J13" s="14">
        <v>5</v>
      </c>
      <c r="K13" s="14">
        <v>2</v>
      </c>
      <c r="L13" s="14">
        <v>4</v>
      </c>
      <c r="M13" s="14">
        <v>2</v>
      </c>
      <c r="N13" s="14">
        <v>4</v>
      </c>
      <c r="O13" s="14">
        <v>1</v>
      </c>
      <c r="P13" s="14">
        <v>5</v>
      </c>
      <c r="Q13" s="14">
        <v>2</v>
      </c>
      <c r="R13" s="13" t="s">
        <v>6</v>
      </c>
      <c r="S13" s="15">
        <f t="shared" si="0"/>
        <v>31</v>
      </c>
      <c r="T13" s="15">
        <f t="shared" si="1"/>
        <v>77.5</v>
      </c>
      <c r="U13" s="10" t="s">
        <v>35</v>
      </c>
      <c r="V13" s="17"/>
      <c r="W13" s="11"/>
    </row>
    <row r="14" spans="1:23" x14ac:dyDescent="0.25">
      <c r="A14" s="27" t="s">
        <v>50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12">
        <f>AVERAGE(T4:T13)</f>
        <v>68.25</v>
      </c>
    </row>
    <row r="17" spans="7:17" x14ac:dyDescent="0.25">
      <c r="H17" s="26" t="s">
        <v>51</v>
      </c>
      <c r="I17" s="26"/>
      <c r="J17" s="26"/>
      <c r="K17" s="26"/>
      <c r="L17" s="26"/>
    </row>
    <row r="18" spans="7:17" x14ac:dyDescent="0.25">
      <c r="H18" s="23">
        <v>1</v>
      </c>
      <c r="I18" s="23">
        <v>2</v>
      </c>
      <c r="J18" s="23">
        <v>3</v>
      </c>
      <c r="K18" s="23">
        <v>4</v>
      </c>
      <c r="L18" s="23">
        <v>5</v>
      </c>
    </row>
    <row r="19" spans="7:17" x14ac:dyDescent="0.25">
      <c r="G19" s="5" t="s">
        <v>37</v>
      </c>
      <c r="H19" s="22">
        <f>COUNTIF($H$4:$H$13,1)</f>
        <v>0</v>
      </c>
      <c r="I19" s="22">
        <f>COUNTIF($H$4:$H$13,2)</f>
        <v>3</v>
      </c>
      <c r="J19" s="22">
        <f>COUNTIF($H$4:$H$13,3)</f>
        <v>6</v>
      </c>
      <c r="K19" s="22">
        <f>COUNTIF($H$4:$H$13,4)</f>
        <v>1</v>
      </c>
      <c r="L19" s="22">
        <f>COUNTIF($H$4:$H$13,5)</f>
        <v>0</v>
      </c>
      <c r="M19" s="22">
        <f>SUM((($H$18-1)*H19),(($I$18-1)*I19),(($J$18-1)*J19),(($K$18-1)*K19),(($L$18-1)*L19))</f>
        <v>18</v>
      </c>
      <c r="N19" s="22">
        <v>10</v>
      </c>
      <c r="O19" s="22">
        <f>M19/10</f>
        <v>1.8</v>
      </c>
      <c r="P19" s="22">
        <v>2.5</v>
      </c>
      <c r="Q19" s="22">
        <f>O19*P19</f>
        <v>4.5</v>
      </c>
    </row>
    <row r="20" spans="7:17" x14ac:dyDescent="0.25">
      <c r="G20" s="5" t="s">
        <v>38</v>
      </c>
      <c r="H20" s="22">
        <f>COUNTIF($I$4:$I$13,1)</f>
        <v>1</v>
      </c>
      <c r="I20" s="22">
        <f>COUNTIF($I$4:$I$13,2)</f>
        <v>5</v>
      </c>
      <c r="J20" s="22">
        <f>COUNTIF($I$4:$I$13,3)</f>
        <v>4</v>
      </c>
      <c r="K20" s="22">
        <f>COUNTIF($I$4:$I$13,4)</f>
        <v>0</v>
      </c>
      <c r="L20" s="22">
        <f>COUNTIF($I$4:$I$13,5)</f>
        <v>0</v>
      </c>
      <c r="M20" s="22">
        <f>SUM(((5-H18)*H20),((5-I18)*I20),((5-J18)*J20),((5-K18)*K20),((5-L18)*L20))</f>
        <v>27</v>
      </c>
      <c r="N20" s="22">
        <v>10</v>
      </c>
      <c r="O20" s="22">
        <f t="shared" ref="O20:O28" si="2">M20/10</f>
        <v>2.7</v>
      </c>
      <c r="P20" s="22">
        <v>2.5</v>
      </c>
      <c r="Q20" s="22">
        <f t="shared" ref="Q20:Q28" si="3">O20*P20</f>
        <v>6.75</v>
      </c>
    </row>
    <row r="21" spans="7:17" x14ac:dyDescent="0.25">
      <c r="G21" s="5" t="s">
        <v>39</v>
      </c>
      <c r="H21" s="22">
        <f>COUNTIF($J$4:$J$13,1)</f>
        <v>0</v>
      </c>
      <c r="I21" s="22">
        <f>COUNTIF($J$4:$J$13,2)</f>
        <v>0</v>
      </c>
      <c r="J21" s="22">
        <f>COUNTIF($J$4:$J$13,3)</f>
        <v>1</v>
      </c>
      <c r="K21" s="22">
        <f>COUNTIF($J$4:$J$13,4)</f>
        <v>4</v>
      </c>
      <c r="L21" s="22">
        <f>COUNTIF($J$4:$J$13,5)</f>
        <v>5</v>
      </c>
      <c r="M21" s="22">
        <f>SUM((($H$18-1)*H21),(($I$18-1)*I21),(($J$18-1)*J21),(($K$18-1)*K21),(($L$18-1)*L21))</f>
        <v>34</v>
      </c>
      <c r="N21" s="22">
        <v>10</v>
      </c>
      <c r="O21" s="22">
        <f t="shared" si="2"/>
        <v>3.4</v>
      </c>
      <c r="P21" s="22">
        <v>2.5</v>
      </c>
      <c r="Q21" s="22">
        <f t="shared" si="3"/>
        <v>8.5</v>
      </c>
    </row>
    <row r="22" spans="7:17" x14ac:dyDescent="0.25">
      <c r="G22" s="5" t="s">
        <v>40</v>
      </c>
      <c r="H22" s="22">
        <f>COUNTIF($K$4:$K$13,1)</f>
        <v>2</v>
      </c>
      <c r="I22" s="22">
        <f>COUNTIF($K$4:$K$13,2)</f>
        <v>4</v>
      </c>
      <c r="J22" s="22">
        <f>COUNTIF($K$4:$K$13,3)</f>
        <v>2</v>
      </c>
      <c r="K22" s="22">
        <f>COUNTIF($K$4:$K$13,4)</f>
        <v>2</v>
      </c>
      <c r="L22" s="22">
        <f>COUNTIF($K$4:$K$13,5)</f>
        <v>0</v>
      </c>
      <c r="M22" s="22">
        <f>SUM(((5-H18)*H22),((5-I18)*I22),((5-J18)*J22),((5-K18)*K22),((5-L18)*L22))</f>
        <v>26</v>
      </c>
      <c r="N22" s="22">
        <v>10</v>
      </c>
      <c r="O22" s="22">
        <f t="shared" si="2"/>
        <v>2.6</v>
      </c>
      <c r="P22" s="22">
        <v>2.5</v>
      </c>
      <c r="Q22" s="22">
        <f t="shared" si="3"/>
        <v>6.5</v>
      </c>
    </row>
    <row r="23" spans="7:17" x14ac:dyDescent="0.25">
      <c r="G23" s="5" t="s">
        <v>41</v>
      </c>
      <c r="H23" s="22">
        <f>COUNTIF($L$4:$L$13,1)</f>
        <v>0</v>
      </c>
      <c r="I23" s="22">
        <f>COUNTIF($L$4:$L$13,2)</f>
        <v>0</v>
      </c>
      <c r="J23" s="22">
        <f>COUNTIF($L$4:$L$13,3)</f>
        <v>1</v>
      </c>
      <c r="K23" s="22">
        <f>COUNTIF($L$4:$L$13,4)</f>
        <v>6</v>
      </c>
      <c r="L23" s="22">
        <f>COUNTIF($L$4:$L$13,5)</f>
        <v>3</v>
      </c>
      <c r="M23" s="22">
        <f>SUM((($H$18-1)*H23),(($I$18-1)*I23),(($J$18-1)*J23),(($K$18-1)*K23),(($L$18-1)*L23))</f>
        <v>32</v>
      </c>
      <c r="N23" s="22">
        <v>10</v>
      </c>
      <c r="O23" s="22">
        <f t="shared" si="2"/>
        <v>3.2</v>
      </c>
      <c r="P23" s="22">
        <v>2.5</v>
      </c>
      <c r="Q23" s="22">
        <f t="shared" si="3"/>
        <v>8</v>
      </c>
    </row>
    <row r="24" spans="7:17" x14ac:dyDescent="0.25">
      <c r="G24" s="5" t="s">
        <v>42</v>
      </c>
      <c r="H24" s="22">
        <f>COUNTIF($M$4:$M$13,1)</f>
        <v>3</v>
      </c>
      <c r="I24" s="22">
        <f>COUNTIF($M$4:$M$13,2)</f>
        <v>5</v>
      </c>
      <c r="J24" s="22">
        <f>COUNTIF($M$4:$M$13,3)</f>
        <v>2</v>
      </c>
      <c r="K24" s="22">
        <f>COUNTIF($M$4:$M$13,4)</f>
        <v>0</v>
      </c>
      <c r="L24" s="22">
        <f>COUNTIF($M$4:$M$13,5)</f>
        <v>0</v>
      </c>
      <c r="M24" s="22">
        <f>SUM(((5-H18)*H24),((5-I18)*I24),((5-J18)*J24),((5-K18)*K24),((5-L18)*L24))</f>
        <v>31</v>
      </c>
      <c r="N24" s="22">
        <v>10</v>
      </c>
      <c r="O24" s="22">
        <f t="shared" si="2"/>
        <v>3.1</v>
      </c>
      <c r="P24" s="22">
        <v>2.5</v>
      </c>
      <c r="Q24" s="22">
        <f t="shared" si="3"/>
        <v>7.75</v>
      </c>
    </row>
    <row r="25" spans="7:17" x14ac:dyDescent="0.25">
      <c r="G25" s="5" t="s">
        <v>43</v>
      </c>
      <c r="H25" s="22">
        <f>COUNTIF($N$4:$N$13,1)</f>
        <v>0</v>
      </c>
      <c r="I25" s="22">
        <f>COUNTIF($N$4:$N$13,2)</f>
        <v>1</v>
      </c>
      <c r="J25" s="22">
        <f>COUNTIF($N$4:$N$13,3)</f>
        <v>2</v>
      </c>
      <c r="K25" s="22">
        <f>COUNTIF($N$4:$N$13,4)</f>
        <v>5</v>
      </c>
      <c r="L25" s="22">
        <f>COUNTIF($N$4:$N$13,5)</f>
        <v>2</v>
      </c>
      <c r="M25" s="22">
        <f>SUM((($H$18-1)*H25),(($I$18-1)*I25),(($J$18-1)*J25),(($K$18-1)*K25),(($L$18-1)*L25))</f>
        <v>28</v>
      </c>
      <c r="N25" s="22">
        <v>10</v>
      </c>
      <c r="O25" s="22">
        <f t="shared" si="2"/>
        <v>2.8</v>
      </c>
      <c r="P25" s="22">
        <v>2.5</v>
      </c>
      <c r="Q25" s="22">
        <f t="shared" si="3"/>
        <v>7</v>
      </c>
    </row>
    <row r="26" spans="7:17" x14ac:dyDescent="0.25">
      <c r="G26" s="5" t="s">
        <v>44</v>
      </c>
      <c r="H26" s="22">
        <f>COUNTIF($O$4:$O$13,1)</f>
        <v>2</v>
      </c>
      <c r="I26" s="22">
        <f>COUNTIF($O$4:$O$13,2)</f>
        <v>5</v>
      </c>
      <c r="J26" s="22">
        <f>COUNTIF($O$4:$O$13,3)</f>
        <v>2</v>
      </c>
      <c r="K26" s="22">
        <f>COUNTIF($O$4:$O$13,4)</f>
        <v>0</v>
      </c>
      <c r="L26" s="22">
        <f>COUNTIF($O$4:$O$13,5)</f>
        <v>1</v>
      </c>
      <c r="M26" s="22">
        <f>SUM(((5-H18)*H26),((5-I18)*I26),((5-J18)*J26),((5-K18)*K26),((5-L18)*L26))</f>
        <v>27</v>
      </c>
      <c r="N26" s="22">
        <v>10</v>
      </c>
      <c r="O26" s="22">
        <f t="shared" si="2"/>
        <v>2.7</v>
      </c>
      <c r="P26" s="22">
        <v>2.5</v>
      </c>
      <c r="Q26" s="22">
        <f t="shared" si="3"/>
        <v>6.75</v>
      </c>
    </row>
    <row r="27" spans="7:17" x14ac:dyDescent="0.25">
      <c r="G27" s="5" t="s">
        <v>45</v>
      </c>
      <c r="H27" s="22">
        <f>COUNTIF($P$4:$P$13,1)</f>
        <v>0</v>
      </c>
      <c r="I27" s="22">
        <f>COUNTIF($P$4:$P$13,2)</f>
        <v>1</v>
      </c>
      <c r="J27" s="22">
        <f>COUNTIF($P$4:$P$13,3)</f>
        <v>1</v>
      </c>
      <c r="K27" s="22">
        <f>COUNTIF($P$4:$P$13,4)</f>
        <v>4</v>
      </c>
      <c r="L27" s="22">
        <f>COUNTIF($P$4:$P$13,5)</f>
        <v>4</v>
      </c>
      <c r="M27" s="22">
        <f>SUM((($H$18-1)*H27),(($I$18-1)*I27),(($J$18-1)*J27),(($K$18-1)*K27),(($L$18-1)*L27))</f>
        <v>31</v>
      </c>
      <c r="N27" s="22">
        <v>10</v>
      </c>
      <c r="O27" s="22">
        <f t="shared" si="2"/>
        <v>3.1</v>
      </c>
      <c r="P27" s="22">
        <v>2.5</v>
      </c>
      <c r="Q27" s="22">
        <f t="shared" si="3"/>
        <v>7.75</v>
      </c>
    </row>
    <row r="28" spans="7:17" x14ac:dyDescent="0.25">
      <c r="G28" s="5" t="s">
        <v>46</v>
      </c>
      <c r="H28" s="22">
        <f>COUNTIF($Q$4:$Q$13,1)</f>
        <v>0</v>
      </c>
      <c r="I28" s="22">
        <f>COUNTIF($Q$4:$Q$13,2)</f>
        <v>4</v>
      </c>
      <c r="J28" s="22">
        <f>COUNTIF($Q$4:$Q$13,3)</f>
        <v>1</v>
      </c>
      <c r="K28" s="22">
        <f>COUNTIF($Q$4:$Q$13,4)</f>
        <v>5</v>
      </c>
      <c r="L28" s="22">
        <f>COUNTIF($Q$4:$Q$13,5)</f>
        <v>0</v>
      </c>
      <c r="M28" s="22">
        <f>SUM(((5-H18)*H28),((5-I18)*I28),((5-J18)*J28),((5-K18)*K28),((5-L18)*L28))</f>
        <v>19</v>
      </c>
      <c r="N28" s="22">
        <v>10</v>
      </c>
      <c r="O28" s="22">
        <f t="shared" si="2"/>
        <v>1.9</v>
      </c>
      <c r="P28" s="22">
        <v>2.5</v>
      </c>
      <c r="Q28" s="22">
        <f t="shared" si="3"/>
        <v>4.75</v>
      </c>
    </row>
    <row r="29" spans="7:17" x14ac:dyDescent="0.25">
      <c r="G29" s="5"/>
      <c r="H29" s="22"/>
      <c r="I29" s="22"/>
      <c r="J29" s="22"/>
      <c r="K29" s="22"/>
      <c r="L29" s="22"/>
      <c r="M29" s="22"/>
      <c r="N29" s="22"/>
      <c r="O29" s="22"/>
      <c r="P29" s="22"/>
      <c r="Q29" s="24">
        <f>SUM(Q19:Q28)</f>
        <v>68.25</v>
      </c>
    </row>
  </sheetData>
  <mergeCells count="2">
    <mergeCell ref="A14:S14"/>
    <mergeCell ref="H17:L17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MoodTools</vt:lpstr>
      <vt:lpstr>MyMood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Joses</dc:creator>
  <cp:lastModifiedBy>Steven Joses</cp:lastModifiedBy>
  <dcterms:created xsi:type="dcterms:W3CDTF">2023-11-29T07:25:30Z</dcterms:created>
  <dcterms:modified xsi:type="dcterms:W3CDTF">2023-12-05T16:16:40Z</dcterms:modified>
</cp:coreProperties>
</file>