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B8925A8A-05EC-D044-857D-EB9FDF9F408B}" xr6:coauthVersionLast="47" xr6:coauthVersionMax="47" xr10:uidLastSave="{00000000-0000-0000-0000-000000000000}"/>
  <bookViews>
    <workbookView xWindow="540" yWindow="500" windowWidth="32640" windowHeight="2088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quote!$A$1:$J$85</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58" l="1"/>
  <c r="D24" i="58" l="1"/>
  <c r="D27" i="58" l="1"/>
  <c r="D23" i="58"/>
  <c r="J15" i="58"/>
  <c r="F15" i="58"/>
  <c r="D30" i="58"/>
  <c r="D29" i="58"/>
  <c r="D28" i="58"/>
  <c r="D21" i="58" l="1"/>
  <c r="D22" i="58"/>
  <c r="J17" i="58"/>
  <c r="J20" i="58" s="1"/>
  <c r="J25" i="58"/>
  <c r="J28" i="58" s="1"/>
  <c r="G5" i="58"/>
  <c r="J21" i="58" l="1"/>
  <c r="J22" i="58" l="1"/>
  <c r="J23" i="58" s="1"/>
  <c r="J24" i="58" s="1"/>
  <c r="J27" i="58" l="1"/>
  <c r="J29" i="58"/>
  <c r="J30" i="58" s="1"/>
</calcChain>
</file>

<file path=xl/sharedStrings.xml><?xml version="1.0" encoding="utf-8"?>
<sst xmlns="http://schemas.openxmlformats.org/spreadsheetml/2006/main" count="47" uniqueCount="47">
  <si>
    <t xml:space="preserve">Référence devis </t>
  </si>
  <si>
    <t>Le</t>
  </si>
  <si>
    <t>Etabli par</t>
  </si>
  <si>
    <t xml:space="preserve">A l’attention de : </t>
  </si>
  <si>
    <t xml:space="preserve">Client : </t>
  </si>
  <si>
    <t>Contact :</t>
  </si>
  <si>
    <t xml:space="preserve">Identifiant : </t>
  </si>
  <si>
    <t xml:space="preserve">Téléphone : </t>
  </si>
  <si>
    <t xml:space="preserve">Email : </t>
  </si>
  <si>
    <t>Item</t>
  </si>
  <si>
    <t>Frais Install</t>
  </si>
  <si>
    <t>Conditions de facturation :</t>
  </si>
  <si>
    <t>Conditions de règlement :</t>
  </si>
  <si>
    <t>CLIENT</t>
  </si>
  <si>
    <t xml:space="preserve">Prénom NOM : </t>
  </si>
  <si>
    <t xml:space="preserve">Fonction : </t>
  </si>
  <si>
    <t xml:space="preserve">A ……………………………………., le </t>
  </si>
  <si>
    <t>Signature* et cachet</t>
  </si>
  <si>
    <t>*Précédée de la mention « Bon pour accord »</t>
  </si>
  <si>
    <t>L’acceptation par le Client du présent devis vaut acceptation des conditions contractuelles listées ci-dessus.</t>
  </si>
  <si>
    <t>BUSINESS</t>
  </si>
  <si>
    <t>Client</t>
  </si>
  <si>
    <t>MONTANT MENSUEL</t>
  </si>
  <si>
    <t>Frais d'intallation HT</t>
  </si>
  <si>
    <t>Zone de Confiance - France - RBX</t>
  </si>
  <si>
    <t>Commentaires d'OVHCloud :</t>
  </si>
  <si>
    <t>Durée d'engagement (Mois)</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</si>
  <si>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</si>
  <si>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</si>
  <si>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</si>
  <si>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CONDITIONS CONTRACTUELLES</t>
  </si>
  <si>
    <t>L'Annexe « Traitement de Données à caractère personnel » ou « DPA » en date du 23 janvier 2023 :</t>
  </si>
  <si>
    <t>https://storage.gra.cloud.ovh.net/v1/AUTH_325716a587c64897acbef9a4a4726e38/contracts/9e74492-OVH_Data_Protection_Agreement-FR-6.0.pdf</t>
  </si>
  <si>
    <t>Se référer aux conditions particulières du produit/service concerné.</t>
  </si>
  <si>
    <t>Paiement à réception de la facture</t>
  </si>
  <si>
    <t>Conditions Générales de Service en date du 6 mai 2022 :</t>
  </si>
  <si>
    <t xml:space="preserve">https://storage.gra.cloud.ovh.net/v1/AUTH_325716a587c64897acbef9a4a4726e38/contracts/2f391d2-contrat_genServices-FR-14.1.pdf </t>
  </si>
  <si>
    <t>€</t>
  </si>
  <si>
    <t>DEVIS</t>
  </si>
  <si>
    <t>Quantité</t>
  </si>
  <si>
    <t>Remises si Engagement</t>
  </si>
  <si>
    <t>OVHCloud - 2 rue Kellermann BP 80 157 59053 Roubaix Cedex 1 – France Société par Actions Simplifiée au capital de 10 174 560 € - RCS Lille Métropole 424 761 419 – Code APE 2620Z N°TVA FR22424761419</t>
  </si>
  <si>
    <t>Durée de validité :</t>
  </si>
  <si>
    <t>30 jours</t>
  </si>
  <si>
    <t>Ce devis est confidentiel et ne peut pas être transmis ou reproduit en tout ou partie, sans le consent préalable d'OVH.</t>
  </si>
  <si>
    <t>L'application des conditions générales d'achat ou de toutes autres conditions du client est expressément exclue. Les services sont régis exclusivement par les conditions contractuelles OVHcloud suivantes accessibles ici :</t>
  </si>
  <si>
    <t>Si, avant la fin de la Période d’engagement, le Client cesse d’utiliser tout ou partie des Services, le Client reste tenu de payer à OVHcloud le prix des Services en totalité pour toute la Période d’engagement."&amp;"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</si>
</sst>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4">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i/>
      <sz val="11"/>
      <name val="Arial"/>
      <family val="2"/>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2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2" fillId="0" borderId="0" applyFont="0" applyFill="0" applyBorder="0" applyAlignment="0" applyProtection="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0" fontId="31" fillId="24" borderId="20" xfId="56" applyFont="1" applyFill="1" applyBorder="1" applyAlignment="1">
      <alignment horizontal="left" vertical="top" wrapText="1" shrinkToFit="1"/>
    </xf>
    <xf numFmtId="0" fontId="31" fillId="24" borderId="19" xfId="56" applyFont="1" applyFill="1" applyBorder="1" applyAlignment="1">
      <alignment horizontal="left" vertical="top" wrapText="1" shrinkToFit="1"/>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166" fontId="37"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8"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9" fillId="24" borderId="0" xfId="56" applyFont="1" applyFill="1"/>
    <xf numFmtId="0" fontId="40" fillId="24" borderId="0" xfId="56" applyFont="1" applyFill="1"/>
    <xf numFmtId="0" fontId="40"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7" fillId="24" borderId="19"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40" fillId="24" borderId="0" xfId="56" applyNumberFormat="1" applyFont="1" applyFill="1"/>
    <xf numFmtId="0" fontId="3" fillId="24" borderId="20" xfId="56" applyFont="1" applyFill="1" applyBorder="1" applyAlignment="1">
      <alignment horizontal="center" wrapText="1"/>
    </xf>
    <xf numFmtId="164" fontId="27" fillId="24" borderId="14" xfId="61" quotePrefix="1" applyFont="1" applyFill="1" applyBorder="1" applyAlignment="1">
      <alignment horizontal="right" vertical="top" wrapText="1"/>
    </xf>
    <xf numFmtId="164" fontId="3" fillId="24" borderId="20" xfId="61" applyFont="1" applyFill="1" applyBorder="1" applyAlignment="1">
      <alignment horizontal="center" wrapText="1"/>
    </xf>
    <xf numFmtId="0" fontId="3" fillId="24" borderId="10" xfId="56" applyFont="1" applyFill="1" applyBorder="1"/>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164" fontId="3" fillId="24" borderId="0" xfId="56" applyNumberFormat="1" applyFont="1" applyFill="1"/>
    <xf numFmtId="166" fontId="43" fillId="24" borderId="14" xfId="56" applyNumberFormat="1" applyFont="1" applyFill="1" applyBorder="1" applyAlignment="1">
      <alignment horizontal="right" vertical="top" wrapText="1"/>
    </xf>
    <xf numFmtId="0" fontId="35" fillId="28" borderId="18" xfId="0" applyFont="1" applyFill="1" applyBorder="1" applyAlignment="1">
      <alignment horizontal="left" vertical="center"/>
    </xf>
    <xf numFmtId="0" fontId="35" fillId="28" borderId="20" xfId="47" applyFont="1" applyFill="1" applyBorder="1" applyAlignment="1">
      <alignment horizontal="left" vertical="center" wrapText="1"/>
    </xf>
    <xf numFmtId="0" fontId="3" fillId="28" borderId="20" xfId="47" applyFill="1" applyBorder="1"/>
    <xf numFmtId="0" fontId="3" fillId="28" borderId="19" xfId="47" applyFill="1" applyBorder="1"/>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8" xfId="56" applyFont="1" applyFill="1" applyBorder="1" applyAlignment="1">
      <alignment horizontal="left" vertical="top" wrapText="1" shrinkToFit="1"/>
    </xf>
    <xf numFmtId="0" fontId="27" fillId="24" borderId="20"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9" fillId="24" borderId="13" xfId="56" applyFont="1" applyFill="1" applyBorder="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9" fillId="24" borderId="0" xfId="56" applyFont="1" applyFill="1" applyBorder="1" applyAlignment="1">
      <alignment horizontal="left" vertical="top" wrapText="1"/>
    </xf>
    <xf numFmtId="0" fontId="27" fillId="24" borderId="0" xfId="56" applyFont="1" applyFill="1" applyBorder="1" applyAlignment="1">
      <alignment horizontal="left" vertical="top" wrapText="1"/>
    </xf>
    <xf numFmtId="0" fontId="26" fillId="27" borderId="10" xfId="56" applyFont="1" applyFill="1" applyBorder="1" applyAlignment="1">
      <alignment horizontal="right" vertical="top"/>
    </xf>
    <xf numFmtId="0" fontId="26" fillId="27" borderId="12" xfId="56" applyFont="1" applyFill="1" applyBorder="1" applyAlignment="1">
      <alignment horizontal="right" vertical="top"/>
    </xf>
    <xf numFmtId="0" fontId="26" fillId="27" borderId="13" xfId="56" applyFont="1" applyFill="1" applyBorder="1" applyAlignment="1">
      <alignment horizontal="right" vertical="top"/>
    </xf>
    <xf numFmtId="0" fontId="26" fillId="27" borderId="14" xfId="56" applyFont="1" applyFill="1" applyBorder="1" applyAlignment="1">
      <alignment horizontal="right" vertical="top"/>
    </xf>
    <xf numFmtId="0" fontId="26" fillId="27" borderId="15" xfId="56" applyFont="1" applyFill="1" applyBorder="1" applyAlignment="1">
      <alignment horizontal="right" vertical="top"/>
    </xf>
    <xf numFmtId="0" fontId="26" fillId="27" borderId="17" xfId="56" applyFont="1" applyFill="1" applyBorder="1" applyAlignment="1">
      <alignment horizontal="right" vertical="top"/>
    </xf>
    <xf numFmtId="0" fontId="3" fillId="24" borderId="0" xfId="0" applyFont="1" applyFill="1" applyAlignment="1">
      <alignment horizontal="left" vertical="center"/>
    </xf>
    <xf numFmtId="0" fontId="3" fillId="24" borderId="0" xfId="56" applyFont="1" applyFill="1" applyAlignment="1">
      <alignment horizontal="left" vertical="center"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9B9B9B"/>
      <color rgb="FF010F96"/>
      <color rgb="FF87BF41"/>
      <color rgb="FF240058"/>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9e74492-OVH_Data_Protection_Agreement-FR-6.0.pdf" TargetMode="External"/><Relationship Id="rId1" Type="http://schemas.openxmlformats.org/officeDocument/2006/relationships/hyperlink" Target="https://storage.gra.cloud.ovh.net/v1/AUTH_325716a587c64897acbef9a4a4726e38/contracts/9eae50b-Contract_Professional_Services-FR-1.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87"/>
  <sheetViews>
    <sheetView showGridLines="0" tabSelected="1" topLeftCell="A17" zoomScaleNormal="100" zoomScaleSheetLayoutView="85" workbookViewId="0">
      <selection activeCell="A48" sqref="A48:J48"/>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1.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9"/>
      <c r="B1" s="19"/>
      <c r="C1" s="19"/>
      <c r="D1" s="19"/>
      <c r="E1" s="19"/>
      <c r="F1" s="19"/>
      <c r="G1" s="19"/>
      <c r="H1" s="19"/>
      <c r="I1" s="19"/>
      <c r="J1" s="20"/>
    </row>
    <row r="2" spans="1:13" ht="20">
      <c r="A2" s="101" t="s">
        <v>38</v>
      </c>
      <c r="B2" s="102"/>
      <c r="C2" s="102"/>
      <c r="D2" s="102"/>
      <c r="E2" s="102"/>
      <c r="F2" s="102"/>
      <c r="G2" s="102"/>
      <c r="H2" s="102"/>
      <c r="I2" s="102"/>
      <c r="J2" s="103"/>
    </row>
    <row r="3" spans="1:13">
      <c r="A3" s="60"/>
      <c r="B3" s="21"/>
      <c r="C3" s="21"/>
      <c r="D3" s="21"/>
      <c r="E3" s="21"/>
      <c r="F3" s="21"/>
      <c r="G3" s="21"/>
      <c r="H3" s="21"/>
      <c r="I3" s="21"/>
      <c r="J3" s="22"/>
    </row>
    <row r="5" spans="1:13" ht="14">
      <c r="C5" s="61" t="s">
        <v>37</v>
      </c>
      <c r="E5" s="88" t="s">
        <v>1</v>
      </c>
      <c r="F5" s="89"/>
      <c r="G5" s="121">
        <f ca="1">NOW()</f>
        <v>45321.732523842591</v>
      </c>
      <c r="H5" s="121"/>
      <c r="I5" s="121"/>
      <c r="J5" s="122"/>
    </row>
    <row r="6" spans="1:13" ht="55" customHeight="1">
      <c r="B6" s="94" t="s">
        <v>41</v>
      </c>
      <c r="C6" s="61" t="s">
        <v>28</v>
      </c>
      <c r="E6" s="90" t="s">
        <v>0</v>
      </c>
      <c r="F6" s="87"/>
      <c r="J6" s="91"/>
    </row>
    <row r="7" spans="1:13" ht="14">
      <c r="A7" s="69"/>
      <c r="B7" s="86"/>
      <c r="C7" s="62" t="s">
        <v>27</v>
      </c>
      <c r="E7" s="92" t="s">
        <v>2</v>
      </c>
      <c r="F7" s="93"/>
      <c r="G7" s="123"/>
      <c r="H7" s="123"/>
      <c r="I7" s="123"/>
      <c r="J7" s="124"/>
    </row>
    <row r="8" spans="1:13" ht="14">
      <c r="C8" s="62">
        <v>20</v>
      </c>
    </row>
    <row r="9" spans="1:13" s="6" customFormat="1" ht="14">
      <c r="A9" s="125" t="s">
        <v>3</v>
      </c>
      <c r="B9" s="126"/>
      <c r="C9" s="63" t="s">
        <v>20</v>
      </c>
      <c r="D9" s="125" t="s">
        <v>4</v>
      </c>
      <c r="E9" s="127"/>
      <c r="F9" s="127"/>
      <c r="G9" s="127"/>
      <c r="H9" s="127"/>
      <c r="I9" s="127"/>
      <c r="J9" s="126"/>
    </row>
    <row r="10" spans="1:13" s="6" customFormat="1" ht="14" customHeight="1">
      <c r="A10" s="55" t="s">
        <v>5</v>
      </c>
      <c r="B10" s="56"/>
      <c r="C10" s="81">
        <v>10</v>
      </c>
      <c r="D10" s="128" t="s">
        <v>21</v>
      </c>
      <c r="E10" s="129"/>
      <c r="F10" s="129"/>
      <c r="G10" s="129"/>
      <c r="H10" s="129"/>
      <c r="I10" s="129"/>
      <c r="J10" s="130"/>
    </row>
    <row r="11" spans="1:13" s="6" customFormat="1" ht="15" customHeight="1">
      <c r="A11" s="31" t="s">
        <v>6</v>
      </c>
      <c r="B11" s="32"/>
      <c r="C11" s="81">
        <v>250</v>
      </c>
      <c r="D11" s="131"/>
      <c r="E11" s="133"/>
      <c r="F11" s="133"/>
      <c r="G11" s="133"/>
      <c r="H11" s="33"/>
      <c r="J11" s="7"/>
    </row>
    <row r="12" spans="1:13" s="6" customFormat="1" ht="15" customHeight="1">
      <c r="A12" s="31" t="s">
        <v>7</v>
      </c>
      <c r="B12" s="35"/>
      <c r="C12" s="81">
        <v>0</v>
      </c>
      <c r="D12" s="120"/>
      <c r="E12" s="132"/>
      <c r="F12" s="132"/>
      <c r="G12" s="30"/>
      <c r="H12" s="30"/>
      <c r="I12" s="30"/>
      <c r="J12" s="13"/>
    </row>
    <row r="13" spans="1:13" s="6" customFormat="1" ht="15" customHeight="1">
      <c r="A13" s="34" t="s">
        <v>8</v>
      </c>
      <c r="B13" s="14"/>
      <c r="C13" s="81">
        <v>12</v>
      </c>
      <c r="D13" s="108"/>
      <c r="E13" s="109"/>
      <c r="F13" s="109"/>
      <c r="G13" s="109"/>
      <c r="H13" s="109"/>
      <c r="I13" s="109"/>
      <c r="J13" s="110"/>
      <c r="M13" s="62" t="s">
        <v>46</v>
      </c>
    </row>
    <row r="15" spans="1:13" s="6" customFormat="1" ht="73.5" customHeight="1">
      <c r="A15" s="115" t="s">
        <v>9</v>
      </c>
      <c r="B15" s="116"/>
      <c r="C15" s="116"/>
      <c r="D15" s="117"/>
      <c r="E15" s="44" t="s">
        <v>10</v>
      </c>
      <c r="F15" s="16" t="str">
        <f>"Tarif unitaire "&amp;C5&amp;"HT/mois"</f>
        <v>Tarif unitaire €HT/mois</v>
      </c>
      <c r="G15" s="16" t="s">
        <v>39</v>
      </c>
      <c r="H15" s="16" t="s">
        <v>26</v>
      </c>
      <c r="I15" s="16" t="s">
        <v>40</v>
      </c>
      <c r="J15" s="16" t="str">
        <f>"Prix "&amp;C5&amp;"HT/mois"</f>
        <v>Prix €HT/mois</v>
      </c>
    </row>
    <row r="16" spans="1:13" ht="18" customHeight="1">
      <c r="A16" s="111" t="s">
        <v>24</v>
      </c>
      <c r="B16" s="112"/>
      <c r="C16" s="112"/>
      <c r="D16" s="112"/>
      <c r="E16" s="113"/>
      <c r="F16" s="113"/>
      <c r="G16" s="113"/>
      <c r="H16" s="113"/>
      <c r="I16" s="113"/>
      <c r="J16" s="114"/>
    </row>
    <row r="17" spans="1:11" ht="122" customHeight="1">
      <c r="A17" s="118" t="s">
        <v>29</v>
      </c>
      <c r="B17" s="119"/>
      <c r="C17" s="119"/>
      <c r="D17" s="119"/>
      <c r="E17" s="28">
        <v>10</v>
      </c>
      <c r="F17" s="84">
        <v>3109</v>
      </c>
      <c r="G17" s="29">
        <v>1</v>
      </c>
      <c r="H17" s="82">
        <v>36</v>
      </c>
      <c r="I17" s="57">
        <v>0.15</v>
      </c>
      <c r="J17" s="58">
        <f>F17*G17*(1-I17)</f>
        <v>2642.65</v>
      </c>
    </row>
    <row r="18" spans="1:11" ht="14">
      <c r="A18" s="45"/>
      <c r="B18" s="46"/>
      <c r="C18" s="47"/>
      <c r="D18" s="48"/>
      <c r="E18" s="43"/>
      <c r="F18" s="49"/>
      <c r="G18" s="50"/>
      <c r="H18" s="49"/>
      <c r="I18" s="50"/>
      <c r="J18" s="42"/>
    </row>
    <row r="19" spans="1:11" s="6" customFormat="1" ht="14" customHeight="1">
      <c r="A19" s="38"/>
      <c r="C19" s="2"/>
      <c r="D19" s="2"/>
      <c r="E19" s="2"/>
      <c r="F19" s="2"/>
      <c r="G19" s="2"/>
      <c r="H19" s="2"/>
      <c r="I19" s="2"/>
      <c r="J19" s="2"/>
    </row>
    <row r="20" spans="1:11" s="6" customFormat="1" ht="14" customHeight="1">
      <c r="A20" s="10"/>
      <c r="B20" s="2"/>
      <c r="D20" s="74" t="s">
        <v>22</v>
      </c>
      <c r="E20" s="75"/>
      <c r="F20" s="75"/>
      <c r="G20" s="75"/>
      <c r="H20" s="75"/>
      <c r="I20" s="75"/>
      <c r="J20" s="54">
        <f>SUM(J17:J17)</f>
        <v>2642.65</v>
      </c>
    </row>
    <row r="21" spans="1:11" s="6" customFormat="1" ht="14" customHeight="1">
      <c r="A21" s="10"/>
      <c r="D21" s="76" t="str">
        <f>"SUPPORT "&amp;C9&amp;"  ("&amp;C10&amp;"% Minimum " &amp; C11&amp;")"</f>
        <v>SUPPORT BUSINESS  (10% Minimum 250)</v>
      </c>
      <c r="E21" s="78"/>
      <c r="F21" s="78"/>
      <c r="G21" s="78"/>
      <c r="H21" s="78"/>
      <c r="I21" s="78"/>
      <c r="J21" s="40">
        <f>MAX(0.01*$C$10*J20,$C$11)</f>
        <v>264.26500000000004</v>
      </c>
    </row>
    <row r="22" spans="1:11" s="17" customFormat="1" ht="18" customHeight="1">
      <c r="A22" s="10"/>
      <c r="C22" s="6"/>
      <c r="D22" s="76" t="str">
        <f>IF(C12&gt;0,"REMISE Exceptionnelle (-"&amp;C12&amp;"%)","")</f>
        <v/>
      </c>
      <c r="E22" s="78"/>
      <c r="F22" s="78"/>
      <c r="G22" s="78"/>
      <c r="H22" s="78"/>
      <c r="I22" s="78"/>
      <c r="J22" s="83">
        <f>(0-J20-J21)*($C$12/100)</f>
        <v>0</v>
      </c>
    </row>
    <row r="23" spans="1:11" ht="16" customHeight="1">
      <c r="A23" s="10"/>
      <c r="B23" s="6"/>
      <c r="C23" s="6"/>
      <c r="D23" s="76" t="str">
        <f>"MONTANT MENSUEL HT avec SUPPORT  en "&amp;C6</f>
        <v>MONTANT MENSUEL HT avec SUPPORT  en EURO</v>
      </c>
      <c r="E23" s="78"/>
      <c r="F23" s="78"/>
      <c r="G23" s="78"/>
      <c r="H23" s="78"/>
      <c r="I23" s="78"/>
      <c r="J23" s="53">
        <f>J20+J21+J22</f>
        <v>2906.915</v>
      </c>
    </row>
    <row r="24" spans="1:11" ht="14" customHeight="1">
      <c r="A24" s="10"/>
      <c r="B24" s="6"/>
      <c r="C24" s="6"/>
      <c r="D24" s="76" t="str">
        <f>"TVA ("&amp;$C$8&amp;"%)"</f>
        <v>TVA (20%)</v>
      </c>
      <c r="E24" s="78"/>
      <c r="F24" s="78"/>
      <c r="G24" s="78"/>
      <c r="H24" s="78"/>
      <c r="I24" s="78"/>
      <c r="J24" s="96">
        <f>$C$8*J23/100</f>
        <v>581.38300000000004</v>
      </c>
    </row>
    <row r="25" spans="1:11" ht="14" customHeight="1">
      <c r="A25" s="10"/>
      <c r="B25" s="6"/>
      <c r="C25" s="6"/>
      <c r="D25" s="76" t="s">
        <v>23</v>
      </c>
      <c r="E25" s="78"/>
      <c r="F25" s="78"/>
      <c r="G25" s="78"/>
      <c r="H25" s="78"/>
      <c r="I25" s="78"/>
      <c r="J25" s="18">
        <f>SUM(E17:E18)</f>
        <v>10</v>
      </c>
      <c r="K25" s="95"/>
    </row>
    <row r="26" spans="1:11" ht="14" customHeight="1">
      <c r="A26" s="10"/>
      <c r="B26" s="6"/>
      <c r="C26" s="6"/>
      <c r="D26" s="76"/>
      <c r="E26" s="78"/>
      <c r="F26" s="78"/>
      <c r="G26" s="78"/>
      <c r="H26" s="78"/>
      <c r="I26" s="78"/>
      <c r="J26" s="18"/>
      <c r="K26" s="95"/>
    </row>
    <row r="27" spans="1:11" s="6" customFormat="1" ht="16" customHeight="1">
      <c r="A27" s="10"/>
      <c r="D27" s="76" t="str">
        <f>"MONTANT MENSUEL TTC avec SUPPORT  EN "&amp;C6</f>
        <v>MONTANT MENSUEL TTC avec SUPPORT  EN EURO</v>
      </c>
      <c r="E27" s="78"/>
      <c r="F27" s="78"/>
      <c r="G27" s="78"/>
      <c r="H27" s="78"/>
      <c r="I27" s="78"/>
      <c r="J27" s="39">
        <f>J23*(1+$C$8/100)</f>
        <v>3488.2979999999998</v>
      </c>
    </row>
    <row r="28" spans="1:11" s="6" customFormat="1" ht="14" customHeight="1">
      <c r="A28" s="10"/>
      <c r="D28" s="76" t="str">
        <f>"Frais d'intallation TTC en "&amp;C6</f>
        <v>Frais d'intallation TTC en EURO</v>
      </c>
      <c r="E28" s="78"/>
      <c r="F28" s="78"/>
      <c r="G28" s="78"/>
      <c r="H28" s="78"/>
      <c r="I28" s="78"/>
      <c r="J28" s="51">
        <f>J25*(1+$C$8/100)</f>
        <v>12</v>
      </c>
    </row>
    <row r="29" spans="1:11" s="6" customFormat="1" ht="14" customHeight="1">
      <c r="A29" s="10"/>
      <c r="D29" s="76" t="str">
        <f>"BUDGET EN "&amp;C6&amp;" HT ("&amp;$C$13&amp;" Mois)"</f>
        <v>BUDGET EN EURO HT (12 Mois)</v>
      </c>
      <c r="E29" s="78"/>
      <c r="F29" s="78"/>
      <c r="G29" s="78"/>
      <c r="H29" s="78"/>
      <c r="I29" s="78"/>
      <c r="J29" s="39">
        <f>J23*$C$13+J25</f>
        <v>34892.979999999996</v>
      </c>
    </row>
    <row r="30" spans="1:11" s="6" customFormat="1" ht="15.5" customHeight="1">
      <c r="A30" s="10"/>
      <c r="D30" s="79" t="str">
        <f>"BUDGET EN "&amp;C6&amp;" TTC ("&amp;$C$13&amp;" Mois) - "&amp;$C$7&amp;" "&amp;$C$8&amp;"%"</f>
        <v>BUDGET EN EURO TTC (12 Mois) - TVA 20%</v>
      </c>
      <c r="E30" s="80"/>
      <c r="F30" s="80"/>
      <c r="G30" s="80"/>
      <c r="H30" s="80"/>
      <c r="I30" s="80"/>
      <c r="J30" s="52">
        <f>J29*1.2</f>
        <v>41871.575999999994</v>
      </c>
    </row>
    <row r="31" spans="1:11" ht="14">
      <c r="A31" s="10"/>
      <c r="B31" s="6"/>
      <c r="C31" s="6"/>
    </row>
    <row r="32" spans="1:11" s="6" customFormat="1" ht="14">
      <c r="A32" s="41"/>
      <c r="C32" s="1"/>
      <c r="D32" s="3"/>
      <c r="E32" s="3"/>
      <c r="F32" s="3"/>
      <c r="G32" s="3"/>
      <c r="H32" s="3"/>
      <c r="I32" s="3"/>
      <c r="J32" s="4"/>
    </row>
    <row r="33" spans="1:10" ht="14">
      <c r="A33" s="23" t="s">
        <v>25</v>
      </c>
      <c r="B33" s="24"/>
      <c r="C33" s="24"/>
      <c r="D33" s="24"/>
      <c r="E33" s="24"/>
      <c r="F33" s="24"/>
      <c r="G33" s="24"/>
      <c r="H33" s="24"/>
      <c r="I33" s="24"/>
      <c r="J33" s="25"/>
    </row>
    <row r="34" spans="1:10" ht="14">
      <c r="A34" s="106"/>
      <c r="B34" s="107"/>
      <c r="C34" s="26"/>
      <c r="D34" s="26"/>
      <c r="E34" s="26"/>
      <c r="F34" s="26"/>
      <c r="G34" s="26"/>
      <c r="H34" s="26"/>
      <c r="I34" s="26"/>
      <c r="J34" s="27"/>
    </row>
    <row r="35" spans="1:10" ht="14">
      <c r="A35" s="134"/>
      <c r="B35" s="135" t="s">
        <v>11</v>
      </c>
      <c r="C35" s="70" t="s">
        <v>33</v>
      </c>
      <c r="D35" s="70"/>
      <c r="E35" s="70"/>
      <c r="F35" s="70"/>
      <c r="G35" s="70"/>
      <c r="H35" s="70"/>
      <c r="I35" s="70"/>
      <c r="J35" s="71"/>
    </row>
    <row r="36" spans="1:10" ht="14">
      <c r="A36" s="136"/>
      <c r="B36" s="137" t="s">
        <v>12</v>
      </c>
      <c r="C36" s="70" t="s">
        <v>34</v>
      </c>
      <c r="D36" s="70"/>
      <c r="E36" s="70"/>
      <c r="F36" s="70"/>
      <c r="G36" s="70"/>
      <c r="H36" s="70"/>
      <c r="I36" s="70"/>
      <c r="J36" s="71"/>
    </row>
    <row r="37" spans="1:10" ht="14">
      <c r="A37" s="138"/>
      <c r="B37" s="139" t="s">
        <v>42</v>
      </c>
      <c r="C37" s="70" t="s">
        <v>43</v>
      </c>
      <c r="D37" s="70"/>
      <c r="E37" s="70"/>
      <c r="F37" s="70"/>
      <c r="G37" s="70"/>
      <c r="H37" s="70"/>
      <c r="I37" s="70"/>
      <c r="J37" s="71"/>
    </row>
    <row r="38" spans="1:10">
      <c r="A38" s="85"/>
    </row>
    <row r="39" spans="1:10" ht="21">
      <c r="A39" s="97" t="s">
        <v>30</v>
      </c>
      <c r="B39" s="98"/>
      <c r="C39" s="99"/>
      <c r="D39" s="99"/>
      <c r="E39" s="99"/>
      <c r="F39" s="99"/>
      <c r="G39" s="99"/>
      <c r="H39" s="99"/>
      <c r="I39" s="99"/>
      <c r="J39" s="100"/>
    </row>
    <row r="40" spans="1:10">
      <c r="A40" s="64" t="s">
        <v>44</v>
      </c>
      <c r="B40" s="36"/>
      <c r="C40" s="37"/>
    </row>
    <row r="41" spans="1:10">
      <c r="A41" s="65" t="s">
        <v>45</v>
      </c>
      <c r="B41" s="36"/>
      <c r="C41" s="37"/>
    </row>
    <row r="42" spans="1:10">
      <c r="A42" s="65"/>
      <c r="B42" s="36"/>
      <c r="C42" s="37"/>
    </row>
    <row r="43" spans="1:10">
      <c r="A43" s="66" t="s">
        <v>31</v>
      </c>
      <c r="B43" s="36"/>
      <c r="C43" s="37"/>
    </row>
    <row r="44" spans="1:10">
      <c r="A44" t="s">
        <v>32</v>
      </c>
      <c r="B44" s="36"/>
      <c r="C44" s="37"/>
    </row>
    <row r="45" spans="1:10">
      <c r="A45" s="67" t="s">
        <v>35</v>
      </c>
      <c r="B45" s="36"/>
      <c r="C45" s="37"/>
    </row>
    <row r="46" spans="1:10">
      <c r="A46" t="s">
        <v>36</v>
      </c>
      <c r="B46" s="36"/>
      <c r="C46" s="37"/>
    </row>
    <row r="47" spans="1:10">
      <c r="A47" s="66"/>
      <c r="B47" s="36"/>
      <c r="C47" s="37"/>
    </row>
    <row r="48" spans="1:10" ht="89" customHeight="1">
      <c r="A48" s="141" t="str">
        <f>IF(MAX(H17:H39)&gt;1,"Le Client s’engage à utiliser, à compter de leur mise à disposition par OVHcloud, l’intégralité des Services, objet du présent devis, pendant les "&amp;MAX(H17:H39)&amp;" mois d’engagement (la « Période d’engagement »). "&amp;$M$13,"")</f>
        <v>Le Client s’engage à utiliser, à compter de leur mise à disposition par OVHcloud, l’intégralité des Services, objet du présent devis, pendant les 36 mois d’engagement (la « Période d’engagement »). Si, avant la fin de la Période d’engagement, le Client cesse d’utiliser tout ou partie des Services, le Client reste tenu de payer à OVHcloud le prix des Services en totalité pour toute la Période d’engagement."&amp;" Le solde restant dû est payable immédiatement. En contrepartie de son engagement, le Client se verra appliquer, pendant la Période d’engagement, la remise indiquée au devis sur les prix publics référencés ci-dessus. On entend par « prix publics » les prix publiés sur le Site Internet d’OVHcloud à la date de la Commande des Services. Les prix remisés ne sont pas cumulables avec les autres rabais, remises ou offres figurant sur le Site Internet d’OVHcloud. Les prix des Services soumis à Période d’engagement (remises inclues) sont fermes pour toute la Période d’engagement. Toutefois, les prix des Services seront susceptibles d’être révisés pendant la Période d’engagement en cas d’augmentation du coût de l’électricité et/ou de variation à la hausse du prix des Produits Tiers. En cas de prolongation de l’utilisation des Services par le Client au-delà de la Période d’engagement ou en cas de commande de nouveaux Services, il sera fait application des prix publics en vigueur tels que définis sur le Site Internet d’OVHcloud.</v>
      </c>
      <c r="B48" s="141"/>
      <c r="C48" s="141"/>
      <c r="D48" s="141"/>
      <c r="E48" s="141"/>
      <c r="F48" s="141"/>
      <c r="G48" s="141"/>
      <c r="H48" s="141"/>
      <c r="I48" s="141"/>
      <c r="J48" s="141"/>
    </row>
    <row r="49" spans="1:10">
      <c r="B49" s="36"/>
      <c r="C49" s="37"/>
    </row>
    <row r="50" spans="1:10" ht="15">
      <c r="A50" s="140" t="s">
        <v>19</v>
      </c>
      <c r="B50" s="36"/>
      <c r="C50" s="37"/>
      <c r="D50" s="72" t="s">
        <v>13</v>
      </c>
      <c r="E50" s="73"/>
      <c r="F50" s="73"/>
      <c r="G50" s="73"/>
      <c r="H50" s="73"/>
      <c r="I50" s="73"/>
      <c r="J50" s="77"/>
    </row>
    <row r="51" spans="1:10" ht="14">
      <c r="A51" s="66"/>
      <c r="B51" s="36"/>
      <c r="C51" s="37"/>
      <c r="D51" s="10" t="s">
        <v>14</v>
      </c>
      <c r="E51" s="6"/>
      <c r="F51" s="6"/>
      <c r="G51" s="104"/>
      <c r="H51" s="104"/>
      <c r="I51" s="104"/>
      <c r="J51" s="105"/>
    </row>
    <row r="52" spans="1:10" ht="14">
      <c r="A52" s="68"/>
      <c r="B52" s="36"/>
      <c r="C52" s="37"/>
      <c r="D52" s="5"/>
      <c r="F52" s="6"/>
      <c r="G52" s="104"/>
      <c r="H52" s="104"/>
      <c r="I52" s="104"/>
      <c r="J52" s="105"/>
    </row>
    <row r="53" spans="1:10" ht="14">
      <c r="A53" s="67"/>
      <c r="B53" s="36"/>
      <c r="C53" s="37"/>
      <c r="D53" s="10" t="s">
        <v>15</v>
      </c>
      <c r="E53" s="6"/>
      <c r="F53" s="6"/>
      <c r="G53" s="6"/>
      <c r="H53" s="6"/>
      <c r="I53" s="6"/>
      <c r="J53" s="7"/>
    </row>
    <row r="54" spans="1:10" ht="14">
      <c r="A54" s="68"/>
      <c r="B54" s="36"/>
      <c r="C54" s="37"/>
      <c r="D54" s="10"/>
      <c r="E54" s="6"/>
      <c r="F54" s="6"/>
      <c r="G54" s="6"/>
      <c r="H54" s="6"/>
      <c r="I54" s="6"/>
      <c r="J54" s="7"/>
    </row>
    <row r="55" spans="1:10" ht="14">
      <c r="A55" s="66"/>
      <c r="B55" s="36"/>
      <c r="C55" s="37"/>
      <c r="D55" s="12" t="s">
        <v>16</v>
      </c>
      <c r="E55" s="15"/>
      <c r="F55" s="6"/>
      <c r="G55" s="6"/>
      <c r="H55" s="6"/>
      <c r="I55" s="6"/>
      <c r="J55" s="7"/>
    </row>
    <row r="56" spans="1:10" ht="14">
      <c r="A56" s="68"/>
      <c r="B56" s="36"/>
      <c r="C56" s="37"/>
      <c r="D56" s="12"/>
      <c r="E56" s="15"/>
      <c r="F56" s="6"/>
      <c r="G56" s="6"/>
      <c r="H56" s="6"/>
      <c r="I56" s="6"/>
      <c r="J56" s="7"/>
    </row>
    <row r="57" spans="1:10" ht="14">
      <c r="A57" s="67"/>
      <c r="B57" s="36"/>
      <c r="C57" s="37"/>
      <c r="D57" s="10" t="s">
        <v>17</v>
      </c>
      <c r="E57" s="6"/>
      <c r="F57" s="6"/>
      <c r="G57" s="6"/>
      <c r="H57" s="6"/>
      <c r="I57" s="6"/>
      <c r="J57" s="7"/>
    </row>
    <row r="58" spans="1:10" ht="14">
      <c r="A58" s="68"/>
      <c r="B58" s="36"/>
      <c r="C58" s="37"/>
      <c r="D58" s="10"/>
      <c r="E58" s="6"/>
      <c r="F58" s="6"/>
      <c r="G58" s="6"/>
      <c r="H58" s="6"/>
      <c r="I58" s="6"/>
      <c r="J58" s="7"/>
    </row>
    <row r="59" spans="1:10" ht="14">
      <c r="A59" s="66"/>
      <c r="B59" s="36"/>
      <c r="C59" s="37"/>
      <c r="D59" s="10"/>
      <c r="E59" s="6"/>
      <c r="F59" s="6"/>
      <c r="G59" s="6"/>
      <c r="H59" s="6"/>
      <c r="I59" s="6"/>
      <c r="J59" s="7"/>
    </row>
    <row r="60" spans="1:10" ht="14">
      <c r="A60" s="68"/>
      <c r="B60" s="36"/>
      <c r="C60" s="37"/>
      <c r="D60" s="10"/>
      <c r="E60" s="6"/>
      <c r="F60" s="6"/>
      <c r="G60" s="6"/>
      <c r="H60" s="6"/>
      <c r="I60" s="6"/>
      <c r="J60" s="7"/>
    </row>
    <row r="61" spans="1:10" ht="14">
      <c r="A61"/>
      <c r="B61" s="36"/>
      <c r="C61" s="37"/>
      <c r="D61" s="10"/>
      <c r="E61" s="6"/>
      <c r="F61" s="6"/>
      <c r="G61" s="6"/>
      <c r="H61" s="6"/>
      <c r="I61" s="6"/>
      <c r="J61" s="7"/>
    </row>
    <row r="62" spans="1:10" ht="14">
      <c r="A62" s="68"/>
      <c r="B62" s="36"/>
      <c r="C62" s="37"/>
      <c r="D62" s="11"/>
      <c r="E62" s="8"/>
      <c r="F62" s="8"/>
      <c r="G62" s="8"/>
      <c r="H62" s="8"/>
      <c r="I62" s="8"/>
      <c r="J62" s="9"/>
    </row>
    <row r="63" spans="1:10">
      <c r="A63" s="66"/>
      <c r="B63" s="36"/>
      <c r="C63" s="37"/>
      <c r="D63" s="1" t="s">
        <v>18</v>
      </c>
    </row>
    <row r="64" spans="1:10">
      <c r="A64" s="68"/>
      <c r="B64" s="36"/>
      <c r="C64" s="37"/>
    </row>
    <row r="65" spans="1:3">
      <c r="A65" s="67"/>
      <c r="B65" s="36"/>
      <c r="C65" s="37"/>
    </row>
    <row r="66" spans="1:3">
      <c r="A66" s="68"/>
      <c r="B66" s="36"/>
      <c r="C66" s="37"/>
    </row>
    <row r="67" spans="1:3">
      <c r="A67" s="66"/>
      <c r="B67" s="36"/>
      <c r="C67" s="37"/>
    </row>
    <row r="68" spans="1:3">
      <c r="A68" s="68"/>
      <c r="B68" s="36"/>
      <c r="C68" s="37"/>
    </row>
    <row r="69" spans="1:3">
      <c r="A69" s="67"/>
      <c r="B69" s="36"/>
      <c r="C69" s="37"/>
    </row>
    <row r="70" spans="1:3">
      <c r="A70" s="68"/>
      <c r="B70" s="36"/>
      <c r="C70" s="37"/>
    </row>
    <row r="71" spans="1:3">
      <c r="A71" s="66"/>
      <c r="B71" s="36"/>
      <c r="C71" s="37"/>
    </row>
    <row r="72" spans="1:3">
      <c r="A72" s="68"/>
    </row>
    <row r="73" spans="1:3">
      <c r="A73" s="67"/>
    </row>
    <row r="74" spans="1:3" ht="15" customHeight="1">
      <c r="A74" s="68"/>
    </row>
    <row r="75" spans="1:3" ht="15" customHeight="1">
      <c r="A75" s="66"/>
    </row>
    <row r="76" spans="1:3">
      <c r="A76" s="68"/>
    </row>
    <row r="77" spans="1:3" ht="16" customHeight="1">
      <c r="A77" s="67"/>
    </row>
    <row r="78" spans="1:3" ht="15" customHeight="1">
      <c r="A78" s="68"/>
    </row>
    <row r="79" spans="1:3" ht="15" customHeight="1">
      <c r="A79" s="66"/>
    </row>
    <row r="80" spans="1:3" ht="15" customHeight="1">
      <c r="A80" s="68"/>
    </row>
    <row r="81" spans="1:1" ht="15" customHeight="1">
      <c r="A81" s="67"/>
    </row>
    <row r="82" spans="1:1" ht="15" customHeight="1">
      <c r="A82" s="68"/>
    </row>
    <row r="83" spans="1:1">
      <c r="A83" s="66"/>
    </row>
    <row r="84" spans="1:1">
      <c r="A84" s="68"/>
    </row>
    <row r="85" spans="1:1">
      <c r="A85" s="67"/>
    </row>
    <row r="86" spans="1:1">
      <c r="A86" s="68"/>
    </row>
    <row r="87" spans="1:1">
      <c r="A87" s="66"/>
    </row>
  </sheetData>
  <mergeCells count="15">
    <mergeCell ref="D13:J13"/>
    <mergeCell ref="A48:J48"/>
    <mergeCell ref="D12:F12"/>
    <mergeCell ref="G5:J5"/>
    <mergeCell ref="G7:J7"/>
    <mergeCell ref="A9:B9"/>
    <mergeCell ref="D9:J9"/>
    <mergeCell ref="D10:J10"/>
    <mergeCell ref="D11:G11"/>
    <mergeCell ref="G52:J52"/>
    <mergeCell ref="A34:B34"/>
    <mergeCell ref="G51:J51"/>
    <mergeCell ref="A16:J16"/>
    <mergeCell ref="A15:D15"/>
    <mergeCell ref="A17:D17"/>
  </mergeCells>
  <phoneticPr fontId="41" type="noConversion"/>
  <hyperlinks>
    <hyperlink ref="A46" r:id="rId1" display="https://storage.gra.cloud.ovh.net/v1/AUTH_325716a587c64897acbef9a4a4726e38/contracts/9eae50b-Contract_Professional_Services-FR-1.0.pdf " xr:uid="{30AE7B39-CB55-6143-880E-9274BFAE3726}"/>
    <hyperlink ref="A44" r:id="rId2" xr:uid="{2D44417F-1253-8C46-A861-31A8BAC0C977}"/>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2.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3.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A46BBF6-FA99-4790-AC05-0112DDF87C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2024-01-30T16:50:54Z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