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drex\PycharmProjects\wilib_vrp\"/>
    </mc:Choice>
  </mc:AlternateContent>
  <xr:revisionPtr revIDLastSave="0" documentId="13_ncr:1_{052BF940-148C-4BBB-B351-4D3E800F171E}" xr6:coauthVersionLast="47" xr6:coauthVersionMax="47" xr10:uidLastSave="{00000000-0000-0000-0000-000000000000}"/>
  <bookViews>
    <workbookView xWindow="-28920" yWindow="-120" windowWidth="29040" windowHeight="15840" tabRatio="706" activeTab="7" xr2:uid="{00000000-000D-0000-FFFF-FFFF00000000}"/>
  </bookViews>
  <sheets>
    <sheet name="full_model_set" sheetId="8" r:id="rId1"/>
    <sheet name="reduced_model_set" sheetId="9" r:id="rId2"/>
    <sheet name="no_capacity" sheetId="10" r:id="rId3"/>
    <sheet name="test_model_set" sheetId="4" r:id="rId4"/>
    <sheet name="reduced_model_set_copy" sheetId="5" r:id="rId5"/>
    <sheet name="model_rerun_tracker" sheetId="6" r:id="rId6"/>
    <sheet name="dist_duration_results" sheetId="7" r:id="rId7"/>
    <sheet name="posted_results_tracker" sheetId="11" r:id="rId8"/>
    <sheet name="posted_map_tracker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6" i="7" l="1"/>
  <c r="N56" i="7"/>
  <c r="O55" i="7"/>
  <c r="N55" i="7"/>
  <c r="O54" i="7"/>
  <c r="N54" i="7"/>
  <c r="O53" i="7"/>
  <c r="N53" i="7"/>
  <c r="O49" i="7"/>
  <c r="N49" i="7"/>
  <c r="G49" i="7"/>
  <c r="F49" i="7"/>
  <c r="O48" i="7"/>
  <c r="N48" i="7"/>
  <c r="M48" i="7"/>
  <c r="G48" i="7"/>
  <c r="F48" i="7"/>
  <c r="O47" i="7"/>
  <c r="N47" i="7"/>
  <c r="G47" i="7"/>
  <c r="F47" i="7"/>
  <c r="O46" i="7"/>
  <c r="N46" i="7"/>
  <c r="G46" i="7"/>
  <c r="F46" i="7"/>
  <c r="O42" i="7"/>
  <c r="N42" i="7"/>
  <c r="G42" i="7"/>
  <c r="F42" i="7"/>
  <c r="O41" i="7"/>
  <c r="N41" i="7"/>
  <c r="G41" i="7"/>
  <c r="F41" i="7"/>
  <c r="O40" i="7"/>
  <c r="N40" i="7"/>
  <c r="G40" i="7"/>
  <c r="F40" i="7"/>
  <c r="O39" i="7"/>
  <c r="N39" i="7"/>
  <c r="G39" i="7"/>
  <c r="F39" i="7"/>
  <c r="O35" i="7"/>
  <c r="N35" i="7"/>
  <c r="G35" i="7"/>
  <c r="F35" i="7"/>
  <c r="O34" i="7"/>
  <c r="N34" i="7"/>
  <c r="G34" i="7"/>
  <c r="F34" i="7"/>
  <c r="O33" i="7"/>
  <c r="N33" i="7"/>
  <c r="G33" i="7"/>
  <c r="F33" i="7"/>
  <c r="O32" i="7"/>
  <c r="N32" i="7"/>
  <c r="G32" i="7"/>
  <c r="F32" i="7"/>
  <c r="O28" i="7"/>
  <c r="N28" i="7"/>
  <c r="G28" i="7"/>
  <c r="F28" i="7"/>
  <c r="O27" i="7"/>
  <c r="N27" i="7"/>
  <c r="G27" i="7"/>
  <c r="F27" i="7"/>
  <c r="O26" i="7"/>
  <c r="N26" i="7"/>
  <c r="G26" i="7"/>
  <c r="F26" i="7"/>
  <c r="O25" i="7"/>
  <c r="N25" i="7"/>
  <c r="G25" i="7"/>
  <c r="F25" i="7"/>
  <c r="O21" i="7"/>
  <c r="N21" i="7"/>
  <c r="G21" i="7"/>
  <c r="F21" i="7"/>
  <c r="O20" i="7"/>
  <c r="N20" i="7"/>
  <c r="G20" i="7"/>
  <c r="F20" i="7"/>
  <c r="O19" i="7"/>
  <c r="N19" i="7"/>
  <c r="G19" i="7"/>
  <c r="F19" i="7"/>
  <c r="O18" i="7"/>
  <c r="G18" i="7"/>
  <c r="F18" i="7"/>
  <c r="O14" i="7"/>
  <c r="N14" i="7"/>
  <c r="G14" i="7"/>
  <c r="F14" i="7"/>
  <c r="O13" i="7"/>
  <c r="N13" i="7"/>
  <c r="G13" i="7"/>
  <c r="F13" i="7"/>
  <c r="O12" i="7"/>
  <c r="N12" i="7"/>
  <c r="G12" i="7"/>
  <c r="F12" i="7"/>
  <c r="O11" i="7"/>
  <c r="N11" i="7"/>
  <c r="G11" i="7"/>
  <c r="O7" i="7"/>
  <c r="N7" i="7"/>
  <c r="G7" i="7"/>
  <c r="F7" i="7"/>
  <c r="O6" i="7"/>
  <c r="N6" i="7"/>
  <c r="G6" i="7"/>
  <c r="F6" i="7"/>
  <c r="O5" i="7"/>
  <c r="N5" i="7"/>
  <c r="G5" i="7"/>
  <c r="F5" i="7"/>
  <c r="O4" i="7"/>
  <c r="N4" i="7"/>
  <c r="F4" i="7"/>
</calcChain>
</file>

<file path=xl/sharedStrings.xml><?xml version="1.0" encoding="utf-8"?>
<sst xmlns="http://schemas.openxmlformats.org/spreadsheetml/2006/main" count="2112" uniqueCount="236">
  <si>
    <t>shift</t>
  </si>
  <si>
    <t>first_solution</t>
  </si>
  <si>
    <t>metaheuristic</t>
  </si>
  <si>
    <t>pca</t>
  </si>
  <si>
    <t>greedy</t>
  </si>
  <si>
    <t>guided</t>
  </si>
  <si>
    <t>sim_anneal</t>
  </si>
  <si>
    <t>tabu</t>
  </si>
  <si>
    <t>savings</t>
  </si>
  <si>
    <t>sweep</t>
  </si>
  <si>
    <t>christo</t>
  </si>
  <si>
    <t>pci</t>
  </si>
  <si>
    <t>lci</t>
  </si>
  <si>
    <t>gca</t>
  </si>
  <si>
    <t>lca</t>
  </si>
  <si>
    <t>first_unbound</t>
  </si>
  <si>
    <t>eight</t>
  </si>
  <si>
    <t>ten</t>
  </si>
  <si>
    <t>ideal_01</t>
  </si>
  <si>
    <t>ideal_02</t>
  </si>
  <si>
    <t>ideal_03</t>
  </si>
  <si>
    <t>ideal_04</t>
  </si>
  <si>
    <t>ideal_05</t>
  </si>
  <si>
    <t>ideal_06</t>
  </si>
  <si>
    <t>ideal_07</t>
  </si>
  <si>
    <t>starter_01</t>
  </si>
  <si>
    <t>starter_02</t>
  </si>
  <si>
    <t>starter_03</t>
  </si>
  <si>
    <t>starter_04</t>
  </si>
  <si>
    <t>starter_05</t>
  </si>
  <si>
    <t>starter_06</t>
  </si>
  <si>
    <t>starter_07</t>
  </si>
  <si>
    <t>starter_08</t>
  </si>
  <si>
    <t>auto</t>
  </si>
  <si>
    <t>NA</t>
  </si>
  <si>
    <t>vehicle_capacity</t>
  </si>
  <si>
    <t>starter_08_gmaps</t>
  </si>
  <si>
    <t>num_vehicles</t>
  </si>
  <si>
    <t>080205040</t>
  </si>
  <si>
    <t>080405040</t>
  </si>
  <si>
    <t>080505040</t>
  </si>
  <si>
    <t>081005040</t>
  </si>
  <si>
    <t>100205040</t>
  </si>
  <si>
    <t>100405040</t>
  </si>
  <si>
    <t>100505040</t>
  </si>
  <si>
    <t>101005040</t>
  </si>
  <si>
    <t>080205060</t>
  </si>
  <si>
    <t>080405060</t>
  </si>
  <si>
    <t>080505060</t>
  </si>
  <si>
    <t>081005060</t>
  </si>
  <si>
    <t>100205060</t>
  </si>
  <si>
    <t>100405060</t>
  </si>
  <si>
    <t>100505060</t>
  </si>
  <si>
    <t>101005060</t>
  </si>
  <si>
    <t>080205200</t>
  </si>
  <si>
    <t>080405200</t>
  </si>
  <si>
    <t>080505200</t>
  </si>
  <si>
    <t>081005200</t>
  </si>
  <si>
    <t>100205200</t>
  </si>
  <si>
    <t>100405200</t>
  </si>
  <si>
    <t>100505200</t>
  </si>
  <si>
    <t>101005200</t>
  </si>
  <si>
    <t>080205000</t>
  </si>
  <si>
    <t>080405000</t>
  </si>
  <si>
    <t>080505000</t>
  </si>
  <si>
    <t>081005000</t>
  </si>
  <si>
    <t>100205000</t>
  </si>
  <si>
    <t>100405000</t>
  </si>
  <si>
    <t>100505000</t>
  </si>
  <si>
    <t>101005000</t>
  </si>
  <si>
    <t>model_id</t>
  </si>
  <si>
    <t>t0101</t>
  </si>
  <si>
    <t>t0102</t>
  </si>
  <si>
    <t>t0103</t>
  </si>
  <si>
    <t>t0104</t>
  </si>
  <si>
    <t>t0105</t>
  </si>
  <si>
    <t>t0201</t>
  </si>
  <si>
    <t>t0202</t>
  </si>
  <si>
    <t>t0203</t>
  </si>
  <si>
    <t>t0204</t>
  </si>
  <si>
    <t>t0205</t>
  </si>
  <si>
    <t>t0301</t>
  </si>
  <si>
    <t>t0302</t>
  </si>
  <si>
    <t>t0303</t>
  </si>
  <si>
    <t>t0304</t>
  </si>
  <si>
    <t>t0305</t>
  </si>
  <si>
    <t>t0401</t>
  </si>
  <si>
    <t>t0402</t>
  </si>
  <si>
    <t>t0403</t>
  </si>
  <si>
    <t>t0404</t>
  </si>
  <si>
    <t>t0405</t>
  </si>
  <si>
    <t>t0501</t>
  </si>
  <si>
    <t>t0502</t>
  </si>
  <si>
    <t>t0503</t>
  </si>
  <si>
    <t>t0504</t>
  </si>
  <si>
    <t>t0505</t>
  </si>
  <si>
    <t>t0601</t>
  </si>
  <si>
    <t>t0602</t>
  </si>
  <si>
    <t>t0603</t>
  </si>
  <si>
    <t>t0604</t>
  </si>
  <si>
    <t>t0605</t>
  </si>
  <si>
    <t>t0701</t>
  </si>
  <si>
    <t>t0702</t>
  </si>
  <si>
    <t>t0703</t>
  </si>
  <si>
    <t>t0704</t>
  </si>
  <si>
    <t>t0705</t>
  </si>
  <si>
    <t>t0801</t>
  </si>
  <si>
    <t>t0802</t>
  </si>
  <si>
    <t>t0803</t>
  </si>
  <si>
    <t>t0804</t>
  </si>
  <si>
    <t>t0805</t>
  </si>
  <si>
    <t>t0901</t>
  </si>
  <si>
    <t>t0902</t>
  </si>
  <si>
    <t>t0903</t>
  </si>
  <si>
    <t>t0904</t>
  </si>
  <si>
    <t>t0905</t>
  </si>
  <si>
    <t>t1001</t>
  </si>
  <si>
    <t>t1002</t>
  </si>
  <si>
    <t>t1003</t>
  </si>
  <si>
    <t>t1004</t>
  </si>
  <si>
    <t>t1005</t>
  </si>
  <si>
    <t>7</t>
  </si>
  <si>
    <t>ideal 1</t>
  </si>
  <si>
    <t>starter 1</t>
  </si>
  <si>
    <t>n_vehicles</t>
  </si>
  <si>
    <t>distance</t>
  </si>
  <si>
    <t>duration</t>
  </si>
  <si>
    <t>8 hour</t>
  </si>
  <si>
    <t>10 hour</t>
  </si>
  <si>
    <t>ideal 2</t>
  </si>
  <si>
    <t>starter 2</t>
  </si>
  <si>
    <t>ideal 3</t>
  </si>
  <si>
    <t>starter 3</t>
  </si>
  <si>
    <t>ideal 4</t>
  </si>
  <si>
    <t>starter 4</t>
  </si>
  <si>
    <t>ideal 5</t>
  </si>
  <si>
    <t>starter 5</t>
  </si>
  <si>
    <t>ideal 6</t>
  </si>
  <si>
    <t>starter 6</t>
  </si>
  <si>
    <t>ideal 7</t>
  </si>
  <si>
    <t>starter 7</t>
  </si>
  <si>
    <t>starter 8</t>
  </si>
  <si>
    <t>id</t>
  </si>
  <si>
    <t>080101</t>
  </si>
  <si>
    <t>080102</t>
  </si>
  <si>
    <t>080103</t>
  </si>
  <si>
    <t>080104</t>
  </si>
  <si>
    <t>080105</t>
  </si>
  <si>
    <t>080201</t>
  </si>
  <si>
    <t>080202</t>
  </si>
  <si>
    <t>080203</t>
  </si>
  <si>
    <t>080204</t>
  </si>
  <si>
    <t>080205</t>
  </si>
  <si>
    <t>080301</t>
  </si>
  <si>
    <t>080302</t>
  </si>
  <si>
    <t>080303</t>
  </si>
  <si>
    <t>080304</t>
  </si>
  <si>
    <t>080305</t>
  </si>
  <si>
    <t>080401</t>
  </si>
  <si>
    <t>080402</t>
  </si>
  <si>
    <t>080403</t>
  </si>
  <si>
    <t>080404</t>
  </si>
  <si>
    <t>080405</t>
  </si>
  <si>
    <t>080501</t>
  </si>
  <si>
    <t>080502</t>
  </si>
  <si>
    <t>080503</t>
  </si>
  <si>
    <t>080504</t>
  </si>
  <si>
    <t>080505</t>
  </si>
  <si>
    <t>080601</t>
  </si>
  <si>
    <t>080602</t>
  </si>
  <si>
    <t>080603</t>
  </si>
  <si>
    <t>080604</t>
  </si>
  <si>
    <t>080605</t>
  </si>
  <si>
    <t>080701</t>
  </si>
  <si>
    <t>none</t>
  </si>
  <si>
    <t>080702</t>
  </si>
  <si>
    <t>080703</t>
  </si>
  <si>
    <t>080704</t>
  </si>
  <si>
    <t>080705</t>
  </si>
  <si>
    <t>080801</t>
  </si>
  <si>
    <t>080802</t>
  </si>
  <si>
    <t>080803</t>
  </si>
  <si>
    <t>080804</t>
  </si>
  <si>
    <t>080805</t>
  </si>
  <si>
    <t>080901</t>
  </si>
  <si>
    <t>080902</t>
  </si>
  <si>
    <t>080903</t>
  </si>
  <si>
    <t>080904</t>
  </si>
  <si>
    <t>080905</t>
  </si>
  <si>
    <t>081001</t>
  </si>
  <si>
    <t>081002</t>
  </si>
  <si>
    <t>081003</t>
  </si>
  <si>
    <t>081004</t>
  </si>
  <si>
    <t>081005</t>
  </si>
  <si>
    <t>100801</t>
  </si>
  <si>
    <t>100802</t>
  </si>
  <si>
    <t>100803</t>
  </si>
  <si>
    <t>100804</t>
  </si>
  <si>
    <t>100805</t>
  </si>
  <si>
    <t>101001</t>
  </si>
  <si>
    <t>101002</t>
  </si>
  <si>
    <t>101003</t>
  </si>
  <si>
    <t>101004</t>
  </si>
  <si>
    <t>101005</t>
  </si>
  <si>
    <t>08_02_05_040</t>
  </si>
  <si>
    <t>08_04_05_040</t>
  </si>
  <si>
    <t>08_05_05_040</t>
  </si>
  <si>
    <t>08_10_05_040</t>
  </si>
  <si>
    <t>10_02_05_040</t>
  </si>
  <si>
    <t>10_04_05_040</t>
  </si>
  <si>
    <t>10_05_05_040</t>
  </si>
  <si>
    <t>10_10_05_040</t>
  </si>
  <si>
    <t>08_02_05_060</t>
  </si>
  <si>
    <t>08_04_05_060</t>
  </si>
  <si>
    <t>08_05_05_060</t>
  </si>
  <si>
    <t>08_10_05_060</t>
  </si>
  <si>
    <t>10_02_05_060</t>
  </si>
  <si>
    <t>10_04_05_060</t>
  </si>
  <si>
    <t>10_05_05_060</t>
  </si>
  <si>
    <t>10_10_05_060</t>
  </si>
  <si>
    <t>08_02_05_200</t>
  </si>
  <si>
    <t>08_04_05_200</t>
  </si>
  <si>
    <t>08_05_05_200</t>
  </si>
  <si>
    <t>08_10_05_200</t>
  </si>
  <si>
    <t>10_02_05_200</t>
  </si>
  <si>
    <t>10_04_05_200</t>
  </si>
  <si>
    <t>10_05_05_200</t>
  </si>
  <si>
    <t>10_10_05_200</t>
  </si>
  <si>
    <t>08_02_05_000</t>
  </si>
  <si>
    <t>08_04_05_000</t>
  </si>
  <si>
    <t>08_05_05_000</t>
  </si>
  <si>
    <t>08_10_05_000</t>
  </si>
  <si>
    <t>10_02_05_000</t>
  </si>
  <si>
    <t>10_04_05_000</t>
  </si>
  <si>
    <t>10_05_05_000</t>
  </si>
  <si>
    <t>10_10_05_000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</si>
</sst>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2" xfId="0" applyBorder="1"/>
    <xf numFmtId="0" fontId="0" fillId="0" borderId="3" xfId="0" applyBorder="1"/>
    <xf numFmtId="49" fontId="0" fillId="0" borderId="4" xfId="0" applyNumberFormat="1" applyBorder="1"/>
    <xf numFmtId="0" fontId="0" fillId="0" borderId="0" xfId="0" applyBorder="1"/>
    <xf numFmtId="0" fontId="0" fillId="0" borderId="5" xfId="0" applyBorder="1"/>
    <xf numFmtId="49" fontId="0" fillId="0" borderId="6" xfId="0" applyNumberFormat="1" applyBorder="1"/>
    <xf numFmtId="0" fontId="0" fillId="0" borderId="7" xfId="0" applyBorder="1"/>
    <xf numFmtId="0" fontId="0" fillId="0" borderId="1" xfId="0" applyBorder="1"/>
    <xf numFmtId="0" fontId="0" fillId="0" borderId="0" xfId="0" applyFill="1" applyBorder="1"/>
    <xf numFmtId="49" fontId="0" fillId="0" borderId="0" xfId="0" applyNumberFormat="1" applyAlignment="1">
      <alignment horizontal="left"/>
    </xf>
    <xf numFmtId="49" fontId="0" fillId="0" borderId="5" xfId="0" applyNumberFormat="1" applyBorder="1"/>
    <xf numFmtId="49" fontId="0" fillId="0" borderId="0" xfId="0" applyNumberFormat="1" applyBorder="1"/>
    <xf numFmtId="49" fontId="0" fillId="0" borderId="0" xfId="0" applyNumberFormat="1" applyFill="1" applyBorder="1"/>
    <xf numFmtId="49" fontId="0" fillId="0" borderId="5" xfId="0" applyNumberFormat="1" applyFill="1" applyBorder="1"/>
    <xf numFmtId="49" fontId="0" fillId="0" borderId="8" xfId="0" applyNumberFormat="1" applyBorder="1"/>
    <xf numFmtId="49" fontId="0" fillId="0" borderId="7" xfId="0" applyNumberFormat="1" applyBorder="1"/>
    <xf numFmtId="49" fontId="0" fillId="0" borderId="9" xfId="0" applyNumberFormat="1" applyBorder="1"/>
    <xf numFmtId="49" fontId="0" fillId="0" borderId="10" xfId="0" applyNumberFormat="1" applyBorder="1"/>
    <xf numFmtId="49" fontId="0" fillId="0" borderId="4" xfId="0" applyNumberFormat="1" applyFill="1" applyBorder="1"/>
    <xf numFmtId="49" fontId="0" fillId="0" borderId="6" xfId="0" applyNumberFormat="1" applyFill="1" applyBorder="1"/>
    <xf numFmtId="49" fontId="0" fillId="0" borderId="7" xfId="0" applyNumberFormat="1" applyFill="1" applyBorder="1"/>
    <xf numFmtId="49" fontId="0" fillId="0" borderId="8" xfId="0" applyNumberFormat="1" applyFill="1" applyBorder="1"/>
    <xf numFmtId="49" fontId="0" fillId="0" borderId="3" xfId="0" applyNumberFormat="1" applyBorder="1"/>
    <xf numFmtId="49" fontId="0" fillId="0" borderId="3" xfId="0" applyNumberFormat="1" applyFill="1" applyBorder="1"/>
    <xf numFmtId="49" fontId="0" fillId="2" borderId="4" xfId="0" applyNumberFormat="1" applyFill="1" applyBorder="1"/>
    <xf numFmtId="49" fontId="0" fillId="2" borderId="0" xfId="0" applyNumberFormat="1" applyFill="1" applyBorder="1"/>
    <xf numFmtId="49" fontId="0" fillId="2" borderId="5" xfId="0" applyNumberFormat="1" applyFill="1" applyBorder="1"/>
    <xf numFmtId="49" fontId="0" fillId="2" borderId="6" xfId="0" applyNumberFormat="1" applyFill="1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F43CE-29DB-4239-92CA-0F24E02D1B14}">
  <dimension ref="A1:S101"/>
  <sheetViews>
    <sheetView workbookViewId="0">
      <selection activeCell="A2" sqref="A2:A51"/>
    </sheetView>
  </sheetViews>
  <sheetFormatPr defaultRowHeight="14.5" x14ac:dyDescent="0.35"/>
  <cols>
    <col min="1" max="1" width="8.54296875" style="1" customWidth="1"/>
    <col min="2" max="4" width="15.54296875" customWidth="1"/>
    <col min="5" max="19" width="12.54296875" customWidth="1"/>
  </cols>
  <sheetData>
    <row r="1" spans="1:19" x14ac:dyDescent="0.35">
      <c r="A1" s="2" t="s">
        <v>142</v>
      </c>
      <c r="B1" s="3" t="s">
        <v>0</v>
      </c>
      <c r="C1" s="3" t="s">
        <v>1</v>
      </c>
      <c r="D1" s="3" t="s">
        <v>2</v>
      </c>
      <c r="E1" s="10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4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4" t="s">
        <v>32</v>
      </c>
    </row>
    <row r="2" spans="1:19" x14ac:dyDescent="0.35">
      <c r="A2" s="5" t="s">
        <v>143</v>
      </c>
      <c r="B2" t="s">
        <v>16</v>
      </c>
      <c r="C2" t="s">
        <v>3</v>
      </c>
      <c r="D2" t="s">
        <v>4</v>
      </c>
      <c r="E2" s="31">
        <v>13</v>
      </c>
      <c r="K2" s="7"/>
      <c r="S2" s="7"/>
    </row>
    <row r="3" spans="1:19" x14ac:dyDescent="0.35">
      <c r="A3" s="5" t="s">
        <v>144</v>
      </c>
      <c r="B3" t="s">
        <v>16</v>
      </c>
      <c r="C3" t="s">
        <v>3</v>
      </c>
      <c r="D3" t="s">
        <v>5</v>
      </c>
      <c r="E3" s="31">
        <v>13</v>
      </c>
      <c r="K3" s="7"/>
      <c r="S3" s="7"/>
    </row>
    <row r="4" spans="1:19" x14ac:dyDescent="0.35">
      <c r="A4" s="5" t="s">
        <v>145</v>
      </c>
      <c r="B4" t="s">
        <v>16</v>
      </c>
      <c r="C4" t="s">
        <v>3</v>
      </c>
      <c r="D4" t="s">
        <v>6</v>
      </c>
      <c r="E4" s="31">
        <v>13</v>
      </c>
      <c r="K4" s="7"/>
      <c r="S4" s="7"/>
    </row>
    <row r="5" spans="1:19" x14ac:dyDescent="0.35">
      <c r="A5" s="5" t="s">
        <v>146</v>
      </c>
      <c r="B5" t="s">
        <v>16</v>
      </c>
      <c r="C5" t="s">
        <v>3</v>
      </c>
      <c r="D5" t="s">
        <v>7</v>
      </c>
      <c r="E5" s="31">
        <v>13</v>
      </c>
      <c r="K5" s="7"/>
      <c r="S5" s="7"/>
    </row>
    <row r="6" spans="1:19" x14ac:dyDescent="0.35">
      <c r="A6" s="5" t="s">
        <v>147</v>
      </c>
      <c r="B6" t="s">
        <v>16</v>
      </c>
      <c r="C6" t="s">
        <v>3</v>
      </c>
      <c r="D6" t="s">
        <v>33</v>
      </c>
      <c r="E6" s="31">
        <v>13</v>
      </c>
      <c r="K6" s="7"/>
      <c r="S6" s="7"/>
    </row>
    <row r="7" spans="1:19" x14ac:dyDescent="0.35">
      <c r="A7" s="5" t="s">
        <v>148</v>
      </c>
      <c r="B7" t="s">
        <v>16</v>
      </c>
      <c r="C7" t="s">
        <v>8</v>
      </c>
      <c r="D7" t="s">
        <v>4</v>
      </c>
      <c r="E7" s="31">
        <v>11</v>
      </c>
      <c r="K7" s="7"/>
      <c r="S7" s="7"/>
    </row>
    <row r="8" spans="1:19" x14ac:dyDescent="0.35">
      <c r="A8" s="5" t="s">
        <v>149</v>
      </c>
      <c r="B8" t="s">
        <v>16</v>
      </c>
      <c r="C8" t="s">
        <v>8</v>
      </c>
      <c r="D8" t="s">
        <v>5</v>
      </c>
      <c r="E8" s="31">
        <v>11</v>
      </c>
      <c r="K8" s="7"/>
      <c r="S8" s="7"/>
    </row>
    <row r="9" spans="1:19" x14ac:dyDescent="0.35">
      <c r="A9" s="5" t="s">
        <v>150</v>
      </c>
      <c r="B9" t="s">
        <v>16</v>
      </c>
      <c r="C9" t="s">
        <v>8</v>
      </c>
      <c r="D9" t="s">
        <v>6</v>
      </c>
      <c r="E9" s="31">
        <v>11</v>
      </c>
      <c r="K9" s="7"/>
      <c r="S9" s="7"/>
    </row>
    <row r="10" spans="1:19" x14ac:dyDescent="0.35">
      <c r="A10" s="5" t="s">
        <v>151</v>
      </c>
      <c r="B10" t="s">
        <v>16</v>
      </c>
      <c r="C10" t="s">
        <v>8</v>
      </c>
      <c r="D10" t="s">
        <v>7</v>
      </c>
      <c r="E10" s="31">
        <v>11</v>
      </c>
      <c r="K10" s="7"/>
      <c r="S10" s="7"/>
    </row>
    <row r="11" spans="1:19" x14ac:dyDescent="0.35">
      <c r="A11" s="5" t="s">
        <v>152</v>
      </c>
      <c r="B11" t="s">
        <v>16</v>
      </c>
      <c r="C11" t="s">
        <v>8</v>
      </c>
      <c r="D11" t="s">
        <v>33</v>
      </c>
      <c r="E11" s="31">
        <v>11</v>
      </c>
      <c r="K11" s="7"/>
      <c r="S11" s="7"/>
    </row>
    <row r="12" spans="1:19" x14ac:dyDescent="0.35">
      <c r="A12" s="5" t="s">
        <v>153</v>
      </c>
      <c r="B12" t="s">
        <v>16</v>
      </c>
      <c r="C12" t="s">
        <v>9</v>
      </c>
      <c r="D12" t="s">
        <v>4</v>
      </c>
      <c r="E12" s="31" t="s">
        <v>34</v>
      </c>
      <c r="K12" s="7"/>
      <c r="S12" s="7"/>
    </row>
    <row r="13" spans="1:19" x14ac:dyDescent="0.35">
      <c r="A13" s="5" t="s">
        <v>154</v>
      </c>
      <c r="B13" t="s">
        <v>16</v>
      </c>
      <c r="C13" t="s">
        <v>9</v>
      </c>
      <c r="D13" t="s">
        <v>5</v>
      </c>
      <c r="E13" s="31" t="s">
        <v>34</v>
      </c>
      <c r="K13" s="7"/>
      <c r="S13" s="7"/>
    </row>
    <row r="14" spans="1:19" x14ac:dyDescent="0.35">
      <c r="A14" s="5" t="s">
        <v>155</v>
      </c>
      <c r="B14" t="s">
        <v>16</v>
      </c>
      <c r="C14" t="s">
        <v>9</v>
      </c>
      <c r="D14" t="s">
        <v>6</v>
      </c>
      <c r="E14" s="31" t="s">
        <v>34</v>
      </c>
      <c r="K14" s="7"/>
      <c r="S14" s="7"/>
    </row>
    <row r="15" spans="1:19" x14ac:dyDescent="0.35">
      <c r="A15" s="5" t="s">
        <v>156</v>
      </c>
      <c r="B15" t="s">
        <v>16</v>
      </c>
      <c r="C15" t="s">
        <v>9</v>
      </c>
      <c r="D15" t="s">
        <v>7</v>
      </c>
      <c r="E15" s="31" t="s">
        <v>34</v>
      </c>
      <c r="K15" s="7"/>
      <c r="S15" s="7"/>
    </row>
    <row r="16" spans="1:19" x14ac:dyDescent="0.35">
      <c r="A16" s="5" t="s">
        <v>157</v>
      </c>
      <c r="B16" t="s">
        <v>16</v>
      </c>
      <c r="C16" t="s">
        <v>9</v>
      </c>
      <c r="D16" t="s">
        <v>33</v>
      </c>
      <c r="E16" s="31" t="s">
        <v>34</v>
      </c>
      <c r="K16" s="7"/>
      <c r="S16" s="7"/>
    </row>
    <row r="17" spans="1:19" x14ac:dyDescent="0.35">
      <c r="A17" s="5" t="s">
        <v>158</v>
      </c>
      <c r="B17" t="s">
        <v>16</v>
      </c>
      <c r="C17" t="s">
        <v>10</v>
      </c>
      <c r="D17" t="s">
        <v>4</v>
      </c>
      <c r="E17" s="31">
        <v>12</v>
      </c>
      <c r="K17" s="7"/>
      <c r="S17" s="7"/>
    </row>
    <row r="18" spans="1:19" x14ac:dyDescent="0.35">
      <c r="A18" s="5" t="s">
        <v>159</v>
      </c>
      <c r="B18" t="s">
        <v>16</v>
      </c>
      <c r="C18" t="s">
        <v>10</v>
      </c>
      <c r="D18" t="s">
        <v>5</v>
      </c>
      <c r="E18" s="31">
        <v>12</v>
      </c>
      <c r="K18" s="7"/>
      <c r="S18" s="7"/>
    </row>
    <row r="19" spans="1:19" x14ac:dyDescent="0.35">
      <c r="A19" s="5" t="s">
        <v>160</v>
      </c>
      <c r="B19" t="s">
        <v>16</v>
      </c>
      <c r="C19" t="s">
        <v>10</v>
      </c>
      <c r="D19" t="s">
        <v>6</v>
      </c>
      <c r="E19" s="31">
        <v>12</v>
      </c>
      <c r="K19" s="7"/>
      <c r="S19" s="7"/>
    </row>
    <row r="20" spans="1:19" x14ac:dyDescent="0.35">
      <c r="A20" s="5" t="s">
        <v>161</v>
      </c>
      <c r="B20" t="s">
        <v>16</v>
      </c>
      <c r="C20" t="s">
        <v>10</v>
      </c>
      <c r="D20" t="s">
        <v>7</v>
      </c>
      <c r="E20" s="31">
        <v>12</v>
      </c>
      <c r="K20" s="7"/>
      <c r="S20" s="7"/>
    </row>
    <row r="21" spans="1:19" x14ac:dyDescent="0.35">
      <c r="A21" s="5" t="s">
        <v>162</v>
      </c>
      <c r="B21" t="s">
        <v>16</v>
      </c>
      <c r="C21" t="s">
        <v>10</v>
      </c>
      <c r="D21" t="s">
        <v>33</v>
      </c>
      <c r="E21" s="31">
        <v>12</v>
      </c>
      <c r="K21" s="7"/>
      <c r="S21" s="7"/>
    </row>
    <row r="22" spans="1:19" x14ac:dyDescent="0.35">
      <c r="A22" s="5" t="s">
        <v>163</v>
      </c>
      <c r="B22" t="s">
        <v>16</v>
      </c>
      <c r="C22" t="s">
        <v>11</v>
      </c>
      <c r="D22" t="s">
        <v>4</v>
      </c>
      <c r="E22" s="31">
        <v>12</v>
      </c>
      <c r="K22" s="7"/>
      <c r="S22" s="7"/>
    </row>
    <row r="23" spans="1:19" x14ac:dyDescent="0.35">
      <c r="A23" s="5" t="s">
        <v>164</v>
      </c>
      <c r="B23" t="s">
        <v>16</v>
      </c>
      <c r="C23" t="s">
        <v>11</v>
      </c>
      <c r="D23" t="s">
        <v>5</v>
      </c>
      <c r="E23" s="31">
        <v>12</v>
      </c>
      <c r="K23" s="7"/>
      <c r="S23" s="7"/>
    </row>
    <row r="24" spans="1:19" x14ac:dyDescent="0.35">
      <c r="A24" s="5" t="s">
        <v>165</v>
      </c>
      <c r="B24" t="s">
        <v>16</v>
      </c>
      <c r="C24" t="s">
        <v>11</v>
      </c>
      <c r="D24" t="s">
        <v>6</v>
      </c>
      <c r="E24" s="31">
        <v>12</v>
      </c>
      <c r="K24" s="7"/>
      <c r="S24" s="7"/>
    </row>
    <row r="25" spans="1:19" x14ac:dyDescent="0.35">
      <c r="A25" s="5" t="s">
        <v>166</v>
      </c>
      <c r="B25" t="s">
        <v>16</v>
      </c>
      <c r="C25" t="s">
        <v>11</v>
      </c>
      <c r="D25" t="s">
        <v>7</v>
      </c>
      <c r="E25" s="31">
        <v>12</v>
      </c>
      <c r="K25" s="7"/>
      <c r="S25" s="7"/>
    </row>
    <row r="26" spans="1:19" x14ac:dyDescent="0.35">
      <c r="A26" s="5" t="s">
        <v>167</v>
      </c>
      <c r="B26" t="s">
        <v>16</v>
      </c>
      <c r="C26" t="s">
        <v>11</v>
      </c>
      <c r="D26" t="s">
        <v>33</v>
      </c>
      <c r="E26" s="31">
        <v>12</v>
      </c>
      <c r="K26" s="7"/>
      <c r="S26" s="7"/>
    </row>
    <row r="27" spans="1:19" x14ac:dyDescent="0.35">
      <c r="A27" s="5" t="s">
        <v>168</v>
      </c>
      <c r="B27" t="s">
        <v>16</v>
      </c>
      <c r="C27" t="s">
        <v>12</v>
      </c>
      <c r="D27" t="s">
        <v>4</v>
      </c>
      <c r="E27" s="31">
        <v>14</v>
      </c>
      <c r="K27" s="7"/>
      <c r="S27" s="7"/>
    </row>
    <row r="28" spans="1:19" x14ac:dyDescent="0.35">
      <c r="A28" s="5" t="s">
        <v>169</v>
      </c>
      <c r="B28" t="s">
        <v>16</v>
      </c>
      <c r="C28" t="s">
        <v>12</v>
      </c>
      <c r="D28" t="s">
        <v>5</v>
      </c>
      <c r="E28" s="31">
        <v>14</v>
      </c>
      <c r="K28" s="7"/>
      <c r="S28" s="7"/>
    </row>
    <row r="29" spans="1:19" x14ac:dyDescent="0.35">
      <c r="A29" s="5" t="s">
        <v>170</v>
      </c>
      <c r="B29" t="s">
        <v>16</v>
      </c>
      <c r="C29" t="s">
        <v>12</v>
      </c>
      <c r="D29" t="s">
        <v>6</v>
      </c>
      <c r="E29" s="31">
        <v>14</v>
      </c>
      <c r="K29" s="7"/>
      <c r="S29" s="7"/>
    </row>
    <row r="30" spans="1:19" x14ac:dyDescent="0.35">
      <c r="A30" s="5" t="s">
        <v>171</v>
      </c>
      <c r="B30" t="s">
        <v>16</v>
      </c>
      <c r="C30" t="s">
        <v>12</v>
      </c>
      <c r="D30" t="s">
        <v>7</v>
      </c>
      <c r="E30" s="31">
        <v>14</v>
      </c>
      <c r="K30" s="7"/>
      <c r="S30" s="7"/>
    </row>
    <row r="31" spans="1:19" x14ac:dyDescent="0.35">
      <c r="A31" s="5" t="s">
        <v>172</v>
      </c>
      <c r="B31" t="s">
        <v>16</v>
      </c>
      <c r="C31" t="s">
        <v>12</v>
      </c>
      <c r="D31" t="s">
        <v>33</v>
      </c>
      <c r="E31" s="31">
        <v>14</v>
      </c>
      <c r="K31" s="7"/>
      <c r="S31" s="7"/>
    </row>
    <row r="32" spans="1:19" x14ac:dyDescent="0.35">
      <c r="A32" s="5" t="s">
        <v>173</v>
      </c>
      <c r="B32" t="s">
        <v>16</v>
      </c>
      <c r="C32" t="s">
        <v>13</v>
      </c>
      <c r="D32" t="s">
        <v>4</v>
      </c>
      <c r="E32" s="31" t="s">
        <v>174</v>
      </c>
      <c r="K32" s="7"/>
      <c r="S32" s="7"/>
    </row>
    <row r="33" spans="1:19" x14ac:dyDescent="0.35">
      <c r="A33" s="5" t="s">
        <v>175</v>
      </c>
      <c r="B33" t="s">
        <v>16</v>
      </c>
      <c r="C33" t="s">
        <v>13</v>
      </c>
      <c r="D33" t="s">
        <v>5</v>
      </c>
      <c r="E33" s="31" t="s">
        <v>174</v>
      </c>
      <c r="K33" s="7"/>
      <c r="S33" s="7"/>
    </row>
    <row r="34" spans="1:19" x14ac:dyDescent="0.35">
      <c r="A34" s="5" t="s">
        <v>176</v>
      </c>
      <c r="B34" t="s">
        <v>16</v>
      </c>
      <c r="C34" t="s">
        <v>13</v>
      </c>
      <c r="D34" t="s">
        <v>6</v>
      </c>
      <c r="E34" s="31" t="s">
        <v>174</v>
      </c>
      <c r="K34" s="7"/>
      <c r="S34" s="7"/>
    </row>
    <row r="35" spans="1:19" x14ac:dyDescent="0.35">
      <c r="A35" s="5" t="s">
        <v>177</v>
      </c>
      <c r="B35" t="s">
        <v>16</v>
      </c>
      <c r="C35" t="s">
        <v>13</v>
      </c>
      <c r="D35" t="s">
        <v>7</v>
      </c>
      <c r="E35" s="31" t="s">
        <v>174</v>
      </c>
      <c r="K35" s="7"/>
      <c r="S35" s="7"/>
    </row>
    <row r="36" spans="1:19" x14ac:dyDescent="0.35">
      <c r="A36" s="5" t="s">
        <v>178</v>
      </c>
      <c r="B36" t="s">
        <v>16</v>
      </c>
      <c r="C36" t="s">
        <v>13</v>
      </c>
      <c r="D36" t="s">
        <v>33</v>
      </c>
      <c r="E36" s="31" t="s">
        <v>174</v>
      </c>
      <c r="K36" s="7"/>
      <c r="S36" s="7"/>
    </row>
    <row r="37" spans="1:19" x14ac:dyDescent="0.35">
      <c r="A37" s="5" t="s">
        <v>179</v>
      </c>
      <c r="B37" t="s">
        <v>16</v>
      </c>
      <c r="C37" t="s">
        <v>14</v>
      </c>
      <c r="D37" t="s">
        <v>4</v>
      </c>
      <c r="E37" s="31" t="s">
        <v>174</v>
      </c>
      <c r="K37" s="7"/>
      <c r="S37" s="7"/>
    </row>
    <row r="38" spans="1:19" x14ac:dyDescent="0.35">
      <c r="A38" s="5" t="s">
        <v>180</v>
      </c>
      <c r="B38" t="s">
        <v>16</v>
      </c>
      <c r="C38" t="s">
        <v>14</v>
      </c>
      <c r="D38" t="s">
        <v>5</v>
      </c>
      <c r="E38" s="31" t="s">
        <v>174</v>
      </c>
      <c r="K38" s="7"/>
      <c r="S38" s="7"/>
    </row>
    <row r="39" spans="1:19" x14ac:dyDescent="0.35">
      <c r="A39" s="5" t="s">
        <v>181</v>
      </c>
      <c r="B39" t="s">
        <v>16</v>
      </c>
      <c r="C39" t="s">
        <v>14</v>
      </c>
      <c r="D39" t="s">
        <v>6</v>
      </c>
      <c r="E39" s="31" t="s">
        <v>174</v>
      </c>
      <c r="K39" s="7"/>
      <c r="S39" s="7"/>
    </row>
    <row r="40" spans="1:19" x14ac:dyDescent="0.35">
      <c r="A40" s="5" t="s">
        <v>182</v>
      </c>
      <c r="B40" t="s">
        <v>16</v>
      </c>
      <c r="C40" t="s">
        <v>14</v>
      </c>
      <c r="D40" t="s">
        <v>7</v>
      </c>
      <c r="E40" s="31" t="s">
        <v>174</v>
      </c>
      <c r="K40" s="7"/>
      <c r="S40" s="7"/>
    </row>
    <row r="41" spans="1:19" x14ac:dyDescent="0.35">
      <c r="A41" s="5" t="s">
        <v>183</v>
      </c>
      <c r="B41" t="s">
        <v>16</v>
      </c>
      <c r="C41" t="s">
        <v>14</v>
      </c>
      <c r="D41" t="s">
        <v>33</v>
      </c>
      <c r="E41" s="31" t="s">
        <v>174</v>
      </c>
      <c r="K41" s="7"/>
      <c r="S41" s="7"/>
    </row>
    <row r="42" spans="1:19" x14ac:dyDescent="0.35">
      <c r="A42" s="5" t="s">
        <v>184</v>
      </c>
      <c r="B42" t="s">
        <v>16</v>
      </c>
      <c r="C42" t="s">
        <v>15</v>
      </c>
      <c r="D42" t="s">
        <v>4</v>
      </c>
      <c r="E42" s="31" t="s">
        <v>174</v>
      </c>
      <c r="K42" s="7"/>
      <c r="S42" s="7"/>
    </row>
    <row r="43" spans="1:19" x14ac:dyDescent="0.35">
      <c r="A43" s="5" t="s">
        <v>185</v>
      </c>
      <c r="B43" t="s">
        <v>16</v>
      </c>
      <c r="C43" t="s">
        <v>15</v>
      </c>
      <c r="D43" t="s">
        <v>5</v>
      </c>
      <c r="E43" s="31" t="s">
        <v>174</v>
      </c>
      <c r="K43" s="7"/>
      <c r="S43" s="7"/>
    </row>
    <row r="44" spans="1:19" x14ac:dyDescent="0.35">
      <c r="A44" s="5" t="s">
        <v>186</v>
      </c>
      <c r="B44" t="s">
        <v>16</v>
      </c>
      <c r="C44" t="s">
        <v>15</v>
      </c>
      <c r="D44" t="s">
        <v>6</v>
      </c>
      <c r="E44" s="31" t="s">
        <v>174</v>
      </c>
      <c r="K44" s="7"/>
      <c r="S44" s="7"/>
    </row>
    <row r="45" spans="1:19" x14ac:dyDescent="0.35">
      <c r="A45" s="5" t="s">
        <v>187</v>
      </c>
      <c r="B45" t="s">
        <v>16</v>
      </c>
      <c r="C45" t="s">
        <v>15</v>
      </c>
      <c r="D45" t="s">
        <v>7</v>
      </c>
      <c r="E45" s="31" t="s">
        <v>174</v>
      </c>
      <c r="K45" s="7"/>
      <c r="S45" s="7"/>
    </row>
    <row r="46" spans="1:19" x14ac:dyDescent="0.35">
      <c r="A46" s="5" t="s">
        <v>188</v>
      </c>
      <c r="B46" t="s">
        <v>16</v>
      </c>
      <c r="C46" t="s">
        <v>15</v>
      </c>
      <c r="D46" t="s">
        <v>33</v>
      </c>
      <c r="E46" s="31" t="s">
        <v>174</v>
      </c>
      <c r="K46" s="7"/>
      <c r="S46" s="7"/>
    </row>
    <row r="47" spans="1:19" x14ac:dyDescent="0.35">
      <c r="A47" s="5" t="s">
        <v>189</v>
      </c>
      <c r="B47" t="s">
        <v>16</v>
      </c>
      <c r="C47" t="s">
        <v>33</v>
      </c>
      <c r="D47" t="s">
        <v>4</v>
      </c>
      <c r="E47" s="31">
        <v>13</v>
      </c>
      <c r="K47" s="7"/>
      <c r="S47" s="7"/>
    </row>
    <row r="48" spans="1:19" x14ac:dyDescent="0.35">
      <c r="A48" s="5" t="s">
        <v>190</v>
      </c>
      <c r="B48" t="s">
        <v>16</v>
      </c>
      <c r="C48" t="s">
        <v>33</v>
      </c>
      <c r="D48" t="s">
        <v>5</v>
      </c>
      <c r="E48" s="31">
        <v>13</v>
      </c>
      <c r="K48" s="7"/>
      <c r="S48" s="7"/>
    </row>
    <row r="49" spans="1:19" x14ac:dyDescent="0.35">
      <c r="A49" s="5" t="s">
        <v>191</v>
      </c>
      <c r="B49" t="s">
        <v>16</v>
      </c>
      <c r="C49" t="s">
        <v>33</v>
      </c>
      <c r="D49" t="s">
        <v>6</v>
      </c>
      <c r="E49" s="31">
        <v>13</v>
      </c>
      <c r="K49" s="7"/>
      <c r="S49" s="7"/>
    </row>
    <row r="50" spans="1:19" x14ac:dyDescent="0.35">
      <c r="A50" s="5" t="s">
        <v>192</v>
      </c>
      <c r="B50" t="s">
        <v>16</v>
      </c>
      <c r="C50" t="s">
        <v>33</v>
      </c>
      <c r="D50" t="s">
        <v>7</v>
      </c>
      <c r="E50" s="31">
        <v>13</v>
      </c>
      <c r="K50" s="7"/>
      <c r="S50" s="7"/>
    </row>
    <row r="51" spans="1:19" x14ac:dyDescent="0.35">
      <c r="A51" s="5" t="s">
        <v>193</v>
      </c>
      <c r="B51" t="s">
        <v>16</v>
      </c>
      <c r="C51" t="s">
        <v>33</v>
      </c>
      <c r="D51" t="s">
        <v>33</v>
      </c>
      <c r="E51" s="32">
        <v>13</v>
      </c>
      <c r="F51" s="9"/>
      <c r="G51" s="9"/>
      <c r="H51" s="9"/>
      <c r="I51" s="9"/>
      <c r="J51" s="9"/>
      <c r="K51" s="33"/>
      <c r="L51" s="9"/>
      <c r="M51" s="9"/>
      <c r="N51" s="9"/>
      <c r="O51" s="9"/>
      <c r="P51" s="9"/>
      <c r="Q51" s="9"/>
      <c r="R51" s="9"/>
      <c r="S51" s="33"/>
    </row>
    <row r="52" spans="1:19" x14ac:dyDescent="0.35">
      <c r="A52" s="5">
        <v>100101</v>
      </c>
      <c r="B52" t="s">
        <v>17</v>
      </c>
      <c r="C52" t="s">
        <v>3</v>
      </c>
      <c r="D52" t="s">
        <v>4</v>
      </c>
      <c r="E52" s="10"/>
      <c r="F52" s="3"/>
      <c r="G52" s="3"/>
      <c r="H52" s="3"/>
      <c r="I52" s="3"/>
      <c r="J52" s="3"/>
      <c r="K52" s="4"/>
      <c r="L52" s="3"/>
      <c r="M52" s="3"/>
      <c r="N52" s="3"/>
      <c r="O52" s="3"/>
      <c r="P52" s="3"/>
      <c r="Q52" s="3"/>
      <c r="R52" s="3"/>
      <c r="S52" s="4"/>
    </row>
    <row r="53" spans="1:19" x14ac:dyDescent="0.35">
      <c r="A53" s="5">
        <v>100102</v>
      </c>
      <c r="B53" t="s">
        <v>17</v>
      </c>
      <c r="C53" t="s">
        <v>3</v>
      </c>
      <c r="D53" t="s">
        <v>5</v>
      </c>
      <c r="E53" s="31"/>
      <c r="K53" s="7"/>
      <c r="S53" s="7"/>
    </row>
    <row r="54" spans="1:19" x14ac:dyDescent="0.35">
      <c r="A54" s="5">
        <v>100103</v>
      </c>
      <c r="B54" t="s">
        <v>17</v>
      </c>
      <c r="C54" t="s">
        <v>3</v>
      </c>
      <c r="D54" t="s">
        <v>6</v>
      </c>
      <c r="E54" s="31"/>
      <c r="K54" s="7"/>
      <c r="S54" s="7"/>
    </row>
    <row r="55" spans="1:19" x14ac:dyDescent="0.35">
      <c r="A55" s="5">
        <v>100104</v>
      </c>
      <c r="B55" t="s">
        <v>17</v>
      </c>
      <c r="C55" t="s">
        <v>3</v>
      </c>
      <c r="D55" t="s">
        <v>7</v>
      </c>
      <c r="E55" s="31"/>
      <c r="K55" s="7"/>
      <c r="S55" s="7"/>
    </row>
    <row r="56" spans="1:19" x14ac:dyDescent="0.35">
      <c r="A56" s="5">
        <v>100105</v>
      </c>
      <c r="B56" t="s">
        <v>17</v>
      </c>
      <c r="C56" t="s">
        <v>3</v>
      </c>
      <c r="D56" t="s">
        <v>33</v>
      </c>
      <c r="E56" s="31"/>
      <c r="K56" s="7"/>
      <c r="S56" s="7"/>
    </row>
    <row r="57" spans="1:19" x14ac:dyDescent="0.35">
      <c r="A57" s="5">
        <v>100201</v>
      </c>
      <c r="B57" t="s">
        <v>17</v>
      </c>
      <c r="C57" t="s">
        <v>8</v>
      </c>
      <c r="D57" t="s">
        <v>4</v>
      </c>
      <c r="E57" s="31"/>
      <c r="K57" s="7"/>
      <c r="S57" s="7"/>
    </row>
    <row r="58" spans="1:19" x14ac:dyDescent="0.35">
      <c r="A58" s="5">
        <v>100202</v>
      </c>
      <c r="B58" t="s">
        <v>17</v>
      </c>
      <c r="C58" t="s">
        <v>8</v>
      </c>
      <c r="D58" t="s">
        <v>5</v>
      </c>
      <c r="E58" s="31"/>
      <c r="K58" s="7"/>
      <c r="S58" s="7"/>
    </row>
    <row r="59" spans="1:19" x14ac:dyDescent="0.35">
      <c r="A59" s="5">
        <v>100203</v>
      </c>
      <c r="B59" t="s">
        <v>17</v>
      </c>
      <c r="C59" t="s">
        <v>8</v>
      </c>
      <c r="D59" t="s">
        <v>6</v>
      </c>
      <c r="E59" s="31"/>
      <c r="K59" s="7"/>
      <c r="S59" s="7"/>
    </row>
    <row r="60" spans="1:19" x14ac:dyDescent="0.35">
      <c r="A60" s="5">
        <v>100204</v>
      </c>
      <c r="B60" t="s">
        <v>17</v>
      </c>
      <c r="C60" t="s">
        <v>8</v>
      </c>
      <c r="D60" t="s">
        <v>7</v>
      </c>
      <c r="E60" s="31"/>
      <c r="K60" s="7"/>
      <c r="S60" s="7"/>
    </row>
    <row r="61" spans="1:19" x14ac:dyDescent="0.35">
      <c r="A61" s="5">
        <v>100205</v>
      </c>
      <c r="B61" t="s">
        <v>17</v>
      </c>
      <c r="C61" t="s">
        <v>8</v>
      </c>
      <c r="D61" t="s">
        <v>33</v>
      </c>
      <c r="E61" s="31"/>
      <c r="K61" s="7"/>
      <c r="S61" s="7"/>
    </row>
    <row r="62" spans="1:19" x14ac:dyDescent="0.35">
      <c r="A62" s="5">
        <v>100301</v>
      </c>
      <c r="B62" t="s">
        <v>17</v>
      </c>
      <c r="C62" t="s">
        <v>9</v>
      </c>
      <c r="D62" t="s">
        <v>4</v>
      </c>
      <c r="E62" s="31"/>
      <c r="K62" s="7"/>
      <c r="S62" s="7"/>
    </row>
    <row r="63" spans="1:19" x14ac:dyDescent="0.35">
      <c r="A63" s="5">
        <v>100302</v>
      </c>
      <c r="B63" t="s">
        <v>17</v>
      </c>
      <c r="C63" t="s">
        <v>9</v>
      </c>
      <c r="D63" t="s">
        <v>5</v>
      </c>
      <c r="E63" s="31"/>
      <c r="K63" s="7"/>
      <c r="S63" s="7"/>
    </row>
    <row r="64" spans="1:19" x14ac:dyDescent="0.35">
      <c r="A64" s="5">
        <v>100303</v>
      </c>
      <c r="B64" t="s">
        <v>17</v>
      </c>
      <c r="C64" t="s">
        <v>9</v>
      </c>
      <c r="D64" t="s">
        <v>6</v>
      </c>
      <c r="E64" s="31"/>
      <c r="K64" s="7"/>
      <c r="S64" s="7"/>
    </row>
    <row r="65" spans="1:19" x14ac:dyDescent="0.35">
      <c r="A65" s="5">
        <v>100304</v>
      </c>
      <c r="B65" t="s">
        <v>17</v>
      </c>
      <c r="C65" t="s">
        <v>9</v>
      </c>
      <c r="D65" t="s">
        <v>7</v>
      </c>
      <c r="E65" s="31"/>
      <c r="K65" s="7"/>
      <c r="S65" s="7"/>
    </row>
    <row r="66" spans="1:19" x14ac:dyDescent="0.35">
      <c r="A66" s="5">
        <v>100305</v>
      </c>
      <c r="B66" t="s">
        <v>17</v>
      </c>
      <c r="C66" t="s">
        <v>9</v>
      </c>
      <c r="D66" t="s">
        <v>33</v>
      </c>
      <c r="E66" s="31"/>
      <c r="K66" s="7"/>
      <c r="S66" s="7"/>
    </row>
    <row r="67" spans="1:19" x14ac:dyDescent="0.35">
      <c r="A67" s="5">
        <v>100401</v>
      </c>
      <c r="B67" t="s">
        <v>17</v>
      </c>
      <c r="C67" t="s">
        <v>10</v>
      </c>
      <c r="D67" t="s">
        <v>4</v>
      </c>
      <c r="E67" s="31"/>
      <c r="K67" s="7"/>
      <c r="S67" s="7"/>
    </row>
    <row r="68" spans="1:19" x14ac:dyDescent="0.35">
      <c r="A68" s="5">
        <v>100402</v>
      </c>
      <c r="B68" t="s">
        <v>17</v>
      </c>
      <c r="C68" t="s">
        <v>10</v>
      </c>
      <c r="D68" t="s">
        <v>5</v>
      </c>
      <c r="E68" s="31"/>
      <c r="K68" s="7"/>
      <c r="S68" s="7"/>
    </row>
    <row r="69" spans="1:19" x14ac:dyDescent="0.35">
      <c r="A69" s="5">
        <v>100403</v>
      </c>
      <c r="B69" t="s">
        <v>17</v>
      </c>
      <c r="C69" t="s">
        <v>10</v>
      </c>
      <c r="D69" t="s">
        <v>6</v>
      </c>
      <c r="E69" s="31"/>
      <c r="K69" s="7"/>
      <c r="S69" s="7"/>
    </row>
    <row r="70" spans="1:19" x14ac:dyDescent="0.35">
      <c r="A70" s="5">
        <v>100404</v>
      </c>
      <c r="B70" t="s">
        <v>17</v>
      </c>
      <c r="C70" t="s">
        <v>10</v>
      </c>
      <c r="D70" t="s">
        <v>7</v>
      </c>
      <c r="E70" s="31"/>
      <c r="K70" s="7"/>
      <c r="S70" s="7"/>
    </row>
    <row r="71" spans="1:19" x14ac:dyDescent="0.35">
      <c r="A71" s="5">
        <v>100405</v>
      </c>
      <c r="B71" t="s">
        <v>17</v>
      </c>
      <c r="C71" t="s">
        <v>10</v>
      </c>
      <c r="D71" t="s">
        <v>33</v>
      </c>
      <c r="E71" s="31"/>
      <c r="K71" s="7"/>
      <c r="S71" s="7"/>
    </row>
    <row r="72" spans="1:19" x14ac:dyDescent="0.35">
      <c r="A72" s="5">
        <v>100501</v>
      </c>
      <c r="B72" t="s">
        <v>17</v>
      </c>
      <c r="C72" t="s">
        <v>11</v>
      </c>
      <c r="D72" t="s">
        <v>4</v>
      </c>
      <c r="E72" s="31"/>
      <c r="K72" s="7"/>
      <c r="S72" s="7"/>
    </row>
    <row r="73" spans="1:19" x14ac:dyDescent="0.35">
      <c r="A73" s="5">
        <v>100502</v>
      </c>
      <c r="B73" t="s">
        <v>17</v>
      </c>
      <c r="C73" t="s">
        <v>11</v>
      </c>
      <c r="D73" t="s">
        <v>5</v>
      </c>
      <c r="E73" s="31"/>
      <c r="K73" s="7"/>
      <c r="S73" s="7"/>
    </row>
    <row r="74" spans="1:19" x14ac:dyDescent="0.35">
      <c r="A74" s="5">
        <v>100503</v>
      </c>
      <c r="B74" t="s">
        <v>17</v>
      </c>
      <c r="C74" t="s">
        <v>11</v>
      </c>
      <c r="D74" t="s">
        <v>6</v>
      </c>
      <c r="E74" s="31"/>
      <c r="K74" s="7"/>
      <c r="S74" s="7"/>
    </row>
    <row r="75" spans="1:19" x14ac:dyDescent="0.35">
      <c r="A75" s="5">
        <v>100504</v>
      </c>
      <c r="B75" t="s">
        <v>17</v>
      </c>
      <c r="C75" t="s">
        <v>11</v>
      </c>
      <c r="D75" t="s">
        <v>7</v>
      </c>
      <c r="E75" s="31"/>
      <c r="K75" s="7"/>
      <c r="S75" s="7"/>
    </row>
    <row r="76" spans="1:19" x14ac:dyDescent="0.35">
      <c r="A76" s="5">
        <v>100505</v>
      </c>
      <c r="B76" t="s">
        <v>17</v>
      </c>
      <c r="C76" t="s">
        <v>11</v>
      </c>
      <c r="D76" t="s">
        <v>33</v>
      </c>
      <c r="E76" s="31"/>
      <c r="K76" s="7"/>
      <c r="S76" s="7"/>
    </row>
    <row r="77" spans="1:19" x14ac:dyDescent="0.35">
      <c r="A77" s="5">
        <v>100601</v>
      </c>
      <c r="B77" t="s">
        <v>17</v>
      </c>
      <c r="C77" t="s">
        <v>12</v>
      </c>
      <c r="D77" t="s">
        <v>4</v>
      </c>
      <c r="E77" s="31"/>
      <c r="K77" s="7"/>
      <c r="S77" s="7"/>
    </row>
    <row r="78" spans="1:19" x14ac:dyDescent="0.35">
      <c r="A78" s="5">
        <v>100602</v>
      </c>
      <c r="B78" t="s">
        <v>17</v>
      </c>
      <c r="C78" t="s">
        <v>12</v>
      </c>
      <c r="D78" t="s">
        <v>5</v>
      </c>
      <c r="E78" s="31"/>
      <c r="K78" s="7"/>
      <c r="S78" s="7"/>
    </row>
    <row r="79" spans="1:19" x14ac:dyDescent="0.35">
      <c r="A79" s="5">
        <v>100603</v>
      </c>
      <c r="B79" t="s">
        <v>17</v>
      </c>
      <c r="C79" t="s">
        <v>12</v>
      </c>
      <c r="D79" t="s">
        <v>6</v>
      </c>
      <c r="E79" s="31"/>
      <c r="K79" s="7"/>
      <c r="S79" s="7"/>
    </row>
    <row r="80" spans="1:19" x14ac:dyDescent="0.35">
      <c r="A80" s="5">
        <v>100604</v>
      </c>
      <c r="B80" t="s">
        <v>17</v>
      </c>
      <c r="C80" t="s">
        <v>12</v>
      </c>
      <c r="D80" t="s">
        <v>7</v>
      </c>
      <c r="E80" s="31"/>
      <c r="K80" s="7"/>
      <c r="S80" s="7"/>
    </row>
    <row r="81" spans="1:19" x14ac:dyDescent="0.35">
      <c r="A81" s="5">
        <v>100605</v>
      </c>
      <c r="B81" t="s">
        <v>17</v>
      </c>
      <c r="C81" t="s">
        <v>12</v>
      </c>
      <c r="D81" t="s">
        <v>33</v>
      </c>
      <c r="E81" s="31"/>
      <c r="K81" s="7"/>
      <c r="S81" s="7"/>
    </row>
    <row r="82" spans="1:19" x14ac:dyDescent="0.35">
      <c r="A82" s="5">
        <v>100701</v>
      </c>
      <c r="B82" t="s">
        <v>17</v>
      </c>
      <c r="C82" t="s">
        <v>13</v>
      </c>
      <c r="D82" t="s">
        <v>4</v>
      </c>
      <c r="E82" s="31"/>
      <c r="K82" s="7"/>
      <c r="S82" s="7"/>
    </row>
    <row r="83" spans="1:19" x14ac:dyDescent="0.35">
      <c r="A83" s="5">
        <v>100702</v>
      </c>
      <c r="B83" t="s">
        <v>17</v>
      </c>
      <c r="C83" t="s">
        <v>13</v>
      </c>
      <c r="D83" t="s">
        <v>5</v>
      </c>
      <c r="E83" s="31"/>
      <c r="K83" s="7"/>
      <c r="S83" s="7"/>
    </row>
    <row r="84" spans="1:19" x14ac:dyDescent="0.35">
      <c r="A84" s="5">
        <v>100703</v>
      </c>
      <c r="B84" t="s">
        <v>17</v>
      </c>
      <c r="C84" t="s">
        <v>13</v>
      </c>
      <c r="D84" t="s">
        <v>6</v>
      </c>
      <c r="E84" s="31"/>
      <c r="K84" s="7"/>
      <c r="S84" s="7"/>
    </row>
    <row r="85" spans="1:19" x14ac:dyDescent="0.35">
      <c r="A85" s="5">
        <v>100704</v>
      </c>
      <c r="B85" t="s">
        <v>17</v>
      </c>
      <c r="C85" t="s">
        <v>13</v>
      </c>
      <c r="D85" t="s">
        <v>7</v>
      </c>
      <c r="E85" s="31"/>
      <c r="K85" s="7"/>
      <c r="S85" s="7"/>
    </row>
    <row r="86" spans="1:19" x14ac:dyDescent="0.35">
      <c r="A86" s="5">
        <v>100705</v>
      </c>
      <c r="B86" t="s">
        <v>17</v>
      </c>
      <c r="C86" t="s">
        <v>13</v>
      </c>
      <c r="D86" t="s">
        <v>33</v>
      </c>
      <c r="E86" s="31"/>
      <c r="K86" s="7"/>
      <c r="S86" s="7"/>
    </row>
    <row r="87" spans="1:19" x14ac:dyDescent="0.35">
      <c r="A87" s="5" t="s">
        <v>194</v>
      </c>
      <c r="B87" t="s">
        <v>17</v>
      </c>
      <c r="C87" t="s">
        <v>14</v>
      </c>
      <c r="D87" t="s">
        <v>4</v>
      </c>
      <c r="E87" s="31"/>
      <c r="K87" s="7"/>
      <c r="S87" s="7"/>
    </row>
    <row r="88" spans="1:19" x14ac:dyDescent="0.35">
      <c r="A88" s="5" t="s">
        <v>195</v>
      </c>
      <c r="B88" t="s">
        <v>17</v>
      </c>
      <c r="C88" t="s">
        <v>14</v>
      </c>
      <c r="D88" t="s">
        <v>5</v>
      </c>
      <c r="E88" s="31"/>
      <c r="K88" s="7"/>
      <c r="S88" s="7"/>
    </row>
    <row r="89" spans="1:19" x14ac:dyDescent="0.35">
      <c r="A89" s="5" t="s">
        <v>196</v>
      </c>
      <c r="B89" t="s">
        <v>17</v>
      </c>
      <c r="C89" t="s">
        <v>14</v>
      </c>
      <c r="D89" t="s">
        <v>6</v>
      </c>
      <c r="E89" s="31"/>
      <c r="K89" s="7"/>
      <c r="S89" s="7"/>
    </row>
    <row r="90" spans="1:19" x14ac:dyDescent="0.35">
      <c r="A90" s="5" t="s">
        <v>197</v>
      </c>
      <c r="B90" t="s">
        <v>17</v>
      </c>
      <c r="C90" t="s">
        <v>14</v>
      </c>
      <c r="D90" t="s">
        <v>7</v>
      </c>
      <c r="E90" s="31"/>
      <c r="K90" s="7"/>
      <c r="S90" s="7"/>
    </row>
    <row r="91" spans="1:19" x14ac:dyDescent="0.35">
      <c r="A91" s="5" t="s">
        <v>198</v>
      </c>
      <c r="B91" t="s">
        <v>17</v>
      </c>
      <c r="C91" t="s">
        <v>14</v>
      </c>
      <c r="D91" t="s">
        <v>33</v>
      </c>
      <c r="E91" s="31"/>
      <c r="K91" s="7"/>
      <c r="S91" s="7"/>
    </row>
    <row r="92" spans="1:19" x14ac:dyDescent="0.35">
      <c r="A92" s="5">
        <v>100901</v>
      </c>
      <c r="B92" t="s">
        <v>17</v>
      </c>
      <c r="C92" t="s">
        <v>15</v>
      </c>
      <c r="D92" t="s">
        <v>4</v>
      </c>
      <c r="E92" s="31"/>
      <c r="K92" s="7"/>
      <c r="S92" s="7"/>
    </row>
    <row r="93" spans="1:19" x14ac:dyDescent="0.35">
      <c r="A93" s="5">
        <v>100902</v>
      </c>
      <c r="B93" t="s">
        <v>17</v>
      </c>
      <c r="C93" t="s">
        <v>15</v>
      </c>
      <c r="D93" t="s">
        <v>5</v>
      </c>
      <c r="E93" s="31"/>
      <c r="K93" s="7"/>
      <c r="S93" s="7"/>
    </row>
    <row r="94" spans="1:19" x14ac:dyDescent="0.35">
      <c r="A94" s="5">
        <v>100903</v>
      </c>
      <c r="B94" t="s">
        <v>17</v>
      </c>
      <c r="C94" t="s">
        <v>15</v>
      </c>
      <c r="D94" t="s">
        <v>6</v>
      </c>
      <c r="E94" s="31"/>
      <c r="K94" s="7"/>
      <c r="S94" s="7"/>
    </row>
    <row r="95" spans="1:19" x14ac:dyDescent="0.35">
      <c r="A95" s="5">
        <v>100904</v>
      </c>
      <c r="B95" t="s">
        <v>17</v>
      </c>
      <c r="C95" t="s">
        <v>15</v>
      </c>
      <c r="D95" t="s">
        <v>7</v>
      </c>
      <c r="E95" s="31"/>
      <c r="K95" s="7"/>
      <c r="S95" s="7"/>
    </row>
    <row r="96" spans="1:19" x14ac:dyDescent="0.35">
      <c r="A96" s="5">
        <v>100905</v>
      </c>
      <c r="B96" t="s">
        <v>17</v>
      </c>
      <c r="C96" t="s">
        <v>15</v>
      </c>
      <c r="D96" t="s">
        <v>33</v>
      </c>
      <c r="E96" s="31"/>
      <c r="K96" s="7"/>
      <c r="S96" s="7"/>
    </row>
    <row r="97" spans="1:19" x14ac:dyDescent="0.35">
      <c r="A97" s="5" t="s">
        <v>199</v>
      </c>
      <c r="B97" t="s">
        <v>17</v>
      </c>
      <c r="C97" t="s">
        <v>33</v>
      </c>
      <c r="D97" t="s">
        <v>4</v>
      </c>
      <c r="E97" s="31"/>
      <c r="K97" s="7"/>
      <c r="S97" s="7"/>
    </row>
    <row r="98" spans="1:19" x14ac:dyDescent="0.35">
      <c r="A98" s="5" t="s">
        <v>200</v>
      </c>
      <c r="B98" t="s">
        <v>17</v>
      </c>
      <c r="C98" t="s">
        <v>33</v>
      </c>
      <c r="D98" t="s">
        <v>5</v>
      </c>
      <c r="E98" s="31"/>
      <c r="K98" s="7"/>
      <c r="S98" s="7"/>
    </row>
    <row r="99" spans="1:19" x14ac:dyDescent="0.35">
      <c r="A99" s="5" t="s">
        <v>201</v>
      </c>
      <c r="B99" t="s">
        <v>17</v>
      </c>
      <c r="C99" t="s">
        <v>33</v>
      </c>
      <c r="D99" t="s">
        <v>6</v>
      </c>
      <c r="E99" s="31"/>
      <c r="K99" s="7"/>
      <c r="S99" s="7"/>
    </row>
    <row r="100" spans="1:19" x14ac:dyDescent="0.35">
      <c r="A100" s="5" t="s">
        <v>202</v>
      </c>
      <c r="B100" t="s">
        <v>17</v>
      </c>
      <c r="C100" t="s">
        <v>33</v>
      </c>
      <c r="D100" t="s">
        <v>7</v>
      </c>
      <c r="E100" s="31"/>
      <c r="K100" s="7"/>
      <c r="S100" s="7"/>
    </row>
    <row r="101" spans="1:19" x14ac:dyDescent="0.35">
      <c r="A101" s="8" t="s">
        <v>203</v>
      </c>
      <c r="B101" s="9" t="s">
        <v>17</v>
      </c>
      <c r="C101" s="9" t="s">
        <v>33</v>
      </c>
      <c r="D101" s="9" t="s">
        <v>33</v>
      </c>
      <c r="E101" s="32"/>
      <c r="F101" s="9"/>
      <c r="G101" s="9"/>
      <c r="H101" s="9"/>
      <c r="I101" s="9"/>
      <c r="J101" s="9"/>
      <c r="K101" s="33"/>
      <c r="L101" s="9"/>
      <c r="M101" s="9"/>
      <c r="N101" s="9"/>
      <c r="O101" s="9"/>
      <c r="P101" s="9"/>
      <c r="Q101" s="9"/>
      <c r="R101" s="9"/>
      <c r="S101" s="33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450A6-C421-4243-A80F-168A2E990E49}">
  <dimension ref="A1:U25"/>
  <sheetViews>
    <sheetView workbookViewId="0">
      <pane xSplit="5" ySplit="1" topLeftCell="L2" activePane="bottomRight" state="frozen"/>
      <selection pane="topRight" activeCell="F1" sqref="F1"/>
      <selection pane="bottomLeft" activeCell="A2" sqref="A2"/>
      <selection pane="bottomRight" activeCell="P26" sqref="P26"/>
    </sheetView>
  </sheetViews>
  <sheetFormatPr defaultRowHeight="14.5" x14ac:dyDescent="0.35"/>
  <cols>
    <col min="1" max="1" width="8.54296875" style="1" customWidth="1"/>
    <col min="2" max="5" width="15.54296875" customWidth="1"/>
    <col min="6" max="20" width="10.54296875" customWidth="1"/>
  </cols>
  <sheetData>
    <row r="1" spans="1:21" x14ac:dyDescent="0.35">
      <c r="A1" s="2" t="s">
        <v>142</v>
      </c>
      <c r="B1" s="3" t="s">
        <v>0</v>
      </c>
      <c r="C1" s="3" t="s">
        <v>1</v>
      </c>
      <c r="D1" s="3" t="s">
        <v>2</v>
      </c>
      <c r="E1" s="7" t="s">
        <v>35</v>
      </c>
      <c r="F1" s="10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4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30</v>
      </c>
      <c r="S1" s="3" t="s">
        <v>31</v>
      </c>
      <c r="T1" s="4" t="s">
        <v>32</v>
      </c>
      <c r="U1" t="s">
        <v>36</v>
      </c>
    </row>
    <row r="2" spans="1:21" x14ac:dyDescent="0.35">
      <c r="A2" s="5" t="s">
        <v>152</v>
      </c>
      <c r="B2" t="s">
        <v>16</v>
      </c>
      <c r="C2" t="s">
        <v>8</v>
      </c>
      <c r="D2" t="s">
        <v>33</v>
      </c>
      <c r="E2" s="7">
        <v>40</v>
      </c>
      <c r="F2" s="31" t="s">
        <v>174</v>
      </c>
      <c r="G2">
        <v>8</v>
      </c>
      <c r="H2" t="s">
        <v>174</v>
      </c>
      <c r="I2" t="s">
        <v>174</v>
      </c>
      <c r="J2" t="s">
        <v>174</v>
      </c>
      <c r="K2" t="s">
        <v>174</v>
      </c>
      <c r="L2" s="7" t="s">
        <v>174</v>
      </c>
      <c r="M2">
        <v>6</v>
      </c>
      <c r="N2" t="s">
        <v>174</v>
      </c>
      <c r="O2">
        <v>5</v>
      </c>
      <c r="P2" t="s">
        <v>174</v>
      </c>
      <c r="Q2">
        <v>5</v>
      </c>
      <c r="R2" t="s">
        <v>174</v>
      </c>
      <c r="S2" t="s">
        <v>174</v>
      </c>
      <c r="T2" s="7" t="s">
        <v>174</v>
      </c>
      <c r="U2" s="7" t="s">
        <v>174</v>
      </c>
    </row>
    <row r="3" spans="1:21" x14ac:dyDescent="0.35">
      <c r="A3" s="5" t="s">
        <v>162</v>
      </c>
      <c r="B3" t="s">
        <v>16</v>
      </c>
      <c r="C3" t="s">
        <v>10</v>
      </c>
      <c r="D3" t="s">
        <v>33</v>
      </c>
      <c r="E3" s="7">
        <v>40</v>
      </c>
      <c r="F3" s="31" t="s">
        <v>174</v>
      </c>
      <c r="G3">
        <v>7</v>
      </c>
      <c r="H3" t="s">
        <v>174</v>
      </c>
      <c r="I3">
        <v>5</v>
      </c>
      <c r="J3" t="s">
        <v>174</v>
      </c>
      <c r="K3" t="s">
        <v>174</v>
      </c>
      <c r="L3" s="7" t="s">
        <v>174</v>
      </c>
      <c r="M3">
        <v>6</v>
      </c>
      <c r="N3">
        <v>9</v>
      </c>
      <c r="O3">
        <v>5</v>
      </c>
      <c r="P3" t="s">
        <v>174</v>
      </c>
      <c r="Q3">
        <v>5</v>
      </c>
      <c r="R3" t="s">
        <v>174</v>
      </c>
      <c r="S3" t="s">
        <v>174</v>
      </c>
      <c r="T3" s="7" t="s">
        <v>174</v>
      </c>
      <c r="U3" s="7" t="s">
        <v>174</v>
      </c>
    </row>
    <row r="4" spans="1:21" x14ac:dyDescent="0.35">
      <c r="A4" s="5" t="s">
        <v>167</v>
      </c>
      <c r="B4" t="s">
        <v>16</v>
      </c>
      <c r="C4" t="s">
        <v>11</v>
      </c>
      <c r="D4" t="s">
        <v>33</v>
      </c>
      <c r="E4" s="7">
        <v>40</v>
      </c>
      <c r="F4" s="31" t="s">
        <v>174</v>
      </c>
      <c r="G4">
        <v>9</v>
      </c>
      <c r="H4" t="s">
        <v>174</v>
      </c>
      <c r="I4">
        <v>6</v>
      </c>
      <c r="J4" t="s">
        <v>174</v>
      </c>
      <c r="K4" t="s">
        <v>174</v>
      </c>
      <c r="L4" s="7" t="s">
        <v>174</v>
      </c>
      <c r="M4">
        <v>6</v>
      </c>
      <c r="N4">
        <v>9</v>
      </c>
      <c r="O4">
        <v>5</v>
      </c>
      <c r="P4" t="s">
        <v>174</v>
      </c>
      <c r="Q4">
        <v>5</v>
      </c>
      <c r="R4" t="s">
        <v>174</v>
      </c>
      <c r="S4" t="s">
        <v>174</v>
      </c>
      <c r="T4" s="7" t="s">
        <v>174</v>
      </c>
      <c r="U4" s="7" t="s">
        <v>174</v>
      </c>
    </row>
    <row r="5" spans="1:21" x14ac:dyDescent="0.35">
      <c r="A5" s="5" t="s">
        <v>193</v>
      </c>
      <c r="B5" t="s">
        <v>16</v>
      </c>
      <c r="C5" t="s">
        <v>33</v>
      </c>
      <c r="D5" t="s">
        <v>33</v>
      </c>
      <c r="E5" s="33">
        <v>40</v>
      </c>
      <c r="F5" s="32" t="s">
        <v>174</v>
      </c>
      <c r="G5" s="9">
        <v>9</v>
      </c>
      <c r="H5" s="9" t="s">
        <v>174</v>
      </c>
      <c r="I5" s="9">
        <v>6</v>
      </c>
      <c r="J5" s="9" t="s">
        <v>174</v>
      </c>
      <c r="K5" s="9" t="s">
        <v>174</v>
      </c>
      <c r="L5" s="33" t="s">
        <v>174</v>
      </c>
      <c r="M5" s="9">
        <v>6</v>
      </c>
      <c r="N5" s="9">
        <v>9</v>
      </c>
      <c r="O5" s="9">
        <v>5</v>
      </c>
      <c r="P5" s="9" t="s">
        <v>174</v>
      </c>
      <c r="Q5" s="9">
        <v>5</v>
      </c>
      <c r="R5" s="9" t="s">
        <v>174</v>
      </c>
      <c r="S5" s="9" t="s">
        <v>174</v>
      </c>
      <c r="T5" s="9" t="s">
        <v>174</v>
      </c>
      <c r="U5" s="34" t="s">
        <v>174</v>
      </c>
    </row>
    <row r="6" spans="1:21" x14ac:dyDescent="0.35">
      <c r="A6" s="2">
        <v>100205</v>
      </c>
      <c r="B6" s="3" t="s">
        <v>17</v>
      </c>
      <c r="C6" s="3" t="s">
        <v>8</v>
      </c>
      <c r="D6" s="3" t="s">
        <v>33</v>
      </c>
      <c r="E6" s="7">
        <v>40</v>
      </c>
      <c r="F6" t="s">
        <v>174</v>
      </c>
      <c r="G6" t="s">
        <v>174</v>
      </c>
      <c r="H6" t="s">
        <v>174</v>
      </c>
      <c r="I6">
        <v>5</v>
      </c>
      <c r="J6" t="s">
        <v>174</v>
      </c>
      <c r="K6" t="s">
        <v>174</v>
      </c>
      <c r="L6" s="7" t="s">
        <v>174</v>
      </c>
      <c r="M6">
        <v>4</v>
      </c>
      <c r="N6" t="s">
        <v>174</v>
      </c>
      <c r="O6">
        <v>4</v>
      </c>
      <c r="P6" t="s">
        <v>174</v>
      </c>
      <c r="Q6">
        <v>4</v>
      </c>
      <c r="R6" t="s">
        <v>174</v>
      </c>
      <c r="S6" t="s">
        <v>174</v>
      </c>
      <c r="T6" s="7" t="s">
        <v>174</v>
      </c>
      <c r="U6" s="7" t="s">
        <v>174</v>
      </c>
    </row>
    <row r="7" spans="1:21" x14ac:dyDescent="0.35">
      <c r="A7" s="5">
        <v>100405</v>
      </c>
      <c r="B7" t="s">
        <v>17</v>
      </c>
      <c r="C7" t="s">
        <v>10</v>
      </c>
      <c r="D7" t="s">
        <v>33</v>
      </c>
      <c r="E7" s="7">
        <v>40</v>
      </c>
      <c r="F7" s="31" t="s">
        <v>174</v>
      </c>
      <c r="G7">
        <v>6</v>
      </c>
      <c r="H7" t="s">
        <v>174</v>
      </c>
      <c r="I7">
        <v>4</v>
      </c>
      <c r="J7" t="s">
        <v>174</v>
      </c>
      <c r="K7" t="s">
        <v>174</v>
      </c>
      <c r="L7" s="7" t="s">
        <v>174</v>
      </c>
      <c r="M7">
        <v>5</v>
      </c>
      <c r="N7">
        <v>9</v>
      </c>
      <c r="O7">
        <v>4</v>
      </c>
      <c r="P7" t="s">
        <v>174</v>
      </c>
      <c r="Q7">
        <v>4</v>
      </c>
      <c r="R7" t="s">
        <v>174</v>
      </c>
      <c r="S7" t="s">
        <v>174</v>
      </c>
      <c r="T7" s="7" t="s">
        <v>174</v>
      </c>
      <c r="U7" s="7" t="s">
        <v>174</v>
      </c>
    </row>
    <row r="8" spans="1:21" x14ac:dyDescent="0.35">
      <c r="A8" s="5">
        <v>100505</v>
      </c>
      <c r="B8" t="s">
        <v>17</v>
      </c>
      <c r="C8" t="s">
        <v>11</v>
      </c>
      <c r="D8" t="s">
        <v>33</v>
      </c>
      <c r="E8" s="7">
        <v>40</v>
      </c>
      <c r="F8" s="31" t="s">
        <v>174</v>
      </c>
      <c r="G8">
        <v>8</v>
      </c>
      <c r="H8" t="s">
        <v>174</v>
      </c>
      <c r="I8">
        <v>6</v>
      </c>
      <c r="J8" t="s">
        <v>174</v>
      </c>
      <c r="K8" t="s">
        <v>174</v>
      </c>
      <c r="L8" s="7" t="s">
        <v>174</v>
      </c>
      <c r="M8">
        <v>5</v>
      </c>
      <c r="N8">
        <v>9</v>
      </c>
      <c r="O8">
        <v>4</v>
      </c>
      <c r="P8" t="s">
        <v>174</v>
      </c>
      <c r="Q8">
        <v>5</v>
      </c>
      <c r="R8" t="s">
        <v>174</v>
      </c>
      <c r="S8" t="s">
        <v>174</v>
      </c>
      <c r="T8" s="7" t="s">
        <v>174</v>
      </c>
      <c r="U8" s="7" t="s">
        <v>174</v>
      </c>
    </row>
    <row r="9" spans="1:21" x14ac:dyDescent="0.35">
      <c r="A9" s="8" t="s">
        <v>203</v>
      </c>
      <c r="B9" s="9" t="s">
        <v>17</v>
      </c>
      <c r="C9" s="9" t="s">
        <v>33</v>
      </c>
      <c r="D9" s="9" t="s">
        <v>33</v>
      </c>
      <c r="E9" s="33">
        <v>40</v>
      </c>
      <c r="F9" s="32" t="s">
        <v>174</v>
      </c>
      <c r="G9" s="9">
        <v>7</v>
      </c>
      <c r="H9" s="9" t="s">
        <v>174</v>
      </c>
      <c r="I9" s="9">
        <v>5</v>
      </c>
      <c r="J9" s="9" t="s">
        <v>174</v>
      </c>
      <c r="K9" s="9" t="s">
        <v>174</v>
      </c>
      <c r="L9" s="33" t="s">
        <v>174</v>
      </c>
      <c r="M9" s="9">
        <v>5</v>
      </c>
      <c r="N9" s="9">
        <v>9</v>
      </c>
      <c r="O9" s="9">
        <v>5</v>
      </c>
      <c r="P9" s="9" t="s">
        <v>174</v>
      </c>
      <c r="Q9" s="9">
        <v>4</v>
      </c>
      <c r="R9" s="9" t="s">
        <v>174</v>
      </c>
      <c r="S9" s="9" t="s">
        <v>174</v>
      </c>
      <c r="T9" s="9" t="s">
        <v>174</v>
      </c>
      <c r="U9" s="34" t="s">
        <v>174</v>
      </c>
    </row>
    <row r="10" spans="1:21" x14ac:dyDescent="0.35">
      <c r="A10" s="5" t="s">
        <v>152</v>
      </c>
      <c r="B10" t="s">
        <v>16</v>
      </c>
      <c r="C10" t="s">
        <v>8</v>
      </c>
      <c r="D10" t="s">
        <v>33</v>
      </c>
      <c r="E10" s="7">
        <v>60</v>
      </c>
      <c r="F10" s="31">
        <v>11</v>
      </c>
      <c r="G10" t="s">
        <v>174</v>
      </c>
      <c r="H10">
        <v>7</v>
      </c>
      <c r="I10">
        <v>5</v>
      </c>
      <c r="J10" t="s">
        <v>174</v>
      </c>
      <c r="K10" t="s">
        <v>174</v>
      </c>
      <c r="L10" s="7" t="s">
        <v>174</v>
      </c>
      <c r="M10">
        <v>6</v>
      </c>
      <c r="N10" t="s">
        <v>174</v>
      </c>
      <c r="O10" t="s">
        <v>174</v>
      </c>
      <c r="P10">
        <v>7</v>
      </c>
      <c r="Q10">
        <v>4</v>
      </c>
      <c r="R10" t="s">
        <v>174</v>
      </c>
      <c r="S10">
        <v>14</v>
      </c>
      <c r="T10" s="7">
        <v>12</v>
      </c>
      <c r="U10" s="35">
        <v>12</v>
      </c>
    </row>
    <row r="11" spans="1:21" x14ac:dyDescent="0.35">
      <c r="A11" s="5" t="s">
        <v>162</v>
      </c>
      <c r="B11" t="s">
        <v>16</v>
      </c>
      <c r="C11" t="s">
        <v>10</v>
      </c>
      <c r="D11" t="s">
        <v>33</v>
      </c>
      <c r="E11" s="7">
        <v>60</v>
      </c>
      <c r="F11" s="31">
        <v>12</v>
      </c>
      <c r="G11">
        <v>8</v>
      </c>
      <c r="H11">
        <v>8</v>
      </c>
      <c r="I11">
        <v>6</v>
      </c>
      <c r="J11" t="s">
        <v>174</v>
      </c>
      <c r="K11">
        <v>13</v>
      </c>
      <c r="L11" s="7">
        <v>12</v>
      </c>
      <c r="M11">
        <v>6</v>
      </c>
      <c r="N11">
        <v>6</v>
      </c>
      <c r="O11">
        <v>5</v>
      </c>
      <c r="P11">
        <v>8</v>
      </c>
      <c r="Q11">
        <v>4</v>
      </c>
      <c r="R11" t="s">
        <v>174</v>
      </c>
      <c r="S11">
        <v>15</v>
      </c>
      <c r="T11" s="7">
        <v>13</v>
      </c>
      <c r="U11" s="35">
        <v>12</v>
      </c>
    </row>
    <row r="12" spans="1:21" x14ac:dyDescent="0.35">
      <c r="A12" s="5" t="s">
        <v>167</v>
      </c>
      <c r="B12" t="s">
        <v>16</v>
      </c>
      <c r="C12" t="s">
        <v>11</v>
      </c>
      <c r="D12" t="s">
        <v>33</v>
      </c>
      <c r="E12" s="7">
        <v>60</v>
      </c>
      <c r="F12" s="31">
        <v>12</v>
      </c>
      <c r="G12">
        <v>9</v>
      </c>
      <c r="H12">
        <v>8</v>
      </c>
      <c r="I12">
        <v>6</v>
      </c>
      <c r="J12" t="s">
        <v>174</v>
      </c>
      <c r="K12">
        <v>13</v>
      </c>
      <c r="L12" s="7">
        <v>12</v>
      </c>
      <c r="M12">
        <v>6</v>
      </c>
      <c r="N12">
        <v>7</v>
      </c>
      <c r="O12">
        <v>5</v>
      </c>
      <c r="P12">
        <v>8</v>
      </c>
      <c r="Q12">
        <v>5</v>
      </c>
      <c r="R12" t="s">
        <v>174</v>
      </c>
      <c r="S12">
        <v>15</v>
      </c>
      <c r="T12" s="7">
        <v>12</v>
      </c>
      <c r="U12" s="35">
        <v>12</v>
      </c>
    </row>
    <row r="13" spans="1:21" x14ac:dyDescent="0.35">
      <c r="A13" s="5" t="s">
        <v>193</v>
      </c>
      <c r="B13" t="s">
        <v>16</v>
      </c>
      <c r="C13" t="s">
        <v>33</v>
      </c>
      <c r="D13" t="s">
        <v>33</v>
      </c>
      <c r="E13" s="33">
        <v>60</v>
      </c>
      <c r="F13" s="32">
        <v>13</v>
      </c>
      <c r="G13" s="9">
        <v>8</v>
      </c>
      <c r="H13" s="9">
        <v>8</v>
      </c>
      <c r="I13" s="9">
        <v>6</v>
      </c>
      <c r="J13" s="9" t="s">
        <v>174</v>
      </c>
      <c r="K13" s="9">
        <v>13</v>
      </c>
      <c r="L13" s="33">
        <v>12</v>
      </c>
      <c r="M13" s="9">
        <v>6</v>
      </c>
      <c r="N13" s="9">
        <v>7</v>
      </c>
      <c r="O13" s="9">
        <v>5</v>
      </c>
      <c r="P13" s="9">
        <v>8</v>
      </c>
      <c r="Q13" s="9">
        <v>5</v>
      </c>
      <c r="R13" s="9" t="s">
        <v>174</v>
      </c>
      <c r="S13" s="9">
        <v>15</v>
      </c>
      <c r="T13" s="33">
        <v>12</v>
      </c>
      <c r="U13" s="34">
        <v>12</v>
      </c>
    </row>
    <row r="14" spans="1:21" x14ac:dyDescent="0.35">
      <c r="A14" s="2">
        <v>100205</v>
      </c>
      <c r="B14" s="3" t="s">
        <v>17</v>
      </c>
      <c r="C14" s="3" t="s">
        <v>8</v>
      </c>
      <c r="D14" s="3" t="s">
        <v>33</v>
      </c>
      <c r="E14" s="7">
        <v>60</v>
      </c>
      <c r="F14" s="31" t="s">
        <v>174</v>
      </c>
      <c r="G14">
        <v>6</v>
      </c>
      <c r="H14">
        <v>6</v>
      </c>
      <c r="I14">
        <v>4</v>
      </c>
      <c r="J14" t="s">
        <v>174</v>
      </c>
      <c r="K14" t="s">
        <v>174</v>
      </c>
      <c r="L14" s="7" t="s">
        <v>174</v>
      </c>
      <c r="M14">
        <v>4</v>
      </c>
      <c r="N14" t="s">
        <v>174</v>
      </c>
      <c r="O14">
        <v>4</v>
      </c>
      <c r="P14">
        <v>6</v>
      </c>
      <c r="Q14">
        <v>3</v>
      </c>
      <c r="R14" t="s">
        <v>174</v>
      </c>
      <c r="S14" t="s">
        <v>174</v>
      </c>
      <c r="T14" s="7">
        <v>12</v>
      </c>
      <c r="U14" s="35">
        <v>12</v>
      </c>
    </row>
    <row r="15" spans="1:21" x14ac:dyDescent="0.35">
      <c r="A15" s="5">
        <v>100405</v>
      </c>
      <c r="B15" t="s">
        <v>17</v>
      </c>
      <c r="C15" t="s">
        <v>10</v>
      </c>
      <c r="D15" t="s">
        <v>33</v>
      </c>
      <c r="E15" s="7">
        <v>60</v>
      </c>
      <c r="F15" s="31">
        <v>9</v>
      </c>
      <c r="G15">
        <v>6</v>
      </c>
      <c r="H15">
        <v>6</v>
      </c>
      <c r="I15">
        <v>4</v>
      </c>
      <c r="J15" t="s">
        <v>174</v>
      </c>
      <c r="K15">
        <v>12</v>
      </c>
      <c r="L15" s="7">
        <v>12</v>
      </c>
      <c r="M15">
        <v>5</v>
      </c>
      <c r="N15">
        <v>6</v>
      </c>
      <c r="O15">
        <v>3</v>
      </c>
      <c r="P15">
        <v>6</v>
      </c>
      <c r="Q15">
        <v>3</v>
      </c>
      <c r="R15" t="s">
        <v>174</v>
      </c>
      <c r="S15">
        <v>13</v>
      </c>
      <c r="T15" s="7">
        <v>13</v>
      </c>
      <c r="U15" s="35">
        <v>12</v>
      </c>
    </row>
    <row r="16" spans="1:21" x14ac:dyDescent="0.35">
      <c r="A16" s="5">
        <v>100505</v>
      </c>
      <c r="B16" t="s">
        <v>17</v>
      </c>
      <c r="C16" t="s">
        <v>11</v>
      </c>
      <c r="D16" t="s">
        <v>33</v>
      </c>
      <c r="E16" s="7">
        <v>60</v>
      </c>
      <c r="F16" s="31">
        <v>10</v>
      </c>
      <c r="G16">
        <v>7</v>
      </c>
      <c r="H16">
        <v>7</v>
      </c>
      <c r="I16">
        <v>4</v>
      </c>
      <c r="J16" t="s">
        <v>174</v>
      </c>
      <c r="K16">
        <v>12</v>
      </c>
      <c r="L16" s="7">
        <v>12</v>
      </c>
      <c r="M16">
        <v>6</v>
      </c>
      <c r="N16">
        <v>6</v>
      </c>
      <c r="O16">
        <v>4</v>
      </c>
      <c r="P16">
        <v>7</v>
      </c>
      <c r="Q16">
        <v>4</v>
      </c>
      <c r="R16" t="s">
        <v>174</v>
      </c>
      <c r="S16">
        <v>13</v>
      </c>
      <c r="T16" s="7">
        <v>12</v>
      </c>
      <c r="U16" s="35">
        <v>12</v>
      </c>
    </row>
    <row r="17" spans="1:21" x14ac:dyDescent="0.35">
      <c r="A17" s="8" t="s">
        <v>203</v>
      </c>
      <c r="B17" s="9" t="s">
        <v>17</v>
      </c>
      <c r="C17" s="9" t="s">
        <v>33</v>
      </c>
      <c r="D17" s="9" t="s">
        <v>33</v>
      </c>
      <c r="E17" s="33">
        <v>60</v>
      </c>
      <c r="F17" s="32">
        <v>10</v>
      </c>
      <c r="G17" s="9">
        <v>7</v>
      </c>
      <c r="H17" s="9">
        <v>6</v>
      </c>
      <c r="I17" s="9">
        <v>4</v>
      </c>
      <c r="J17" s="9" t="s">
        <v>174</v>
      </c>
      <c r="K17" s="9">
        <v>11</v>
      </c>
      <c r="L17" s="33">
        <v>12</v>
      </c>
      <c r="M17" s="9">
        <v>4</v>
      </c>
      <c r="N17" s="9">
        <v>6</v>
      </c>
      <c r="O17" s="9">
        <v>4</v>
      </c>
      <c r="P17" s="9">
        <v>6</v>
      </c>
      <c r="Q17" s="9">
        <v>4</v>
      </c>
      <c r="R17" s="9" t="s">
        <v>174</v>
      </c>
      <c r="S17" s="9">
        <v>13</v>
      </c>
      <c r="T17" s="33">
        <v>12</v>
      </c>
      <c r="U17" s="34">
        <v>12</v>
      </c>
    </row>
    <row r="18" spans="1:21" x14ac:dyDescent="0.35">
      <c r="A18" s="5" t="s">
        <v>152</v>
      </c>
      <c r="B18" t="s">
        <v>16</v>
      </c>
      <c r="C18" t="s">
        <v>8</v>
      </c>
      <c r="D18" t="s">
        <v>33</v>
      </c>
      <c r="E18" s="7">
        <v>200</v>
      </c>
      <c r="F18" s="31">
        <v>9</v>
      </c>
      <c r="G18" t="s">
        <v>174</v>
      </c>
      <c r="H18">
        <v>5</v>
      </c>
      <c r="I18">
        <v>5</v>
      </c>
      <c r="J18">
        <v>6</v>
      </c>
      <c r="K18">
        <v>7</v>
      </c>
      <c r="L18" s="7" t="s">
        <v>174</v>
      </c>
      <c r="M18">
        <v>6</v>
      </c>
      <c r="N18">
        <v>5</v>
      </c>
      <c r="O18" t="s">
        <v>174</v>
      </c>
      <c r="P18">
        <v>5</v>
      </c>
      <c r="Q18">
        <v>4</v>
      </c>
      <c r="R18">
        <v>7</v>
      </c>
      <c r="S18" t="s">
        <v>174</v>
      </c>
      <c r="T18" s="7">
        <v>5</v>
      </c>
      <c r="U18" s="35">
        <v>5</v>
      </c>
    </row>
    <row r="19" spans="1:21" x14ac:dyDescent="0.35">
      <c r="A19" s="5" t="s">
        <v>162</v>
      </c>
      <c r="B19" t="s">
        <v>16</v>
      </c>
      <c r="C19" t="s">
        <v>10</v>
      </c>
      <c r="D19" t="s">
        <v>33</v>
      </c>
      <c r="E19" s="7">
        <v>200</v>
      </c>
      <c r="F19" s="31">
        <v>10</v>
      </c>
      <c r="G19">
        <v>8</v>
      </c>
      <c r="H19">
        <v>7</v>
      </c>
      <c r="I19">
        <v>6</v>
      </c>
      <c r="J19">
        <v>6</v>
      </c>
      <c r="K19">
        <v>8</v>
      </c>
      <c r="L19" s="7">
        <v>5</v>
      </c>
      <c r="M19">
        <v>6</v>
      </c>
      <c r="N19">
        <v>5</v>
      </c>
      <c r="O19">
        <v>5</v>
      </c>
      <c r="P19">
        <v>7</v>
      </c>
      <c r="Q19">
        <v>4</v>
      </c>
      <c r="R19">
        <v>8</v>
      </c>
      <c r="S19">
        <v>10</v>
      </c>
      <c r="T19" s="7">
        <v>5</v>
      </c>
      <c r="U19" s="35">
        <v>6</v>
      </c>
    </row>
    <row r="20" spans="1:21" x14ac:dyDescent="0.35">
      <c r="A20" s="5" t="s">
        <v>167</v>
      </c>
      <c r="B20" t="s">
        <v>16</v>
      </c>
      <c r="C20" t="s">
        <v>11</v>
      </c>
      <c r="D20" t="s">
        <v>33</v>
      </c>
      <c r="E20" s="7">
        <v>200</v>
      </c>
      <c r="F20" s="31">
        <v>11</v>
      </c>
      <c r="G20">
        <v>9</v>
      </c>
      <c r="H20">
        <v>7</v>
      </c>
      <c r="I20">
        <v>5</v>
      </c>
      <c r="J20">
        <v>6</v>
      </c>
      <c r="K20">
        <v>8</v>
      </c>
      <c r="L20" s="7">
        <v>5</v>
      </c>
      <c r="M20">
        <v>6</v>
      </c>
      <c r="N20">
        <v>5</v>
      </c>
      <c r="O20">
        <v>5</v>
      </c>
      <c r="P20">
        <v>7</v>
      </c>
      <c r="Q20">
        <v>4</v>
      </c>
      <c r="R20">
        <v>7</v>
      </c>
      <c r="S20">
        <v>11</v>
      </c>
      <c r="T20" s="7">
        <v>6</v>
      </c>
      <c r="U20" s="35">
        <v>5</v>
      </c>
    </row>
    <row r="21" spans="1:21" x14ac:dyDescent="0.35">
      <c r="A21" s="5" t="s">
        <v>193</v>
      </c>
      <c r="B21" t="s">
        <v>16</v>
      </c>
      <c r="C21" t="s">
        <v>33</v>
      </c>
      <c r="D21" t="s">
        <v>33</v>
      </c>
      <c r="E21" s="7">
        <v>200</v>
      </c>
      <c r="F21" s="32">
        <v>11</v>
      </c>
      <c r="G21" s="9">
        <v>8</v>
      </c>
      <c r="H21" s="9">
        <v>7</v>
      </c>
      <c r="I21" s="9">
        <v>5</v>
      </c>
      <c r="J21" s="9">
        <v>6</v>
      </c>
      <c r="K21" s="9">
        <v>7</v>
      </c>
      <c r="L21" s="33">
        <v>5</v>
      </c>
      <c r="M21" s="9">
        <v>6</v>
      </c>
      <c r="N21" s="9">
        <v>5</v>
      </c>
      <c r="O21" s="9">
        <v>5</v>
      </c>
      <c r="P21" s="9">
        <v>7</v>
      </c>
      <c r="Q21" s="9">
        <v>4</v>
      </c>
      <c r="R21" s="9">
        <v>8</v>
      </c>
      <c r="S21" s="9">
        <v>10</v>
      </c>
      <c r="T21" s="33">
        <v>6</v>
      </c>
      <c r="U21" s="34">
        <v>5</v>
      </c>
    </row>
    <row r="22" spans="1:21" x14ac:dyDescent="0.35">
      <c r="A22" s="2">
        <v>100205</v>
      </c>
      <c r="B22" s="3" t="s">
        <v>17</v>
      </c>
      <c r="C22" s="3" t="s">
        <v>8</v>
      </c>
      <c r="D22" s="3" t="s">
        <v>33</v>
      </c>
      <c r="E22" s="4">
        <v>200</v>
      </c>
      <c r="F22" s="31" t="s">
        <v>174</v>
      </c>
      <c r="G22">
        <v>5</v>
      </c>
      <c r="H22">
        <v>4</v>
      </c>
      <c r="I22">
        <v>4</v>
      </c>
      <c r="J22">
        <v>4</v>
      </c>
      <c r="K22">
        <v>6</v>
      </c>
      <c r="L22" s="7">
        <v>4</v>
      </c>
      <c r="M22">
        <v>4</v>
      </c>
      <c r="N22">
        <v>3</v>
      </c>
      <c r="O22">
        <v>3</v>
      </c>
      <c r="P22">
        <v>4</v>
      </c>
      <c r="Q22">
        <v>3</v>
      </c>
      <c r="R22">
        <v>5</v>
      </c>
      <c r="S22">
        <v>7</v>
      </c>
      <c r="T22" s="7">
        <v>4</v>
      </c>
      <c r="U22" s="35">
        <v>4</v>
      </c>
    </row>
    <row r="23" spans="1:21" x14ac:dyDescent="0.35">
      <c r="A23" s="5">
        <v>100405</v>
      </c>
      <c r="B23" t="s">
        <v>17</v>
      </c>
      <c r="C23" t="s">
        <v>10</v>
      </c>
      <c r="D23" t="s">
        <v>33</v>
      </c>
      <c r="E23" s="7">
        <v>200</v>
      </c>
      <c r="F23" s="31">
        <v>7</v>
      </c>
      <c r="G23">
        <v>6</v>
      </c>
      <c r="H23">
        <v>5</v>
      </c>
      <c r="I23">
        <v>4</v>
      </c>
      <c r="J23">
        <v>5</v>
      </c>
      <c r="K23">
        <v>6</v>
      </c>
      <c r="L23" s="7">
        <v>4</v>
      </c>
      <c r="M23">
        <v>5</v>
      </c>
      <c r="N23">
        <v>4</v>
      </c>
      <c r="O23">
        <v>3</v>
      </c>
      <c r="P23">
        <v>5</v>
      </c>
      <c r="Q23">
        <v>3</v>
      </c>
      <c r="R23">
        <v>6</v>
      </c>
      <c r="S23">
        <v>8</v>
      </c>
      <c r="T23" s="7">
        <v>5</v>
      </c>
      <c r="U23" s="35">
        <v>5</v>
      </c>
    </row>
    <row r="24" spans="1:21" x14ac:dyDescent="0.35">
      <c r="A24" s="5">
        <v>100505</v>
      </c>
      <c r="B24" t="s">
        <v>17</v>
      </c>
      <c r="C24" t="s">
        <v>11</v>
      </c>
      <c r="D24" t="s">
        <v>33</v>
      </c>
      <c r="E24" s="7">
        <v>200</v>
      </c>
      <c r="F24" s="31">
        <v>7</v>
      </c>
      <c r="G24">
        <v>6</v>
      </c>
      <c r="H24">
        <v>6</v>
      </c>
      <c r="I24">
        <v>4</v>
      </c>
      <c r="J24">
        <v>5</v>
      </c>
      <c r="K24">
        <v>6</v>
      </c>
      <c r="L24" s="7">
        <v>4</v>
      </c>
      <c r="M24">
        <v>6</v>
      </c>
      <c r="N24">
        <v>4</v>
      </c>
      <c r="O24">
        <v>4</v>
      </c>
      <c r="P24">
        <v>6</v>
      </c>
      <c r="Q24">
        <v>3</v>
      </c>
      <c r="R24">
        <v>5</v>
      </c>
      <c r="S24">
        <v>8</v>
      </c>
      <c r="T24" s="7">
        <v>5</v>
      </c>
      <c r="U24" s="35">
        <v>5</v>
      </c>
    </row>
    <row r="25" spans="1:21" x14ac:dyDescent="0.35">
      <c r="A25" s="8" t="s">
        <v>203</v>
      </c>
      <c r="B25" s="9" t="s">
        <v>17</v>
      </c>
      <c r="C25" s="9" t="s">
        <v>33</v>
      </c>
      <c r="D25" s="9" t="s">
        <v>33</v>
      </c>
      <c r="E25" s="33">
        <v>200</v>
      </c>
      <c r="F25" s="32">
        <v>8</v>
      </c>
      <c r="G25" s="9">
        <v>6</v>
      </c>
      <c r="H25" s="9">
        <v>5</v>
      </c>
      <c r="I25" s="9">
        <v>4</v>
      </c>
      <c r="J25" s="9">
        <v>5</v>
      </c>
      <c r="K25" s="9">
        <v>6</v>
      </c>
      <c r="L25" s="33">
        <v>4</v>
      </c>
      <c r="M25" s="9">
        <v>4</v>
      </c>
      <c r="N25" s="9">
        <v>4</v>
      </c>
      <c r="O25" s="9">
        <v>4</v>
      </c>
      <c r="P25" s="9">
        <v>5</v>
      </c>
      <c r="Q25" s="9">
        <v>3</v>
      </c>
      <c r="R25" s="9">
        <v>5</v>
      </c>
      <c r="S25" s="9">
        <v>8</v>
      </c>
      <c r="T25" s="33">
        <v>4</v>
      </c>
      <c r="U25" s="34">
        <v>4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7B4CC-5589-42E2-8250-FFC90022CFEA}">
  <dimension ref="A1:S9"/>
  <sheetViews>
    <sheetView workbookViewId="0">
      <pane xSplit="4" ySplit="1" topLeftCell="E2" activePane="bottomRight" state="frozen"/>
      <selection pane="topRight" activeCell="F1" sqref="F1"/>
      <selection pane="bottomLeft" activeCell="A2" sqref="A2"/>
      <selection pane="bottomRight" activeCell="A2" sqref="A2:D9"/>
    </sheetView>
  </sheetViews>
  <sheetFormatPr defaultRowHeight="14.5" x14ac:dyDescent="0.35"/>
  <cols>
    <col min="1" max="1" width="8.54296875" style="1" customWidth="1"/>
    <col min="2" max="4" width="15.54296875" customWidth="1"/>
    <col min="5" max="19" width="10.54296875" customWidth="1"/>
  </cols>
  <sheetData>
    <row r="1" spans="1:19" x14ac:dyDescent="0.35">
      <c r="A1" s="2" t="s">
        <v>142</v>
      </c>
      <c r="B1" s="3" t="s">
        <v>0</v>
      </c>
      <c r="C1" s="3" t="s">
        <v>1</v>
      </c>
      <c r="D1" s="3" t="s">
        <v>2</v>
      </c>
      <c r="E1" s="10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4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4" t="s">
        <v>32</v>
      </c>
    </row>
    <row r="2" spans="1:19" x14ac:dyDescent="0.35">
      <c r="A2" s="5" t="s">
        <v>152</v>
      </c>
      <c r="B2" t="s">
        <v>16</v>
      </c>
      <c r="C2" t="s">
        <v>8</v>
      </c>
      <c r="D2" t="s">
        <v>33</v>
      </c>
      <c r="E2" s="31">
        <v>9</v>
      </c>
      <c r="F2" t="s">
        <v>174</v>
      </c>
      <c r="G2">
        <v>5</v>
      </c>
      <c r="H2">
        <v>5</v>
      </c>
      <c r="I2">
        <v>6</v>
      </c>
      <c r="J2">
        <v>7</v>
      </c>
      <c r="K2" s="7">
        <v>4</v>
      </c>
      <c r="L2">
        <v>6</v>
      </c>
      <c r="M2">
        <v>5</v>
      </c>
      <c r="N2" t="s">
        <v>174</v>
      </c>
      <c r="O2">
        <v>5</v>
      </c>
      <c r="P2">
        <v>4</v>
      </c>
      <c r="Q2">
        <v>7</v>
      </c>
      <c r="R2">
        <v>9</v>
      </c>
      <c r="S2" s="7">
        <v>5</v>
      </c>
    </row>
    <row r="3" spans="1:19" x14ac:dyDescent="0.35">
      <c r="A3" s="5" t="s">
        <v>162</v>
      </c>
      <c r="B3" t="s">
        <v>16</v>
      </c>
      <c r="C3" t="s">
        <v>10</v>
      </c>
      <c r="D3" t="s">
        <v>33</v>
      </c>
      <c r="E3" s="31">
        <v>10</v>
      </c>
      <c r="F3">
        <v>8</v>
      </c>
      <c r="G3">
        <v>7</v>
      </c>
      <c r="H3">
        <v>6</v>
      </c>
      <c r="I3">
        <v>6</v>
      </c>
      <c r="J3">
        <v>7</v>
      </c>
      <c r="K3" s="7">
        <v>5</v>
      </c>
      <c r="L3">
        <v>6</v>
      </c>
      <c r="M3">
        <v>5</v>
      </c>
      <c r="N3">
        <v>5</v>
      </c>
      <c r="O3">
        <v>7</v>
      </c>
      <c r="P3">
        <v>4</v>
      </c>
      <c r="Q3">
        <v>8</v>
      </c>
      <c r="R3">
        <v>10</v>
      </c>
      <c r="S3" s="7">
        <v>5</v>
      </c>
    </row>
    <row r="4" spans="1:19" x14ac:dyDescent="0.35">
      <c r="A4" s="5" t="s">
        <v>167</v>
      </c>
      <c r="B4" t="s">
        <v>16</v>
      </c>
      <c r="C4" t="s">
        <v>11</v>
      </c>
      <c r="D4" t="s">
        <v>33</v>
      </c>
      <c r="E4" s="31">
        <v>11</v>
      </c>
      <c r="F4">
        <v>9</v>
      </c>
      <c r="G4">
        <v>7</v>
      </c>
      <c r="H4">
        <v>5</v>
      </c>
      <c r="I4">
        <v>6</v>
      </c>
      <c r="J4">
        <v>8</v>
      </c>
      <c r="K4" s="7">
        <v>5</v>
      </c>
      <c r="L4">
        <v>6</v>
      </c>
      <c r="M4">
        <v>5</v>
      </c>
      <c r="N4">
        <v>5</v>
      </c>
      <c r="O4">
        <v>7</v>
      </c>
      <c r="P4">
        <v>4</v>
      </c>
      <c r="Q4">
        <v>7</v>
      </c>
      <c r="R4">
        <v>11</v>
      </c>
      <c r="S4" s="7">
        <v>6</v>
      </c>
    </row>
    <row r="5" spans="1:19" x14ac:dyDescent="0.35">
      <c r="A5" s="5" t="s">
        <v>193</v>
      </c>
      <c r="B5" t="s">
        <v>16</v>
      </c>
      <c r="C5" t="s">
        <v>33</v>
      </c>
      <c r="D5" t="s">
        <v>33</v>
      </c>
      <c r="E5" s="32">
        <v>11</v>
      </c>
      <c r="F5" s="9">
        <v>8</v>
      </c>
      <c r="G5" s="9">
        <v>7</v>
      </c>
      <c r="H5" s="9">
        <v>5</v>
      </c>
      <c r="I5" s="9">
        <v>6</v>
      </c>
      <c r="J5" s="9">
        <v>7</v>
      </c>
      <c r="K5" s="33">
        <v>5</v>
      </c>
      <c r="L5" s="9">
        <v>6</v>
      </c>
      <c r="M5" s="9">
        <v>5</v>
      </c>
      <c r="N5" s="9">
        <v>5</v>
      </c>
      <c r="O5" s="9">
        <v>7</v>
      </c>
      <c r="P5" s="9">
        <v>4</v>
      </c>
      <c r="Q5" s="9">
        <v>8</v>
      </c>
      <c r="R5" s="9">
        <v>10</v>
      </c>
      <c r="S5" s="33">
        <v>6</v>
      </c>
    </row>
    <row r="6" spans="1:19" x14ac:dyDescent="0.35">
      <c r="A6" s="2">
        <v>100205</v>
      </c>
      <c r="B6" s="3" t="s">
        <v>17</v>
      </c>
      <c r="C6" s="3" t="s">
        <v>8</v>
      </c>
      <c r="D6" s="3" t="s">
        <v>33</v>
      </c>
      <c r="E6" t="s">
        <v>174</v>
      </c>
      <c r="F6">
        <v>5</v>
      </c>
      <c r="G6">
        <v>4</v>
      </c>
      <c r="H6">
        <v>4</v>
      </c>
      <c r="I6">
        <v>4</v>
      </c>
      <c r="J6">
        <v>5</v>
      </c>
      <c r="K6" s="7">
        <v>4</v>
      </c>
      <c r="L6">
        <v>4</v>
      </c>
      <c r="M6">
        <v>3</v>
      </c>
      <c r="N6">
        <v>3</v>
      </c>
      <c r="O6">
        <v>4</v>
      </c>
      <c r="P6">
        <v>3</v>
      </c>
      <c r="Q6">
        <v>5</v>
      </c>
      <c r="R6">
        <v>7</v>
      </c>
      <c r="S6" s="7">
        <v>4</v>
      </c>
    </row>
    <row r="7" spans="1:19" x14ac:dyDescent="0.35">
      <c r="A7" s="5">
        <v>100405</v>
      </c>
      <c r="B7" t="s">
        <v>17</v>
      </c>
      <c r="C7" t="s">
        <v>10</v>
      </c>
      <c r="D7" t="s">
        <v>33</v>
      </c>
      <c r="E7" s="31">
        <v>7</v>
      </c>
      <c r="F7">
        <v>6</v>
      </c>
      <c r="G7">
        <v>5</v>
      </c>
      <c r="H7">
        <v>4</v>
      </c>
      <c r="I7">
        <v>5</v>
      </c>
      <c r="J7">
        <v>6</v>
      </c>
      <c r="K7" s="7">
        <v>4</v>
      </c>
      <c r="L7">
        <v>5</v>
      </c>
      <c r="M7">
        <v>4</v>
      </c>
      <c r="N7">
        <v>3</v>
      </c>
      <c r="O7">
        <v>5</v>
      </c>
      <c r="P7">
        <v>3</v>
      </c>
      <c r="Q7">
        <v>6</v>
      </c>
      <c r="R7">
        <v>8</v>
      </c>
      <c r="S7" s="7">
        <v>4</v>
      </c>
    </row>
    <row r="8" spans="1:19" x14ac:dyDescent="0.35">
      <c r="A8" s="5">
        <v>100505</v>
      </c>
      <c r="B8" t="s">
        <v>17</v>
      </c>
      <c r="C8" t="s">
        <v>11</v>
      </c>
      <c r="D8" t="s">
        <v>33</v>
      </c>
      <c r="E8" s="31">
        <v>7</v>
      </c>
      <c r="F8">
        <v>6</v>
      </c>
      <c r="G8">
        <v>6</v>
      </c>
      <c r="H8">
        <v>4</v>
      </c>
      <c r="I8">
        <v>5</v>
      </c>
      <c r="J8">
        <v>6</v>
      </c>
      <c r="K8" s="7">
        <v>4</v>
      </c>
      <c r="L8">
        <v>6</v>
      </c>
      <c r="M8">
        <v>4</v>
      </c>
      <c r="N8">
        <v>4</v>
      </c>
      <c r="O8">
        <v>6</v>
      </c>
      <c r="P8">
        <v>3</v>
      </c>
      <c r="Q8">
        <v>5</v>
      </c>
      <c r="R8">
        <v>8</v>
      </c>
      <c r="S8" s="7">
        <v>4</v>
      </c>
    </row>
    <row r="9" spans="1:19" x14ac:dyDescent="0.35">
      <c r="A9" s="8" t="s">
        <v>203</v>
      </c>
      <c r="B9" s="9" t="s">
        <v>17</v>
      </c>
      <c r="C9" s="9" t="s">
        <v>33</v>
      </c>
      <c r="D9" s="9" t="s">
        <v>33</v>
      </c>
      <c r="E9" s="32">
        <v>8</v>
      </c>
      <c r="F9" s="9">
        <v>6</v>
      </c>
      <c r="G9" s="9">
        <v>5</v>
      </c>
      <c r="H9" s="9">
        <v>4</v>
      </c>
      <c r="I9" s="9">
        <v>5</v>
      </c>
      <c r="J9" s="9">
        <v>5</v>
      </c>
      <c r="K9" s="33">
        <v>4</v>
      </c>
      <c r="L9" s="9">
        <v>4</v>
      </c>
      <c r="M9" s="9">
        <v>4</v>
      </c>
      <c r="N9" s="9">
        <v>4</v>
      </c>
      <c r="O9" s="9">
        <v>5</v>
      </c>
      <c r="P9" s="9">
        <v>3</v>
      </c>
      <c r="Q9" s="9">
        <v>5</v>
      </c>
      <c r="R9" s="9">
        <v>7</v>
      </c>
      <c r="S9" s="33">
        <v>4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1"/>
  <sheetViews>
    <sheetView workbookViewId="0">
      <selection activeCell="A51" sqref="A51"/>
    </sheetView>
  </sheetViews>
  <sheetFormatPr defaultRowHeight="14.5" x14ac:dyDescent="0.35"/>
  <cols>
    <col min="1" max="1" width="10.453125" customWidth="1"/>
    <col min="2" max="3" width="15.54296875" customWidth="1"/>
    <col min="4" max="4" width="12.54296875" style="12" customWidth="1"/>
  </cols>
  <sheetData>
    <row r="1" spans="1:4" x14ac:dyDescent="0.35">
      <c r="A1" t="s">
        <v>70</v>
      </c>
      <c r="B1" t="s">
        <v>1</v>
      </c>
      <c r="C1" t="s">
        <v>2</v>
      </c>
      <c r="D1" s="12" t="s">
        <v>37</v>
      </c>
    </row>
    <row r="2" spans="1:4" x14ac:dyDescent="0.35">
      <c r="A2" s="5" t="s">
        <v>71</v>
      </c>
      <c r="B2" t="s">
        <v>3</v>
      </c>
      <c r="C2" t="s">
        <v>4</v>
      </c>
      <c r="D2" s="12">
        <v>13</v>
      </c>
    </row>
    <row r="3" spans="1:4" x14ac:dyDescent="0.35">
      <c r="A3" s="5" t="s">
        <v>72</v>
      </c>
      <c r="B3" t="s">
        <v>3</v>
      </c>
      <c r="C3" t="s">
        <v>5</v>
      </c>
      <c r="D3" s="12">
        <v>13</v>
      </c>
    </row>
    <row r="4" spans="1:4" x14ac:dyDescent="0.35">
      <c r="A4" s="5" t="s">
        <v>73</v>
      </c>
      <c r="B4" t="s">
        <v>3</v>
      </c>
      <c r="C4" t="s">
        <v>6</v>
      </c>
      <c r="D4" s="12">
        <v>13</v>
      </c>
    </row>
    <row r="5" spans="1:4" x14ac:dyDescent="0.35">
      <c r="A5" s="5" t="s">
        <v>74</v>
      </c>
      <c r="B5" t="s">
        <v>3</v>
      </c>
      <c r="C5" t="s">
        <v>7</v>
      </c>
      <c r="D5" s="12">
        <v>13</v>
      </c>
    </row>
    <row r="6" spans="1:4" x14ac:dyDescent="0.35">
      <c r="A6" s="5" t="s">
        <v>75</v>
      </c>
      <c r="B6" t="s">
        <v>3</v>
      </c>
      <c r="C6" t="s">
        <v>33</v>
      </c>
      <c r="D6" s="12">
        <v>13</v>
      </c>
    </row>
    <row r="7" spans="1:4" x14ac:dyDescent="0.35">
      <c r="A7" s="5" t="s">
        <v>76</v>
      </c>
      <c r="B7" t="s">
        <v>8</v>
      </c>
      <c r="C7" t="s">
        <v>4</v>
      </c>
      <c r="D7" s="12">
        <v>11</v>
      </c>
    </row>
    <row r="8" spans="1:4" x14ac:dyDescent="0.35">
      <c r="A8" s="5" t="s">
        <v>77</v>
      </c>
      <c r="B8" t="s">
        <v>8</v>
      </c>
      <c r="C8" t="s">
        <v>5</v>
      </c>
      <c r="D8" s="12">
        <v>11</v>
      </c>
    </row>
    <row r="9" spans="1:4" x14ac:dyDescent="0.35">
      <c r="A9" s="5" t="s">
        <v>78</v>
      </c>
      <c r="B9" t="s">
        <v>8</v>
      </c>
      <c r="C9" t="s">
        <v>6</v>
      </c>
      <c r="D9" s="12">
        <v>11</v>
      </c>
    </row>
    <row r="10" spans="1:4" x14ac:dyDescent="0.35">
      <c r="A10" s="5" t="s">
        <v>79</v>
      </c>
      <c r="B10" t="s">
        <v>8</v>
      </c>
      <c r="C10" t="s">
        <v>7</v>
      </c>
      <c r="D10" s="12">
        <v>11</v>
      </c>
    </row>
    <row r="11" spans="1:4" x14ac:dyDescent="0.35">
      <c r="A11" s="5" t="s">
        <v>80</v>
      </c>
      <c r="B11" t="s">
        <v>8</v>
      </c>
      <c r="C11" t="s">
        <v>33</v>
      </c>
      <c r="D11" s="12">
        <v>11</v>
      </c>
    </row>
    <row r="12" spans="1:4" x14ac:dyDescent="0.35">
      <c r="A12" s="5" t="s">
        <v>81</v>
      </c>
      <c r="B12" t="s">
        <v>9</v>
      </c>
      <c r="C12" t="s">
        <v>4</v>
      </c>
    </row>
    <row r="13" spans="1:4" x14ac:dyDescent="0.35">
      <c r="A13" s="5" t="s">
        <v>82</v>
      </c>
      <c r="B13" t="s">
        <v>9</v>
      </c>
      <c r="C13" t="s">
        <v>5</v>
      </c>
    </row>
    <row r="14" spans="1:4" x14ac:dyDescent="0.35">
      <c r="A14" s="5" t="s">
        <v>83</v>
      </c>
      <c r="B14" t="s">
        <v>9</v>
      </c>
      <c r="C14" t="s">
        <v>6</v>
      </c>
    </row>
    <row r="15" spans="1:4" x14ac:dyDescent="0.35">
      <c r="A15" s="5" t="s">
        <v>84</v>
      </c>
      <c r="B15" t="s">
        <v>9</v>
      </c>
      <c r="C15" t="s">
        <v>7</v>
      </c>
    </row>
    <row r="16" spans="1:4" x14ac:dyDescent="0.35">
      <c r="A16" s="5" t="s">
        <v>85</v>
      </c>
      <c r="B16" t="s">
        <v>9</v>
      </c>
      <c r="C16" t="s">
        <v>33</v>
      </c>
    </row>
    <row r="17" spans="1:4" x14ac:dyDescent="0.35">
      <c r="A17" s="5" t="s">
        <v>86</v>
      </c>
      <c r="B17" t="s">
        <v>10</v>
      </c>
      <c r="C17" t="s">
        <v>4</v>
      </c>
      <c r="D17" s="12">
        <v>12</v>
      </c>
    </row>
    <row r="18" spans="1:4" x14ac:dyDescent="0.35">
      <c r="A18" s="5" t="s">
        <v>87</v>
      </c>
      <c r="B18" t="s">
        <v>10</v>
      </c>
      <c r="C18" t="s">
        <v>5</v>
      </c>
      <c r="D18" s="12">
        <v>12</v>
      </c>
    </row>
    <row r="19" spans="1:4" x14ac:dyDescent="0.35">
      <c r="A19" s="5" t="s">
        <v>88</v>
      </c>
      <c r="B19" t="s">
        <v>10</v>
      </c>
      <c r="C19" t="s">
        <v>6</v>
      </c>
      <c r="D19" s="12">
        <v>12</v>
      </c>
    </row>
    <row r="20" spans="1:4" x14ac:dyDescent="0.35">
      <c r="A20" s="5" t="s">
        <v>89</v>
      </c>
      <c r="B20" t="s">
        <v>10</v>
      </c>
      <c r="C20" t="s">
        <v>7</v>
      </c>
      <c r="D20" s="12">
        <v>12</v>
      </c>
    </row>
    <row r="21" spans="1:4" x14ac:dyDescent="0.35">
      <c r="A21" s="5" t="s">
        <v>90</v>
      </c>
      <c r="B21" t="s">
        <v>10</v>
      </c>
      <c r="C21" t="s">
        <v>33</v>
      </c>
      <c r="D21" s="12">
        <v>12</v>
      </c>
    </row>
    <row r="22" spans="1:4" x14ac:dyDescent="0.35">
      <c r="A22" s="5" t="s">
        <v>91</v>
      </c>
      <c r="B22" t="s">
        <v>11</v>
      </c>
      <c r="C22" t="s">
        <v>4</v>
      </c>
      <c r="D22" s="12">
        <v>12</v>
      </c>
    </row>
    <row r="23" spans="1:4" x14ac:dyDescent="0.35">
      <c r="A23" s="5" t="s">
        <v>92</v>
      </c>
      <c r="B23" t="s">
        <v>11</v>
      </c>
      <c r="C23" t="s">
        <v>5</v>
      </c>
      <c r="D23" s="12">
        <v>12</v>
      </c>
    </row>
    <row r="24" spans="1:4" x14ac:dyDescent="0.35">
      <c r="A24" s="5" t="s">
        <v>93</v>
      </c>
      <c r="B24" t="s">
        <v>11</v>
      </c>
      <c r="C24" t="s">
        <v>6</v>
      </c>
      <c r="D24" s="12">
        <v>12</v>
      </c>
    </row>
    <row r="25" spans="1:4" x14ac:dyDescent="0.35">
      <c r="A25" s="5" t="s">
        <v>94</v>
      </c>
      <c r="B25" t="s">
        <v>11</v>
      </c>
      <c r="C25" t="s">
        <v>7</v>
      </c>
      <c r="D25" s="12">
        <v>12</v>
      </c>
    </row>
    <row r="26" spans="1:4" x14ac:dyDescent="0.35">
      <c r="A26" s="5" t="s">
        <v>95</v>
      </c>
      <c r="B26" t="s">
        <v>11</v>
      </c>
      <c r="C26" t="s">
        <v>33</v>
      </c>
      <c r="D26" s="12">
        <v>12</v>
      </c>
    </row>
    <row r="27" spans="1:4" x14ac:dyDescent="0.35">
      <c r="A27" s="5" t="s">
        <v>96</v>
      </c>
      <c r="B27" t="s">
        <v>12</v>
      </c>
      <c r="C27" t="s">
        <v>4</v>
      </c>
      <c r="D27" s="12">
        <v>14</v>
      </c>
    </row>
    <row r="28" spans="1:4" x14ac:dyDescent="0.35">
      <c r="A28" s="5" t="s">
        <v>97</v>
      </c>
      <c r="B28" t="s">
        <v>12</v>
      </c>
      <c r="C28" t="s">
        <v>5</v>
      </c>
      <c r="D28" s="12">
        <v>14</v>
      </c>
    </row>
    <row r="29" spans="1:4" x14ac:dyDescent="0.35">
      <c r="A29" s="5" t="s">
        <v>98</v>
      </c>
      <c r="B29" t="s">
        <v>12</v>
      </c>
      <c r="C29" t="s">
        <v>6</v>
      </c>
      <c r="D29" s="12">
        <v>14</v>
      </c>
    </row>
    <row r="30" spans="1:4" x14ac:dyDescent="0.35">
      <c r="A30" s="5" t="s">
        <v>99</v>
      </c>
      <c r="B30" t="s">
        <v>12</v>
      </c>
      <c r="C30" t="s">
        <v>7</v>
      </c>
      <c r="D30" s="12">
        <v>14</v>
      </c>
    </row>
    <row r="31" spans="1:4" x14ac:dyDescent="0.35">
      <c r="A31" s="5" t="s">
        <v>100</v>
      </c>
      <c r="B31" t="s">
        <v>12</v>
      </c>
      <c r="C31" t="s">
        <v>33</v>
      </c>
      <c r="D31" s="12">
        <v>14</v>
      </c>
    </row>
    <row r="32" spans="1:4" x14ac:dyDescent="0.35">
      <c r="A32" s="5" t="s">
        <v>101</v>
      </c>
      <c r="B32" t="s">
        <v>13</v>
      </c>
      <c r="C32" t="s">
        <v>4</v>
      </c>
      <c r="D32" s="12" t="s">
        <v>34</v>
      </c>
    </row>
    <row r="33" spans="1:4" x14ac:dyDescent="0.35">
      <c r="A33" s="5" t="s">
        <v>102</v>
      </c>
      <c r="B33" t="s">
        <v>13</v>
      </c>
      <c r="C33" t="s">
        <v>5</v>
      </c>
      <c r="D33" s="12" t="s">
        <v>34</v>
      </c>
    </row>
    <row r="34" spans="1:4" x14ac:dyDescent="0.35">
      <c r="A34" s="5" t="s">
        <v>103</v>
      </c>
      <c r="B34" t="s">
        <v>13</v>
      </c>
      <c r="C34" t="s">
        <v>6</v>
      </c>
      <c r="D34" s="12" t="s">
        <v>34</v>
      </c>
    </row>
    <row r="35" spans="1:4" x14ac:dyDescent="0.35">
      <c r="A35" s="5" t="s">
        <v>104</v>
      </c>
      <c r="B35" t="s">
        <v>13</v>
      </c>
      <c r="C35" t="s">
        <v>7</v>
      </c>
      <c r="D35" s="12" t="s">
        <v>34</v>
      </c>
    </row>
    <row r="36" spans="1:4" x14ac:dyDescent="0.35">
      <c r="A36" s="5" t="s">
        <v>105</v>
      </c>
      <c r="B36" t="s">
        <v>13</v>
      </c>
      <c r="C36" t="s">
        <v>33</v>
      </c>
      <c r="D36" s="12" t="s">
        <v>34</v>
      </c>
    </row>
    <row r="37" spans="1:4" x14ac:dyDescent="0.35">
      <c r="A37" s="5" t="s">
        <v>106</v>
      </c>
      <c r="B37" t="s">
        <v>14</v>
      </c>
      <c r="C37" t="s">
        <v>4</v>
      </c>
      <c r="D37" s="12" t="s">
        <v>34</v>
      </c>
    </row>
    <row r="38" spans="1:4" x14ac:dyDescent="0.35">
      <c r="A38" s="5" t="s">
        <v>107</v>
      </c>
      <c r="B38" t="s">
        <v>14</v>
      </c>
      <c r="C38" t="s">
        <v>5</v>
      </c>
      <c r="D38" s="12" t="s">
        <v>34</v>
      </c>
    </row>
    <row r="39" spans="1:4" x14ac:dyDescent="0.35">
      <c r="A39" s="5" t="s">
        <v>108</v>
      </c>
      <c r="B39" t="s">
        <v>14</v>
      </c>
      <c r="C39" t="s">
        <v>6</v>
      </c>
      <c r="D39" s="12" t="s">
        <v>34</v>
      </c>
    </row>
    <row r="40" spans="1:4" x14ac:dyDescent="0.35">
      <c r="A40" s="5" t="s">
        <v>109</v>
      </c>
      <c r="B40" t="s">
        <v>14</v>
      </c>
      <c r="C40" t="s">
        <v>7</v>
      </c>
      <c r="D40" s="12" t="s">
        <v>34</v>
      </c>
    </row>
    <row r="41" spans="1:4" x14ac:dyDescent="0.35">
      <c r="A41" s="5" t="s">
        <v>110</v>
      </c>
      <c r="B41" t="s">
        <v>14</v>
      </c>
      <c r="C41" t="s">
        <v>33</v>
      </c>
      <c r="D41" s="12" t="s">
        <v>34</v>
      </c>
    </row>
    <row r="42" spans="1:4" x14ac:dyDescent="0.35">
      <c r="A42" s="5" t="s">
        <v>111</v>
      </c>
      <c r="B42" t="s">
        <v>15</v>
      </c>
      <c r="C42" t="s">
        <v>4</v>
      </c>
      <c r="D42" s="12" t="s">
        <v>34</v>
      </c>
    </row>
    <row r="43" spans="1:4" x14ac:dyDescent="0.35">
      <c r="A43" s="5" t="s">
        <v>112</v>
      </c>
      <c r="B43" t="s">
        <v>15</v>
      </c>
      <c r="C43" t="s">
        <v>5</v>
      </c>
      <c r="D43" s="12" t="s">
        <v>34</v>
      </c>
    </row>
    <row r="44" spans="1:4" x14ac:dyDescent="0.35">
      <c r="A44" s="5" t="s">
        <v>113</v>
      </c>
      <c r="B44" t="s">
        <v>15</v>
      </c>
      <c r="C44" t="s">
        <v>6</v>
      </c>
      <c r="D44" s="12" t="s">
        <v>34</v>
      </c>
    </row>
    <row r="45" spans="1:4" x14ac:dyDescent="0.35">
      <c r="A45" s="5" t="s">
        <v>114</v>
      </c>
      <c r="B45" t="s">
        <v>15</v>
      </c>
      <c r="C45" t="s">
        <v>7</v>
      </c>
      <c r="D45" s="12" t="s">
        <v>34</v>
      </c>
    </row>
    <row r="46" spans="1:4" x14ac:dyDescent="0.35">
      <c r="A46" s="5" t="s">
        <v>115</v>
      </c>
      <c r="B46" t="s">
        <v>15</v>
      </c>
      <c r="C46" t="s">
        <v>33</v>
      </c>
      <c r="D46" s="12" t="s">
        <v>34</v>
      </c>
    </row>
    <row r="47" spans="1:4" x14ac:dyDescent="0.35">
      <c r="A47" s="5" t="s">
        <v>116</v>
      </c>
      <c r="B47" t="s">
        <v>33</v>
      </c>
      <c r="C47" t="s">
        <v>4</v>
      </c>
      <c r="D47" s="12">
        <v>13</v>
      </c>
    </row>
    <row r="48" spans="1:4" x14ac:dyDescent="0.35">
      <c r="A48" s="5" t="s">
        <v>117</v>
      </c>
      <c r="B48" t="s">
        <v>33</v>
      </c>
      <c r="C48" t="s">
        <v>5</v>
      </c>
      <c r="D48" s="12">
        <v>13</v>
      </c>
    </row>
    <row r="49" spans="1:4" x14ac:dyDescent="0.35">
      <c r="A49" s="5" t="s">
        <v>118</v>
      </c>
      <c r="B49" t="s">
        <v>33</v>
      </c>
      <c r="C49" t="s">
        <v>6</v>
      </c>
      <c r="D49" s="12">
        <v>13</v>
      </c>
    </row>
    <row r="50" spans="1:4" x14ac:dyDescent="0.35">
      <c r="A50" s="5" t="s">
        <v>119</v>
      </c>
      <c r="B50" t="s">
        <v>33</v>
      </c>
      <c r="C50" t="s">
        <v>7</v>
      </c>
      <c r="D50" s="12">
        <v>13</v>
      </c>
    </row>
    <row r="51" spans="1:4" x14ac:dyDescent="0.35">
      <c r="A51" s="5" t="s">
        <v>120</v>
      </c>
      <c r="B51" t="s">
        <v>33</v>
      </c>
      <c r="C51" t="s">
        <v>33</v>
      </c>
      <c r="D51" s="12">
        <v>13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3"/>
  <sheetViews>
    <sheetView workbookViewId="0">
      <selection sqref="A1:T33"/>
    </sheetView>
  </sheetViews>
  <sheetFormatPr defaultRowHeight="14.5" x14ac:dyDescent="0.35"/>
  <cols>
    <col min="1" max="1" width="12.1796875" style="1" customWidth="1"/>
    <col min="2" max="5" width="15.54296875" customWidth="1"/>
    <col min="6" max="20" width="10.54296875" customWidth="1"/>
    <col min="21" max="21" width="16.81640625" customWidth="1"/>
  </cols>
  <sheetData>
    <row r="1" spans="1:21" x14ac:dyDescent="0.35">
      <c r="A1" s="2" t="s">
        <v>70</v>
      </c>
      <c r="B1" s="3" t="s">
        <v>0</v>
      </c>
      <c r="C1" s="3" t="s">
        <v>1</v>
      </c>
      <c r="D1" s="3" t="s">
        <v>2</v>
      </c>
      <c r="E1" s="7" t="s">
        <v>35</v>
      </c>
      <c r="F1" s="10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4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30</v>
      </c>
      <c r="S1" s="3" t="s">
        <v>31</v>
      </c>
      <c r="T1" s="4" t="s">
        <v>32</v>
      </c>
      <c r="U1" s="11" t="s">
        <v>36</v>
      </c>
    </row>
    <row r="2" spans="1:21" x14ac:dyDescent="0.35">
      <c r="A2" s="5" t="s">
        <v>38</v>
      </c>
      <c r="B2" s="6" t="s">
        <v>16</v>
      </c>
      <c r="C2" s="6" t="s">
        <v>8</v>
      </c>
      <c r="D2" s="6" t="s">
        <v>33</v>
      </c>
      <c r="E2" s="13">
        <v>40</v>
      </c>
      <c r="F2" s="5" t="s">
        <v>34</v>
      </c>
      <c r="G2" s="14">
        <v>8</v>
      </c>
      <c r="H2" s="15" t="s">
        <v>34</v>
      </c>
      <c r="I2" s="15" t="s">
        <v>34</v>
      </c>
      <c r="J2" s="15" t="s">
        <v>34</v>
      </c>
      <c r="K2" s="15" t="s">
        <v>34</v>
      </c>
      <c r="L2" s="16" t="s">
        <v>34</v>
      </c>
      <c r="M2" s="14">
        <v>6</v>
      </c>
      <c r="N2" s="15" t="s">
        <v>34</v>
      </c>
      <c r="O2" s="14">
        <v>5</v>
      </c>
      <c r="P2" s="15" t="s">
        <v>34</v>
      </c>
      <c r="Q2" s="14">
        <v>5</v>
      </c>
      <c r="R2" s="14" t="s">
        <v>34</v>
      </c>
      <c r="S2" s="15" t="s">
        <v>34</v>
      </c>
      <c r="T2" s="13" t="s">
        <v>34</v>
      </c>
      <c r="U2" s="13" t="s">
        <v>34</v>
      </c>
    </row>
    <row r="3" spans="1:21" x14ac:dyDescent="0.35">
      <c r="A3" s="5" t="s">
        <v>39</v>
      </c>
      <c r="B3" s="6" t="s">
        <v>16</v>
      </c>
      <c r="C3" s="6" t="s">
        <v>10</v>
      </c>
      <c r="D3" s="6" t="s">
        <v>33</v>
      </c>
      <c r="E3" s="13">
        <v>40</v>
      </c>
      <c r="F3" s="5" t="s">
        <v>34</v>
      </c>
      <c r="G3" s="14">
        <v>7</v>
      </c>
      <c r="H3" s="15" t="s">
        <v>34</v>
      </c>
      <c r="I3" s="14">
        <v>5</v>
      </c>
      <c r="J3" s="14" t="s">
        <v>34</v>
      </c>
      <c r="K3" s="15" t="s">
        <v>34</v>
      </c>
      <c r="L3" s="13" t="s">
        <v>34</v>
      </c>
      <c r="M3" s="14">
        <v>6</v>
      </c>
      <c r="N3" s="14">
        <v>9</v>
      </c>
      <c r="O3" s="14">
        <v>5</v>
      </c>
      <c r="P3" s="14" t="s">
        <v>34</v>
      </c>
      <c r="Q3" s="15">
        <v>5</v>
      </c>
      <c r="R3" s="14" t="s">
        <v>34</v>
      </c>
      <c r="S3" s="14" t="s">
        <v>34</v>
      </c>
      <c r="T3" s="13" t="s">
        <v>34</v>
      </c>
      <c r="U3" s="13" t="s">
        <v>34</v>
      </c>
    </row>
    <row r="4" spans="1:21" x14ac:dyDescent="0.35">
      <c r="A4" s="5" t="s">
        <v>40</v>
      </c>
      <c r="B4" s="6" t="s">
        <v>16</v>
      </c>
      <c r="C4" s="6" t="s">
        <v>11</v>
      </c>
      <c r="D4" s="6" t="s">
        <v>33</v>
      </c>
      <c r="E4" s="13">
        <v>40</v>
      </c>
      <c r="F4" s="5" t="s">
        <v>34</v>
      </c>
      <c r="G4" s="14">
        <v>9</v>
      </c>
      <c r="H4" s="15" t="s">
        <v>34</v>
      </c>
      <c r="I4" s="14">
        <v>6</v>
      </c>
      <c r="J4" s="15" t="s">
        <v>34</v>
      </c>
      <c r="K4" s="15" t="s">
        <v>34</v>
      </c>
      <c r="L4" s="13" t="s">
        <v>34</v>
      </c>
      <c r="M4" s="14">
        <v>6</v>
      </c>
      <c r="N4" s="14">
        <v>9</v>
      </c>
      <c r="O4" s="14">
        <v>5</v>
      </c>
      <c r="P4" s="15" t="s">
        <v>34</v>
      </c>
      <c r="Q4" s="15">
        <v>5</v>
      </c>
      <c r="R4" s="15" t="s">
        <v>34</v>
      </c>
      <c r="S4" s="15" t="s">
        <v>34</v>
      </c>
      <c r="T4" s="13" t="s">
        <v>34</v>
      </c>
      <c r="U4" s="13" t="s">
        <v>34</v>
      </c>
    </row>
    <row r="5" spans="1:21" x14ac:dyDescent="0.35">
      <c r="A5" s="5" t="s">
        <v>41</v>
      </c>
      <c r="B5" s="6" t="s">
        <v>16</v>
      </c>
      <c r="C5" s="6" t="s">
        <v>33</v>
      </c>
      <c r="D5" s="6" t="s">
        <v>33</v>
      </c>
      <c r="E5" s="17">
        <v>40</v>
      </c>
      <c r="F5" s="8" t="s">
        <v>34</v>
      </c>
      <c r="G5" s="18">
        <v>9</v>
      </c>
      <c r="H5" s="18" t="s">
        <v>34</v>
      </c>
      <c r="I5" s="18">
        <v>6</v>
      </c>
      <c r="J5" s="18" t="s">
        <v>34</v>
      </c>
      <c r="K5" s="18" t="s">
        <v>34</v>
      </c>
      <c r="L5" s="17" t="s">
        <v>34</v>
      </c>
      <c r="M5" s="18">
        <v>6</v>
      </c>
      <c r="N5" s="18">
        <v>9</v>
      </c>
      <c r="O5" s="18">
        <v>5</v>
      </c>
      <c r="P5" s="18" t="s">
        <v>34</v>
      </c>
      <c r="Q5" s="18">
        <v>5</v>
      </c>
      <c r="R5" s="18" t="s">
        <v>34</v>
      </c>
      <c r="S5" s="18" t="s">
        <v>34</v>
      </c>
      <c r="T5" s="18" t="s">
        <v>34</v>
      </c>
      <c r="U5" s="19" t="s">
        <v>34</v>
      </c>
    </row>
    <row r="6" spans="1:21" x14ac:dyDescent="0.35">
      <c r="A6" s="2" t="s">
        <v>42</v>
      </c>
      <c r="B6" s="3" t="s">
        <v>17</v>
      </c>
      <c r="C6" s="3" t="s">
        <v>8</v>
      </c>
      <c r="D6" s="3" t="s">
        <v>33</v>
      </c>
      <c r="E6" s="13">
        <v>40</v>
      </c>
      <c r="F6" s="15" t="s">
        <v>34</v>
      </c>
      <c r="G6" s="15" t="s">
        <v>34</v>
      </c>
      <c r="H6" s="15" t="s">
        <v>34</v>
      </c>
      <c r="I6" s="14">
        <v>5</v>
      </c>
      <c r="J6" s="15" t="s">
        <v>34</v>
      </c>
      <c r="K6" s="15" t="s">
        <v>34</v>
      </c>
      <c r="L6" s="13" t="s">
        <v>34</v>
      </c>
      <c r="M6" s="14">
        <v>4</v>
      </c>
      <c r="N6" s="15" t="s">
        <v>34</v>
      </c>
      <c r="O6" s="14">
        <v>4</v>
      </c>
      <c r="P6" s="15" t="s">
        <v>34</v>
      </c>
      <c r="Q6" s="14">
        <v>4</v>
      </c>
      <c r="R6" s="14" t="s">
        <v>34</v>
      </c>
      <c r="S6" s="15" t="s">
        <v>34</v>
      </c>
      <c r="T6" s="13" t="s">
        <v>34</v>
      </c>
      <c r="U6" s="13" t="s">
        <v>34</v>
      </c>
    </row>
    <row r="7" spans="1:21" x14ac:dyDescent="0.35">
      <c r="A7" s="5" t="s">
        <v>43</v>
      </c>
      <c r="B7" s="6" t="s">
        <v>17</v>
      </c>
      <c r="C7" s="6" t="s">
        <v>10</v>
      </c>
      <c r="D7" s="6" t="s">
        <v>33</v>
      </c>
      <c r="E7" s="13">
        <v>40</v>
      </c>
      <c r="F7" s="5" t="s">
        <v>34</v>
      </c>
      <c r="G7" s="14">
        <v>6</v>
      </c>
      <c r="H7" s="15" t="s">
        <v>34</v>
      </c>
      <c r="I7" s="14">
        <v>4</v>
      </c>
      <c r="J7" s="15" t="s">
        <v>34</v>
      </c>
      <c r="K7" s="15" t="s">
        <v>34</v>
      </c>
      <c r="L7" s="13" t="s">
        <v>34</v>
      </c>
      <c r="M7" s="15">
        <v>5</v>
      </c>
      <c r="N7" s="14">
        <v>9</v>
      </c>
      <c r="O7" s="15">
        <v>4</v>
      </c>
      <c r="P7" s="15" t="s">
        <v>34</v>
      </c>
      <c r="Q7" s="15">
        <v>4</v>
      </c>
      <c r="R7" s="15" t="s">
        <v>34</v>
      </c>
      <c r="S7" s="15" t="s">
        <v>34</v>
      </c>
      <c r="T7" s="13" t="s">
        <v>34</v>
      </c>
      <c r="U7" s="13" t="s">
        <v>34</v>
      </c>
    </row>
    <row r="8" spans="1:21" x14ac:dyDescent="0.35">
      <c r="A8" s="5" t="s">
        <v>44</v>
      </c>
      <c r="B8" s="6" t="s">
        <v>17</v>
      </c>
      <c r="C8" s="6" t="s">
        <v>11</v>
      </c>
      <c r="D8" s="6" t="s">
        <v>33</v>
      </c>
      <c r="E8" s="13">
        <v>40</v>
      </c>
      <c r="F8" s="5" t="s">
        <v>34</v>
      </c>
      <c r="G8" s="15">
        <v>8</v>
      </c>
      <c r="H8" s="15" t="s">
        <v>34</v>
      </c>
      <c r="I8" s="15">
        <v>6</v>
      </c>
      <c r="J8" s="15" t="s">
        <v>34</v>
      </c>
      <c r="K8" s="15" t="s">
        <v>34</v>
      </c>
      <c r="L8" s="13" t="s">
        <v>34</v>
      </c>
      <c r="M8" s="15">
        <v>5</v>
      </c>
      <c r="N8" s="15">
        <v>9</v>
      </c>
      <c r="O8" s="15">
        <v>4</v>
      </c>
      <c r="P8" s="15" t="s">
        <v>34</v>
      </c>
      <c r="Q8" s="15">
        <v>5</v>
      </c>
      <c r="R8" s="15" t="s">
        <v>34</v>
      </c>
      <c r="S8" s="15" t="s">
        <v>34</v>
      </c>
      <c r="T8" s="13" t="s">
        <v>34</v>
      </c>
      <c r="U8" s="13" t="s">
        <v>34</v>
      </c>
    </row>
    <row r="9" spans="1:21" x14ac:dyDescent="0.35">
      <c r="A9" s="8" t="s">
        <v>45</v>
      </c>
      <c r="B9" s="9" t="s">
        <v>17</v>
      </c>
      <c r="C9" s="9" t="s">
        <v>33</v>
      </c>
      <c r="D9" s="9" t="s">
        <v>33</v>
      </c>
      <c r="E9" s="17">
        <v>40</v>
      </c>
      <c r="F9" s="8" t="s">
        <v>34</v>
      </c>
      <c r="G9" s="18">
        <v>7</v>
      </c>
      <c r="H9" s="18" t="s">
        <v>34</v>
      </c>
      <c r="I9" s="18">
        <v>5</v>
      </c>
      <c r="J9" s="18" t="s">
        <v>34</v>
      </c>
      <c r="K9" s="18" t="s">
        <v>34</v>
      </c>
      <c r="L9" s="17" t="s">
        <v>34</v>
      </c>
      <c r="M9" s="18">
        <v>5</v>
      </c>
      <c r="N9" s="18">
        <v>9</v>
      </c>
      <c r="O9" s="18">
        <v>5</v>
      </c>
      <c r="P9" s="18" t="s">
        <v>34</v>
      </c>
      <c r="Q9" s="18">
        <v>4</v>
      </c>
      <c r="R9" s="18" t="s">
        <v>34</v>
      </c>
      <c r="S9" s="18" t="s">
        <v>34</v>
      </c>
      <c r="T9" s="18" t="s">
        <v>34</v>
      </c>
      <c r="U9" s="19" t="s">
        <v>34</v>
      </c>
    </row>
    <row r="10" spans="1:21" x14ac:dyDescent="0.35">
      <c r="A10" s="5" t="s">
        <v>46</v>
      </c>
      <c r="B10" s="6" t="s">
        <v>16</v>
      </c>
      <c r="C10" s="6" t="s">
        <v>8</v>
      </c>
      <c r="D10" s="6" t="s">
        <v>33</v>
      </c>
      <c r="E10" s="13">
        <v>60</v>
      </c>
      <c r="F10" s="5">
        <v>11</v>
      </c>
      <c r="G10" s="15" t="s">
        <v>34</v>
      </c>
      <c r="H10" s="14">
        <v>7</v>
      </c>
      <c r="I10" s="15">
        <v>5</v>
      </c>
      <c r="J10" s="14" t="s">
        <v>34</v>
      </c>
      <c r="K10" s="14" t="s">
        <v>34</v>
      </c>
      <c r="L10" s="13" t="s">
        <v>34</v>
      </c>
      <c r="M10" s="14">
        <v>6</v>
      </c>
      <c r="N10" s="14" t="s">
        <v>34</v>
      </c>
      <c r="O10" s="15" t="s">
        <v>34</v>
      </c>
      <c r="P10" s="15">
        <v>7</v>
      </c>
      <c r="Q10" s="14">
        <v>4</v>
      </c>
      <c r="R10" s="14" t="s">
        <v>34</v>
      </c>
      <c r="S10" s="14">
        <v>14</v>
      </c>
      <c r="T10" s="13">
        <v>12</v>
      </c>
      <c r="U10" s="20">
        <v>12</v>
      </c>
    </row>
    <row r="11" spans="1:21" x14ac:dyDescent="0.35">
      <c r="A11" s="5" t="s">
        <v>47</v>
      </c>
      <c r="B11" s="6" t="s">
        <v>16</v>
      </c>
      <c r="C11" s="6" t="s">
        <v>10</v>
      </c>
      <c r="D11" s="6" t="s">
        <v>33</v>
      </c>
      <c r="E11" s="13">
        <v>60</v>
      </c>
      <c r="F11" s="5">
        <v>12</v>
      </c>
      <c r="G11" s="14">
        <v>8</v>
      </c>
      <c r="H11" s="15">
        <v>8</v>
      </c>
      <c r="I11" s="15">
        <v>6</v>
      </c>
      <c r="J11" s="15" t="s">
        <v>34</v>
      </c>
      <c r="K11" s="15">
        <v>13</v>
      </c>
      <c r="L11" s="13">
        <v>12</v>
      </c>
      <c r="M11" s="15">
        <v>6</v>
      </c>
      <c r="N11" s="15">
        <v>6</v>
      </c>
      <c r="O11" s="15">
        <v>5</v>
      </c>
      <c r="P11" s="15">
        <v>8</v>
      </c>
      <c r="Q11" s="15">
        <v>4</v>
      </c>
      <c r="R11" s="15" t="s">
        <v>34</v>
      </c>
      <c r="S11" s="15">
        <v>15</v>
      </c>
      <c r="T11" s="13">
        <v>13</v>
      </c>
      <c r="U11" s="20">
        <v>12</v>
      </c>
    </row>
    <row r="12" spans="1:21" x14ac:dyDescent="0.35">
      <c r="A12" s="5" t="s">
        <v>48</v>
      </c>
      <c r="B12" s="6" t="s">
        <v>16</v>
      </c>
      <c r="C12" s="6" t="s">
        <v>11</v>
      </c>
      <c r="D12" s="6" t="s">
        <v>33</v>
      </c>
      <c r="E12" s="13">
        <v>60</v>
      </c>
      <c r="F12" s="5">
        <v>12</v>
      </c>
      <c r="G12" s="15">
        <v>9</v>
      </c>
      <c r="H12" s="15">
        <v>8</v>
      </c>
      <c r="I12" s="15">
        <v>6</v>
      </c>
      <c r="J12" s="15" t="s">
        <v>34</v>
      </c>
      <c r="K12" s="15">
        <v>13</v>
      </c>
      <c r="L12" s="13">
        <v>12</v>
      </c>
      <c r="M12" s="15">
        <v>6</v>
      </c>
      <c r="N12" s="15">
        <v>7</v>
      </c>
      <c r="O12" s="15">
        <v>5</v>
      </c>
      <c r="P12" s="15">
        <v>8</v>
      </c>
      <c r="Q12" s="15">
        <v>5</v>
      </c>
      <c r="R12" s="15" t="s">
        <v>34</v>
      </c>
      <c r="S12" s="15">
        <v>15</v>
      </c>
      <c r="T12" s="13">
        <v>12</v>
      </c>
      <c r="U12" s="20">
        <v>12</v>
      </c>
    </row>
    <row r="13" spans="1:21" x14ac:dyDescent="0.35">
      <c r="A13" s="5" t="s">
        <v>49</v>
      </c>
      <c r="B13" s="6" t="s">
        <v>16</v>
      </c>
      <c r="C13" s="6" t="s">
        <v>33</v>
      </c>
      <c r="D13" s="6" t="s">
        <v>33</v>
      </c>
      <c r="E13" s="17">
        <v>60</v>
      </c>
      <c r="F13" s="8">
        <v>13</v>
      </c>
      <c r="G13" s="18">
        <v>8</v>
      </c>
      <c r="H13" s="18">
        <v>8</v>
      </c>
      <c r="I13" s="18">
        <v>6</v>
      </c>
      <c r="J13" s="18" t="s">
        <v>34</v>
      </c>
      <c r="K13" s="18">
        <v>13</v>
      </c>
      <c r="L13" s="17">
        <v>12</v>
      </c>
      <c r="M13" s="18">
        <v>6</v>
      </c>
      <c r="N13" s="18">
        <v>7</v>
      </c>
      <c r="O13" s="18">
        <v>5</v>
      </c>
      <c r="P13" s="18">
        <v>8</v>
      </c>
      <c r="Q13" s="18">
        <v>5</v>
      </c>
      <c r="R13" s="18" t="s">
        <v>34</v>
      </c>
      <c r="S13" s="18">
        <v>15</v>
      </c>
      <c r="T13" s="17">
        <v>12</v>
      </c>
      <c r="U13" s="19">
        <v>12</v>
      </c>
    </row>
    <row r="14" spans="1:21" x14ac:dyDescent="0.35">
      <c r="A14" s="2" t="s">
        <v>50</v>
      </c>
      <c r="B14" s="3" t="s">
        <v>17</v>
      </c>
      <c r="C14" s="3" t="s">
        <v>8</v>
      </c>
      <c r="D14" s="3" t="s">
        <v>33</v>
      </c>
      <c r="E14" s="13">
        <v>60</v>
      </c>
      <c r="F14" s="5" t="s">
        <v>34</v>
      </c>
      <c r="G14" s="14">
        <v>6</v>
      </c>
      <c r="H14" s="14">
        <v>6</v>
      </c>
      <c r="I14" s="15">
        <v>4</v>
      </c>
      <c r="J14" s="14" t="s">
        <v>34</v>
      </c>
      <c r="K14" s="14" t="s">
        <v>34</v>
      </c>
      <c r="L14" s="13" t="s">
        <v>34</v>
      </c>
      <c r="M14" s="14">
        <v>4</v>
      </c>
      <c r="N14" s="15" t="s">
        <v>34</v>
      </c>
      <c r="O14" s="14">
        <v>4</v>
      </c>
      <c r="P14" s="14">
        <v>6</v>
      </c>
      <c r="Q14" s="15">
        <v>3</v>
      </c>
      <c r="R14" s="14" t="s">
        <v>34</v>
      </c>
      <c r="S14" s="14" t="s">
        <v>34</v>
      </c>
      <c r="T14" s="13">
        <v>12</v>
      </c>
      <c r="U14" s="20">
        <v>12</v>
      </c>
    </row>
    <row r="15" spans="1:21" x14ac:dyDescent="0.35">
      <c r="A15" s="5" t="s">
        <v>51</v>
      </c>
      <c r="B15" s="6" t="s">
        <v>17</v>
      </c>
      <c r="C15" s="6" t="s">
        <v>10</v>
      </c>
      <c r="D15" s="6" t="s">
        <v>33</v>
      </c>
      <c r="E15" s="13">
        <v>60</v>
      </c>
      <c r="F15" s="5">
        <v>9</v>
      </c>
      <c r="G15" s="14">
        <v>6</v>
      </c>
      <c r="H15" s="15">
        <v>6</v>
      </c>
      <c r="I15" s="15">
        <v>4</v>
      </c>
      <c r="J15" s="15" t="s">
        <v>34</v>
      </c>
      <c r="K15" s="15">
        <v>12</v>
      </c>
      <c r="L15" s="13">
        <v>12</v>
      </c>
      <c r="M15" s="15">
        <v>5</v>
      </c>
      <c r="N15" s="15">
        <v>6</v>
      </c>
      <c r="O15" s="15">
        <v>3</v>
      </c>
      <c r="P15" s="15">
        <v>6</v>
      </c>
      <c r="Q15" s="15">
        <v>3</v>
      </c>
      <c r="R15" s="15" t="s">
        <v>34</v>
      </c>
      <c r="S15" s="15">
        <v>13</v>
      </c>
      <c r="T15" s="13">
        <v>13</v>
      </c>
      <c r="U15" s="20">
        <v>12</v>
      </c>
    </row>
    <row r="16" spans="1:21" x14ac:dyDescent="0.35">
      <c r="A16" s="5" t="s">
        <v>52</v>
      </c>
      <c r="B16" s="6" t="s">
        <v>17</v>
      </c>
      <c r="C16" s="6" t="s">
        <v>11</v>
      </c>
      <c r="D16" s="6" t="s">
        <v>33</v>
      </c>
      <c r="E16" s="13">
        <v>60</v>
      </c>
      <c r="F16" s="5">
        <v>10</v>
      </c>
      <c r="G16" s="15">
        <v>7</v>
      </c>
      <c r="H16" s="15">
        <v>7</v>
      </c>
      <c r="I16" s="15">
        <v>4</v>
      </c>
      <c r="J16" s="15" t="s">
        <v>34</v>
      </c>
      <c r="K16" s="15">
        <v>12</v>
      </c>
      <c r="L16" s="13">
        <v>12</v>
      </c>
      <c r="M16" s="15">
        <v>6</v>
      </c>
      <c r="N16" s="15">
        <v>6</v>
      </c>
      <c r="O16" s="15">
        <v>4</v>
      </c>
      <c r="P16" s="15">
        <v>7</v>
      </c>
      <c r="Q16" s="15">
        <v>4</v>
      </c>
      <c r="R16" s="15" t="s">
        <v>34</v>
      </c>
      <c r="S16" s="15">
        <v>13</v>
      </c>
      <c r="T16" s="13">
        <v>12</v>
      </c>
      <c r="U16" s="20">
        <v>12</v>
      </c>
    </row>
    <row r="17" spans="1:21" x14ac:dyDescent="0.35">
      <c r="A17" s="8" t="s">
        <v>53</v>
      </c>
      <c r="B17" s="9" t="s">
        <v>17</v>
      </c>
      <c r="C17" s="9" t="s">
        <v>33</v>
      </c>
      <c r="D17" s="9" t="s">
        <v>33</v>
      </c>
      <c r="E17" s="17">
        <v>60</v>
      </c>
      <c r="F17" s="8">
        <v>10</v>
      </c>
      <c r="G17" s="18">
        <v>7</v>
      </c>
      <c r="H17" s="18">
        <v>6</v>
      </c>
      <c r="I17" s="18">
        <v>4</v>
      </c>
      <c r="J17" s="18" t="s">
        <v>34</v>
      </c>
      <c r="K17" s="18">
        <v>11</v>
      </c>
      <c r="L17" s="17">
        <v>12</v>
      </c>
      <c r="M17" s="18">
        <v>4</v>
      </c>
      <c r="N17" s="18">
        <v>6</v>
      </c>
      <c r="O17" s="18">
        <v>4</v>
      </c>
      <c r="P17" s="18">
        <v>6</v>
      </c>
      <c r="Q17" s="18">
        <v>4</v>
      </c>
      <c r="R17" s="18" t="s">
        <v>34</v>
      </c>
      <c r="S17" s="18">
        <v>13</v>
      </c>
      <c r="T17" s="17">
        <v>12</v>
      </c>
      <c r="U17" s="19">
        <v>12</v>
      </c>
    </row>
    <row r="18" spans="1:21" x14ac:dyDescent="0.35">
      <c r="A18" s="5" t="s">
        <v>54</v>
      </c>
      <c r="B18" s="6" t="s">
        <v>16</v>
      </c>
      <c r="C18" s="6" t="s">
        <v>8</v>
      </c>
      <c r="D18" s="6" t="s">
        <v>33</v>
      </c>
      <c r="E18" s="13">
        <v>200</v>
      </c>
      <c r="F18" s="21">
        <v>9</v>
      </c>
      <c r="G18" s="15" t="s">
        <v>34</v>
      </c>
      <c r="H18" s="15">
        <v>5</v>
      </c>
      <c r="I18" s="15">
        <v>5</v>
      </c>
      <c r="J18" s="15">
        <v>6</v>
      </c>
      <c r="K18" s="15">
        <v>7</v>
      </c>
      <c r="L18" s="16" t="s">
        <v>34</v>
      </c>
      <c r="M18" s="15">
        <v>6</v>
      </c>
      <c r="N18" s="15">
        <v>5</v>
      </c>
      <c r="O18" s="15" t="s">
        <v>34</v>
      </c>
      <c r="P18" s="15">
        <v>5</v>
      </c>
      <c r="Q18" s="15">
        <v>4</v>
      </c>
      <c r="R18" s="15">
        <v>7</v>
      </c>
      <c r="S18" s="15" t="s">
        <v>34</v>
      </c>
      <c r="T18" s="16">
        <v>5</v>
      </c>
      <c r="U18" s="20">
        <v>5</v>
      </c>
    </row>
    <row r="19" spans="1:21" x14ac:dyDescent="0.35">
      <c r="A19" s="5" t="s">
        <v>55</v>
      </c>
      <c r="B19" s="6" t="s">
        <v>16</v>
      </c>
      <c r="C19" s="6" t="s">
        <v>10</v>
      </c>
      <c r="D19" s="6" t="s">
        <v>33</v>
      </c>
      <c r="E19" s="13">
        <v>200</v>
      </c>
      <c r="F19" s="21">
        <v>10</v>
      </c>
      <c r="G19" s="15">
        <v>8</v>
      </c>
      <c r="H19" s="15">
        <v>7</v>
      </c>
      <c r="I19" s="15">
        <v>6</v>
      </c>
      <c r="J19" s="15">
        <v>6</v>
      </c>
      <c r="K19" s="15">
        <v>8</v>
      </c>
      <c r="L19" s="16">
        <v>5</v>
      </c>
      <c r="M19" s="15">
        <v>6</v>
      </c>
      <c r="N19" s="15">
        <v>5</v>
      </c>
      <c r="O19" s="15">
        <v>5</v>
      </c>
      <c r="P19" s="15">
        <v>7</v>
      </c>
      <c r="Q19" s="15">
        <v>4</v>
      </c>
      <c r="R19" s="15">
        <v>8</v>
      </c>
      <c r="S19" s="15">
        <v>10</v>
      </c>
      <c r="T19" s="16">
        <v>5</v>
      </c>
      <c r="U19" s="20">
        <v>6</v>
      </c>
    </row>
    <row r="20" spans="1:21" x14ac:dyDescent="0.35">
      <c r="A20" s="5" t="s">
        <v>56</v>
      </c>
      <c r="B20" s="6" t="s">
        <v>16</v>
      </c>
      <c r="C20" s="6" t="s">
        <v>11</v>
      </c>
      <c r="D20" s="6" t="s">
        <v>33</v>
      </c>
      <c r="E20" s="13">
        <v>200</v>
      </c>
      <c r="F20" s="21">
        <v>11</v>
      </c>
      <c r="G20" s="15">
        <v>9</v>
      </c>
      <c r="H20" s="15">
        <v>7</v>
      </c>
      <c r="I20" s="15">
        <v>5</v>
      </c>
      <c r="J20" s="15">
        <v>6</v>
      </c>
      <c r="K20" s="15">
        <v>8</v>
      </c>
      <c r="L20" s="16">
        <v>5</v>
      </c>
      <c r="M20" s="15">
        <v>6</v>
      </c>
      <c r="N20" s="15">
        <v>5</v>
      </c>
      <c r="O20" s="15">
        <v>5</v>
      </c>
      <c r="P20" s="15">
        <v>7</v>
      </c>
      <c r="Q20" s="15">
        <v>4</v>
      </c>
      <c r="R20" s="15">
        <v>7</v>
      </c>
      <c r="S20" s="15">
        <v>11</v>
      </c>
      <c r="T20" s="16">
        <v>6</v>
      </c>
      <c r="U20" s="20">
        <v>5</v>
      </c>
    </row>
    <row r="21" spans="1:21" x14ac:dyDescent="0.35">
      <c r="A21" s="5" t="s">
        <v>57</v>
      </c>
      <c r="B21" s="6" t="s">
        <v>16</v>
      </c>
      <c r="C21" s="6" t="s">
        <v>33</v>
      </c>
      <c r="D21" s="6" t="s">
        <v>33</v>
      </c>
      <c r="E21" s="13">
        <v>200</v>
      </c>
      <c r="F21" s="22">
        <v>11</v>
      </c>
      <c r="G21" s="23">
        <v>8</v>
      </c>
      <c r="H21" s="23">
        <v>7</v>
      </c>
      <c r="I21" s="23">
        <v>5</v>
      </c>
      <c r="J21" s="23">
        <v>6</v>
      </c>
      <c r="K21" s="23">
        <v>7</v>
      </c>
      <c r="L21" s="24">
        <v>5</v>
      </c>
      <c r="M21" s="23">
        <v>6</v>
      </c>
      <c r="N21" s="23">
        <v>5</v>
      </c>
      <c r="O21" s="23">
        <v>5</v>
      </c>
      <c r="P21" s="23">
        <v>7</v>
      </c>
      <c r="Q21" s="23">
        <v>4</v>
      </c>
      <c r="R21" s="23">
        <v>8</v>
      </c>
      <c r="S21" s="23">
        <v>10</v>
      </c>
      <c r="T21" s="24">
        <v>6</v>
      </c>
      <c r="U21" s="19">
        <v>5</v>
      </c>
    </row>
    <row r="22" spans="1:21" x14ac:dyDescent="0.35">
      <c r="A22" s="2" t="s">
        <v>58</v>
      </c>
      <c r="B22" s="3" t="s">
        <v>17</v>
      </c>
      <c r="C22" s="3" t="s">
        <v>8</v>
      </c>
      <c r="D22" s="3" t="s">
        <v>33</v>
      </c>
      <c r="E22" s="25">
        <v>200</v>
      </c>
      <c r="F22" s="21" t="s">
        <v>34</v>
      </c>
      <c r="G22" s="15">
        <v>5</v>
      </c>
      <c r="H22" s="15">
        <v>4</v>
      </c>
      <c r="I22" s="15">
        <v>4</v>
      </c>
      <c r="J22" s="15">
        <v>4</v>
      </c>
      <c r="K22" s="15">
        <v>6</v>
      </c>
      <c r="L22" s="16">
        <v>4</v>
      </c>
      <c r="M22" s="15">
        <v>4</v>
      </c>
      <c r="N22" s="15">
        <v>3</v>
      </c>
      <c r="O22" s="15">
        <v>3</v>
      </c>
      <c r="P22" s="15">
        <v>4</v>
      </c>
      <c r="Q22" s="15">
        <v>3</v>
      </c>
      <c r="R22" s="15">
        <v>5</v>
      </c>
      <c r="S22" s="15">
        <v>7</v>
      </c>
      <c r="T22" s="16">
        <v>4</v>
      </c>
      <c r="U22" s="20">
        <v>4</v>
      </c>
    </row>
    <row r="23" spans="1:21" x14ac:dyDescent="0.35">
      <c r="A23" s="5" t="s">
        <v>59</v>
      </c>
      <c r="B23" s="6" t="s">
        <v>17</v>
      </c>
      <c r="C23" s="6" t="s">
        <v>10</v>
      </c>
      <c r="D23" s="6" t="s">
        <v>33</v>
      </c>
      <c r="E23" s="13">
        <v>200</v>
      </c>
      <c r="F23" s="21">
        <v>7</v>
      </c>
      <c r="G23" s="15">
        <v>6</v>
      </c>
      <c r="H23" s="15">
        <v>5</v>
      </c>
      <c r="I23" s="15">
        <v>4</v>
      </c>
      <c r="J23" s="15">
        <v>5</v>
      </c>
      <c r="K23" s="15">
        <v>6</v>
      </c>
      <c r="L23" s="16">
        <v>4</v>
      </c>
      <c r="M23" s="15">
        <v>5</v>
      </c>
      <c r="N23" s="15">
        <v>4</v>
      </c>
      <c r="O23" s="15">
        <v>3</v>
      </c>
      <c r="P23" s="15">
        <v>5</v>
      </c>
      <c r="Q23" s="15">
        <v>3</v>
      </c>
      <c r="R23" s="15">
        <v>6</v>
      </c>
      <c r="S23" s="15">
        <v>8</v>
      </c>
      <c r="T23" s="16">
        <v>5</v>
      </c>
      <c r="U23" s="20">
        <v>5</v>
      </c>
    </row>
    <row r="24" spans="1:21" x14ac:dyDescent="0.35">
      <c r="A24" s="5" t="s">
        <v>60</v>
      </c>
      <c r="B24" s="6" t="s">
        <v>17</v>
      </c>
      <c r="C24" s="6" t="s">
        <v>11</v>
      </c>
      <c r="D24" s="6" t="s">
        <v>33</v>
      </c>
      <c r="E24" s="13">
        <v>200</v>
      </c>
      <c r="F24" s="21">
        <v>7</v>
      </c>
      <c r="G24" s="15">
        <v>6</v>
      </c>
      <c r="H24" s="15">
        <v>6</v>
      </c>
      <c r="I24" s="15">
        <v>4</v>
      </c>
      <c r="J24" s="15">
        <v>5</v>
      </c>
      <c r="K24" s="15">
        <v>6</v>
      </c>
      <c r="L24" s="16">
        <v>4</v>
      </c>
      <c r="M24" s="15">
        <v>6</v>
      </c>
      <c r="N24" s="15">
        <v>4</v>
      </c>
      <c r="O24" s="15">
        <v>4</v>
      </c>
      <c r="P24" s="15">
        <v>6</v>
      </c>
      <c r="Q24" s="15">
        <v>3</v>
      </c>
      <c r="R24" s="15">
        <v>5</v>
      </c>
      <c r="S24" s="15">
        <v>8</v>
      </c>
      <c r="T24" s="16">
        <v>5</v>
      </c>
      <c r="U24" s="20">
        <v>5</v>
      </c>
    </row>
    <row r="25" spans="1:21" x14ac:dyDescent="0.35">
      <c r="A25" s="8" t="s">
        <v>61</v>
      </c>
      <c r="B25" s="9" t="s">
        <v>17</v>
      </c>
      <c r="C25" s="9" t="s">
        <v>33</v>
      </c>
      <c r="D25" s="9" t="s">
        <v>33</v>
      </c>
      <c r="E25" s="17">
        <v>200</v>
      </c>
      <c r="F25" s="22">
        <v>8</v>
      </c>
      <c r="G25" s="23">
        <v>6</v>
      </c>
      <c r="H25" s="23">
        <v>5</v>
      </c>
      <c r="I25" s="23">
        <v>4</v>
      </c>
      <c r="J25" s="23">
        <v>5</v>
      </c>
      <c r="K25" s="23">
        <v>6</v>
      </c>
      <c r="L25" s="24">
        <v>4</v>
      </c>
      <c r="M25" s="23">
        <v>4</v>
      </c>
      <c r="N25" s="23">
        <v>4</v>
      </c>
      <c r="O25" s="23">
        <v>4</v>
      </c>
      <c r="P25" s="23">
        <v>5</v>
      </c>
      <c r="Q25" s="23">
        <v>3</v>
      </c>
      <c r="R25" s="23">
        <v>5</v>
      </c>
      <c r="S25" s="23">
        <v>8</v>
      </c>
      <c r="T25" s="24">
        <v>4</v>
      </c>
      <c r="U25" s="19">
        <v>4</v>
      </c>
    </row>
    <row r="26" spans="1:21" x14ac:dyDescent="0.35">
      <c r="A26" s="5" t="s">
        <v>62</v>
      </c>
      <c r="B26" s="6" t="s">
        <v>16</v>
      </c>
      <c r="C26" s="6" t="s">
        <v>8</v>
      </c>
      <c r="D26" s="6" t="s">
        <v>33</v>
      </c>
      <c r="E26" s="26">
        <v>0</v>
      </c>
      <c r="F26" s="5">
        <v>9</v>
      </c>
      <c r="G26" s="15" t="s">
        <v>34</v>
      </c>
      <c r="H26" s="15">
        <v>5</v>
      </c>
      <c r="I26" s="15">
        <v>5</v>
      </c>
      <c r="J26" s="15">
        <v>6</v>
      </c>
      <c r="K26" s="15">
        <v>7</v>
      </c>
      <c r="L26" s="16">
        <v>4</v>
      </c>
      <c r="M26" s="15">
        <v>6</v>
      </c>
      <c r="N26" s="15">
        <v>5</v>
      </c>
      <c r="O26" s="14" t="s">
        <v>34</v>
      </c>
      <c r="P26" s="15">
        <v>5</v>
      </c>
      <c r="Q26" s="15">
        <v>4</v>
      </c>
      <c r="R26" s="15">
        <v>7</v>
      </c>
      <c r="S26" s="15">
        <v>9</v>
      </c>
      <c r="T26" s="13">
        <v>5</v>
      </c>
      <c r="U26" s="1"/>
    </row>
    <row r="27" spans="1:21" x14ac:dyDescent="0.35">
      <c r="A27" s="5" t="s">
        <v>63</v>
      </c>
      <c r="B27" s="6" t="s">
        <v>16</v>
      </c>
      <c r="C27" s="6" t="s">
        <v>10</v>
      </c>
      <c r="D27" s="6" t="s">
        <v>33</v>
      </c>
      <c r="E27" s="16">
        <v>0</v>
      </c>
      <c r="F27" s="5">
        <v>10</v>
      </c>
      <c r="G27" s="14">
        <v>8</v>
      </c>
      <c r="H27" s="15">
        <v>7</v>
      </c>
      <c r="I27" s="15">
        <v>6</v>
      </c>
      <c r="J27" s="15">
        <v>6</v>
      </c>
      <c r="K27" s="15">
        <v>7</v>
      </c>
      <c r="L27" s="13">
        <v>5</v>
      </c>
      <c r="M27" s="15">
        <v>6</v>
      </c>
      <c r="N27" s="15">
        <v>5</v>
      </c>
      <c r="O27" s="15">
        <v>5</v>
      </c>
      <c r="P27" s="15">
        <v>7</v>
      </c>
      <c r="Q27" s="15">
        <v>4</v>
      </c>
      <c r="R27" s="15">
        <v>8</v>
      </c>
      <c r="S27" s="15">
        <v>10</v>
      </c>
      <c r="T27" s="13">
        <v>5</v>
      </c>
      <c r="U27" s="1"/>
    </row>
    <row r="28" spans="1:21" x14ac:dyDescent="0.35">
      <c r="A28" s="5" t="s">
        <v>64</v>
      </c>
      <c r="B28" s="6" t="s">
        <v>16</v>
      </c>
      <c r="C28" s="6" t="s">
        <v>11</v>
      </c>
      <c r="D28" s="6" t="s">
        <v>33</v>
      </c>
      <c r="E28" s="16">
        <v>0</v>
      </c>
      <c r="F28" s="5">
        <v>11</v>
      </c>
      <c r="G28" s="14">
        <v>9</v>
      </c>
      <c r="H28" s="15">
        <v>7</v>
      </c>
      <c r="I28" s="15">
        <v>5</v>
      </c>
      <c r="J28" s="15">
        <v>6</v>
      </c>
      <c r="K28" s="15">
        <v>8</v>
      </c>
      <c r="L28" s="13">
        <v>5</v>
      </c>
      <c r="M28" s="15">
        <v>6</v>
      </c>
      <c r="N28" s="15">
        <v>5</v>
      </c>
      <c r="O28" s="15">
        <v>5</v>
      </c>
      <c r="P28" s="15">
        <v>7</v>
      </c>
      <c r="Q28" s="15">
        <v>4</v>
      </c>
      <c r="R28" s="15">
        <v>7</v>
      </c>
      <c r="S28" s="15">
        <v>11</v>
      </c>
      <c r="T28" s="13">
        <v>6</v>
      </c>
      <c r="U28" s="1"/>
    </row>
    <row r="29" spans="1:21" x14ac:dyDescent="0.35">
      <c r="A29" s="5" t="s">
        <v>65</v>
      </c>
      <c r="B29" s="6" t="s">
        <v>16</v>
      </c>
      <c r="C29" s="6" t="s">
        <v>33</v>
      </c>
      <c r="D29" s="6" t="s">
        <v>33</v>
      </c>
      <c r="E29" s="24">
        <v>0</v>
      </c>
      <c r="F29" s="8">
        <v>11</v>
      </c>
      <c r="G29" s="18">
        <v>8</v>
      </c>
      <c r="H29" s="18">
        <v>7</v>
      </c>
      <c r="I29" s="18">
        <v>5</v>
      </c>
      <c r="J29" s="18">
        <v>6</v>
      </c>
      <c r="K29" s="18">
        <v>7</v>
      </c>
      <c r="L29" s="17">
        <v>5</v>
      </c>
      <c r="M29" s="18">
        <v>6</v>
      </c>
      <c r="N29" s="18">
        <v>5</v>
      </c>
      <c r="O29" s="18">
        <v>5</v>
      </c>
      <c r="P29" s="18">
        <v>7</v>
      </c>
      <c r="Q29" s="18">
        <v>4</v>
      </c>
      <c r="R29" s="18">
        <v>8</v>
      </c>
      <c r="S29" s="18">
        <v>10</v>
      </c>
      <c r="T29" s="17">
        <v>6</v>
      </c>
      <c r="U29" s="1"/>
    </row>
    <row r="30" spans="1:21" x14ac:dyDescent="0.35">
      <c r="A30" s="2" t="s">
        <v>66</v>
      </c>
      <c r="B30" s="3" t="s">
        <v>17</v>
      </c>
      <c r="C30" s="3" t="s">
        <v>8</v>
      </c>
      <c r="D30" s="3" t="s">
        <v>33</v>
      </c>
      <c r="E30" s="26">
        <v>0</v>
      </c>
      <c r="F30" s="15" t="s">
        <v>34</v>
      </c>
      <c r="G30" s="15">
        <v>5</v>
      </c>
      <c r="H30" s="15">
        <v>4</v>
      </c>
      <c r="I30" s="14">
        <v>4</v>
      </c>
      <c r="J30" s="15">
        <v>4</v>
      </c>
      <c r="K30" s="15">
        <v>5</v>
      </c>
      <c r="L30" s="13">
        <v>4</v>
      </c>
      <c r="M30" s="15">
        <v>4</v>
      </c>
      <c r="N30" s="15">
        <v>3</v>
      </c>
      <c r="O30" s="15">
        <v>3</v>
      </c>
      <c r="P30" s="15">
        <v>4</v>
      </c>
      <c r="Q30" s="15">
        <v>3</v>
      </c>
      <c r="R30" s="15">
        <v>5</v>
      </c>
      <c r="S30" s="15">
        <v>7</v>
      </c>
      <c r="T30" s="13">
        <v>4</v>
      </c>
      <c r="U30" s="1"/>
    </row>
    <row r="31" spans="1:21" x14ac:dyDescent="0.35">
      <c r="A31" s="5" t="s">
        <v>67</v>
      </c>
      <c r="B31" s="6" t="s">
        <v>17</v>
      </c>
      <c r="C31" s="6" t="s">
        <v>10</v>
      </c>
      <c r="D31" s="6" t="s">
        <v>33</v>
      </c>
      <c r="E31" s="16">
        <v>0</v>
      </c>
      <c r="F31" s="5">
        <v>7</v>
      </c>
      <c r="G31" s="14">
        <v>6</v>
      </c>
      <c r="H31" s="15">
        <v>5</v>
      </c>
      <c r="I31" s="15">
        <v>4</v>
      </c>
      <c r="J31" s="15">
        <v>5</v>
      </c>
      <c r="K31" s="15">
        <v>6</v>
      </c>
      <c r="L31" s="13">
        <v>4</v>
      </c>
      <c r="M31" s="15">
        <v>5</v>
      </c>
      <c r="N31" s="15">
        <v>4</v>
      </c>
      <c r="O31" s="15">
        <v>3</v>
      </c>
      <c r="P31" s="15">
        <v>5</v>
      </c>
      <c r="Q31" s="15">
        <v>3</v>
      </c>
      <c r="R31" s="15">
        <v>6</v>
      </c>
      <c r="S31" s="15">
        <v>8</v>
      </c>
      <c r="T31" s="13">
        <v>4</v>
      </c>
      <c r="U31" s="1"/>
    </row>
    <row r="32" spans="1:21" x14ac:dyDescent="0.35">
      <c r="A32" s="5" t="s">
        <v>68</v>
      </c>
      <c r="B32" s="6" t="s">
        <v>17</v>
      </c>
      <c r="C32" s="6" t="s">
        <v>11</v>
      </c>
      <c r="D32" s="6" t="s">
        <v>33</v>
      </c>
      <c r="E32" s="16">
        <v>0</v>
      </c>
      <c r="F32" s="5">
        <v>7</v>
      </c>
      <c r="G32" s="15">
        <v>6</v>
      </c>
      <c r="H32" s="15">
        <v>6</v>
      </c>
      <c r="I32" s="15">
        <v>4</v>
      </c>
      <c r="J32" s="15">
        <v>5</v>
      </c>
      <c r="K32" s="15">
        <v>6</v>
      </c>
      <c r="L32" s="13">
        <v>4</v>
      </c>
      <c r="M32" s="15">
        <v>6</v>
      </c>
      <c r="N32" s="15">
        <v>4</v>
      </c>
      <c r="O32" s="15">
        <v>4</v>
      </c>
      <c r="P32" s="15">
        <v>6</v>
      </c>
      <c r="Q32" s="15">
        <v>3</v>
      </c>
      <c r="R32" s="15">
        <v>5</v>
      </c>
      <c r="S32" s="15">
        <v>8</v>
      </c>
      <c r="T32" s="13">
        <v>4</v>
      </c>
      <c r="U32" s="1"/>
    </row>
    <row r="33" spans="1:21" x14ac:dyDescent="0.35">
      <c r="A33" s="8" t="s">
        <v>69</v>
      </c>
      <c r="B33" s="9" t="s">
        <v>17</v>
      </c>
      <c r="C33" s="9" t="s">
        <v>33</v>
      </c>
      <c r="D33" s="9" t="s">
        <v>33</v>
      </c>
      <c r="E33" s="24">
        <v>0</v>
      </c>
      <c r="F33" s="8">
        <v>8</v>
      </c>
      <c r="G33" s="18">
        <v>6</v>
      </c>
      <c r="H33" s="18">
        <v>5</v>
      </c>
      <c r="I33" s="18">
        <v>4</v>
      </c>
      <c r="J33" s="18">
        <v>5</v>
      </c>
      <c r="K33" s="18">
        <v>5</v>
      </c>
      <c r="L33" s="17">
        <v>4</v>
      </c>
      <c r="M33" s="18">
        <v>4</v>
      </c>
      <c r="N33" s="18">
        <v>4</v>
      </c>
      <c r="O33" s="18">
        <v>4</v>
      </c>
      <c r="P33" s="18">
        <v>5</v>
      </c>
      <c r="Q33" s="18">
        <v>3</v>
      </c>
      <c r="R33" s="18">
        <v>5</v>
      </c>
      <c r="S33" s="18">
        <v>7</v>
      </c>
      <c r="T33" s="17">
        <v>4</v>
      </c>
      <c r="U33" s="1"/>
    </row>
  </sheetData>
  <conditionalFormatting sqref="A2:A33">
    <cfRule type="duplicateValues" dxfId="3" priority="1"/>
  </conditionalFormatting>
  <pageMargins left="0.7" right="0.7" top="0.75" bottom="0.75" header="0.3" footer="0.3"/>
  <pageSetup orientation="portrait" verticalDpi="0" r:id="rId1"/>
  <ignoredErrors>
    <ignoredError sqref="A2:A25 A26:A33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5AE43-842B-41DC-BABD-FFB291554F8C}">
  <dimension ref="A1:U33"/>
  <sheetViews>
    <sheetView workbookViewId="0">
      <selection activeCell="J7" sqref="J7:L7"/>
    </sheetView>
  </sheetViews>
  <sheetFormatPr defaultRowHeight="14.5" x14ac:dyDescent="0.35"/>
  <cols>
    <col min="1" max="1" width="12.1796875" style="1" customWidth="1"/>
    <col min="2" max="5" width="15.54296875" customWidth="1"/>
    <col min="6" max="20" width="10.54296875" customWidth="1"/>
    <col min="21" max="21" width="16.81640625" customWidth="1"/>
  </cols>
  <sheetData>
    <row r="1" spans="1:21" x14ac:dyDescent="0.35">
      <c r="A1" s="2" t="s">
        <v>70</v>
      </c>
      <c r="B1" s="3" t="s">
        <v>0</v>
      </c>
      <c r="C1" s="3" t="s">
        <v>1</v>
      </c>
      <c r="D1" s="3" t="s">
        <v>2</v>
      </c>
      <c r="E1" s="7" t="s">
        <v>35</v>
      </c>
      <c r="F1" s="10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4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30</v>
      </c>
      <c r="S1" s="3" t="s">
        <v>31</v>
      </c>
      <c r="T1" s="4" t="s">
        <v>32</v>
      </c>
      <c r="U1" s="11" t="s">
        <v>36</v>
      </c>
    </row>
    <row r="2" spans="1:21" x14ac:dyDescent="0.35">
      <c r="A2" s="5" t="s">
        <v>38</v>
      </c>
      <c r="B2" s="6" t="s">
        <v>16</v>
      </c>
      <c r="C2" s="6" t="s">
        <v>8</v>
      </c>
      <c r="D2" s="6" t="s">
        <v>33</v>
      </c>
      <c r="E2" s="13">
        <v>40</v>
      </c>
      <c r="F2" s="27" t="s">
        <v>34</v>
      </c>
      <c r="G2" s="28">
        <v>8</v>
      </c>
      <c r="H2" s="28" t="s">
        <v>34</v>
      </c>
      <c r="I2" s="28" t="s">
        <v>34</v>
      </c>
      <c r="J2" s="28" t="s">
        <v>34</v>
      </c>
      <c r="K2" s="28" t="s">
        <v>34</v>
      </c>
      <c r="L2" s="29" t="s">
        <v>34</v>
      </c>
      <c r="M2" s="14">
        <v>6</v>
      </c>
      <c r="N2" s="15" t="s">
        <v>34</v>
      </c>
      <c r="O2" s="14">
        <v>5</v>
      </c>
      <c r="P2" s="15" t="s">
        <v>34</v>
      </c>
      <c r="Q2" s="14">
        <v>5</v>
      </c>
      <c r="R2" s="14" t="s">
        <v>34</v>
      </c>
      <c r="S2" s="15" t="s">
        <v>34</v>
      </c>
      <c r="T2" s="13" t="s">
        <v>34</v>
      </c>
      <c r="U2" s="13" t="s">
        <v>34</v>
      </c>
    </row>
    <row r="3" spans="1:21" x14ac:dyDescent="0.35">
      <c r="A3" s="5" t="s">
        <v>39</v>
      </c>
      <c r="B3" s="6" t="s">
        <v>16</v>
      </c>
      <c r="C3" s="6" t="s">
        <v>10</v>
      </c>
      <c r="D3" s="6" t="s">
        <v>33</v>
      </c>
      <c r="E3" s="13">
        <v>40</v>
      </c>
      <c r="F3" s="27" t="s">
        <v>34</v>
      </c>
      <c r="G3" s="28">
        <v>7</v>
      </c>
      <c r="H3" s="28" t="s">
        <v>34</v>
      </c>
      <c r="I3" s="28">
        <v>5</v>
      </c>
      <c r="J3" s="28" t="s">
        <v>34</v>
      </c>
      <c r="K3" s="28" t="s">
        <v>34</v>
      </c>
      <c r="L3" s="29" t="s">
        <v>34</v>
      </c>
      <c r="M3" s="14">
        <v>6</v>
      </c>
      <c r="N3" s="14">
        <v>9</v>
      </c>
      <c r="O3" s="14">
        <v>5</v>
      </c>
      <c r="P3" s="14" t="s">
        <v>34</v>
      </c>
      <c r="Q3" s="15">
        <v>5</v>
      </c>
      <c r="R3" s="14" t="s">
        <v>34</v>
      </c>
      <c r="S3" s="14" t="s">
        <v>34</v>
      </c>
      <c r="T3" s="13" t="s">
        <v>34</v>
      </c>
      <c r="U3" s="13" t="s">
        <v>34</v>
      </c>
    </row>
    <row r="4" spans="1:21" x14ac:dyDescent="0.35">
      <c r="A4" s="5" t="s">
        <v>40</v>
      </c>
      <c r="B4" s="6" t="s">
        <v>16</v>
      </c>
      <c r="C4" s="6" t="s">
        <v>11</v>
      </c>
      <c r="D4" s="6" t="s">
        <v>33</v>
      </c>
      <c r="E4" s="13">
        <v>40</v>
      </c>
      <c r="F4" s="27" t="s">
        <v>34</v>
      </c>
      <c r="G4" s="28">
        <v>9</v>
      </c>
      <c r="H4" s="28" t="s">
        <v>34</v>
      </c>
      <c r="I4" s="28">
        <v>6</v>
      </c>
      <c r="J4" s="28" t="s">
        <v>34</v>
      </c>
      <c r="K4" s="28" t="s">
        <v>34</v>
      </c>
      <c r="L4" s="29" t="s">
        <v>34</v>
      </c>
      <c r="M4" s="14">
        <v>6</v>
      </c>
      <c r="N4" s="14">
        <v>9</v>
      </c>
      <c r="O4" s="14">
        <v>5</v>
      </c>
      <c r="P4" s="15" t="s">
        <v>34</v>
      </c>
      <c r="Q4" s="15">
        <v>5</v>
      </c>
      <c r="R4" s="15" t="s">
        <v>34</v>
      </c>
      <c r="S4" s="15" t="s">
        <v>34</v>
      </c>
      <c r="T4" s="13" t="s">
        <v>34</v>
      </c>
      <c r="U4" s="13" t="s">
        <v>34</v>
      </c>
    </row>
    <row r="5" spans="1:21" x14ac:dyDescent="0.35">
      <c r="A5" s="5" t="s">
        <v>41</v>
      </c>
      <c r="B5" s="6" t="s">
        <v>16</v>
      </c>
      <c r="C5" s="6" t="s">
        <v>33</v>
      </c>
      <c r="D5" s="6" t="s">
        <v>33</v>
      </c>
      <c r="E5" s="17">
        <v>40</v>
      </c>
      <c r="F5" s="30" t="s">
        <v>34</v>
      </c>
      <c r="G5" s="18">
        <v>9</v>
      </c>
      <c r="H5" s="18" t="s">
        <v>34</v>
      </c>
      <c r="I5" s="18">
        <v>6</v>
      </c>
      <c r="J5" s="18" t="s">
        <v>34</v>
      </c>
      <c r="K5" s="18" t="s">
        <v>34</v>
      </c>
      <c r="L5" s="17" t="s">
        <v>34</v>
      </c>
      <c r="M5" s="18">
        <v>6</v>
      </c>
      <c r="N5" s="18">
        <v>9</v>
      </c>
      <c r="O5" s="18">
        <v>5</v>
      </c>
      <c r="P5" s="18" t="s">
        <v>34</v>
      </c>
      <c r="Q5" s="18">
        <v>5</v>
      </c>
      <c r="R5" s="18" t="s">
        <v>34</v>
      </c>
      <c r="S5" s="18" t="s">
        <v>34</v>
      </c>
      <c r="T5" s="18" t="s">
        <v>34</v>
      </c>
      <c r="U5" s="19" t="s">
        <v>34</v>
      </c>
    </row>
    <row r="6" spans="1:21" x14ac:dyDescent="0.35">
      <c r="A6" s="2" t="s">
        <v>42</v>
      </c>
      <c r="B6" s="3" t="s">
        <v>17</v>
      </c>
      <c r="C6" s="3" t="s">
        <v>8</v>
      </c>
      <c r="D6" s="3" t="s">
        <v>33</v>
      </c>
      <c r="E6" s="13">
        <v>40</v>
      </c>
      <c r="F6" s="28" t="s">
        <v>34</v>
      </c>
      <c r="G6" s="28" t="s">
        <v>34</v>
      </c>
      <c r="H6" s="28" t="s">
        <v>34</v>
      </c>
      <c r="I6" s="28">
        <v>5</v>
      </c>
      <c r="J6" s="28" t="s">
        <v>34</v>
      </c>
      <c r="K6" s="28" t="s">
        <v>34</v>
      </c>
      <c r="L6" s="29" t="s">
        <v>34</v>
      </c>
      <c r="M6" s="14">
        <v>4</v>
      </c>
      <c r="N6" s="15" t="s">
        <v>34</v>
      </c>
      <c r="O6" s="14">
        <v>4</v>
      </c>
      <c r="P6" s="15" t="s">
        <v>34</v>
      </c>
      <c r="Q6" s="14">
        <v>4</v>
      </c>
      <c r="R6" s="14" t="s">
        <v>34</v>
      </c>
      <c r="S6" s="15" t="s">
        <v>34</v>
      </c>
      <c r="T6" s="13" t="s">
        <v>34</v>
      </c>
      <c r="U6" s="13" t="s">
        <v>34</v>
      </c>
    </row>
    <row r="7" spans="1:21" x14ac:dyDescent="0.35">
      <c r="A7" s="5" t="s">
        <v>43</v>
      </c>
      <c r="B7" s="6" t="s">
        <v>17</v>
      </c>
      <c r="C7" s="6" t="s">
        <v>10</v>
      </c>
      <c r="D7" s="6" t="s">
        <v>33</v>
      </c>
      <c r="E7" s="13">
        <v>40</v>
      </c>
      <c r="F7" s="27" t="s">
        <v>34</v>
      </c>
      <c r="G7" s="28" t="s">
        <v>121</v>
      </c>
      <c r="H7" s="28" t="s">
        <v>34</v>
      </c>
      <c r="I7" s="28">
        <v>4</v>
      </c>
      <c r="J7" s="28" t="s">
        <v>34</v>
      </c>
      <c r="K7" s="28" t="s">
        <v>34</v>
      </c>
      <c r="L7" s="29" t="s">
        <v>34</v>
      </c>
      <c r="M7" s="15">
        <v>5</v>
      </c>
      <c r="N7" s="14">
        <v>9</v>
      </c>
      <c r="O7" s="15">
        <v>4</v>
      </c>
      <c r="P7" s="15" t="s">
        <v>34</v>
      </c>
      <c r="Q7" s="15">
        <v>4</v>
      </c>
      <c r="R7" s="15" t="s">
        <v>34</v>
      </c>
      <c r="S7" s="15" t="s">
        <v>34</v>
      </c>
      <c r="T7" s="13" t="s">
        <v>34</v>
      </c>
      <c r="U7" s="13" t="s">
        <v>34</v>
      </c>
    </row>
    <row r="8" spans="1:21" x14ac:dyDescent="0.35">
      <c r="A8" s="5" t="s">
        <v>44</v>
      </c>
      <c r="B8" s="6" t="s">
        <v>17</v>
      </c>
      <c r="C8" s="6" t="s">
        <v>11</v>
      </c>
      <c r="D8" s="6" t="s">
        <v>33</v>
      </c>
      <c r="E8" s="13">
        <v>40</v>
      </c>
      <c r="F8" s="5" t="s">
        <v>34</v>
      </c>
      <c r="G8" s="15">
        <v>8</v>
      </c>
      <c r="H8" s="15" t="s">
        <v>34</v>
      </c>
      <c r="I8" s="15">
        <v>6</v>
      </c>
      <c r="J8" s="15" t="s">
        <v>34</v>
      </c>
      <c r="K8" s="15" t="s">
        <v>34</v>
      </c>
      <c r="L8" s="13" t="s">
        <v>34</v>
      </c>
      <c r="M8" s="15">
        <v>5</v>
      </c>
      <c r="N8" s="15">
        <v>9</v>
      </c>
      <c r="O8" s="15">
        <v>4</v>
      </c>
      <c r="P8" s="15" t="s">
        <v>34</v>
      </c>
      <c r="Q8" s="15">
        <v>5</v>
      </c>
      <c r="R8" s="15" t="s">
        <v>34</v>
      </c>
      <c r="S8" s="15" t="s">
        <v>34</v>
      </c>
      <c r="T8" s="13" t="s">
        <v>34</v>
      </c>
      <c r="U8" s="13" t="s">
        <v>34</v>
      </c>
    </row>
    <row r="9" spans="1:21" x14ac:dyDescent="0.35">
      <c r="A9" s="8" t="s">
        <v>45</v>
      </c>
      <c r="B9" s="9" t="s">
        <v>17</v>
      </c>
      <c r="C9" s="9" t="s">
        <v>33</v>
      </c>
      <c r="D9" s="9" t="s">
        <v>33</v>
      </c>
      <c r="E9" s="17">
        <v>40</v>
      </c>
      <c r="F9" s="8" t="s">
        <v>34</v>
      </c>
      <c r="G9" s="18">
        <v>7</v>
      </c>
      <c r="H9" s="18" t="s">
        <v>34</v>
      </c>
      <c r="I9" s="18">
        <v>5</v>
      </c>
      <c r="J9" s="18" t="s">
        <v>34</v>
      </c>
      <c r="K9" s="18" t="s">
        <v>34</v>
      </c>
      <c r="L9" s="17" t="s">
        <v>34</v>
      </c>
      <c r="M9" s="18">
        <v>5</v>
      </c>
      <c r="N9" s="18">
        <v>9</v>
      </c>
      <c r="O9" s="18">
        <v>5</v>
      </c>
      <c r="P9" s="18" t="s">
        <v>34</v>
      </c>
      <c r="Q9" s="18">
        <v>4</v>
      </c>
      <c r="R9" s="18" t="s">
        <v>34</v>
      </c>
      <c r="S9" s="18" t="s">
        <v>34</v>
      </c>
      <c r="T9" s="18" t="s">
        <v>34</v>
      </c>
      <c r="U9" s="19" t="s">
        <v>34</v>
      </c>
    </row>
    <row r="10" spans="1:21" x14ac:dyDescent="0.35">
      <c r="A10" s="5" t="s">
        <v>46</v>
      </c>
      <c r="B10" s="6" t="s">
        <v>16</v>
      </c>
      <c r="C10" s="6" t="s">
        <v>8</v>
      </c>
      <c r="D10" s="6" t="s">
        <v>33</v>
      </c>
      <c r="E10" s="13">
        <v>60</v>
      </c>
      <c r="F10" s="5">
        <v>11</v>
      </c>
      <c r="G10" s="15" t="s">
        <v>34</v>
      </c>
      <c r="H10" s="14">
        <v>7</v>
      </c>
      <c r="I10" s="15">
        <v>5</v>
      </c>
      <c r="J10" s="14" t="s">
        <v>34</v>
      </c>
      <c r="K10" s="14" t="s">
        <v>34</v>
      </c>
      <c r="L10" s="13" t="s">
        <v>34</v>
      </c>
      <c r="M10" s="14">
        <v>6</v>
      </c>
      <c r="N10" s="14" t="s">
        <v>34</v>
      </c>
      <c r="O10" s="15" t="s">
        <v>34</v>
      </c>
      <c r="P10" s="15">
        <v>7</v>
      </c>
      <c r="Q10" s="14">
        <v>4</v>
      </c>
      <c r="R10" s="14" t="s">
        <v>34</v>
      </c>
      <c r="S10" s="14">
        <v>14</v>
      </c>
      <c r="T10" s="13">
        <v>12</v>
      </c>
      <c r="U10" s="20">
        <v>12</v>
      </c>
    </row>
    <row r="11" spans="1:21" x14ac:dyDescent="0.35">
      <c r="A11" s="5" t="s">
        <v>47</v>
      </c>
      <c r="B11" s="6" t="s">
        <v>16</v>
      </c>
      <c r="C11" s="6" t="s">
        <v>10</v>
      </c>
      <c r="D11" s="6" t="s">
        <v>33</v>
      </c>
      <c r="E11" s="13">
        <v>60</v>
      </c>
      <c r="F11" s="5">
        <v>12</v>
      </c>
      <c r="G11" s="14">
        <v>8</v>
      </c>
      <c r="H11" s="15">
        <v>8</v>
      </c>
      <c r="I11" s="15">
        <v>6</v>
      </c>
      <c r="J11" s="15" t="s">
        <v>34</v>
      </c>
      <c r="K11" s="15">
        <v>13</v>
      </c>
      <c r="L11" s="13">
        <v>12</v>
      </c>
      <c r="M11" s="15">
        <v>6</v>
      </c>
      <c r="N11" s="15">
        <v>6</v>
      </c>
      <c r="O11" s="15">
        <v>5</v>
      </c>
      <c r="P11" s="15">
        <v>8</v>
      </c>
      <c r="Q11" s="15">
        <v>4</v>
      </c>
      <c r="R11" s="15" t="s">
        <v>34</v>
      </c>
      <c r="S11" s="15">
        <v>15</v>
      </c>
      <c r="T11" s="13">
        <v>13</v>
      </c>
      <c r="U11" s="20">
        <v>12</v>
      </c>
    </row>
    <row r="12" spans="1:21" x14ac:dyDescent="0.35">
      <c r="A12" s="5" t="s">
        <v>48</v>
      </c>
      <c r="B12" s="6" t="s">
        <v>16</v>
      </c>
      <c r="C12" s="6" t="s">
        <v>11</v>
      </c>
      <c r="D12" s="6" t="s">
        <v>33</v>
      </c>
      <c r="E12" s="13">
        <v>60</v>
      </c>
      <c r="F12" s="5">
        <v>12</v>
      </c>
      <c r="G12" s="15">
        <v>9</v>
      </c>
      <c r="H12" s="15">
        <v>8</v>
      </c>
      <c r="I12" s="15">
        <v>6</v>
      </c>
      <c r="J12" s="15" t="s">
        <v>34</v>
      </c>
      <c r="K12" s="15">
        <v>13</v>
      </c>
      <c r="L12" s="13">
        <v>12</v>
      </c>
      <c r="M12" s="15">
        <v>6</v>
      </c>
      <c r="N12" s="15">
        <v>7</v>
      </c>
      <c r="O12" s="15">
        <v>5</v>
      </c>
      <c r="P12" s="15">
        <v>8</v>
      </c>
      <c r="Q12" s="15">
        <v>5</v>
      </c>
      <c r="R12" s="15" t="s">
        <v>34</v>
      </c>
      <c r="S12" s="15">
        <v>15</v>
      </c>
      <c r="T12" s="13">
        <v>12</v>
      </c>
      <c r="U12" s="20">
        <v>12</v>
      </c>
    </row>
    <row r="13" spans="1:21" x14ac:dyDescent="0.35">
      <c r="A13" s="5" t="s">
        <v>49</v>
      </c>
      <c r="B13" s="6" t="s">
        <v>16</v>
      </c>
      <c r="C13" s="6" t="s">
        <v>33</v>
      </c>
      <c r="D13" s="6" t="s">
        <v>33</v>
      </c>
      <c r="E13" s="17">
        <v>60</v>
      </c>
      <c r="F13" s="8">
        <v>13</v>
      </c>
      <c r="G13" s="18">
        <v>8</v>
      </c>
      <c r="H13" s="18">
        <v>8</v>
      </c>
      <c r="I13" s="18">
        <v>6</v>
      </c>
      <c r="J13" s="18" t="s">
        <v>34</v>
      </c>
      <c r="K13" s="18">
        <v>13</v>
      </c>
      <c r="L13" s="17">
        <v>12</v>
      </c>
      <c r="M13" s="18">
        <v>6</v>
      </c>
      <c r="N13" s="18">
        <v>7</v>
      </c>
      <c r="O13" s="18">
        <v>5</v>
      </c>
      <c r="P13" s="18">
        <v>8</v>
      </c>
      <c r="Q13" s="18">
        <v>5</v>
      </c>
      <c r="R13" s="18" t="s">
        <v>34</v>
      </c>
      <c r="S13" s="18">
        <v>15</v>
      </c>
      <c r="T13" s="17">
        <v>12</v>
      </c>
      <c r="U13" s="19">
        <v>12</v>
      </c>
    </row>
    <row r="14" spans="1:21" x14ac:dyDescent="0.35">
      <c r="A14" s="2" t="s">
        <v>50</v>
      </c>
      <c r="B14" s="3" t="s">
        <v>17</v>
      </c>
      <c r="C14" s="3" t="s">
        <v>8</v>
      </c>
      <c r="D14" s="3" t="s">
        <v>33</v>
      </c>
      <c r="E14" s="13">
        <v>60</v>
      </c>
      <c r="F14" s="5" t="s">
        <v>34</v>
      </c>
      <c r="G14" s="14">
        <v>6</v>
      </c>
      <c r="H14" s="14">
        <v>6</v>
      </c>
      <c r="I14" s="15">
        <v>4</v>
      </c>
      <c r="J14" s="14" t="s">
        <v>34</v>
      </c>
      <c r="K14" s="14" t="s">
        <v>34</v>
      </c>
      <c r="L14" s="13" t="s">
        <v>34</v>
      </c>
      <c r="M14" s="14">
        <v>4</v>
      </c>
      <c r="N14" s="15" t="s">
        <v>34</v>
      </c>
      <c r="O14" s="14">
        <v>4</v>
      </c>
      <c r="P14" s="14">
        <v>6</v>
      </c>
      <c r="Q14" s="15">
        <v>3</v>
      </c>
      <c r="R14" s="14" t="s">
        <v>34</v>
      </c>
      <c r="S14" s="14" t="s">
        <v>34</v>
      </c>
      <c r="T14" s="13">
        <v>12</v>
      </c>
      <c r="U14" s="20">
        <v>12</v>
      </c>
    </row>
    <row r="15" spans="1:21" x14ac:dyDescent="0.35">
      <c r="A15" s="5" t="s">
        <v>51</v>
      </c>
      <c r="B15" s="6" t="s">
        <v>17</v>
      </c>
      <c r="C15" s="6" t="s">
        <v>10</v>
      </c>
      <c r="D15" s="6" t="s">
        <v>33</v>
      </c>
      <c r="E15" s="13">
        <v>60</v>
      </c>
      <c r="F15" s="5">
        <v>9</v>
      </c>
      <c r="G15" s="14">
        <v>6</v>
      </c>
      <c r="H15" s="15">
        <v>6</v>
      </c>
      <c r="I15" s="15">
        <v>4</v>
      </c>
      <c r="J15" s="15" t="s">
        <v>34</v>
      </c>
      <c r="K15" s="15">
        <v>12</v>
      </c>
      <c r="L15" s="13">
        <v>12</v>
      </c>
      <c r="M15" s="15">
        <v>5</v>
      </c>
      <c r="N15" s="15">
        <v>6</v>
      </c>
      <c r="O15" s="15">
        <v>3</v>
      </c>
      <c r="P15" s="15">
        <v>6</v>
      </c>
      <c r="Q15" s="15">
        <v>3</v>
      </c>
      <c r="R15" s="15" t="s">
        <v>34</v>
      </c>
      <c r="S15" s="15">
        <v>13</v>
      </c>
      <c r="T15" s="13">
        <v>13</v>
      </c>
      <c r="U15" s="20">
        <v>12</v>
      </c>
    </row>
    <row r="16" spans="1:21" x14ac:dyDescent="0.35">
      <c r="A16" s="5" t="s">
        <v>52</v>
      </c>
      <c r="B16" s="6" t="s">
        <v>17</v>
      </c>
      <c r="C16" s="6" t="s">
        <v>11</v>
      </c>
      <c r="D16" s="6" t="s">
        <v>33</v>
      </c>
      <c r="E16" s="13">
        <v>60</v>
      </c>
      <c r="F16" s="5">
        <v>10</v>
      </c>
      <c r="G16" s="15">
        <v>7</v>
      </c>
      <c r="H16" s="15">
        <v>7</v>
      </c>
      <c r="I16" s="15">
        <v>4</v>
      </c>
      <c r="J16" s="15" t="s">
        <v>34</v>
      </c>
      <c r="K16" s="15">
        <v>12</v>
      </c>
      <c r="L16" s="13">
        <v>12</v>
      </c>
      <c r="M16" s="15">
        <v>6</v>
      </c>
      <c r="N16" s="15">
        <v>6</v>
      </c>
      <c r="O16" s="15">
        <v>4</v>
      </c>
      <c r="P16" s="15">
        <v>7</v>
      </c>
      <c r="Q16" s="15">
        <v>4</v>
      </c>
      <c r="R16" s="15" t="s">
        <v>34</v>
      </c>
      <c r="S16" s="15">
        <v>13</v>
      </c>
      <c r="T16" s="13">
        <v>12</v>
      </c>
      <c r="U16" s="20">
        <v>12</v>
      </c>
    </row>
    <row r="17" spans="1:21" x14ac:dyDescent="0.35">
      <c r="A17" s="8" t="s">
        <v>53</v>
      </c>
      <c r="B17" s="9" t="s">
        <v>17</v>
      </c>
      <c r="C17" s="9" t="s">
        <v>33</v>
      </c>
      <c r="D17" s="9" t="s">
        <v>33</v>
      </c>
      <c r="E17" s="17">
        <v>60</v>
      </c>
      <c r="F17" s="8">
        <v>10</v>
      </c>
      <c r="G17" s="18">
        <v>7</v>
      </c>
      <c r="H17" s="18">
        <v>6</v>
      </c>
      <c r="I17" s="18">
        <v>4</v>
      </c>
      <c r="J17" s="18" t="s">
        <v>34</v>
      </c>
      <c r="K17" s="18">
        <v>11</v>
      </c>
      <c r="L17" s="17">
        <v>12</v>
      </c>
      <c r="M17" s="18">
        <v>4</v>
      </c>
      <c r="N17" s="18">
        <v>6</v>
      </c>
      <c r="O17" s="18">
        <v>4</v>
      </c>
      <c r="P17" s="18">
        <v>6</v>
      </c>
      <c r="Q17" s="18">
        <v>4</v>
      </c>
      <c r="R17" s="18" t="s">
        <v>34</v>
      </c>
      <c r="S17" s="18">
        <v>13</v>
      </c>
      <c r="T17" s="17">
        <v>12</v>
      </c>
      <c r="U17" s="19">
        <v>12</v>
      </c>
    </row>
    <row r="18" spans="1:21" x14ac:dyDescent="0.35">
      <c r="A18" s="5" t="s">
        <v>54</v>
      </c>
      <c r="B18" s="6" t="s">
        <v>16</v>
      </c>
      <c r="C18" s="6" t="s">
        <v>8</v>
      </c>
      <c r="D18" s="6" t="s">
        <v>33</v>
      </c>
      <c r="E18" s="13">
        <v>200</v>
      </c>
      <c r="F18" s="21">
        <v>9</v>
      </c>
      <c r="G18" s="15" t="s">
        <v>34</v>
      </c>
      <c r="H18" s="15">
        <v>5</v>
      </c>
      <c r="I18" s="15">
        <v>5</v>
      </c>
      <c r="J18" s="15">
        <v>6</v>
      </c>
      <c r="K18" s="15">
        <v>7</v>
      </c>
      <c r="L18" s="16" t="s">
        <v>34</v>
      </c>
      <c r="M18" s="15">
        <v>6</v>
      </c>
      <c r="N18" s="15">
        <v>5</v>
      </c>
      <c r="O18" s="15" t="s">
        <v>34</v>
      </c>
      <c r="P18" s="15">
        <v>5</v>
      </c>
      <c r="Q18" s="15">
        <v>4</v>
      </c>
      <c r="R18" s="15">
        <v>7</v>
      </c>
      <c r="S18" s="15" t="s">
        <v>34</v>
      </c>
      <c r="T18" s="16">
        <v>5</v>
      </c>
      <c r="U18" s="20">
        <v>5</v>
      </c>
    </row>
    <row r="19" spans="1:21" x14ac:dyDescent="0.35">
      <c r="A19" s="5" t="s">
        <v>55</v>
      </c>
      <c r="B19" s="6" t="s">
        <v>16</v>
      </c>
      <c r="C19" s="6" t="s">
        <v>10</v>
      </c>
      <c r="D19" s="6" t="s">
        <v>33</v>
      </c>
      <c r="E19" s="13">
        <v>200</v>
      </c>
      <c r="F19" s="21">
        <v>10</v>
      </c>
      <c r="G19" s="15">
        <v>8</v>
      </c>
      <c r="H19" s="15">
        <v>7</v>
      </c>
      <c r="I19" s="15">
        <v>6</v>
      </c>
      <c r="J19" s="15">
        <v>6</v>
      </c>
      <c r="K19" s="15">
        <v>8</v>
      </c>
      <c r="L19" s="16">
        <v>5</v>
      </c>
      <c r="M19" s="15">
        <v>6</v>
      </c>
      <c r="N19" s="15">
        <v>5</v>
      </c>
      <c r="O19" s="15">
        <v>5</v>
      </c>
      <c r="P19" s="15">
        <v>7</v>
      </c>
      <c r="Q19" s="15">
        <v>4</v>
      </c>
      <c r="R19" s="15">
        <v>8</v>
      </c>
      <c r="S19" s="15">
        <v>10</v>
      </c>
      <c r="T19" s="16">
        <v>5</v>
      </c>
      <c r="U19" s="20">
        <v>6</v>
      </c>
    </row>
    <row r="20" spans="1:21" x14ac:dyDescent="0.35">
      <c r="A20" s="5" t="s">
        <v>56</v>
      </c>
      <c r="B20" s="6" t="s">
        <v>16</v>
      </c>
      <c r="C20" s="6" t="s">
        <v>11</v>
      </c>
      <c r="D20" s="6" t="s">
        <v>33</v>
      </c>
      <c r="E20" s="13">
        <v>200</v>
      </c>
      <c r="F20" s="21">
        <v>11</v>
      </c>
      <c r="G20" s="15">
        <v>9</v>
      </c>
      <c r="H20" s="15">
        <v>7</v>
      </c>
      <c r="I20" s="15">
        <v>5</v>
      </c>
      <c r="J20" s="15">
        <v>6</v>
      </c>
      <c r="K20" s="15">
        <v>8</v>
      </c>
      <c r="L20" s="16">
        <v>5</v>
      </c>
      <c r="M20" s="15">
        <v>6</v>
      </c>
      <c r="N20" s="15">
        <v>5</v>
      </c>
      <c r="O20" s="15">
        <v>5</v>
      </c>
      <c r="P20" s="15">
        <v>7</v>
      </c>
      <c r="Q20" s="15">
        <v>4</v>
      </c>
      <c r="R20" s="15">
        <v>7</v>
      </c>
      <c r="S20" s="15">
        <v>11</v>
      </c>
      <c r="T20" s="16">
        <v>6</v>
      </c>
      <c r="U20" s="20">
        <v>5</v>
      </c>
    </row>
    <row r="21" spans="1:21" x14ac:dyDescent="0.35">
      <c r="A21" s="5" t="s">
        <v>57</v>
      </c>
      <c r="B21" s="6" t="s">
        <v>16</v>
      </c>
      <c r="C21" s="6" t="s">
        <v>33</v>
      </c>
      <c r="D21" s="6" t="s">
        <v>33</v>
      </c>
      <c r="E21" s="13">
        <v>200</v>
      </c>
      <c r="F21" s="22">
        <v>11</v>
      </c>
      <c r="G21" s="23">
        <v>8</v>
      </c>
      <c r="H21" s="23">
        <v>7</v>
      </c>
      <c r="I21" s="23">
        <v>5</v>
      </c>
      <c r="J21" s="23">
        <v>6</v>
      </c>
      <c r="K21" s="23">
        <v>7</v>
      </c>
      <c r="L21" s="24">
        <v>5</v>
      </c>
      <c r="M21" s="23">
        <v>6</v>
      </c>
      <c r="N21" s="23">
        <v>5</v>
      </c>
      <c r="O21" s="23">
        <v>5</v>
      </c>
      <c r="P21" s="23">
        <v>7</v>
      </c>
      <c r="Q21" s="23">
        <v>4</v>
      </c>
      <c r="R21" s="23">
        <v>8</v>
      </c>
      <c r="S21" s="23">
        <v>10</v>
      </c>
      <c r="T21" s="24">
        <v>6</v>
      </c>
      <c r="U21" s="19">
        <v>5</v>
      </c>
    </row>
    <row r="22" spans="1:21" x14ac:dyDescent="0.35">
      <c r="A22" s="2" t="s">
        <v>58</v>
      </c>
      <c r="B22" s="3" t="s">
        <v>17</v>
      </c>
      <c r="C22" s="3" t="s">
        <v>8</v>
      </c>
      <c r="D22" s="3" t="s">
        <v>33</v>
      </c>
      <c r="E22" s="25">
        <v>200</v>
      </c>
      <c r="F22" s="21" t="s">
        <v>34</v>
      </c>
      <c r="G22" s="15">
        <v>5</v>
      </c>
      <c r="H22" s="15">
        <v>4</v>
      </c>
      <c r="I22" s="15">
        <v>4</v>
      </c>
      <c r="J22" s="15">
        <v>4</v>
      </c>
      <c r="K22" s="15">
        <v>6</v>
      </c>
      <c r="L22" s="16">
        <v>4</v>
      </c>
      <c r="M22" s="15">
        <v>4</v>
      </c>
      <c r="N22" s="15">
        <v>3</v>
      </c>
      <c r="O22" s="15">
        <v>3</v>
      </c>
      <c r="P22" s="15">
        <v>4</v>
      </c>
      <c r="Q22" s="15">
        <v>3</v>
      </c>
      <c r="R22" s="15">
        <v>5</v>
      </c>
      <c r="S22" s="15">
        <v>7</v>
      </c>
      <c r="T22" s="16">
        <v>4</v>
      </c>
      <c r="U22" s="20">
        <v>4</v>
      </c>
    </row>
    <row r="23" spans="1:21" x14ac:dyDescent="0.35">
      <c r="A23" s="5" t="s">
        <v>59</v>
      </c>
      <c r="B23" s="6" t="s">
        <v>17</v>
      </c>
      <c r="C23" s="6" t="s">
        <v>10</v>
      </c>
      <c r="D23" s="6" t="s">
        <v>33</v>
      </c>
      <c r="E23" s="13">
        <v>200</v>
      </c>
      <c r="F23" s="21">
        <v>7</v>
      </c>
      <c r="G23" s="15">
        <v>6</v>
      </c>
      <c r="H23" s="15">
        <v>5</v>
      </c>
      <c r="I23" s="15">
        <v>4</v>
      </c>
      <c r="J23" s="15">
        <v>5</v>
      </c>
      <c r="K23" s="15">
        <v>6</v>
      </c>
      <c r="L23" s="16">
        <v>4</v>
      </c>
      <c r="M23" s="15">
        <v>5</v>
      </c>
      <c r="N23" s="15">
        <v>4</v>
      </c>
      <c r="O23" s="15">
        <v>3</v>
      </c>
      <c r="P23" s="15">
        <v>5</v>
      </c>
      <c r="Q23" s="15">
        <v>3</v>
      </c>
      <c r="R23" s="15">
        <v>6</v>
      </c>
      <c r="S23" s="15">
        <v>8</v>
      </c>
      <c r="T23" s="16">
        <v>5</v>
      </c>
      <c r="U23" s="20">
        <v>5</v>
      </c>
    </row>
    <row r="24" spans="1:21" x14ac:dyDescent="0.35">
      <c r="A24" s="5" t="s">
        <v>60</v>
      </c>
      <c r="B24" s="6" t="s">
        <v>17</v>
      </c>
      <c r="C24" s="6" t="s">
        <v>11</v>
      </c>
      <c r="D24" s="6" t="s">
        <v>33</v>
      </c>
      <c r="E24" s="13">
        <v>200</v>
      </c>
      <c r="F24" s="21">
        <v>7</v>
      </c>
      <c r="G24" s="15">
        <v>6</v>
      </c>
      <c r="H24" s="15">
        <v>6</v>
      </c>
      <c r="I24" s="15">
        <v>4</v>
      </c>
      <c r="J24" s="15">
        <v>5</v>
      </c>
      <c r="K24" s="15">
        <v>6</v>
      </c>
      <c r="L24" s="16">
        <v>4</v>
      </c>
      <c r="M24" s="15">
        <v>6</v>
      </c>
      <c r="N24" s="15">
        <v>4</v>
      </c>
      <c r="O24" s="15">
        <v>4</v>
      </c>
      <c r="P24" s="15">
        <v>6</v>
      </c>
      <c r="Q24" s="15">
        <v>3</v>
      </c>
      <c r="R24" s="15">
        <v>5</v>
      </c>
      <c r="S24" s="15">
        <v>8</v>
      </c>
      <c r="T24" s="16">
        <v>5</v>
      </c>
      <c r="U24" s="20">
        <v>5</v>
      </c>
    </row>
    <row r="25" spans="1:21" x14ac:dyDescent="0.35">
      <c r="A25" s="8" t="s">
        <v>61</v>
      </c>
      <c r="B25" s="9" t="s">
        <v>17</v>
      </c>
      <c r="C25" s="9" t="s">
        <v>33</v>
      </c>
      <c r="D25" s="9" t="s">
        <v>33</v>
      </c>
      <c r="E25" s="17">
        <v>200</v>
      </c>
      <c r="F25" s="22">
        <v>8</v>
      </c>
      <c r="G25" s="23">
        <v>6</v>
      </c>
      <c r="H25" s="23">
        <v>5</v>
      </c>
      <c r="I25" s="23">
        <v>4</v>
      </c>
      <c r="J25" s="23">
        <v>5</v>
      </c>
      <c r="K25" s="23">
        <v>6</v>
      </c>
      <c r="L25" s="24">
        <v>4</v>
      </c>
      <c r="M25" s="23">
        <v>4</v>
      </c>
      <c r="N25" s="23">
        <v>4</v>
      </c>
      <c r="O25" s="23">
        <v>4</v>
      </c>
      <c r="P25" s="23">
        <v>5</v>
      </c>
      <c r="Q25" s="23">
        <v>3</v>
      </c>
      <c r="R25" s="23">
        <v>5</v>
      </c>
      <c r="S25" s="23">
        <v>8</v>
      </c>
      <c r="T25" s="24">
        <v>4</v>
      </c>
      <c r="U25" s="19">
        <v>4</v>
      </c>
    </row>
    <row r="26" spans="1:21" x14ac:dyDescent="0.35">
      <c r="A26" s="5" t="s">
        <v>62</v>
      </c>
      <c r="B26" s="6" t="s">
        <v>16</v>
      </c>
      <c r="C26" s="6" t="s">
        <v>8</v>
      </c>
      <c r="D26" s="6" t="s">
        <v>33</v>
      </c>
      <c r="E26" s="26">
        <v>0</v>
      </c>
      <c r="F26" s="5">
        <v>9</v>
      </c>
      <c r="G26" s="15" t="s">
        <v>34</v>
      </c>
      <c r="H26" s="15">
        <v>5</v>
      </c>
      <c r="I26" s="15">
        <v>5</v>
      </c>
      <c r="J26" s="15">
        <v>6</v>
      </c>
      <c r="K26" s="15">
        <v>7</v>
      </c>
      <c r="L26" s="16">
        <v>4</v>
      </c>
      <c r="M26" s="15">
        <v>6</v>
      </c>
      <c r="N26" s="15">
        <v>5</v>
      </c>
      <c r="O26" s="14" t="s">
        <v>34</v>
      </c>
      <c r="P26" s="15">
        <v>5</v>
      </c>
      <c r="Q26" s="15">
        <v>4</v>
      </c>
      <c r="R26" s="15">
        <v>7</v>
      </c>
      <c r="S26" s="15">
        <v>9</v>
      </c>
      <c r="T26" s="13">
        <v>5</v>
      </c>
      <c r="U26" s="1"/>
    </row>
    <row r="27" spans="1:21" x14ac:dyDescent="0.35">
      <c r="A27" s="5" t="s">
        <v>63</v>
      </c>
      <c r="B27" s="6" t="s">
        <v>16</v>
      </c>
      <c r="C27" s="6" t="s">
        <v>10</v>
      </c>
      <c r="D27" s="6" t="s">
        <v>33</v>
      </c>
      <c r="E27" s="16">
        <v>0</v>
      </c>
      <c r="F27" s="5">
        <v>10</v>
      </c>
      <c r="G27" s="14">
        <v>8</v>
      </c>
      <c r="H27" s="15">
        <v>7</v>
      </c>
      <c r="I27" s="15">
        <v>6</v>
      </c>
      <c r="J27" s="15">
        <v>6</v>
      </c>
      <c r="K27" s="15">
        <v>7</v>
      </c>
      <c r="L27" s="13">
        <v>5</v>
      </c>
      <c r="M27" s="15">
        <v>6</v>
      </c>
      <c r="N27" s="15">
        <v>5</v>
      </c>
      <c r="O27" s="15">
        <v>5</v>
      </c>
      <c r="P27" s="15">
        <v>7</v>
      </c>
      <c r="Q27" s="15">
        <v>4</v>
      </c>
      <c r="R27" s="15">
        <v>8</v>
      </c>
      <c r="S27" s="15">
        <v>10</v>
      </c>
      <c r="T27" s="13">
        <v>5</v>
      </c>
      <c r="U27" s="1"/>
    </row>
    <row r="28" spans="1:21" x14ac:dyDescent="0.35">
      <c r="A28" s="5" t="s">
        <v>64</v>
      </c>
      <c r="B28" s="6" t="s">
        <v>16</v>
      </c>
      <c r="C28" s="6" t="s">
        <v>11</v>
      </c>
      <c r="D28" s="6" t="s">
        <v>33</v>
      </c>
      <c r="E28" s="16">
        <v>0</v>
      </c>
      <c r="F28" s="5">
        <v>11</v>
      </c>
      <c r="G28" s="14">
        <v>9</v>
      </c>
      <c r="H28" s="15">
        <v>7</v>
      </c>
      <c r="I28" s="15">
        <v>5</v>
      </c>
      <c r="J28" s="15">
        <v>6</v>
      </c>
      <c r="K28" s="15">
        <v>8</v>
      </c>
      <c r="L28" s="13">
        <v>5</v>
      </c>
      <c r="M28" s="15">
        <v>6</v>
      </c>
      <c r="N28" s="15">
        <v>5</v>
      </c>
      <c r="O28" s="15">
        <v>5</v>
      </c>
      <c r="P28" s="15">
        <v>7</v>
      </c>
      <c r="Q28" s="15">
        <v>4</v>
      </c>
      <c r="R28" s="15">
        <v>7</v>
      </c>
      <c r="S28" s="15">
        <v>11</v>
      </c>
      <c r="T28" s="13">
        <v>6</v>
      </c>
      <c r="U28" s="1"/>
    </row>
    <row r="29" spans="1:21" x14ac:dyDescent="0.35">
      <c r="A29" s="5" t="s">
        <v>65</v>
      </c>
      <c r="B29" s="6" t="s">
        <v>16</v>
      </c>
      <c r="C29" s="6" t="s">
        <v>33</v>
      </c>
      <c r="D29" s="6" t="s">
        <v>33</v>
      </c>
      <c r="E29" s="24">
        <v>0</v>
      </c>
      <c r="F29" s="8">
        <v>11</v>
      </c>
      <c r="G29" s="18">
        <v>8</v>
      </c>
      <c r="H29" s="18">
        <v>7</v>
      </c>
      <c r="I29" s="18">
        <v>5</v>
      </c>
      <c r="J29" s="18">
        <v>6</v>
      </c>
      <c r="K29" s="18">
        <v>7</v>
      </c>
      <c r="L29" s="17">
        <v>5</v>
      </c>
      <c r="M29" s="18">
        <v>6</v>
      </c>
      <c r="N29" s="18">
        <v>5</v>
      </c>
      <c r="O29" s="18">
        <v>5</v>
      </c>
      <c r="P29" s="18">
        <v>7</v>
      </c>
      <c r="Q29" s="18">
        <v>4</v>
      </c>
      <c r="R29" s="18">
        <v>8</v>
      </c>
      <c r="S29" s="18">
        <v>10</v>
      </c>
      <c r="T29" s="17">
        <v>6</v>
      </c>
      <c r="U29" s="1"/>
    </row>
    <row r="30" spans="1:21" x14ac:dyDescent="0.35">
      <c r="A30" s="2" t="s">
        <v>66</v>
      </c>
      <c r="B30" s="3" t="s">
        <v>17</v>
      </c>
      <c r="C30" s="3" t="s">
        <v>8</v>
      </c>
      <c r="D30" s="3" t="s">
        <v>33</v>
      </c>
      <c r="E30" s="26">
        <v>0</v>
      </c>
      <c r="F30" s="15" t="s">
        <v>34</v>
      </c>
      <c r="G30" s="15">
        <v>5</v>
      </c>
      <c r="H30" s="15">
        <v>4</v>
      </c>
      <c r="I30" s="14">
        <v>4</v>
      </c>
      <c r="J30" s="15">
        <v>4</v>
      </c>
      <c r="K30" s="15">
        <v>5</v>
      </c>
      <c r="L30" s="13">
        <v>4</v>
      </c>
      <c r="M30" s="15">
        <v>4</v>
      </c>
      <c r="N30" s="15">
        <v>3</v>
      </c>
      <c r="O30" s="15">
        <v>3</v>
      </c>
      <c r="P30" s="15">
        <v>4</v>
      </c>
      <c r="Q30" s="15">
        <v>3</v>
      </c>
      <c r="R30" s="15">
        <v>5</v>
      </c>
      <c r="S30" s="15">
        <v>7</v>
      </c>
      <c r="T30" s="13">
        <v>4</v>
      </c>
      <c r="U30" s="1"/>
    </row>
    <row r="31" spans="1:21" x14ac:dyDescent="0.35">
      <c r="A31" s="5" t="s">
        <v>67</v>
      </c>
      <c r="B31" s="6" t="s">
        <v>17</v>
      </c>
      <c r="C31" s="6" t="s">
        <v>10</v>
      </c>
      <c r="D31" s="6" t="s">
        <v>33</v>
      </c>
      <c r="E31" s="16">
        <v>0</v>
      </c>
      <c r="F31" s="5">
        <v>7</v>
      </c>
      <c r="G31" s="14">
        <v>6</v>
      </c>
      <c r="H31" s="15">
        <v>5</v>
      </c>
      <c r="I31" s="15">
        <v>4</v>
      </c>
      <c r="J31" s="15">
        <v>5</v>
      </c>
      <c r="K31" s="15">
        <v>6</v>
      </c>
      <c r="L31" s="13">
        <v>4</v>
      </c>
      <c r="M31" s="15">
        <v>5</v>
      </c>
      <c r="N31" s="15">
        <v>4</v>
      </c>
      <c r="O31" s="15">
        <v>3</v>
      </c>
      <c r="P31" s="15">
        <v>5</v>
      </c>
      <c r="Q31" s="15">
        <v>3</v>
      </c>
      <c r="R31" s="15">
        <v>6</v>
      </c>
      <c r="S31" s="15">
        <v>8</v>
      </c>
      <c r="T31" s="13">
        <v>4</v>
      </c>
      <c r="U31" s="1"/>
    </row>
    <row r="32" spans="1:21" x14ac:dyDescent="0.35">
      <c r="A32" s="5" t="s">
        <v>68</v>
      </c>
      <c r="B32" s="6" t="s">
        <v>17</v>
      </c>
      <c r="C32" s="6" t="s">
        <v>11</v>
      </c>
      <c r="D32" s="6" t="s">
        <v>33</v>
      </c>
      <c r="E32" s="16">
        <v>0</v>
      </c>
      <c r="F32" s="5">
        <v>7</v>
      </c>
      <c r="G32" s="15">
        <v>6</v>
      </c>
      <c r="H32" s="15">
        <v>6</v>
      </c>
      <c r="I32" s="15">
        <v>4</v>
      </c>
      <c r="J32" s="15">
        <v>5</v>
      </c>
      <c r="K32" s="15">
        <v>6</v>
      </c>
      <c r="L32" s="13">
        <v>4</v>
      </c>
      <c r="M32" s="15">
        <v>6</v>
      </c>
      <c r="N32" s="15">
        <v>4</v>
      </c>
      <c r="O32" s="15">
        <v>4</v>
      </c>
      <c r="P32" s="15">
        <v>6</v>
      </c>
      <c r="Q32" s="15">
        <v>3</v>
      </c>
      <c r="R32" s="15">
        <v>5</v>
      </c>
      <c r="S32" s="15">
        <v>8</v>
      </c>
      <c r="T32" s="13">
        <v>4</v>
      </c>
      <c r="U32" s="1"/>
    </row>
    <row r="33" spans="1:21" x14ac:dyDescent="0.35">
      <c r="A33" s="8" t="s">
        <v>69</v>
      </c>
      <c r="B33" s="9" t="s">
        <v>17</v>
      </c>
      <c r="C33" s="9" t="s">
        <v>33</v>
      </c>
      <c r="D33" s="9" t="s">
        <v>33</v>
      </c>
      <c r="E33" s="24">
        <v>0</v>
      </c>
      <c r="F33" s="8">
        <v>8</v>
      </c>
      <c r="G33" s="18">
        <v>6</v>
      </c>
      <c r="H33" s="18">
        <v>5</v>
      </c>
      <c r="I33" s="18">
        <v>4</v>
      </c>
      <c r="J33" s="18">
        <v>5</v>
      </c>
      <c r="K33" s="18">
        <v>5</v>
      </c>
      <c r="L33" s="17">
        <v>4</v>
      </c>
      <c r="M33" s="18">
        <v>4</v>
      </c>
      <c r="N33" s="18">
        <v>4</v>
      </c>
      <c r="O33" s="18">
        <v>4</v>
      </c>
      <c r="P33" s="18">
        <v>5</v>
      </c>
      <c r="Q33" s="18">
        <v>3</v>
      </c>
      <c r="R33" s="18">
        <v>5</v>
      </c>
      <c r="S33" s="18">
        <v>7</v>
      </c>
      <c r="T33" s="17">
        <v>4</v>
      </c>
      <c r="U33" s="1"/>
    </row>
  </sheetData>
  <conditionalFormatting sqref="A2:A33">
    <cfRule type="duplicateValues" dxfId="2" priority="1"/>
  </conditionalFormatting>
  <pageMargins left="0.7" right="0.7" top="0.75" bottom="0.75" header="0.3" footer="0.3"/>
  <pageSetup orientation="portrait" verticalDpi="0" r:id="rId1"/>
  <ignoredErrors>
    <ignoredError sqref="A2:A33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C1388-CC76-498E-B2AD-AFED6AFEF2BA}">
  <dimension ref="A1:O56"/>
  <sheetViews>
    <sheetView workbookViewId="0">
      <selection activeCell="G46" sqref="G46:G49"/>
    </sheetView>
  </sheetViews>
  <sheetFormatPr defaultRowHeight="14.5" x14ac:dyDescent="0.35"/>
  <sheetData>
    <row r="1" spans="1:15" x14ac:dyDescent="0.35">
      <c r="A1" s="36" t="s">
        <v>122</v>
      </c>
      <c r="B1" s="36"/>
      <c r="C1" s="36"/>
      <c r="D1" s="36"/>
      <c r="E1" s="36"/>
      <c r="F1" s="36"/>
      <c r="G1" s="36"/>
      <c r="I1" s="36" t="s">
        <v>123</v>
      </c>
      <c r="J1" s="36"/>
      <c r="K1" s="36"/>
      <c r="L1" s="36"/>
      <c r="M1" s="36"/>
      <c r="N1" s="36"/>
      <c r="O1" s="36"/>
    </row>
    <row r="2" spans="1:15" x14ac:dyDescent="0.35">
      <c r="B2" s="36" t="s">
        <v>124</v>
      </c>
      <c r="C2" s="36"/>
      <c r="D2" s="36" t="s">
        <v>125</v>
      </c>
      <c r="E2" s="36"/>
      <c r="F2" s="36" t="s">
        <v>126</v>
      </c>
      <c r="G2" s="36"/>
      <c r="J2" s="36" t="s">
        <v>124</v>
      </c>
      <c r="K2" s="36"/>
      <c r="L2" s="36" t="s">
        <v>125</v>
      </c>
      <c r="M2" s="36"/>
      <c r="N2" s="36" t="s">
        <v>126</v>
      </c>
      <c r="O2" s="36"/>
    </row>
    <row r="3" spans="1:15" x14ac:dyDescent="0.35">
      <c r="B3" t="s">
        <v>127</v>
      </c>
      <c r="C3" t="s">
        <v>128</v>
      </c>
      <c r="D3" t="s">
        <v>127</v>
      </c>
      <c r="E3" t="s">
        <v>128</v>
      </c>
      <c r="F3" t="s">
        <v>127</v>
      </c>
      <c r="G3" t="s">
        <v>128</v>
      </c>
      <c r="J3" t="s">
        <v>127</v>
      </c>
      <c r="K3" t="s">
        <v>128</v>
      </c>
      <c r="L3" t="s">
        <v>127</v>
      </c>
      <c r="M3" t="s">
        <v>128</v>
      </c>
      <c r="N3" t="s">
        <v>127</v>
      </c>
      <c r="O3" t="s">
        <v>128</v>
      </c>
    </row>
    <row r="4" spans="1:15" x14ac:dyDescent="0.35">
      <c r="A4" t="s">
        <v>8</v>
      </c>
      <c r="B4">
        <v>9</v>
      </c>
      <c r="C4" t="s">
        <v>34</v>
      </c>
      <c r="D4">
        <v>2177.8000000000002</v>
      </c>
      <c r="E4" t="s">
        <v>34</v>
      </c>
      <c r="F4">
        <f>68*60+22</f>
        <v>4102</v>
      </c>
      <c r="G4" t="s">
        <v>34</v>
      </c>
      <c r="I4" t="s">
        <v>8</v>
      </c>
      <c r="J4">
        <v>6</v>
      </c>
      <c r="K4">
        <v>4</v>
      </c>
      <c r="L4">
        <v>1335.41</v>
      </c>
      <c r="M4">
        <v>1063.6600000000001</v>
      </c>
      <c r="N4">
        <f>43*60+6</f>
        <v>2586</v>
      </c>
      <c r="O4">
        <f>35*60+35</f>
        <v>2135</v>
      </c>
    </row>
    <row r="5" spans="1:15" x14ac:dyDescent="0.35">
      <c r="A5" t="s">
        <v>10</v>
      </c>
      <c r="B5">
        <v>10</v>
      </c>
      <c r="C5">
        <v>7</v>
      </c>
      <c r="D5">
        <v>2211.38</v>
      </c>
      <c r="E5">
        <v>1765.12</v>
      </c>
      <c r="F5">
        <f>69*60+46</f>
        <v>4186</v>
      </c>
      <c r="G5">
        <f>59*60+12</f>
        <v>3552</v>
      </c>
      <c r="I5" t="s">
        <v>10</v>
      </c>
      <c r="J5">
        <v>6</v>
      </c>
      <c r="K5">
        <v>5</v>
      </c>
      <c r="L5">
        <v>1360.19</v>
      </c>
      <c r="M5">
        <v>1169.03</v>
      </c>
      <c r="N5">
        <f>43*60+32</f>
        <v>2612</v>
      </c>
      <c r="O5">
        <f>38*60+4</f>
        <v>2284</v>
      </c>
    </row>
    <row r="6" spans="1:15" x14ac:dyDescent="0.35">
      <c r="A6" t="s">
        <v>11</v>
      </c>
      <c r="B6">
        <v>11</v>
      </c>
      <c r="C6">
        <v>7</v>
      </c>
      <c r="D6">
        <v>2197.42</v>
      </c>
      <c r="E6">
        <v>1841.94</v>
      </c>
      <c r="F6">
        <f>69*60+6</f>
        <v>4146</v>
      </c>
      <c r="G6">
        <f>61*60+11</f>
        <v>3671</v>
      </c>
      <c r="I6" t="s">
        <v>11</v>
      </c>
      <c r="J6">
        <v>6</v>
      </c>
      <c r="K6">
        <v>6</v>
      </c>
      <c r="L6">
        <v>1362.96</v>
      </c>
      <c r="M6">
        <v>1327.72</v>
      </c>
      <c r="N6">
        <f>43*60+33</f>
        <v>2613</v>
      </c>
      <c r="O6">
        <f>42*60+38</f>
        <v>2558</v>
      </c>
    </row>
    <row r="7" spans="1:15" x14ac:dyDescent="0.35">
      <c r="A7" s="9" t="s">
        <v>33</v>
      </c>
      <c r="B7" s="9">
        <v>11</v>
      </c>
      <c r="C7" s="9">
        <v>8</v>
      </c>
      <c r="D7" s="9">
        <v>2373.54</v>
      </c>
      <c r="E7" s="9">
        <v>2033.75</v>
      </c>
      <c r="F7" s="9">
        <f>71*60+36</f>
        <v>4296</v>
      </c>
      <c r="G7" s="9">
        <f>65*60+35</f>
        <v>3935</v>
      </c>
      <c r="I7" s="9" t="s">
        <v>33</v>
      </c>
      <c r="J7" s="9">
        <v>6</v>
      </c>
      <c r="K7" s="9">
        <v>4</v>
      </c>
      <c r="L7" s="9">
        <v>1279.94</v>
      </c>
      <c r="M7" s="9">
        <v>1143.44</v>
      </c>
      <c r="N7" s="9">
        <f>41*60+18</f>
        <v>2478</v>
      </c>
      <c r="O7" s="9">
        <f>36*60+58</f>
        <v>2218</v>
      </c>
    </row>
    <row r="8" spans="1:15" x14ac:dyDescent="0.35">
      <c r="A8" s="36" t="s">
        <v>129</v>
      </c>
      <c r="B8" s="36"/>
      <c r="C8" s="36"/>
      <c r="D8" s="36"/>
      <c r="E8" s="36"/>
      <c r="F8" s="36"/>
      <c r="G8" s="36"/>
      <c r="I8" s="36" t="s">
        <v>130</v>
      </c>
      <c r="J8" s="36"/>
      <c r="K8" s="36"/>
      <c r="L8" s="36"/>
      <c r="M8" s="36"/>
      <c r="N8" s="36"/>
      <c r="O8" s="36"/>
    </row>
    <row r="9" spans="1:15" x14ac:dyDescent="0.35">
      <c r="B9" s="36" t="s">
        <v>124</v>
      </c>
      <c r="C9" s="36"/>
      <c r="D9" s="36" t="s">
        <v>125</v>
      </c>
      <c r="E9" s="36"/>
      <c r="F9" s="36" t="s">
        <v>126</v>
      </c>
      <c r="G9" s="36"/>
      <c r="J9" s="36" t="s">
        <v>124</v>
      </c>
      <c r="K9" s="36"/>
      <c r="L9" s="36" t="s">
        <v>125</v>
      </c>
      <c r="M9" s="36"/>
      <c r="N9" s="36" t="s">
        <v>126</v>
      </c>
      <c r="O9" s="36"/>
    </row>
    <row r="10" spans="1:15" x14ac:dyDescent="0.35">
      <c r="B10" t="s">
        <v>127</v>
      </c>
      <c r="C10" t="s">
        <v>128</v>
      </c>
      <c r="D10" t="s">
        <v>127</v>
      </c>
      <c r="E10" t="s">
        <v>128</v>
      </c>
      <c r="F10" t="s">
        <v>127</v>
      </c>
      <c r="G10" t="s">
        <v>128</v>
      </c>
      <c r="J10" t="s">
        <v>127</v>
      </c>
      <c r="K10" t="s">
        <v>128</v>
      </c>
      <c r="L10" t="s">
        <v>127</v>
      </c>
      <c r="M10" t="s">
        <v>128</v>
      </c>
      <c r="N10" t="s">
        <v>127</v>
      </c>
      <c r="O10" t="s">
        <v>128</v>
      </c>
    </row>
    <row r="11" spans="1:15" x14ac:dyDescent="0.35">
      <c r="A11" t="s">
        <v>8</v>
      </c>
      <c r="B11" t="s">
        <v>34</v>
      </c>
      <c r="C11">
        <v>5</v>
      </c>
      <c r="D11" t="s">
        <v>34</v>
      </c>
      <c r="E11">
        <v>1444.82</v>
      </c>
      <c r="F11" t="s">
        <v>34</v>
      </c>
      <c r="G11">
        <f>47*60+46</f>
        <v>2866</v>
      </c>
      <c r="I11" t="s">
        <v>8</v>
      </c>
      <c r="J11">
        <v>5</v>
      </c>
      <c r="K11">
        <v>3</v>
      </c>
      <c r="L11">
        <v>1105.77</v>
      </c>
      <c r="M11">
        <v>795.08</v>
      </c>
      <c r="N11">
        <f>60*35+9</f>
        <v>2109</v>
      </c>
      <c r="O11">
        <f>28*60+57</f>
        <v>1737</v>
      </c>
    </row>
    <row r="12" spans="1:15" x14ac:dyDescent="0.35">
      <c r="A12" t="s">
        <v>10</v>
      </c>
      <c r="B12">
        <v>8</v>
      </c>
      <c r="C12">
        <v>6</v>
      </c>
      <c r="D12">
        <v>1825.59</v>
      </c>
      <c r="E12">
        <v>1485.13</v>
      </c>
      <c r="F12">
        <f>58*60+18</f>
        <v>3498</v>
      </c>
      <c r="G12">
        <f>49*60+30</f>
        <v>2970</v>
      </c>
      <c r="I12" t="s">
        <v>10</v>
      </c>
      <c r="J12">
        <v>5</v>
      </c>
      <c r="K12">
        <v>4</v>
      </c>
      <c r="L12">
        <v>1024.1400000000001</v>
      </c>
      <c r="M12">
        <v>980.51</v>
      </c>
      <c r="N12">
        <f>34*60+20</f>
        <v>2060</v>
      </c>
      <c r="O12">
        <f>33*60+30</f>
        <v>2010</v>
      </c>
    </row>
    <row r="13" spans="1:15" x14ac:dyDescent="0.35">
      <c r="A13" t="s">
        <v>11</v>
      </c>
      <c r="B13">
        <v>9</v>
      </c>
      <c r="C13">
        <v>6</v>
      </c>
      <c r="D13">
        <v>2003.37</v>
      </c>
      <c r="E13">
        <v>1468.5</v>
      </c>
      <c r="F13">
        <f>62*60+28</f>
        <v>3748</v>
      </c>
      <c r="G13">
        <f>48*60+20</f>
        <v>2900</v>
      </c>
      <c r="I13" t="s">
        <v>11</v>
      </c>
      <c r="J13">
        <v>5</v>
      </c>
      <c r="K13">
        <v>4</v>
      </c>
      <c r="L13">
        <v>1004.07</v>
      </c>
      <c r="M13">
        <v>906.65</v>
      </c>
      <c r="N13">
        <f>34*60+7</f>
        <v>2047</v>
      </c>
      <c r="O13">
        <f>31*60+42</f>
        <v>1902</v>
      </c>
    </row>
    <row r="14" spans="1:15" x14ac:dyDescent="0.35">
      <c r="A14" s="9" t="s">
        <v>33</v>
      </c>
      <c r="B14" s="9">
        <v>8</v>
      </c>
      <c r="C14" s="9">
        <v>6</v>
      </c>
      <c r="D14" s="9">
        <v>1750.27</v>
      </c>
      <c r="E14" s="9">
        <v>1522.08</v>
      </c>
      <c r="F14" s="9">
        <f>56*60+9</f>
        <v>3369</v>
      </c>
      <c r="G14" s="9">
        <f>49*60+46</f>
        <v>2986</v>
      </c>
      <c r="I14" s="9" t="s">
        <v>33</v>
      </c>
      <c r="J14" s="9">
        <v>5</v>
      </c>
      <c r="K14" s="9">
        <v>4</v>
      </c>
      <c r="L14" s="9">
        <v>1048.51</v>
      </c>
      <c r="M14" s="9">
        <v>1036.79</v>
      </c>
      <c r="N14" s="9">
        <f>34*60 + 34</f>
        <v>2074</v>
      </c>
      <c r="O14" s="9">
        <f>34*60+25</f>
        <v>2065</v>
      </c>
    </row>
    <row r="15" spans="1:15" x14ac:dyDescent="0.35">
      <c r="A15" s="36" t="s">
        <v>131</v>
      </c>
      <c r="B15" s="36"/>
      <c r="C15" s="36"/>
      <c r="D15" s="36"/>
      <c r="E15" s="36"/>
      <c r="F15" s="36"/>
      <c r="G15" s="36"/>
      <c r="I15" s="36" t="s">
        <v>132</v>
      </c>
      <c r="J15" s="36"/>
      <c r="K15" s="36"/>
      <c r="L15" s="36"/>
      <c r="M15" s="36"/>
      <c r="N15" s="36"/>
      <c r="O15" s="36"/>
    </row>
    <row r="16" spans="1:15" x14ac:dyDescent="0.35">
      <c r="B16" s="36" t="s">
        <v>124</v>
      </c>
      <c r="C16" s="36"/>
      <c r="D16" s="36" t="s">
        <v>125</v>
      </c>
      <c r="E16" s="36"/>
      <c r="F16" s="36" t="s">
        <v>126</v>
      </c>
      <c r="G16" s="36"/>
      <c r="J16" s="36" t="s">
        <v>124</v>
      </c>
      <c r="K16" s="36"/>
      <c r="L16" s="36" t="s">
        <v>125</v>
      </c>
      <c r="M16" s="36"/>
      <c r="N16" s="36" t="s">
        <v>126</v>
      </c>
      <c r="O16" s="36"/>
    </row>
    <row r="17" spans="1:15" x14ac:dyDescent="0.35">
      <c r="B17" t="s">
        <v>127</v>
      </c>
      <c r="C17" t="s">
        <v>128</v>
      </c>
      <c r="D17" t="s">
        <v>127</v>
      </c>
      <c r="E17" t="s">
        <v>128</v>
      </c>
      <c r="F17" t="s">
        <v>127</v>
      </c>
      <c r="G17" t="s">
        <v>128</v>
      </c>
      <c r="J17" t="s">
        <v>127</v>
      </c>
      <c r="K17" t="s">
        <v>128</v>
      </c>
      <c r="L17" t="s">
        <v>127</v>
      </c>
      <c r="M17" t="s">
        <v>128</v>
      </c>
      <c r="N17" t="s">
        <v>127</v>
      </c>
      <c r="O17" t="s">
        <v>128</v>
      </c>
    </row>
    <row r="18" spans="1:15" x14ac:dyDescent="0.35">
      <c r="A18" t="s">
        <v>8</v>
      </c>
      <c r="B18">
        <v>5</v>
      </c>
      <c r="C18">
        <v>4</v>
      </c>
      <c r="D18">
        <v>1104.1500000000001</v>
      </c>
      <c r="E18">
        <v>985.32</v>
      </c>
      <c r="F18">
        <f>38*60+47</f>
        <v>2327</v>
      </c>
      <c r="G18">
        <f>35*60+35</f>
        <v>2135</v>
      </c>
      <c r="I18" t="s">
        <v>8</v>
      </c>
      <c r="J18" t="s">
        <v>34</v>
      </c>
      <c r="K18">
        <v>3</v>
      </c>
      <c r="L18" t="s">
        <v>34</v>
      </c>
      <c r="M18">
        <v>848.67</v>
      </c>
      <c r="N18" t="s">
        <v>34</v>
      </c>
      <c r="O18">
        <f>27*60+55</f>
        <v>1675</v>
      </c>
    </row>
    <row r="19" spans="1:15" x14ac:dyDescent="0.35">
      <c r="A19" t="s">
        <v>10</v>
      </c>
      <c r="B19">
        <v>7</v>
      </c>
      <c r="C19">
        <v>5</v>
      </c>
      <c r="D19">
        <v>1318.36</v>
      </c>
      <c r="E19">
        <v>1127.8699999999999</v>
      </c>
      <c r="F19">
        <f>43*60+0</f>
        <v>2580</v>
      </c>
      <c r="G19">
        <f>38*60+45</f>
        <v>2325</v>
      </c>
      <c r="I19" t="s">
        <v>10</v>
      </c>
      <c r="J19">
        <v>5</v>
      </c>
      <c r="K19">
        <v>3</v>
      </c>
      <c r="L19">
        <v>1045.72</v>
      </c>
      <c r="M19">
        <v>780.37</v>
      </c>
      <c r="N19">
        <f>33*60+54</f>
        <v>2034</v>
      </c>
      <c r="O19">
        <f>26*60+7</f>
        <v>1567</v>
      </c>
    </row>
    <row r="20" spans="1:15" x14ac:dyDescent="0.35">
      <c r="A20" t="s">
        <v>11</v>
      </c>
      <c r="B20">
        <v>7</v>
      </c>
      <c r="C20">
        <v>6</v>
      </c>
      <c r="D20">
        <v>1304.95</v>
      </c>
      <c r="E20">
        <v>1283.95</v>
      </c>
      <c r="F20">
        <f>42*60+14</f>
        <v>2534</v>
      </c>
      <c r="G20">
        <f>42*60+41</f>
        <v>2561</v>
      </c>
      <c r="I20" t="s">
        <v>11</v>
      </c>
      <c r="J20">
        <v>5</v>
      </c>
      <c r="K20">
        <v>4</v>
      </c>
      <c r="L20">
        <v>1049.17</v>
      </c>
      <c r="M20">
        <v>993.83</v>
      </c>
      <c r="N20">
        <f>33*60+53</f>
        <v>2033</v>
      </c>
      <c r="O20">
        <f>32*60+8</f>
        <v>1928</v>
      </c>
    </row>
    <row r="21" spans="1:15" x14ac:dyDescent="0.35">
      <c r="A21" s="9" t="s">
        <v>33</v>
      </c>
      <c r="B21" s="9">
        <v>7</v>
      </c>
      <c r="C21" s="9">
        <v>5</v>
      </c>
      <c r="D21" s="9">
        <v>1412.54</v>
      </c>
      <c r="E21" s="9">
        <v>1156.9000000000001</v>
      </c>
      <c r="F21" s="9">
        <f>45*60+36</f>
        <v>2736</v>
      </c>
      <c r="G21" s="9">
        <f>39*60+49</f>
        <v>2389</v>
      </c>
      <c r="I21" s="9" t="s">
        <v>33</v>
      </c>
      <c r="J21" s="9">
        <v>5</v>
      </c>
      <c r="K21" s="9">
        <v>4</v>
      </c>
      <c r="L21" s="9">
        <v>1018.05</v>
      </c>
      <c r="M21" s="9">
        <v>906.93</v>
      </c>
      <c r="N21" s="9">
        <f>32*60+28</f>
        <v>1948</v>
      </c>
      <c r="O21" s="9">
        <f>30*60+3</f>
        <v>1803</v>
      </c>
    </row>
    <row r="22" spans="1:15" x14ac:dyDescent="0.35">
      <c r="A22" s="36" t="s">
        <v>133</v>
      </c>
      <c r="B22" s="36"/>
      <c r="C22" s="36"/>
      <c r="D22" s="36"/>
      <c r="E22" s="36"/>
      <c r="F22" s="36"/>
      <c r="G22" s="36"/>
      <c r="I22" s="36" t="s">
        <v>134</v>
      </c>
      <c r="J22" s="36"/>
      <c r="K22" s="36"/>
      <c r="L22" s="36"/>
      <c r="M22" s="36"/>
      <c r="N22" s="36"/>
      <c r="O22" s="36"/>
    </row>
    <row r="23" spans="1:15" x14ac:dyDescent="0.35">
      <c r="B23" s="36" t="s">
        <v>124</v>
      </c>
      <c r="C23" s="36"/>
      <c r="D23" s="36" t="s">
        <v>125</v>
      </c>
      <c r="E23" s="36"/>
      <c r="F23" s="36" t="s">
        <v>126</v>
      </c>
      <c r="G23" s="36"/>
      <c r="J23" s="36" t="s">
        <v>124</v>
      </c>
      <c r="K23" s="36"/>
      <c r="L23" s="36" t="s">
        <v>125</v>
      </c>
      <c r="M23" s="36"/>
      <c r="N23" s="36" t="s">
        <v>126</v>
      </c>
      <c r="O23" s="36"/>
    </row>
    <row r="24" spans="1:15" x14ac:dyDescent="0.35">
      <c r="B24" t="s">
        <v>127</v>
      </c>
      <c r="C24" t="s">
        <v>128</v>
      </c>
      <c r="D24" t="s">
        <v>127</v>
      </c>
      <c r="E24" t="s">
        <v>128</v>
      </c>
      <c r="F24" t="s">
        <v>127</v>
      </c>
      <c r="G24" t="s">
        <v>128</v>
      </c>
      <c r="J24" t="s">
        <v>127</v>
      </c>
      <c r="K24" t="s">
        <v>128</v>
      </c>
      <c r="L24" t="s">
        <v>127</v>
      </c>
      <c r="M24" t="s">
        <v>128</v>
      </c>
      <c r="N24" t="s">
        <v>127</v>
      </c>
      <c r="O24" t="s">
        <v>128</v>
      </c>
    </row>
    <row r="25" spans="1:15" x14ac:dyDescent="0.35">
      <c r="A25" t="s">
        <v>8</v>
      </c>
      <c r="B25">
        <v>5</v>
      </c>
      <c r="C25">
        <v>4</v>
      </c>
      <c r="D25">
        <v>941.06</v>
      </c>
      <c r="E25">
        <v>881.17</v>
      </c>
      <c r="F25">
        <f>33*60+2</f>
        <v>1982</v>
      </c>
      <c r="G25">
        <f>31*60+56</f>
        <v>1916</v>
      </c>
      <c r="I25" t="s">
        <v>8</v>
      </c>
      <c r="J25">
        <v>5</v>
      </c>
      <c r="K25">
        <v>4</v>
      </c>
      <c r="L25">
        <v>1104.1500000000001</v>
      </c>
      <c r="M25">
        <v>985.32</v>
      </c>
      <c r="N25">
        <f>38*60+47</f>
        <v>2327</v>
      </c>
      <c r="O25">
        <f>35*60+35</f>
        <v>2135</v>
      </c>
    </row>
    <row r="26" spans="1:15" x14ac:dyDescent="0.35">
      <c r="A26" t="s">
        <v>10</v>
      </c>
      <c r="B26">
        <v>6</v>
      </c>
      <c r="C26">
        <v>4</v>
      </c>
      <c r="D26">
        <v>999.83</v>
      </c>
      <c r="E26">
        <v>882.19</v>
      </c>
      <c r="F26">
        <f>32*60+22</f>
        <v>1942</v>
      </c>
      <c r="G26">
        <f>32*60+15</f>
        <v>1935</v>
      </c>
      <c r="I26" t="s">
        <v>10</v>
      </c>
      <c r="J26">
        <v>7</v>
      </c>
      <c r="K26">
        <v>5</v>
      </c>
      <c r="L26">
        <v>1329.89</v>
      </c>
      <c r="M26">
        <v>1127.8699999999999</v>
      </c>
      <c r="N26">
        <f>42*60+45</f>
        <v>2565</v>
      </c>
      <c r="O26">
        <f>38*60+45</f>
        <v>2325</v>
      </c>
    </row>
    <row r="27" spans="1:15" x14ac:dyDescent="0.35">
      <c r="A27" t="s">
        <v>11</v>
      </c>
      <c r="B27">
        <v>5</v>
      </c>
      <c r="C27">
        <v>4</v>
      </c>
      <c r="D27">
        <v>929.49</v>
      </c>
      <c r="E27">
        <v>972.51</v>
      </c>
      <c r="F27">
        <f>33*60+20</f>
        <v>2000</v>
      </c>
      <c r="G27">
        <f>33*60+15</f>
        <v>1995</v>
      </c>
      <c r="I27" t="s">
        <v>11</v>
      </c>
      <c r="J27">
        <v>7</v>
      </c>
      <c r="K27">
        <v>6</v>
      </c>
      <c r="L27">
        <v>1304.95</v>
      </c>
      <c r="M27">
        <v>1283.95</v>
      </c>
      <c r="N27">
        <f>42*60+14</f>
        <v>2534</v>
      </c>
      <c r="O27">
        <f>42*60+41</f>
        <v>2561</v>
      </c>
    </row>
    <row r="28" spans="1:15" x14ac:dyDescent="0.35">
      <c r="A28" s="9" t="s">
        <v>33</v>
      </c>
      <c r="B28" s="9">
        <v>5</v>
      </c>
      <c r="C28" s="9">
        <v>4</v>
      </c>
      <c r="D28" s="9">
        <v>959.92</v>
      </c>
      <c r="E28" s="9">
        <v>951.6</v>
      </c>
      <c r="F28" s="9">
        <f>33*60+32</f>
        <v>2012</v>
      </c>
      <c r="G28" s="9">
        <f>34*60+0</f>
        <v>2040</v>
      </c>
      <c r="I28" s="9" t="s">
        <v>33</v>
      </c>
      <c r="J28" s="9">
        <v>7</v>
      </c>
      <c r="K28" s="9">
        <v>5</v>
      </c>
      <c r="L28" s="9">
        <v>1412.54</v>
      </c>
      <c r="M28" s="9">
        <v>1120.31</v>
      </c>
      <c r="N28" s="9">
        <f>45*60+36</f>
        <v>2736</v>
      </c>
      <c r="O28" s="9">
        <f>38*60+55</f>
        <v>2335</v>
      </c>
    </row>
    <row r="29" spans="1:15" x14ac:dyDescent="0.35">
      <c r="A29" s="36" t="s">
        <v>135</v>
      </c>
      <c r="B29" s="36"/>
      <c r="C29" s="36"/>
      <c r="D29" s="36"/>
      <c r="E29" s="36"/>
      <c r="F29" s="36"/>
      <c r="G29" s="36"/>
      <c r="I29" s="36" t="s">
        <v>136</v>
      </c>
      <c r="J29" s="36"/>
      <c r="K29" s="36"/>
      <c r="L29" s="36"/>
      <c r="M29" s="36"/>
      <c r="N29" s="36"/>
      <c r="O29" s="36"/>
    </row>
    <row r="30" spans="1:15" x14ac:dyDescent="0.35">
      <c r="B30" s="36" t="s">
        <v>124</v>
      </c>
      <c r="C30" s="36"/>
      <c r="D30" s="36" t="s">
        <v>125</v>
      </c>
      <c r="E30" s="36"/>
      <c r="F30" s="36" t="s">
        <v>126</v>
      </c>
      <c r="G30" s="36"/>
      <c r="J30" s="36" t="s">
        <v>124</v>
      </c>
      <c r="K30" s="36"/>
      <c r="L30" s="36" t="s">
        <v>125</v>
      </c>
      <c r="M30" s="36"/>
      <c r="N30" s="36" t="s">
        <v>126</v>
      </c>
      <c r="O30" s="36"/>
    </row>
    <row r="31" spans="1:15" x14ac:dyDescent="0.35">
      <c r="B31" t="s">
        <v>127</v>
      </c>
      <c r="C31" t="s">
        <v>128</v>
      </c>
      <c r="D31" t="s">
        <v>127</v>
      </c>
      <c r="E31" t="s">
        <v>128</v>
      </c>
      <c r="F31" t="s">
        <v>127</v>
      </c>
      <c r="G31" t="s">
        <v>128</v>
      </c>
      <c r="J31" t="s">
        <v>127</v>
      </c>
      <c r="K31" t="s">
        <v>128</v>
      </c>
      <c r="L31" t="s">
        <v>127</v>
      </c>
      <c r="M31" t="s">
        <v>128</v>
      </c>
      <c r="N31" t="s">
        <v>127</v>
      </c>
      <c r="O31" t="s">
        <v>128</v>
      </c>
    </row>
    <row r="32" spans="1:15" x14ac:dyDescent="0.35">
      <c r="A32" t="s">
        <v>8</v>
      </c>
      <c r="B32">
        <v>6</v>
      </c>
      <c r="C32">
        <v>4</v>
      </c>
      <c r="D32">
        <v>1114.44</v>
      </c>
      <c r="E32">
        <v>1007.94</v>
      </c>
      <c r="F32">
        <f>42*60+1</f>
        <v>2521</v>
      </c>
      <c r="G32">
        <f>39*60+13</f>
        <v>2353</v>
      </c>
      <c r="I32" t="s">
        <v>8</v>
      </c>
      <c r="J32">
        <v>4</v>
      </c>
      <c r="K32">
        <v>3</v>
      </c>
      <c r="L32">
        <v>714.67</v>
      </c>
      <c r="M32">
        <v>773.89</v>
      </c>
      <c r="N32">
        <f>25*60 +53</f>
        <v>1553</v>
      </c>
      <c r="O32">
        <f>26*60+47</f>
        <v>1607</v>
      </c>
    </row>
    <row r="33" spans="1:15" x14ac:dyDescent="0.35">
      <c r="A33" t="s">
        <v>10</v>
      </c>
      <c r="B33">
        <v>6</v>
      </c>
      <c r="C33">
        <v>5</v>
      </c>
      <c r="D33">
        <v>1113.44</v>
      </c>
      <c r="E33">
        <v>1009.44</v>
      </c>
      <c r="F33">
        <f>42*60+29</f>
        <v>2549</v>
      </c>
      <c r="G33">
        <f>40*60+34</f>
        <v>2434</v>
      </c>
      <c r="I33" t="s">
        <v>10</v>
      </c>
      <c r="J33">
        <v>4</v>
      </c>
      <c r="K33">
        <v>3</v>
      </c>
      <c r="L33">
        <v>677.02</v>
      </c>
      <c r="M33">
        <v>699.95</v>
      </c>
      <c r="N33">
        <f>24*60+42</f>
        <v>1482</v>
      </c>
      <c r="O33">
        <f>25*60+42</f>
        <v>1542</v>
      </c>
    </row>
    <row r="34" spans="1:15" x14ac:dyDescent="0.35">
      <c r="A34" t="s">
        <v>11</v>
      </c>
      <c r="B34">
        <v>6</v>
      </c>
      <c r="C34">
        <v>5</v>
      </c>
      <c r="D34">
        <v>1088.67</v>
      </c>
      <c r="E34">
        <v>1115.21</v>
      </c>
      <c r="F34">
        <f>41*60+46</f>
        <v>2506</v>
      </c>
      <c r="G34">
        <f>41*60+31</f>
        <v>2491</v>
      </c>
      <c r="I34" t="s">
        <v>11</v>
      </c>
      <c r="J34">
        <v>4</v>
      </c>
      <c r="K34">
        <v>3</v>
      </c>
      <c r="L34">
        <v>787.09</v>
      </c>
      <c r="M34">
        <v>676.83</v>
      </c>
      <c r="N34">
        <f>28*60+20</f>
        <v>1700</v>
      </c>
      <c r="O34">
        <f>25*60+27</f>
        <v>1527</v>
      </c>
    </row>
    <row r="35" spans="1:15" x14ac:dyDescent="0.35">
      <c r="A35" s="9" t="s">
        <v>33</v>
      </c>
      <c r="B35" s="9">
        <v>6</v>
      </c>
      <c r="C35" s="9">
        <v>5</v>
      </c>
      <c r="D35" s="9">
        <v>1130.9100000000001</v>
      </c>
      <c r="E35" s="9">
        <v>1164.46</v>
      </c>
      <c r="F35" s="9">
        <f>43*60+5</f>
        <v>2585</v>
      </c>
      <c r="G35" s="9">
        <f>42*60+40</f>
        <v>2560</v>
      </c>
      <c r="I35" s="9" t="s">
        <v>33</v>
      </c>
      <c r="J35" s="9">
        <v>4</v>
      </c>
      <c r="K35" s="9">
        <v>3</v>
      </c>
      <c r="L35" s="9">
        <v>761.41</v>
      </c>
      <c r="M35" s="9">
        <v>678.32</v>
      </c>
      <c r="N35" s="9">
        <f>27*60+38</f>
        <v>1658</v>
      </c>
      <c r="O35" s="9">
        <f>25*60+12</f>
        <v>1512</v>
      </c>
    </row>
    <row r="36" spans="1:15" x14ac:dyDescent="0.35">
      <c r="A36" s="36" t="s">
        <v>137</v>
      </c>
      <c r="B36" s="36"/>
      <c r="C36" s="36"/>
      <c r="D36" s="36"/>
      <c r="E36" s="36"/>
      <c r="F36" s="36"/>
      <c r="G36" s="36"/>
      <c r="I36" s="36" t="s">
        <v>138</v>
      </c>
      <c r="J36" s="36"/>
      <c r="K36" s="36"/>
      <c r="L36" s="36"/>
      <c r="M36" s="36"/>
      <c r="N36" s="36"/>
      <c r="O36" s="36"/>
    </row>
    <row r="37" spans="1:15" x14ac:dyDescent="0.35">
      <c r="B37" s="36" t="s">
        <v>124</v>
      </c>
      <c r="C37" s="36"/>
      <c r="D37" s="36" t="s">
        <v>125</v>
      </c>
      <c r="E37" s="36"/>
      <c r="F37" s="36" t="s">
        <v>126</v>
      </c>
      <c r="G37" s="36"/>
      <c r="J37" s="36" t="s">
        <v>124</v>
      </c>
      <c r="K37" s="36"/>
      <c r="L37" s="36" t="s">
        <v>125</v>
      </c>
      <c r="M37" s="36"/>
      <c r="N37" s="36" t="s">
        <v>126</v>
      </c>
      <c r="O37" s="36"/>
    </row>
    <row r="38" spans="1:15" x14ac:dyDescent="0.35">
      <c r="B38" t="s">
        <v>127</v>
      </c>
      <c r="C38" t="s">
        <v>128</v>
      </c>
      <c r="D38" t="s">
        <v>127</v>
      </c>
      <c r="E38" t="s">
        <v>128</v>
      </c>
      <c r="F38" t="s">
        <v>127</v>
      </c>
      <c r="G38" t="s">
        <v>128</v>
      </c>
      <c r="J38" t="s">
        <v>127</v>
      </c>
      <c r="K38" t="s">
        <v>128</v>
      </c>
      <c r="L38" t="s">
        <v>127</v>
      </c>
      <c r="M38" t="s">
        <v>128</v>
      </c>
      <c r="N38" t="s">
        <v>127</v>
      </c>
      <c r="O38" t="s">
        <v>128</v>
      </c>
    </row>
    <row r="39" spans="1:15" x14ac:dyDescent="0.35">
      <c r="A39" t="s">
        <v>8</v>
      </c>
      <c r="B39">
        <v>7</v>
      </c>
      <c r="C39">
        <v>5</v>
      </c>
      <c r="D39">
        <v>1357.26</v>
      </c>
      <c r="E39">
        <v>1191.69</v>
      </c>
      <c r="F39">
        <f>52*60+57</f>
        <v>3177</v>
      </c>
      <c r="G39">
        <f>48*60+9</f>
        <v>2889</v>
      </c>
      <c r="I39" t="s">
        <v>8</v>
      </c>
      <c r="J39">
        <v>7</v>
      </c>
      <c r="K39">
        <v>5</v>
      </c>
      <c r="L39">
        <v>1596.1</v>
      </c>
      <c r="M39">
        <v>1199.31</v>
      </c>
      <c r="N39">
        <f>53*60+9</f>
        <v>3189</v>
      </c>
      <c r="O39">
        <f>43*60+14</f>
        <v>2594</v>
      </c>
    </row>
    <row r="40" spans="1:15" x14ac:dyDescent="0.35">
      <c r="A40" t="s">
        <v>10</v>
      </c>
      <c r="B40">
        <v>7</v>
      </c>
      <c r="C40">
        <v>6</v>
      </c>
      <c r="D40">
        <v>1243.5999999999999</v>
      </c>
      <c r="E40">
        <v>1228.94</v>
      </c>
      <c r="F40">
        <f>49*60+58</f>
        <v>2998</v>
      </c>
      <c r="G40">
        <f>48*60+51</f>
        <v>2931</v>
      </c>
      <c r="I40" t="s">
        <v>10</v>
      </c>
      <c r="J40">
        <v>8</v>
      </c>
      <c r="K40">
        <v>6</v>
      </c>
      <c r="L40">
        <v>1720.39</v>
      </c>
      <c r="M40">
        <v>1528</v>
      </c>
      <c r="N40">
        <f>58*60+19</f>
        <v>3499</v>
      </c>
      <c r="O40">
        <f>51*60+29</f>
        <v>3089</v>
      </c>
    </row>
    <row r="41" spans="1:15" x14ac:dyDescent="0.35">
      <c r="A41" t="s">
        <v>11</v>
      </c>
      <c r="B41">
        <v>8</v>
      </c>
      <c r="C41">
        <v>6</v>
      </c>
      <c r="D41">
        <v>1364.4</v>
      </c>
      <c r="E41">
        <v>1281.9000000000001</v>
      </c>
      <c r="F41">
        <f>51*60+32</f>
        <v>3092</v>
      </c>
      <c r="G41">
        <f>50*60+16</f>
        <v>3016</v>
      </c>
      <c r="I41" t="s">
        <v>11</v>
      </c>
      <c r="J41">
        <v>7</v>
      </c>
      <c r="K41">
        <v>5</v>
      </c>
      <c r="L41">
        <v>1507.68</v>
      </c>
      <c r="M41">
        <v>1251.02</v>
      </c>
      <c r="N41">
        <f>52*60+38</f>
        <v>3158</v>
      </c>
      <c r="O41">
        <f>46*60+8</f>
        <v>2768</v>
      </c>
    </row>
    <row r="42" spans="1:15" x14ac:dyDescent="0.35">
      <c r="A42" s="9" t="s">
        <v>33</v>
      </c>
      <c r="B42" s="9">
        <v>7</v>
      </c>
      <c r="C42" s="9">
        <v>5</v>
      </c>
      <c r="D42" s="9">
        <v>1266.69</v>
      </c>
      <c r="E42" s="9">
        <v>1053.68</v>
      </c>
      <c r="F42" s="9">
        <f>49*60+57</f>
        <v>2997</v>
      </c>
      <c r="G42" s="9">
        <f>45*60+25</f>
        <v>2725</v>
      </c>
      <c r="I42" s="9" t="s">
        <v>33</v>
      </c>
      <c r="J42" s="9">
        <v>8</v>
      </c>
      <c r="K42" s="9">
        <v>5</v>
      </c>
      <c r="L42" s="9">
        <v>1643.42</v>
      </c>
      <c r="M42" s="9">
        <v>1245.5</v>
      </c>
      <c r="N42" s="9">
        <f>56*60+26</f>
        <v>3386</v>
      </c>
      <c r="O42" s="9">
        <f>45*60+11</f>
        <v>2711</v>
      </c>
    </row>
    <row r="43" spans="1:15" x14ac:dyDescent="0.35">
      <c r="A43" s="36" t="s">
        <v>139</v>
      </c>
      <c r="B43" s="36"/>
      <c r="C43" s="36"/>
      <c r="D43" s="36"/>
      <c r="E43" s="36"/>
      <c r="F43" s="36"/>
      <c r="G43" s="36"/>
      <c r="I43" s="36" t="s">
        <v>140</v>
      </c>
      <c r="J43" s="36"/>
      <c r="K43" s="36"/>
      <c r="L43" s="36"/>
      <c r="M43" s="36"/>
      <c r="N43" s="36"/>
      <c r="O43" s="36"/>
    </row>
    <row r="44" spans="1:15" x14ac:dyDescent="0.35">
      <c r="B44" s="36" t="s">
        <v>124</v>
      </c>
      <c r="C44" s="36"/>
      <c r="D44" s="36" t="s">
        <v>125</v>
      </c>
      <c r="E44" s="36"/>
      <c r="F44" s="36" t="s">
        <v>126</v>
      </c>
      <c r="G44" s="36"/>
      <c r="J44" s="36" t="s">
        <v>124</v>
      </c>
      <c r="K44" s="36"/>
      <c r="L44" s="36" t="s">
        <v>125</v>
      </c>
      <c r="M44" s="36"/>
      <c r="N44" s="36" t="s">
        <v>126</v>
      </c>
      <c r="O44" s="36"/>
    </row>
    <row r="45" spans="1:15" x14ac:dyDescent="0.35">
      <c r="B45" t="s">
        <v>127</v>
      </c>
      <c r="C45" t="s">
        <v>128</v>
      </c>
      <c r="D45" t="s">
        <v>127</v>
      </c>
      <c r="E45" t="s">
        <v>128</v>
      </c>
      <c r="F45" t="s">
        <v>127</v>
      </c>
      <c r="G45" t="s">
        <v>128</v>
      </c>
      <c r="J45" t="s">
        <v>127</v>
      </c>
      <c r="K45" t="s">
        <v>128</v>
      </c>
      <c r="L45" t="s">
        <v>127</v>
      </c>
      <c r="M45" t="s">
        <v>128</v>
      </c>
      <c r="N45" t="s">
        <v>127</v>
      </c>
      <c r="O45" t="s">
        <v>128</v>
      </c>
    </row>
    <row r="46" spans="1:15" x14ac:dyDescent="0.35">
      <c r="A46" t="s">
        <v>8</v>
      </c>
      <c r="B46">
        <v>4</v>
      </c>
      <c r="C46">
        <v>4</v>
      </c>
      <c r="D46">
        <v>626.70000000000005</v>
      </c>
      <c r="E46">
        <v>625.88</v>
      </c>
      <c r="F46">
        <f>31*60+24</f>
        <v>1884</v>
      </c>
      <c r="G46">
        <f>30*60+56</f>
        <v>1856</v>
      </c>
      <c r="I46" t="s">
        <v>8</v>
      </c>
      <c r="J46">
        <v>9</v>
      </c>
      <c r="K46">
        <v>7</v>
      </c>
      <c r="L46">
        <v>2027.64</v>
      </c>
      <c r="M46">
        <v>1718.52</v>
      </c>
      <c r="N46">
        <f>68*60+17</f>
        <v>4097</v>
      </c>
      <c r="O46">
        <f>61*60+32</f>
        <v>3692</v>
      </c>
    </row>
    <row r="47" spans="1:15" x14ac:dyDescent="0.35">
      <c r="A47" t="s">
        <v>10</v>
      </c>
      <c r="B47">
        <v>5</v>
      </c>
      <c r="C47">
        <v>4</v>
      </c>
      <c r="D47">
        <v>696.83</v>
      </c>
      <c r="E47">
        <v>654.55999999999995</v>
      </c>
      <c r="F47">
        <f>32*60+20</f>
        <v>1940</v>
      </c>
      <c r="G47">
        <f>31*60+25</f>
        <v>1885</v>
      </c>
      <c r="I47" t="s">
        <v>10</v>
      </c>
      <c r="J47">
        <v>10</v>
      </c>
      <c r="K47">
        <v>8</v>
      </c>
      <c r="L47">
        <v>2128.67</v>
      </c>
      <c r="M47">
        <v>1970.87</v>
      </c>
      <c r="N47">
        <f>69*60+9</f>
        <v>4149</v>
      </c>
      <c r="O47">
        <f>67*60+0</f>
        <v>4020</v>
      </c>
    </row>
    <row r="48" spans="1:15" x14ac:dyDescent="0.35">
      <c r="A48" t="s">
        <v>11</v>
      </c>
      <c r="B48">
        <v>5</v>
      </c>
      <c r="C48">
        <v>4</v>
      </c>
      <c r="D48">
        <v>726.08</v>
      </c>
      <c r="E48">
        <v>588.11</v>
      </c>
      <c r="F48">
        <f>33*60+9</f>
        <v>1989</v>
      </c>
      <c r="G48">
        <f>30*60+1</f>
        <v>1801</v>
      </c>
      <c r="I48" t="s">
        <v>11</v>
      </c>
      <c r="J48">
        <v>11</v>
      </c>
      <c r="K48">
        <v>8</v>
      </c>
      <c r="L48">
        <v>2426.3000000000002</v>
      </c>
      <c r="M48">
        <f>1811.32</f>
        <v>1811.32</v>
      </c>
      <c r="N48">
        <f>76*60+43</f>
        <v>4603</v>
      </c>
      <c r="O48">
        <f>63*60+34</f>
        <v>3814</v>
      </c>
    </row>
    <row r="49" spans="1:15" x14ac:dyDescent="0.35">
      <c r="A49" s="9" t="s">
        <v>33</v>
      </c>
      <c r="B49" s="9">
        <v>5</v>
      </c>
      <c r="C49" s="9">
        <v>4</v>
      </c>
      <c r="D49" s="9">
        <v>715.55</v>
      </c>
      <c r="E49" s="9">
        <v>713.51</v>
      </c>
      <c r="F49" s="9">
        <f>33*60+25</f>
        <v>2005</v>
      </c>
      <c r="G49" s="9">
        <f>33*60+10</f>
        <v>1990</v>
      </c>
      <c r="I49" s="9" t="s">
        <v>33</v>
      </c>
      <c r="J49" s="9">
        <v>10</v>
      </c>
      <c r="K49" s="9">
        <v>7</v>
      </c>
      <c r="L49" s="9">
        <v>2091.7800000000002</v>
      </c>
      <c r="M49" s="9">
        <v>1748.65</v>
      </c>
      <c r="N49" s="9">
        <f>68*60+47</f>
        <v>4127</v>
      </c>
      <c r="O49" s="9">
        <f>61*60+15</f>
        <v>3675</v>
      </c>
    </row>
    <row r="50" spans="1:15" x14ac:dyDescent="0.35">
      <c r="A50" s="37"/>
      <c r="B50" s="37"/>
      <c r="C50" s="37"/>
      <c r="D50" s="37"/>
      <c r="E50" s="37"/>
      <c r="F50" s="37"/>
      <c r="I50" s="36" t="s">
        <v>141</v>
      </c>
      <c r="J50" s="36"/>
      <c r="K50" s="36"/>
      <c r="L50" s="36"/>
      <c r="M50" s="36"/>
      <c r="N50" s="36"/>
      <c r="O50" s="36"/>
    </row>
    <row r="51" spans="1:15" x14ac:dyDescent="0.35">
      <c r="B51" s="36"/>
      <c r="C51" s="36"/>
      <c r="D51" s="36"/>
      <c r="E51" s="36"/>
      <c r="F51" s="36"/>
      <c r="G51" s="36"/>
      <c r="J51" s="36" t="s">
        <v>124</v>
      </c>
      <c r="K51" s="36"/>
      <c r="L51" s="36" t="s">
        <v>125</v>
      </c>
      <c r="M51" s="36"/>
      <c r="N51" s="36" t="s">
        <v>126</v>
      </c>
      <c r="O51" s="36"/>
    </row>
    <row r="52" spans="1:15" x14ac:dyDescent="0.35">
      <c r="J52" t="s">
        <v>127</v>
      </c>
      <c r="K52" t="s">
        <v>128</v>
      </c>
      <c r="L52" t="s">
        <v>127</v>
      </c>
      <c r="M52" t="s">
        <v>128</v>
      </c>
      <c r="N52" t="s">
        <v>127</v>
      </c>
      <c r="O52" t="s">
        <v>128</v>
      </c>
    </row>
    <row r="53" spans="1:15" x14ac:dyDescent="0.35">
      <c r="I53" t="s">
        <v>8</v>
      </c>
      <c r="J53">
        <v>5</v>
      </c>
      <c r="K53">
        <v>4</v>
      </c>
      <c r="L53">
        <v>832.25</v>
      </c>
      <c r="M53">
        <v>807.44</v>
      </c>
      <c r="N53">
        <f>38*60+13</f>
        <v>2293</v>
      </c>
      <c r="O53">
        <f>37*60+19</f>
        <v>2239</v>
      </c>
    </row>
    <row r="54" spans="1:15" x14ac:dyDescent="0.35">
      <c r="I54" t="s">
        <v>10</v>
      </c>
      <c r="J54">
        <v>5</v>
      </c>
      <c r="K54">
        <v>4</v>
      </c>
      <c r="L54">
        <v>770.17</v>
      </c>
      <c r="M54">
        <v>785.78</v>
      </c>
      <c r="N54">
        <f>36*60+54</f>
        <v>2214</v>
      </c>
      <c r="O54">
        <f>36*60+35</f>
        <v>2195</v>
      </c>
    </row>
    <row r="55" spans="1:15" x14ac:dyDescent="0.35">
      <c r="I55" t="s">
        <v>11</v>
      </c>
      <c r="J55">
        <v>6</v>
      </c>
      <c r="K55">
        <v>4</v>
      </c>
      <c r="L55">
        <v>848.18</v>
      </c>
      <c r="M55">
        <v>800.63</v>
      </c>
      <c r="N55">
        <f>37*60+37</f>
        <v>2257</v>
      </c>
      <c r="O55">
        <f>37*60+39</f>
        <v>2259</v>
      </c>
    </row>
    <row r="56" spans="1:15" x14ac:dyDescent="0.35">
      <c r="A56" s="9"/>
      <c r="B56" s="9"/>
      <c r="C56" s="9"/>
      <c r="D56" s="9"/>
      <c r="E56" s="9"/>
      <c r="F56" s="9"/>
      <c r="G56" s="9"/>
      <c r="I56" s="9" t="s">
        <v>33</v>
      </c>
      <c r="J56" s="9">
        <v>6</v>
      </c>
      <c r="K56" s="9">
        <v>4</v>
      </c>
      <c r="L56" s="9">
        <v>945.66</v>
      </c>
      <c r="M56" s="9">
        <v>756.84</v>
      </c>
      <c r="N56" s="9">
        <f>39*60+55</f>
        <v>2395</v>
      </c>
      <c r="O56" s="9">
        <f>36*60+22</f>
        <v>2182</v>
      </c>
    </row>
  </sheetData>
  <mergeCells count="64">
    <mergeCell ref="A50:F50"/>
    <mergeCell ref="I50:O50"/>
    <mergeCell ref="B51:C51"/>
    <mergeCell ref="D51:E51"/>
    <mergeCell ref="F51:G51"/>
    <mergeCell ref="J51:K51"/>
    <mergeCell ref="L51:M51"/>
    <mergeCell ref="N51:O51"/>
    <mergeCell ref="A43:G43"/>
    <mergeCell ref="I43:O43"/>
    <mergeCell ref="B44:C44"/>
    <mergeCell ref="D44:E44"/>
    <mergeCell ref="F44:G44"/>
    <mergeCell ref="J44:K44"/>
    <mergeCell ref="L44:M44"/>
    <mergeCell ref="N44:O44"/>
    <mergeCell ref="A36:G36"/>
    <mergeCell ref="I36:O36"/>
    <mergeCell ref="B37:C37"/>
    <mergeCell ref="D37:E37"/>
    <mergeCell ref="F37:G37"/>
    <mergeCell ref="J37:K37"/>
    <mergeCell ref="L37:M37"/>
    <mergeCell ref="N37:O37"/>
    <mergeCell ref="A29:G29"/>
    <mergeCell ref="I29:O29"/>
    <mergeCell ref="B30:C30"/>
    <mergeCell ref="D30:E30"/>
    <mergeCell ref="F30:G30"/>
    <mergeCell ref="J30:K30"/>
    <mergeCell ref="L30:M30"/>
    <mergeCell ref="N30:O30"/>
    <mergeCell ref="A22:G22"/>
    <mergeCell ref="I22:O22"/>
    <mergeCell ref="B23:C23"/>
    <mergeCell ref="D23:E23"/>
    <mergeCell ref="F23:G23"/>
    <mergeCell ref="J23:K23"/>
    <mergeCell ref="L23:M23"/>
    <mergeCell ref="N23:O23"/>
    <mergeCell ref="A15:G15"/>
    <mergeCell ref="I15:O15"/>
    <mergeCell ref="B16:C16"/>
    <mergeCell ref="D16:E16"/>
    <mergeCell ref="F16:G16"/>
    <mergeCell ref="J16:K16"/>
    <mergeCell ref="L16:M16"/>
    <mergeCell ref="N16:O16"/>
    <mergeCell ref="A8:G8"/>
    <mergeCell ref="I8:O8"/>
    <mergeCell ref="B9:C9"/>
    <mergeCell ref="D9:E9"/>
    <mergeCell ref="F9:G9"/>
    <mergeCell ref="J9:K9"/>
    <mergeCell ref="L9:M9"/>
    <mergeCell ref="N9:O9"/>
    <mergeCell ref="A1:G1"/>
    <mergeCell ref="I1:O1"/>
    <mergeCell ref="B2:C2"/>
    <mergeCell ref="D2:E2"/>
    <mergeCell ref="F2:G2"/>
    <mergeCell ref="J2:K2"/>
    <mergeCell ref="L2:M2"/>
    <mergeCell ref="N2:O2"/>
  </mergeCells>
  <conditionalFormatting sqref="L32:L35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:M35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2:N35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2:O35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7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7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7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7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:L14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:M14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:N14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:O14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:G21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1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E21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D21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:L21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:M21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:N21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:O2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3:L56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:M5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:N5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:O5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:D28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5:E28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5:F28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5:G28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7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7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O7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5:L28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5:M2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5:N28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5:O28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9:L42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9:M4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9:N42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9:O4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6:L4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:M4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6:N4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:O4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:D1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:E1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:F1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G1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2:D3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:E3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2:F3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G3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:D4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9:E4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9:F4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9:G4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:D4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:E4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:F4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6:G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7D07E-4BE6-49FC-B2CD-1CE2AE1A9D5D}">
  <dimension ref="A1:T33"/>
  <sheetViews>
    <sheetView tabSelected="1" workbookViewId="0">
      <selection activeCell="F2" sqref="F2:T33"/>
    </sheetView>
  </sheetViews>
  <sheetFormatPr defaultRowHeight="14.5" x14ac:dyDescent="0.35"/>
  <cols>
    <col min="1" max="1" width="15.26953125" customWidth="1"/>
  </cols>
  <sheetData>
    <row r="1" spans="1:20" x14ac:dyDescent="0.35">
      <c r="A1" s="2" t="s">
        <v>70</v>
      </c>
      <c r="B1" s="3" t="s">
        <v>0</v>
      </c>
      <c r="C1" s="3" t="s">
        <v>1</v>
      </c>
      <c r="D1" s="3" t="s">
        <v>2</v>
      </c>
      <c r="E1" s="7" t="s">
        <v>35</v>
      </c>
      <c r="F1" s="10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4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30</v>
      </c>
      <c r="S1" s="3" t="s">
        <v>31</v>
      </c>
      <c r="T1" s="4" t="s">
        <v>32</v>
      </c>
    </row>
    <row r="2" spans="1:20" x14ac:dyDescent="0.35">
      <c r="A2" s="5" t="s">
        <v>204</v>
      </c>
      <c r="B2" s="6" t="s">
        <v>16</v>
      </c>
      <c r="C2" s="6" t="s">
        <v>8</v>
      </c>
      <c r="D2" s="6" t="s">
        <v>33</v>
      </c>
      <c r="E2" s="13">
        <v>40</v>
      </c>
      <c r="F2" s="5" t="s">
        <v>34</v>
      </c>
      <c r="G2" s="14">
        <v>8</v>
      </c>
      <c r="H2" s="15" t="s">
        <v>34</v>
      </c>
      <c r="I2" s="15" t="s">
        <v>34</v>
      </c>
      <c r="J2" s="15" t="s">
        <v>34</v>
      </c>
      <c r="K2" s="15" t="s">
        <v>34</v>
      </c>
      <c r="L2" s="16" t="s">
        <v>34</v>
      </c>
      <c r="M2" s="14">
        <v>6</v>
      </c>
      <c r="N2" s="15" t="s">
        <v>34</v>
      </c>
      <c r="O2" s="14">
        <v>5</v>
      </c>
      <c r="P2" s="15" t="s">
        <v>34</v>
      </c>
      <c r="Q2" s="14">
        <v>5</v>
      </c>
      <c r="R2" s="14" t="s">
        <v>34</v>
      </c>
      <c r="S2" s="15" t="s">
        <v>34</v>
      </c>
      <c r="T2" s="13" t="s">
        <v>34</v>
      </c>
    </row>
    <row r="3" spans="1:20" x14ac:dyDescent="0.35">
      <c r="A3" s="5" t="s">
        <v>205</v>
      </c>
      <c r="B3" s="6" t="s">
        <v>16</v>
      </c>
      <c r="C3" s="6" t="s">
        <v>10</v>
      </c>
      <c r="D3" s="6" t="s">
        <v>33</v>
      </c>
      <c r="E3" s="13">
        <v>40</v>
      </c>
      <c r="F3" s="5" t="s">
        <v>34</v>
      </c>
      <c r="G3" s="14">
        <v>7</v>
      </c>
      <c r="H3" s="15" t="s">
        <v>34</v>
      </c>
      <c r="I3" s="14">
        <v>5</v>
      </c>
      <c r="J3" s="14" t="s">
        <v>34</v>
      </c>
      <c r="K3" s="15" t="s">
        <v>34</v>
      </c>
      <c r="L3" s="13" t="s">
        <v>34</v>
      </c>
      <c r="M3" s="14">
        <v>6</v>
      </c>
      <c r="N3" s="14">
        <v>9</v>
      </c>
      <c r="O3" s="14">
        <v>5</v>
      </c>
      <c r="P3" s="14" t="s">
        <v>34</v>
      </c>
      <c r="Q3" s="15">
        <v>5</v>
      </c>
      <c r="R3" s="14" t="s">
        <v>34</v>
      </c>
      <c r="S3" s="14" t="s">
        <v>34</v>
      </c>
      <c r="T3" s="13" t="s">
        <v>34</v>
      </c>
    </row>
    <row r="4" spans="1:20" x14ac:dyDescent="0.35">
      <c r="A4" s="5" t="s">
        <v>206</v>
      </c>
      <c r="B4" s="6" t="s">
        <v>16</v>
      </c>
      <c r="C4" s="6" t="s">
        <v>11</v>
      </c>
      <c r="D4" s="6" t="s">
        <v>33</v>
      </c>
      <c r="E4" s="13">
        <v>40</v>
      </c>
      <c r="F4" s="5" t="s">
        <v>34</v>
      </c>
      <c r="G4" s="14">
        <v>9</v>
      </c>
      <c r="H4" s="15" t="s">
        <v>34</v>
      </c>
      <c r="I4" s="14">
        <v>6</v>
      </c>
      <c r="J4" s="15" t="s">
        <v>34</v>
      </c>
      <c r="K4" s="15" t="s">
        <v>34</v>
      </c>
      <c r="L4" s="13" t="s">
        <v>34</v>
      </c>
      <c r="M4" s="14">
        <v>6</v>
      </c>
      <c r="N4" s="14">
        <v>9</v>
      </c>
      <c r="O4" s="14">
        <v>5</v>
      </c>
      <c r="P4" s="15" t="s">
        <v>34</v>
      </c>
      <c r="Q4" s="15">
        <v>5</v>
      </c>
      <c r="R4" s="15" t="s">
        <v>34</v>
      </c>
      <c r="S4" s="15" t="s">
        <v>34</v>
      </c>
      <c r="T4" s="13" t="s">
        <v>34</v>
      </c>
    </row>
    <row r="5" spans="1:20" x14ac:dyDescent="0.35">
      <c r="A5" s="5" t="s">
        <v>207</v>
      </c>
      <c r="B5" s="6" t="s">
        <v>16</v>
      </c>
      <c r="C5" s="6" t="s">
        <v>33</v>
      </c>
      <c r="D5" s="6" t="s">
        <v>33</v>
      </c>
      <c r="E5" s="17">
        <v>40</v>
      </c>
      <c r="F5" s="8" t="s">
        <v>34</v>
      </c>
      <c r="G5" s="18">
        <v>9</v>
      </c>
      <c r="H5" s="18" t="s">
        <v>34</v>
      </c>
      <c r="I5" s="18">
        <v>6</v>
      </c>
      <c r="J5" s="18" t="s">
        <v>34</v>
      </c>
      <c r="K5" s="18" t="s">
        <v>34</v>
      </c>
      <c r="L5" s="17" t="s">
        <v>34</v>
      </c>
      <c r="M5" s="18">
        <v>6</v>
      </c>
      <c r="N5" s="18">
        <v>9</v>
      </c>
      <c r="O5" s="18">
        <v>5</v>
      </c>
      <c r="P5" s="18" t="s">
        <v>34</v>
      </c>
      <c r="Q5" s="18">
        <v>5</v>
      </c>
      <c r="R5" s="18" t="s">
        <v>34</v>
      </c>
      <c r="S5" s="18" t="s">
        <v>34</v>
      </c>
      <c r="T5" s="18" t="s">
        <v>34</v>
      </c>
    </row>
    <row r="6" spans="1:20" x14ac:dyDescent="0.35">
      <c r="A6" s="2" t="s">
        <v>208</v>
      </c>
      <c r="B6" s="3" t="s">
        <v>17</v>
      </c>
      <c r="C6" s="3" t="s">
        <v>8</v>
      </c>
      <c r="D6" s="3" t="s">
        <v>33</v>
      </c>
      <c r="E6" s="13">
        <v>40</v>
      </c>
      <c r="F6" s="15" t="s">
        <v>34</v>
      </c>
      <c r="G6" s="15" t="s">
        <v>34</v>
      </c>
      <c r="H6" s="15" t="s">
        <v>34</v>
      </c>
      <c r="I6" s="14">
        <v>5</v>
      </c>
      <c r="J6" s="15" t="s">
        <v>34</v>
      </c>
      <c r="K6" s="15" t="s">
        <v>34</v>
      </c>
      <c r="L6" s="13" t="s">
        <v>34</v>
      </c>
      <c r="M6" s="14">
        <v>4</v>
      </c>
      <c r="N6" s="15" t="s">
        <v>34</v>
      </c>
      <c r="O6" s="14">
        <v>4</v>
      </c>
      <c r="P6" s="15" t="s">
        <v>34</v>
      </c>
      <c r="Q6" s="14">
        <v>4</v>
      </c>
      <c r="R6" s="14" t="s">
        <v>34</v>
      </c>
      <c r="S6" s="15" t="s">
        <v>34</v>
      </c>
      <c r="T6" s="13" t="s">
        <v>34</v>
      </c>
    </row>
    <row r="7" spans="1:20" x14ac:dyDescent="0.35">
      <c r="A7" s="5" t="s">
        <v>209</v>
      </c>
      <c r="B7" s="6" t="s">
        <v>17</v>
      </c>
      <c r="C7" s="6" t="s">
        <v>10</v>
      </c>
      <c r="D7" s="6" t="s">
        <v>33</v>
      </c>
      <c r="E7" s="13">
        <v>40</v>
      </c>
      <c r="F7" s="5" t="s">
        <v>34</v>
      </c>
      <c r="G7" s="14">
        <v>6</v>
      </c>
      <c r="H7" s="15" t="s">
        <v>34</v>
      </c>
      <c r="I7" s="14">
        <v>4</v>
      </c>
      <c r="J7" s="15" t="s">
        <v>34</v>
      </c>
      <c r="K7" s="15" t="s">
        <v>34</v>
      </c>
      <c r="L7" s="13" t="s">
        <v>34</v>
      </c>
      <c r="M7" s="15">
        <v>5</v>
      </c>
      <c r="N7" s="14">
        <v>9</v>
      </c>
      <c r="O7" s="15">
        <v>4</v>
      </c>
      <c r="P7" s="15" t="s">
        <v>34</v>
      </c>
      <c r="Q7" s="15">
        <v>4</v>
      </c>
      <c r="R7" s="15" t="s">
        <v>34</v>
      </c>
      <c r="S7" s="15" t="s">
        <v>34</v>
      </c>
      <c r="T7" s="13" t="s">
        <v>34</v>
      </c>
    </row>
    <row r="8" spans="1:20" x14ac:dyDescent="0.35">
      <c r="A8" s="5" t="s">
        <v>210</v>
      </c>
      <c r="B8" s="6" t="s">
        <v>17</v>
      </c>
      <c r="C8" s="6" t="s">
        <v>11</v>
      </c>
      <c r="D8" s="6" t="s">
        <v>33</v>
      </c>
      <c r="E8" s="13">
        <v>40</v>
      </c>
      <c r="F8" s="5" t="s">
        <v>34</v>
      </c>
      <c r="G8" s="15">
        <v>8</v>
      </c>
      <c r="H8" s="15" t="s">
        <v>34</v>
      </c>
      <c r="I8" s="15">
        <v>6</v>
      </c>
      <c r="J8" s="15" t="s">
        <v>34</v>
      </c>
      <c r="K8" s="15" t="s">
        <v>34</v>
      </c>
      <c r="L8" s="13" t="s">
        <v>34</v>
      </c>
      <c r="M8" s="15">
        <v>5</v>
      </c>
      <c r="N8" s="15">
        <v>9</v>
      </c>
      <c r="O8" s="15">
        <v>4</v>
      </c>
      <c r="P8" s="15" t="s">
        <v>34</v>
      </c>
      <c r="Q8" s="15">
        <v>5</v>
      </c>
      <c r="R8" s="15" t="s">
        <v>34</v>
      </c>
      <c r="S8" s="15" t="s">
        <v>34</v>
      </c>
      <c r="T8" s="13" t="s">
        <v>34</v>
      </c>
    </row>
    <row r="9" spans="1:20" x14ac:dyDescent="0.35">
      <c r="A9" s="8" t="s">
        <v>211</v>
      </c>
      <c r="B9" s="9" t="s">
        <v>17</v>
      </c>
      <c r="C9" s="9" t="s">
        <v>33</v>
      </c>
      <c r="D9" s="9" t="s">
        <v>33</v>
      </c>
      <c r="E9" s="17">
        <v>40</v>
      </c>
      <c r="F9" s="8" t="s">
        <v>34</v>
      </c>
      <c r="G9" s="18">
        <v>7</v>
      </c>
      <c r="H9" s="18" t="s">
        <v>34</v>
      </c>
      <c r="I9" s="18">
        <v>5</v>
      </c>
      <c r="J9" s="18" t="s">
        <v>34</v>
      </c>
      <c r="K9" s="18" t="s">
        <v>34</v>
      </c>
      <c r="L9" s="17" t="s">
        <v>34</v>
      </c>
      <c r="M9" s="18">
        <v>5</v>
      </c>
      <c r="N9" s="18">
        <v>9</v>
      </c>
      <c r="O9" s="18">
        <v>5</v>
      </c>
      <c r="P9" s="18" t="s">
        <v>34</v>
      </c>
      <c r="Q9" s="18">
        <v>4</v>
      </c>
      <c r="R9" s="18" t="s">
        <v>34</v>
      </c>
      <c r="S9" s="18" t="s">
        <v>34</v>
      </c>
      <c r="T9" s="18" t="s">
        <v>34</v>
      </c>
    </row>
    <row r="10" spans="1:20" x14ac:dyDescent="0.35">
      <c r="A10" s="5" t="s">
        <v>212</v>
      </c>
      <c r="B10" s="6" t="s">
        <v>16</v>
      </c>
      <c r="C10" s="6" t="s">
        <v>8</v>
      </c>
      <c r="D10" s="6" t="s">
        <v>33</v>
      </c>
      <c r="E10" s="13">
        <v>60</v>
      </c>
      <c r="F10" s="5">
        <v>11</v>
      </c>
      <c r="G10" s="15" t="s">
        <v>34</v>
      </c>
      <c r="H10" s="14">
        <v>7</v>
      </c>
      <c r="I10" s="15">
        <v>5</v>
      </c>
      <c r="J10" s="14" t="s">
        <v>34</v>
      </c>
      <c r="K10" s="14" t="s">
        <v>34</v>
      </c>
      <c r="L10" s="13" t="s">
        <v>34</v>
      </c>
      <c r="M10" s="14">
        <v>6</v>
      </c>
      <c r="N10" s="14" t="s">
        <v>34</v>
      </c>
      <c r="O10" s="15" t="s">
        <v>34</v>
      </c>
      <c r="P10" s="15">
        <v>7</v>
      </c>
      <c r="Q10" s="14">
        <v>4</v>
      </c>
      <c r="R10" s="14" t="s">
        <v>34</v>
      </c>
      <c r="S10" s="14">
        <v>14</v>
      </c>
      <c r="T10" s="13">
        <v>12</v>
      </c>
    </row>
    <row r="11" spans="1:20" x14ac:dyDescent="0.35">
      <c r="A11" s="5" t="s">
        <v>213</v>
      </c>
      <c r="B11" s="6" t="s">
        <v>16</v>
      </c>
      <c r="C11" s="6" t="s">
        <v>10</v>
      </c>
      <c r="D11" s="6" t="s">
        <v>33</v>
      </c>
      <c r="E11" s="13">
        <v>60</v>
      </c>
      <c r="F11" s="5">
        <v>12</v>
      </c>
      <c r="G11" s="14">
        <v>8</v>
      </c>
      <c r="H11" s="15">
        <v>8</v>
      </c>
      <c r="I11" s="15">
        <v>6</v>
      </c>
      <c r="J11" s="15" t="s">
        <v>34</v>
      </c>
      <c r="K11" s="15">
        <v>13</v>
      </c>
      <c r="L11" s="13">
        <v>12</v>
      </c>
      <c r="M11" s="15">
        <v>6</v>
      </c>
      <c r="N11" s="15">
        <v>6</v>
      </c>
      <c r="O11" s="15">
        <v>5</v>
      </c>
      <c r="P11" s="15">
        <v>8</v>
      </c>
      <c r="Q11" s="15">
        <v>4</v>
      </c>
      <c r="R11" s="15" t="s">
        <v>34</v>
      </c>
      <c r="S11" s="15">
        <v>15</v>
      </c>
      <c r="T11" s="13">
        <v>13</v>
      </c>
    </row>
    <row r="12" spans="1:20" x14ac:dyDescent="0.35">
      <c r="A12" s="5" t="s">
        <v>214</v>
      </c>
      <c r="B12" s="6" t="s">
        <v>16</v>
      </c>
      <c r="C12" s="6" t="s">
        <v>11</v>
      </c>
      <c r="D12" s="6" t="s">
        <v>33</v>
      </c>
      <c r="E12" s="13">
        <v>60</v>
      </c>
      <c r="F12" s="5">
        <v>12</v>
      </c>
      <c r="G12" s="15">
        <v>9</v>
      </c>
      <c r="H12" s="15">
        <v>8</v>
      </c>
      <c r="I12" s="15">
        <v>6</v>
      </c>
      <c r="J12" s="15" t="s">
        <v>34</v>
      </c>
      <c r="K12" s="15">
        <v>13</v>
      </c>
      <c r="L12" s="13">
        <v>12</v>
      </c>
      <c r="M12" s="15">
        <v>6</v>
      </c>
      <c r="N12" s="15">
        <v>7</v>
      </c>
      <c r="O12" s="15">
        <v>5</v>
      </c>
      <c r="P12" s="15">
        <v>8</v>
      </c>
      <c r="Q12" s="15">
        <v>5</v>
      </c>
      <c r="R12" s="15" t="s">
        <v>34</v>
      </c>
      <c r="S12" s="15">
        <v>15</v>
      </c>
      <c r="T12" s="13">
        <v>12</v>
      </c>
    </row>
    <row r="13" spans="1:20" x14ac:dyDescent="0.35">
      <c r="A13" s="5" t="s">
        <v>215</v>
      </c>
      <c r="B13" s="6" t="s">
        <v>16</v>
      </c>
      <c r="C13" s="6" t="s">
        <v>33</v>
      </c>
      <c r="D13" s="6" t="s">
        <v>33</v>
      </c>
      <c r="E13" s="17">
        <v>60</v>
      </c>
      <c r="F13" s="8">
        <v>13</v>
      </c>
      <c r="G13" s="18">
        <v>8</v>
      </c>
      <c r="H13" s="18">
        <v>8</v>
      </c>
      <c r="I13" s="18">
        <v>6</v>
      </c>
      <c r="J13" s="18" t="s">
        <v>34</v>
      </c>
      <c r="K13" s="18">
        <v>13</v>
      </c>
      <c r="L13" s="17">
        <v>12</v>
      </c>
      <c r="M13" s="18">
        <v>6</v>
      </c>
      <c r="N13" s="18">
        <v>7</v>
      </c>
      <c r="O13" s="18">
        <v>5</v>
      </c>
      <c r="P13" s="18">
        <v>8</v>
      </c>
      <c r="Q13" s="18">
        <v>5</v>
      </c>
      <c r="R13" s="18" t="s">
        <v>34</v>
      </c>
      <c r="S13" s="18">
        <v>15</v>
      </c>
      <c r="T13" s="17">
        <v>12</v>
      </c>
    </row>
    <row r="14" spans="1:20" x14ac:dyDescent="0.35">
      <c r="A14" s="2" t="s">
        <v>216</v>
      </c>
      <c r="B14" s="3" t="s">
        <v>17</v>
      </c>
      <c r="C14" s="3" t="s">
        <v>8</v>
      </c>
      <c r="D14" s="3" t="s">
        <v>33</v>
      </c>
      <c r="E14" s="13">
        <v>60</v>
      </c>
      <c r="F14" s="5" t="s">
        <v>34</v>
      </c>
      <c r="G14" s="14">
        <v>6</v>
      </c>
      <c r="H14" s="14">
        <v>6</v>
      </c>
      <c r="I14" s="15">
        <v>4</v>
      </c>
      <c r="J14" s="14" t="s">
        <v>34</v>
      </c>
      <c r="K14" s="14" t="s">
        <v>34</v>
      </c>
      <c r="L14" s="13" t="s">
        <v>34</v>
      </c>
      <c r="M14" s="14">
        <v>4</v>
      </c>
      <c r="N14" s="15" t="s">
        <v>34</v>
      </c>
      <c r="O14" s="14">
        <v>4</v>
      </c>
      <c r="P14" s="14">
        <v>6</v>
      </c>
      <c r="Q14" s="15">
        <v>3</v>
      </c>
      <c r="R14" s="14" t="s">
        <v>34</v>
      </c>
      <c r="S14" s="14" t="s">
        <v>34</v>
      </c>
      <c r="T14" s="13">
        <v>12</v>
      </c>
    </row>
    <row r="15" spans="1:20" x14ac:dyDescent="0.35">
      <c r="A15" s="5" t="s">
        <v>217</v>
      </c>
      <c r="B15" s="6" t="s">
        <v>17</v>
      </c>
      <c r="C15" s="6" t="s">
        <v>10</v>
      </c>
      <c r="D15" s="6" t="s">
        <v>33</v>
      </c>
      <c r="E15" s="13">
        <v>60</v>
      </c>
      <c r="F15" s="5">
        <v>9</v>
      </c>
      <c r="G15" s="14">
        <v>6</v>
      </c>
      <c r="H15" s="15">
        <v>6</v>
      </c>
      <c r="I15" s="15">
        <v>4</v>
      </c>
      <c r="J15" s="15" t="s">
        <v>34</v>
      </c>
      <c r="K15" s="15">
        <v>12</v>
      </c>
      <c r="L15" s="13">
        <v>12</v>
      </c>
      <c r="M15" s="15">
        <v>5</v>
      </c>
      <c r="N15" s="15">
        <v>6</v>
      </c>
      <c r="O15" s="15">
        <v>3</v>
      </c>
      <c r="P15" s="15">
        <v>6</v>
      </c>
      <c r="Q15" s="15">
        <v>3</v>
      </c>
      <c r="R15" s="15" t="s">
        <v>34</v>
      </c>
      <c r="S15" s="15">
        <v>13</v>
      </c>
      <c r="T15" s="13">
        <v>13</v>
      </c>
    </row>
    <row r="16" spans="1:20" x14ac:dyDescent="0.35">
      <c r="A16" s="5" t="s">
        <v>218</v>
      </c>
      <c r="B16" s="6" t="s">
        <v>17</v>
      </c>
      <c r="C16" s="6" t="s">
        <v>11</v>
      </c>
      <c r="D16" s="6" t="s">
        <v>33</v>
      </c>
      <c r="E16" s="13">
        <v>60</v>
      </c>
      <c r="F16" s="5">
        <v>10</v>
      </c>
      <c r="G16" s="15">
        <v>7</v>
      </c>
      <c r="H16" s="15">
        <v>7</v>
      </c>
      <c r="I16" s="15">
        <v>4</v>
      </c>
      <c r="J16" s="15" t="s">
        <v>34</v>
      </c>
      <c r="K16" s="15">
        <v>12</v>
      </c>
      <c r="L16" s="13">
        <v>12</v>
      </c>
      <c r="M16" s="15">
        <v>6</v>
      </c>
      <c r="N16" s="15">
        <v>6</v>
      </c>
      <c r="O16" s="15">
        <v>4</v>
      </c>
      <c r="P16" s="15">
        <v>7</v>
      </c>
      <c r="Q16" s="15">
        <v>4</v>
      </c>
      <c r="R16" s="15" t="s">
        <v>34</v>
      </c>
      <c r="S16" s="15">
        <v>13</v>
      </c>
      <c r="T16" s="13">
        <v>12</v>
      </c>
    </row>
    <row r="17" spans="1:20" x14ac:dyDescent="0.35">
      <c r="A17" s="8" t="s">
        <v>219</v>
      </c>
      <c r="B17" s="9" t="s">
        <v>17</v>
      </c>
      <c r="C17" s="9" t="s">
        <v>33</v>
      </c>
      <c r="D17" s="9" t="s">
        <v>33</v>
      </c>
      <c r="E17" s="17">
        <v>60</v>
      </c>
      <c r="F17" s="8">
        <v>10</v>
      </c>
      <c r="G17" s="18">
        <v>7</v>
      </c>
      <c r="H17" s="18">
        <v>6</v>
      </c>
      <c r="I17" s="18">
        <v>4</v>
      </c>
      <c r="J17" s="18" t="s">
        <v>34</v>
      </c>
      <c r="K17" s="18">
        <v>11</v>
      </c>
      <c r="L17" s="17">
        <v>12</v>
      </c>
      <c r="M17" s="18">
        <v>4</v>
      </c>
      <c r="N17" s="18">
        <v>6</v>
      </c>
      <c r="O17" s="18">
        <v>4</v>
      </c>
      <c r="P17" s="18">
        <v>6</v>
      </c>
      <c r="Q17" s="18">
        <v>4</v>
      </c>
      <c r="R17" s="18" t="s">
        <v>34</v>
      </c>
      <c r="S17" s="18">
        <v>13</v>
      </c>
      <c r="T17" s="17">
        <v>12</v>
      </c>
    </row>
    <row r="18" spans="1:20" x14ac:dyDescent="0.35">
      <c r="A18" s="5" t="s">
        <v>220</v>
      </c>
      <c r="B18" s="6" t="s">
        <v>16</v>
      </c>
      <c r="C18" s="6" t="s">
        <v>8</v>
      </c>
      <c r="D18" s="6" t="s">
        <v>33</v>
      </c>
      <c r="E18" s="13">
        <v>200</v>
      </c>
      <c r="F18" s="21">
        <v>9</v>
      </c>
      <c r="G18" s="15" t="s">
        <v>34</v>
      </c>
      <c r="H18" s="15">
        <v>5</v>
      </c>
      <c r="I18" s="15">
        <v>5</v>
      </c>
      <c r="J18" s="15">
        <v>6</v>
      </c>
      <c r="K18" s="15">
        <v>7</v>
      </c>
      <c r="L18" s="16" t="s">
        <v>34</v>
      </c>
      <c r="M18" s="15">
        <v>6</v>
      </c>
      <c r="N18" s="15">
        <v>5</v>
      </c>
      <c r="O18" s="15" t="s">
        <v>34</v>
      </c>
      <c r="P18" s="15">
        <v>5</v>
      </c>
      <c r="Q18" s="15">
        <v>4</v>
      </c>
      <c r="R18" s="15">
        <v>7</v>
      </c>
      <c r="S18" s="15" t="s">
        <v>34</v>
      </c>
      <c r="T18" s="16">
        <v>5</v>
      </c>
    </row>
    <row r="19" spans="1:20" x14ac:dyDescent="0.35">
      <c r="A19" s="5" t="s">
        <v>221</v>
      </c>
      <c r="B19" s="6" t="s">
        <v>16</v>
      </c>
      <c r="C19" s="6" t="s">
        <v>10</v>
      </c>
      <c r="D19" s="6" t="s">
        <v>33</v>
      </c>
      <c r="E19" s="13">
        <v>200</v>
      </c>
      <c r="F19" s="21">
        <v>10</v>
      </c>
      <c r="G19" s="15">
        <v>8</v>
      </c>
      <c r="H19" s="15">
        <v>7</v>
      </c>
      <c r="I19" s="15">
        <v>6</v>
      </c>
      <c r="J19" s="15">
        <v>6</v>
      </c>
      <c r="K19" s="15">
        <v>8</v>
      </c>
      <c r="L19" s="16">
        <v>5</v>
      </c>
      <c r="M19" s="15">
        <v>6</v>
      </c>
      <c r="N19" s="15">
        <v>5</v>
      </c>
      <c r="O19" s="15">
        <v>5</v>
      </c>
      <c r="P19" s="15">
        <v>7</v>
      </c>
      <c r="Q19" s="15">
        <v>4</v>
      </c>
      <c r="R19" s="15">
        <v>8</v>
      </c>
      <c r="S19" s="15">
        <v>10</v>
      </c>
      <c r="T19" s="16">
        <v>5</v>
      </c>
    </row>
    <row r="20" spans="1:20" x14ac:dyDescent="0.35">
      <c r="A20" s="5" t="s">
        <v>222</v>
      </c>
      <c r="B20" s="6" t="s">
        <v>16</v>
      </c>
      <c r="C20" s="6" t="s">
        <v>11</v>
      </c>
      <c r="D20" s="6" t="s">
        <v>33</v>
      </c>
      <c r="E20" s="13">
        <v>200</v>
      </c>
      <c r="F20" s="21">
        <v>11</v>
      </c>
      <c r="G20" s="15">
        <v>9</v>
      </c>
      <c r="H20" s="15">
        <v>7</v>
      </c>
      <c r="I20" s="15">
        <v>5</v>
      </c>
      <c r="J20" s="15">
        <v>6</v>
      </c>
      <c r="K20" s="15">
        <v>8</v>
      </c>
      <c r="L20" s="16">
        <v>5</v>
      </c>
      <c r="M20" s="15">
        <v>6</v>
      </c>
      <c r="N20" s="15">
        <v>5</v>
      </c>
      <c r="O20" s="15">
        <v>5</v>
      </c>
      <c r="P20" s="15">
        <v>7</v>
      </c>
      <c r="Q20" s="15">
        <v>4</v>
      </c>
      <c r="R20" s="15">
        <v>7</v>
      </c>
      <c r="S20" s="15">
        <v>11</v>
      </c>
      <c r="T20" s="16">
        <v>6</v>
      </c>
    </row>
    <row r="21" spans="1:20" x14ac:dyDescent="0.35">
      <c r="A21" s="5" t="s">
        <v>223</v>
      </c>
      <c r="B21" s="6" t="s">
        <v>16</v>
      </c>
      <c r="C21" s="6" t="s">
        <v>33</v>
      </c>
      <c r="D21" s="6" t="s">
        <v>33</v>
      </c>
      <c r="E21" s="13">
        <v>200</v>
      </c>
      <c r="F21" s="22">
        <v>11</v>
      </c>
      <c r="G21" s="23">
        <v>8</v>
      </c>
      <c r="H21" s="23">
        <v>7</v>
      </c>
      <c r="I21" s="23">
        <v>5</v>
      </c>
      <c r="J21" s="23">
        <v>6</v>
      </c>
      <c r="K21" s="23">
        <v>7</v>
      </c>
      <c r="L21" s="24">
        <v>5</v>
      </c>
      <c r="M21" s="23">
        <v>6</v>
      </c>
      <c r="N21" s="23">
        <v>5</v>
      </c>
      <c r="O21" s="23">
        <v>5</v>
      </c>
      <c r="P21" s="23">
        <v>7</v>
      </c>
      <c r="Q21" s="23">
        <v>4</v>
      </c>
      <c r="R21" s="23">
        <v>8</v>
      </c>
      <c r="S21" s="23">
        <v>10</v>
      </c>
      <c r="T21" s="24">
        <v>6</v>
      </c>
    </row>
    <row r="22" spans="1:20" x14ac:dyDescent="0.35">
      <c r="A22" s="2" t="s">
        <v>224</v>
      </c>
      <c r="B22" s="3" t="s">
        <v>17</v>
      </c>
      <c r="C22" s="3" t="s">
        <v>8</v>
      </c>
      <c r="D22" s="3" t="s">
        <v>33</v>
      </c>
      <c r="E22" s="25">
        <v>200</v>
      </c>
      <c r="F22" s="21" t="s">
        <v>34</v>
      </c>
      <c r="G22" s="15">
        <v>5</v>
      </c>
      <c r="H22" s="15">
        <v>4</v>
      </c>
      <c r="I22" s="15">
        <v>4</v>
      </c>
      <c r="J22" s="15">
        <v>4</v>
      </c>
      <c r="K22" s="15">
        <v>6</v>
      </c>
      <c r="L22" s="16">
        <v>4</v>
      </c>
      <c r="M22" s="15">
        <v>4</v>
      </c>
      <c r="N22" s="15">
        <v>3</v>
      </c>
      <c r="O22" s="15">
        <v>3</v>
      </c>
      <c r="P22" s="15">
        <v>4</v>
      </c>
      <c r="Q22" s="15">
        <v>3</v>
      </c>
      <c r="R22" s="15">
        <v>5</v>
      </c>
      <c r="S22" s="15">
        <v>7</v>
      </c>
      <c r="T22" s="16">
        <v>4</v>
      </c>
    </row>
    <row r="23" spans="1:20" x14ac:dyDescent="0.35">
      <c r="A23" s="5" t="s">
        <v>225</v>
      </c>
      <c r="B23" s="6" t="s">
        <v>17</v>
      </c>
      <c r="C23" s="6" t="s">
        <v>10</v>
      </c>
      <c r="D23" s="6" t="s">
        <v>33</v>
      </c>
      <c r="E23" s="13">
        <v>200</v>
      </c>
      <c r="F23" s="21">
        <v>7</v>
      </c>
      <c r="G23" s="15">
        <v>6</v>
      </c>
      <c r="H23" s="15">
        <v>5</v>
      </c>
      <c r="I23" s="15">
        <v>4</v>
      </c>
      <c r="J23" s="15">
        <v>5</v>
      </c>
      <c r="K23" s="15">
        <v>6</v>
      </c>
      <c r="L23" s="16">
        <v>4</v>
      </c>
      <c r="M23" s="15">
        <v>5</v>
      </c>
      <c r="N23" s="15">
        <v>4</v>
      </c>
      <c r="O23" s="15">
        <v>3</v>
      </c>
      <c r="P23" s="15">
        <v>5</v>
      </c>
      <c r="Q23" s="15">
        <v>3</v>
      </c>
      <c r="R23" s="15">
        <v>6</v>
      </c>
      <c r="S23" s="15">
        <v>8</v>
      </c>
      <c r="T23" s="16">
        <v>5</v>
      </c>
    </row>
    <row r="24" spans="1:20" x14ac:dyDescent="0.35">
      <c r="A24" s="5" t="s">
        <v>226</v>
      </c>
      <c r="B24" s="6" t="s">
        <v>17</v>
      </c>
      <c r="C24" s="6" t="s">
        <v>11</v>
      </c>
      <c r="D24" s="6" t="s">
        <v>33</v>
      </c>
      <c r="E24" s="13">
        <v>200</v>
      </c>
      <c r="F24" s="21">
        <v>7</v>
      </c>
      <c r="G24" s="15">
        <v>6</v>
      </c>
      <c r="H24" s="15">
        <v>6</v>
      </c>
      <c r="I24" s="15">
        <v>4</v>
      </c>
      <c r="J24" s="15">
        <v>5</v>
      </c>
      <c r="K24" s="15">
        <v>6</v>
      </c>
      <c r="L24" s="16">
        <v>4</v>
      </c>
      <c r="M24" s="15">
        <v>6</v>
      </c>
      <c r="N24" s="15">
        <v>4</v>
      </c>
      <c r="O24" s="15">
        <v>4</v>
      </c>
      <c r="P24" s="15">
        <v>6</v>
      </c>
      <c r="Q24" s="15">
        <v>3</v>
      </c>
      <c r="R24" s="15">
        <v>5</v>
      </c>
      <c r="S24" s="15">
        <v>8</v>
      </c>
      <c r="T24" s="16">
        <v>5</v>
      </c>
    </row>
    <row r="25" spans="1:20" x14ac:dyDescent="0.35">
      <c r="A25" s="8" t="s">
        <v>227</v>
      </c>
      <c r="B25" s="9" t="s">
        <v>17</v>
      </c>
      <c r="C25" s="9" t="s">
        <v>33</v>
      </c>
      <c r="D25" s="9" t="s">
        <v>33</v>
      </c>
      <c r="E25" s="17">
        <v>200</v>
      </c>
      <c r="F25" s="22">
        <v>8</v>
      </c>
      <c r="G25" s="23">
        <v>6</v>
      </c>
      <c r="H25" s="23">
        <v>5</v>
      </c>
      <c r="I25" s="23">
        <v>4</v>
      </c>
      <c r="J25" s="23">
        <v>5</v>
      </c>
      <c r="K25" s="23">
        <v>6</v>
      </c>
      <c r="L25" s="24">
        <v>4</v>
      </c>
      <c r="M25" s="23">
        <v>4</v>
      </c>
      <c r="N25" s="23">
        <v>4</v>
      </c>
      <c r="O25" s="23">
        <v>4</v>
      </c>
      <c r="P25" s="23">
        <v>5</v>
      </c>
      <c r="Q25" s="23">
        <v>3</v>
      </c>
      <c r="R25" s="23">
        <v>5</v>
      </c>
      <c r="S25" s="23">
        <v>8</v>
      </c>
      <c r="T25" s="24">
        <v>4</v>
      </c>
    </row>
    <row r="26" spans="1:20" x14ac:dyDescent="0.35">
      <c r="A26" s="5" t="s">
        <v>228</v>
      </c>
      <c r="B26" s="6" t="s">
        <v>16</v>
      </c>
      <c r="C26" s="6" t="s">
        <v>8</v>
      </c>
      <c r="D26" s="6" t="s">
        <v>33</v>
      </c>
      <c r="E26" s="26">
        <v>0</v>
      </c>
      <c r="F26" s="5">
        <v>9</v>
      </c>
      <c r="G26" s="15" t="s">
        <v>34</v>
      </c>
      <c r="H26" s="15">
        <v>5</v>
      </c>
      <c r="I26" s="15">
        <v>5</v>
      </c>
      <c r="J26" s="15">
        <v>6</v>
      </c>
      <c r="K26" s="15">
        <v>7</v>
      </c>
      <c r="L26" s="16">
        <v>4</v>
      </c>
      <c r="M26" s="15">
        <v>6</v>
      </c>
      <c r="N26" s="15">
        <v>5</v>
      </c>
      <c r="O26" s="14" t="s">
        <v>34</v>
      </c>
      <c r="P26" s="15">
        <v>5</v>
      </c>
      <c r="Q26" s="15">
        <v>4</v>
      </c>
      <c r="R26" s="15">
        <v>7</v>
      </c>
      <c r="S26" s="15">
        <v>9</v>
      </c>
      <c r="T26" s="13">
        <v>5</v>
      </c>
    </row>
    <row r="27" spans="1:20" x14ac:dyDescent="0.35">
      <c r="A27" s="5" t="s">
        <v>229</v>
      </c>
      <c r="B27" s="6" t="s">
        <v>16</v>
      </c>
      <c r="C27" s="6" t="s">
        <v>10</v>
      </c>
      <c r="D27" s="6" t="s">
        <v>33</v>
      </c>
      <c r="E27" s="16">
        <v>0</v>
      </c>
      <c r="F27" s="5">
        <v>10</v>
      </c>
      <c r="G27" s="14">
        <v>8</v>
      </c>
      <c r="H27" s="15">
        <v>7</v>
      </c>
      <c r="I27" s="15">
        <v>6</v>
      </c>
      <c r="J27" s="15">
        <v>6</v>
      </c>
      <c r="K27" s="15">
        <v>7</v>
      </c>
      <c r="L27" s="13">
        <v>5</v>
      </c>
      <c r="M27" s="15">
        <v>6</v>
      </c>
      <c r="N27" s="15">
        <v>5</v>
      </c>
      <c r="O27" s="15">
        <v>5</v>
      </c>
      <c r="P27" s="15">
        <v>7</v>
      </c>
      <c r="Q27" s="15">
        <v>4</v>
      </c>
      <c r="R27" s="15">
        <v>8</v>
      </c>
      <c r="S27" s="15">
        <v>10</v>
      </c>
      <c r="T27" s="13">
        <v>5</v>
      </c>
    </row>
    <row r="28" spans="1:20" x14ac:dyDescent="0.35">
      <c r="A28" s="5" t="s">
        <v>230</v>
      </c>
      <c r="B28" s="6" t="s">
        <v>16</v>
      </c>
      <c r="C28" s="6" t="s">
        <v>11</v>
      </c>
      <c r="D28" s="6" t="s">
        <v>33</v>
      </c>
      <c r="E28" s="16">
        <v>0</v>
      </c>
      <c r="F28" s="5">
        <v>11</v>
      </c>
      <c r="G28" s="14">
        <v>9</v>
      </c>
      <c r="H28" s="15">
        <v>7</v>
      </c>
      <c r="I28" s="15">
        <v>5</v>
      </c>
      <c r="J28" s="15">
        <v>6</v>
      </c>
      <c r="K28" s="15">
        <v>8</v>
      </c>
      <c r="L28" s="13">
        <v>5</v>
      </c>
      <c r="M28" s="15">
        <v>6</v>
      </c>
      <c r="N28" s="15">
        <v>5</v>
      </c>
      <c r="O28" s="15">
        <v>5</v>
      </c>
      <c r="P28" s="15">
        <v>7</v>
      </c>
      <c r="Q28" s="15">
        <v>4</v>
      </c>
      <c r="R28" s="15">
        <v>7</v>
      </c>
      <c r="S28" s="15">
        <v>11</v>
      </c>
      <c r="T28" s="13">
        <v>6</v>
      </c>
    </row>
    <row r="29" spans="1:20" x14ac:dyDescent="0.35">
      <c r="A29" s="5" t="s">
        <v>231</v>
      </c>
      <c r="B29" s="6" t="s">
        <v>16</v>
      </c>
      <c r="C29" s="6" t="s">
        <v>33</v>
      </c>
      <c r="D29" s="6" t="s">
        <v>33</v>
      </c>
      <c r="E29" s="24">
        <v>0</v>
      </c>
      <c r="F29" s="8">
        <v>11</v>
      </c>
      <c r="G29" s="18">
        <v>8</v>
      </c>
      <c r="H29" s="18">
        <v>7</v>
      </c>
      <c r="I29" s="18">
        <v>5</v>
      </c>
      <c r="J29" s="18">
        <v>6</v>
      </c>
      <c r="K29" s="18">
        <v>7</v>
      </c>
      <c r="L29" s="17">
        <v>5</v>
      </c>
      <c r="M29" s="18">
        <v>6</v>
      </c>
      <c r="N29" s="18">
        <v>5</v>
      </c>
      <c r="O29" s="18">
        <v>5</v>
      </c>
      <c r="P29" s="18">
        <v>7</v>
      </c>
      <c r="Q29" s="18">
        <v>4</v>
      </c>
      <c r="R29" s="18">
        <v>8</v>
      </c>
      <c r="S29" s="18">
        <v>10</v>
      </c>
      <c r="T29" s="17">
        <v>6</v>
      </c>
    </row>
    <row r="30" spans="1:20" x14ac:dyDescent="0.35">
      <c r="A30" s="2" t="s">
        <v>232</v>
      </c>
      <c r="B30" s="3" t="s">
        <v>17</v>
      </c>
      <c r="C30" s="3" t="s">
        <v>8</v>
      </c>
      <c r="D30" s="3" t="s">
        <v>33</v>
      </c>
      <c r="E30" s="26">
        <v>0</v>
      </c>
      <c r="F30" s="15" t="s">
        <v>34</v>
      </c>
      <c r="G30" s="15">
        <v>5</v>
      </c>
      <c r="H30" s="15">
        <v>4</v>
      </c>
      <c r="I30" s="14">
        <v>4</v>
      </c>
      <c r="J30" s="15">
        <v>4</v>
      </c>
      <c r="K30" s="15">
        <v>5</v>
      </c>
      <c r="L30" s="13">
        <v>4</v>
      </c>
      <c r="M30" s="15">
        <v>4</v>
      </c>
      <c r="N30" s="15">
        <v>3</v>
      </c>
      <c r="O30" s="15">
        <v>3</v>
      </c>
      <c r="P30" s="15">
        <v>4</v>
      </c>
      <c r="Q30" s="15">
        <v>3</v>
      </c>
      <c r="R30" s="15">
        <v>5</v>
      </c>
      <c r="S30" s="15">
        <v>7</v>
      </c>
      <c r="T30" s="13">
        <v>4</v>
      </c>
    </row>
    <row r="31" spans="1:20" x14ac:dyDescent="0.35">
      <c r="A31" s="5" t="s">
        <v>233</v>
      </c>
      <c r="B31" s="6" t="s">
        <v>17</v>
      </c>
      <c r="C31" s="6" t="s">
        <v>10</v>
      </c>
      <c r="D31" s="6" t="s">
        <v>33</v>
      </c>
      <c r="E31" s="16">
        <v>0</v>
      </c>
      <c r="F31" s="5">
        <v>7</v>
      </c>
      <c r="G31" s="14">
        <v>6</v>
      </c>
      <c r="H31" s="15">
        <v>5</v>
      </c>
      <c r="I31" s="15">
        <v>4</v>
      </c>
      <c r="J31" s="15">
        <v>5</v>
      </c>
      <c r="K31" s="15">
        <v>6</v>
      </c>
      <c r="L31" s="13">
        <v>4</v>
      </c>
      <c r="M31" s="15">
        <v>5</v>
      </c>
      <c r="N31" s="15">
        <v>4</v>
      </c>
      <c r="O31" s="15">
        <v>3</v>
      </c>
      <c r="P31" s="15">
        <v>5</v>
      </c>
      <c r="Q31" s="15">
        <v>3</v>
      </c>
      <c r="R31" s="15">
        <v>6</v>
      </c>
      <c r="S31" s="15">
        <v>8</v>
      </c>
      <c r="T31" s="13">
        <v>4</v>
      </c>
    </row>
    <row r="32" spans="1:20" x14ac:dyDescent="0.35">
      <c r="A32" s="5" t="s">
        <v>234</v>
      </c>
      <c r="B32" s="6" t="s">
        <v>17</v>
      </c>
      <c r="C32" s="6" t="s">
        <v>11</v>
      </c>
      <c r="D32" s="6" t="s">
        <v>33</v>
      </c>
      <c r="E32" s="16">
        <v>0</v>
      </c>
      <c r="F32" s="5">
        <v>7</v>
      </c>
      <c r="G32" s="15">
        <v>6</v>
      </c>
      <c r="H32" s="15">
        <v>6</v>
      </c>
      <c r="I32" s="15">
        <v>4</v>
      </c>
      <c r="J32" s="15">
        <v>5</v>
      </c>
      <c r="K32" s="15">
        <v>6</v>
      </c>
      <c r="L32" s="13">
        <v>4</v>
      </c>
      <c r="M32" s="15">
        <v>6</v>
      </c>
      <c r="N32" s="15">
        <v>4</v>
      </c>
      <c r="O32" s="15">
        <v>4</v>
      </c>
      <c r="P32" s="15">
        <v>6</v>
      </c>
      <c r="Q32" s="15">
        <v>3</v>
      </c>
      <c r="R32" s="15">
        <v>5</v>
      </c>
      <c r="S32" s="15">
        <v>8</v>
      </c>
      <c r="T32" s="13">
        <v>4</v>
      </c>
    </row>
    <row r="33" spans="1:20" x14ac:dyDescent="0.35">
      <c r="A33" s="8" t="s">
        <v>235</v>
      </c>
      <c r="B33" s="9" t="s">
        <v>17</v>
      </c>
      <c r="C33" s="9" t="s">
        <v>33</v>
      </c>
      <c r="D33" s="9" t="s">
        <v>33</v>
      </c>
      <c r="E33" s="24">
        <v>0</v>
      </c>
      <c r="F33" s="8">
        <v>8</v>
      </c>
      <c r="G33" s="18">
        <v>6</v>
      </c>
      <c r="H33" s="18">
        <v>5</v>
      </c>
      <c r="I33" s="18">
        <v>4</v>
      </c>
      <c r="J33" s="18">
        <v>5</v>
      </c>
      <c r="K33" s="18">
        <v>5</v>
      </c>
      <c r="L33" s="17">
        <v>4</v>
      </c>
      <c r="M33" s="18">
        <v>4</v>
      </c>
      <c r="N33" s="18">
        <v>4</v>
      </c>
      <c r="O33" s="18">
        <v>4</v>
      </c>
      <c r="P33" s="18">
        <v>5</v>
      </c>
      <c r="Q33" s="18">
        <v>3</v>
      </c>
      <c r="R33" s="18">
        <v>5</v>
      </c>
      <c r="S33" s="18">
        <v>7</v>
      </c>
      <c r="T33" s="17">
        <v>4</v>
      </c>
    </row>
  </sheetData>
  <conditionalFormatting sqref="A2:A33">
    <cfRule type="duplicateValues" dxfId="1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74B14-7454-41BF-A265-B3685099023C}">
  <dimension ref="A1:T33"/>
  <sheetViews>
    <sheetView workbookViewId="0">
      <selection activeCell="F2" sqref="F2:T33"/>
    </sheetView>
  </sheetViews>
  <sheetFormatPr defaultRowHeight="14.5" x14ac:dyDescent="0.35"/>
  <cols>
    <col min="1" max="1" width="15.26953125" customWidth="1"/>
  </cols>
  <sheetData>
    <row r="1" spans="1:20" x14ac:dyDescent="0.35">
      <c r="A1" s="2" t="s">
        <v>70</v>
      </c>
      <c r="B1" s="3" t="s">
        <v>0</v>
      </c>
      <c r="C1" s="3" t="s">
        <v>1</v>
      </c>
      <c r="D1" s="3" t="s">
        <v>2</v>
      </c>
      <c r="E1" s="7" t="s">
        <v>35</v>
      </c>
      <c r="F1" s="10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4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30</v>
      </c>
      <c r="S1" s="3" t="s">
        <v>31</v>
      </c>
      <c r="T1" s="4" t="s">
        <v>32</v>
      </c>
    </row>
    <row r="2" spans="1:20" x14ac:dyDescent="0.35">
      <c r="A2" s="5" t="s">
        <v>204</v>
      </c>
      <c r="B2" s="6" t="s">
        <v>16</v>
      </c>
      <c r="C2" s="6" t="s">
        <v>8</v>
      </c>
      <c r="D2" s="6" t="s">
        <v>33</v>
      </c>
      <c r="E2" s="13">
        <v>40</v>
      </c>
      <c r="F2" s="5" t="s">
        <v>34</v>
      </c>
      <c r="G2" s="14">
        <v>8</v>
      </c>
      <c r="H2" s="15" t="s">
        <v>34</v>
      </c>
      <c r="I2" s="15" t="s">
        <v>34</v>
      </c>
      <c r="J2" s="15" t="s">
        <v>34</v>
      </c>
      <c r="K2" s="15" t="s">
        <v>34</v>
      </c>
      <c r="L2" s="16" t="s">
        <v>34</v>
      </c>
      <c r="M2" s="14">
        <v>6</v>
      </c>
      <c r="N2" s="15" t="s">
        <v>34</v>
      </c>
      <c r="O2" s="14">
        <v>5</v>
      </c>
      <c r="P2" s="15" t="s">
        <v>34</v>
      </c>
      <c r="Q2" s="14">
        <v>5</v>
      </c>
      <c r="R2" s="14" t="s">
        <v>34</v>
      </c>
      <c r="S2" s="15" t="s">
        <v>34</v>
      </c>
      <c r="T2" s="13" t="s">
        <v>34</v>
      </c>
    </row>
    <row r="3" spans="1:20" x14ac:dyDescent="0.35">
      <c r="A3" s="5" t="s">
        <v>205</v>
      </c>
      <c r="B3" s="6" t="s">
        <v>16</v>
      </c>
      <c r="C3" s="6" t="s">
        <v>10</v>
      </c>
      <c r="D3" s="6" t="s">
        <v>33</v>
      </c>
      <c r="E3" s="13">
        <v>40</v>
      </c>
      <c r="F3" s="5" t="s">
        <v>34</v>
      </c>
      <c r="G3" s="14">
        <v>7</v>
      </c>
      <c r="H3" s="15" t="s">
        <v>34</v>
      </c>
      <c r="I3" s="14">
        <v>5</v>
      </c>
      <c r="J3" s="14" t="s">
        <v>34</v>
      </c>
      <c r="K3" s="15" t="s">
        <v>34</v>
      </c>
      <c r="L3" s="13" t="s">
        <v>34</v>
      </c>
      <c r="M3" s="14">
        <v>6</v>
      </c>
      <c r="N3" s="14">
        <v>9</v>
      </c>
      <c r="O3" s="14">
        <v>5</v>
      </c>
      <c r="P3" s="14" t="s">
        <v>34</v>
      </c>
      <c r="Q3" s="15">
        <v>5</v>
      </c>
      <c r="R3" s="14" t="s">
        <v>34</v>
      </c>
      <c r="S3" s="14" t="s">
        <v>34</v>
      </c>
      <c r="T3" s="13" t="s">
        <v>34</v>
      </c>
    </row>
    <row r="4" spans="1:20" x14ac:dyDescent="0.35">
      <c r="A4" s="5" t="s">
        <v>206</v>
      </c>
      <c r="B4" s="6" t="s">
        <v>16</v>
      </c>
      <c r="C4" s="6" t="s">
        <v>11</v>
      </c>
      <c r="D4" s="6" t="s">
        <v>33</v>
      </c>
      <c r="E4" s="13">
        <v>40</v>
      </c>
      <c r="F4" s="5" t="s">
        <v>34</v>
      </c>
      <c r="G4" s="14">
        <v>9</v>
      </c>
      <c r="H4" s="15" t="s">
        <v>34</v>
      </c>
      <c r="I4" s="14">
        <v>6</v>
      </c>
      <c r="J4" s="15" t="s">
        <v>34</v>
      </c>
      <c r="K4" s="15" t="s">
        <v>34</v>
      </c>
      <c r="L4" s="13" t="s">
        <v>34</v>
      </c>
      <c r="M4" s="14">
        <v>6</v>
      </c>
      <c r="N4" s="14">
        <v>9</v>
      </c>
      <c r="O4" s="14">
        <v>5</v>
      </c>
      <c r="P4" s="15" t="s">
        <v>34</v>
      </c>
      <c r="Q4" s="15">
        <v>5</v>
      </c>
      <c r="R4" s="15" t="s">
        <v>34</v>
      </c>
      <c r="S4" s="15" t="s">
        <v>34</v>
      </c>
      <c r="T4" s="13" t="s">
        <v>34</v>
      </c>
    </row>
    <row r="5" spans="1:20" x14ac:dyDescent="0.35">
      <c r="A5" s="5" t="s">
        <v>207</v>
      </c>
      <c r="B5" s="6" t="s">
        <v>16</v>
      </c>
      <c r="C5" s="6" t="s">
        <v>33</v>
      </c>
      <c r="D5" s="6" t="s">
        <v>33</v>
      </c>
      <c r="E5" s="17">
        <v>40</v>
      </c>
      <c r="F5" s="8" t="s">
        <v>34</v>
      </c>
      <c r="G5" s="18">
        <v>9</v>
      </c>
      <c r="H5" s="18" t="s">
        <v>34</v>
      </c>
      <c r="I5" s="18">
        <v>6</v>
      </c>
      <c r="J5" s="18" t="s">
        <v>34</v>
      </c>
      <c r="K5" s="18" t="s">
        <v>34</v>
      </c>
      <c r="L5" s="17" t="s">
        <v>34</v>
      </c>
      <c r="M5" s="18">
        <v>6</v>
      </c>
      <c r="N5" s="18">
        <v>9</v>
      </c>
      <c r="O5" s="18">
        <v>5</v>
      </c>
      <c r="P5" s="18" t="s">
        <v>34</v>
      </c>
      <c r="Q5" s="18">
        <v>5</v>
      </c>
      <c r="R5" s="18" t="s">
        <v>34</v>
      </c>
      <c r="S5" s="18" t="s">
        <v>34</v>
      </c>
      <c r="T5" s="18" t="s">
        <v>34</v>
      </c>
    </row>
    <row r="6" spans="1:20" x14ac:dyDescent="0.35">
      <c r="A6" s="2" t="s">
        <v>208</v>
      </c>
      <c r="B6" s="3" t="s">
        <v>17</v>
      </c>
      <c r="C6" s="3" t="s">
        <v>8</v>
      </c>
      <c r="D6" s="3" t="s">
        <v>33</v>
      </c>
      <c r="E6" s="13">
        <v>40</v>
      </c>
      <c r="F6" s="15" t="s">
        <v>34</v>
      </c>
      <c r="G6" s="15" t="s">
        <v>34</v>
      </c>
      <c r="H6" s="15" t="s">
        <v>34</v>
      </c>
      <c r="I6" s="14">
        <v>5</v>
      </c>
      <c r="J6" s="15" t="s">
        <v>34</v>
      </c>
      <c r="K6" s="15" t="s">
        <v>34</v>
      </c>
      <c r="L6" s="13" t="s">
        <v>34</v>
      </c>
      <c r="M6" s="14">
        <v>4</v>
      </c>
      <c r="N6" s="15" t="s">
        <v>34</v>
      </c>
      <c r="O6" s="14">
        <v>4</v>
      </c>
      <c r="P6" s="15" t="s">
        <v>34</v>
      </c>
      <c r="Q6" s="14">
        <v>4</v>
      </c>
      <c r="R6" s="14" t="s">
        <v>34</v>
      </c>
      <c r="S6" s="15" t="s">
        <v>34</v>
      </c>
      <c r="T6" s="13" t="s">
        <v>34</v>
      </c>
    </row>
    <row r="7" spans="1:20" x14ac:dyDescent="0.35">
      <c r="A7" s="5" t="s">
        <v>209</v>
      </c>
      <c r="B7" s="6" t="s">
        <v>17</v>
      </c>
      <c r="C7" s="6" t="s">
        <v>10</v>
      </c>
      <c r="D7" s="6" t="s">
        <v>33</v>
      </c>
      <c r="E7" s="13">
        <v>40</v>
      </c>
      <c r="F7" s="5" t="s">
        <v>34</v>
      </c>
      <c r="G7" s="14">
        <v>6</v>
      </c>
      <c r="H7" s="15" t="s">
        <v>34</v>
      </c>
      <c r="I7" s="14">
        <v>4</v>
      </c>
      <c r="J7" s="15" t="s">
        <v>34</v>
      </c>
      <c r="K7" s="15" t="s">
        <v>34</v>
      </c>
      <c r="L7" s="13" t="s">
        <v>34</v>
      </c>
      <c r="M7" s="15">
        <v>5</v>
      </c>
      <c r="N7" s="14">
        <v>9</v>
      </c>
      <c r="O7" s="15">
        <v>4</v>
      </c>
      <c r="P7" s="15" t="s">
        <v>34</v>
      </c>
      <c r="Q7" s="15">
        <v>4</v>
      </c>
      <c r="R7" s="15" t="s">
        <v>34</v>
      </c>
      <c r="S7" s="15" t="s">
        <v>34</v>
      </c>
      <c r="T7" s="13" t="s">
        <v>34</v>
      </c>
    </row>
    <row r="8" spans="1:20" x14ac:dyDescent="0.35">
      <c r="A8" s="5" t="s">
        <v>210</v>
      </c>
      <c r="B8" s="6" t="s">
        <v>17</v>
      </c>
      <c r="C8" s="6" t="s">
        <v>11</v>
      </c>
      <c r="D8" s="6" t="s">
        <v>33</v>
      </c>
      <c r="E8" s="13">
        <v>40</v>
      </c>
      <c r="F8" s="5" t="s">
        <v>34</v>
      </c>
      <c r="G8" s="15">
        <v>8</v>
      </c>
      <c r="H8" s="15" t="s">
        <v>34</v>
      </c>
      <c r="I8" s="15">
        <v>6</v>
      </c>
      <c r="J8" s="15" t="s">
        <v>34</v>
      </c>
      <c r="K8" s="15" t="s">
        <v>34</v>
      </c>
      <c r="L8" s="13" t="s">
        <v>34</v>
      </c>
      <c r="M8" s="15">
        <v>5</v>
      </c>
      <c r="N8" s="15">
        <v>9</v>
      </c>
      <c r="O8" s="15">
        <v>4</v>
      </c>
      <c r="P8" s="15" t="s">
        <v>34</v>
      </c>
      <c r="Q8" s="15">
        <v>5</v>
      </c>
      <c r="R8" s="15" t="s">
        <v>34</v>
      </c>
      <c r="S8" s="15" t="s">
        <v>34</v>
      </c>
      <c r="T8" s="13" t="s">
        <v>34</v>
      </c>
    </row>
    <row r="9" spans="1:20" x14ac:dyDescent="0.35">
      <c r="A9" s="8" t="s">
        <v>211</v>
      </c>
      <c r="B9" s="9" t="s">
        <v>17</v>
      </c>
      <c r="C9" s="9" t="s">
        <v>33</v>
      </c>
      <c r="D9" s="9" t="s">
        <v>33</v>
      </c>
      <c r="E9" s="17">
        <v>40</v>
      </c>
      <c r="F9" s="8" t="s">
        <v>34</v>
      </c>
      <c r="G9" s="18">
        <v>7</v>
      </c>
      <c r="H9" s="18" t="s">
        <v>34</v>
      </c>
      <c r="I9" s="18">
        <v>5</v>
      </c>
      <c r="J9" s="18" t="s">
        <v>34</v>
      </c>
      <c r="K9" s="18" t="s">
        <v>34</v>
      </c>
      <c r="L9" s="17" t="s">
        <v>34</v>
      </c>
      <c r="M9" s="18">
        <v>5</v>
      </c>
      <c r="N9" s="18">
        <v>9</v>
      </c>
      <c r="O9" s="18">
        <v>5</v>
      </c>
      <c r="P9" s="18" t="s">
        <v>34</v>
      </c>
      <c r="Q9" s="18">
        <v>4</v>
      </c>
      <c r="R9" s="18" t="s">
        <v>34</v>
      </c>
      <c r="S9" s="18" t="s">
        <v>34</v>
      </c>
      <c r="T9" s="18" t="s">
        <v>34</v>
      </c>
    </row>
    <row r="10" spans="1:20" x14ac:dyDescent="0.35">
      <c r="A10" s="5" t="s">
        <v>212</v>
      </c>
      <c r="B10" s="6" t="s">
        <v>16</v>
      </c>
      <c r="C10" s="6" t="s">
        <v>8</v>
      </c>
      <c r="D10" s="6" t="s">
        <v>33</v>
      </c>
      <c r="E10" s="13">
        <v>60</v>
      </c>
      <c r="F10" s="5">
        <v>11</v>
      </c>
      <c r="G10" s="15" t="s">
        <v>34</v>
      </c>
      <c r="H10" s="14">
        <v>7</v>
      </c>
      <c r="I10" s="15">
        <v>5</v>
      </c>
      <c r="J10" s="14" t="s">
        <v>34</v>
      </c>
      <c r="K10" s="14" t="s">
        <v>34</v>
      </c>
      <c r="L10" s="13" t="s">
        <v>34</v>
      </c>
      <c r="M10" s="14">
        <v>6</v>
      </c>
      <c r="N10" s="14" t="s">
        <v>34</v>
      </c>
      <c r="O10" s="15" t="s">
        <v>34</v>
      </c>
      <c r="P10" s="15">
        <v>7</v>
      </c>
      <c r="Q10" s="14">
        <v>4</v>
      </c>
      <c r="R10" s="14" t="s">
        <v>34</v>
      </c>
      <c r="S10" s="14">
        <v>14</v>
      </c>
      <c r="T10" s="13">
        <v>12</v>
      </c>
    </row>
    <row r="11" spans="1:20" x14ac:dyDescent="0.35">
      <c r="A11" s="5" t="s">
        <v>213</v>
      </c>
      <c r="B11" s="6" t="s">
        <v>16</v>
      </c>
      <c r="C11" s="6" t="s">
        <v>10</v>
      </c>
      <c r="D11" s="6" t="s">
        <v>33</v>
      </c>
      <c r="E11" s="13">
        <v>60</v>
      </c>
      <c r="F11" s="5">
        <v>12</v>
      </c>
      <c r="G11" s="14">
        <v>8</v>
      </c>
      <c r="H11" s="15">
        <v>8</v>
      </c>
      <c r="I11" s="15">
        <v>6</v>
      </c>
      <c r="J11" s="15" t="s">
        <v>34</v>
      </c>
      <c r="K11" s="15">
        <v>13</v>
      </c>
      <c r="L11" s="13">
        <v>12</v>
      </c>
      <c r="M11" s="15">
        <v>6</v>
      </c>
      <c r="N11" s="15">
        <v>6</v>
      </c>
      <c r="O11" s="15">
        <v>5</v>
      </c>
      <c r="P11" s="15">
        <v>8</v>
      </c>
      <c r="Q11" s="15">
        <v>4</v>
      </c>
      <c r="R11" s="15" t="s">
        <v>34</v>
      </c>
      <c r="S11" s="15">
        <v>15</v>
      </c>
      <c r="T11" s="13">
        <v>13</v>
      </c>
    </row>
    <row r="12" spans="1:20" x14ac:dyDescent="0.35">
      <c r="A12" s="5" t="s">
        <v>214</v>
      </c>
      <c r="B12" s="6" t="s">
        <v>16</v>
      </c>
      <c r="C12" s="6" t="s">
        <v>11</v>
      </c>
      <c r="D12" s="6" t="s">
        <v>33</v>
      </c>
      <c r="E12" s="13">
        <v>60</v>
      </c>
      <c r="F12" s="5">
        <v>12</v>
      </c>
      <c r="G12" s="15">
        <v>9</v>
      </c>
      <c r="H12" s="15">
        <v>8</v>
      </c>
      <c r="I12" s="15">
        <v>6</v>
      </c>
      <c r="J12" s="15" t="s">
        <v>34</v>
      </c>
      <c r="K12" s="15">
        <v>13</v>
      </c>
      <c r="L12" s="13">
        <v>12</v>
      </c>
      <c r="M12" s="15">
        <v>6</v>
      </c>
      <c r="N12" s="15">
        <v>7</v>
      </c>
      <c r="O12" s="15">
        <v>5</v>
      </c>
      <c r="P12" s="15">
        <v>8</v>
      </c>
      <c r="Q12" s="15">
        <v>5</v>
      </c>
      <c r="R12" s="15" t="s">
        <v>34</v>
      </c>
      <c r="S12" s="15">
        <v>15</v>
      </c>
      <c r="T12" s="13">
        <v>12</v>
      </c>
    </row>
    <row r="13" spans="1:20" x14ac:dyDescent="0.35">
      <c r="A13" s="5" t="s">
        <v>215</v>
      </c>
      <c r="B13" s="6" t="s">
        <v>16</v>
      </c>
      <c r="C13" s="6" t="s">
        <v>33</v>
      </c>
      <c r="D13" s="6" t="s">
        <v>33</v>
      </c>
      <c r="E13" s="17">
        <v>60</v>
      </c>
      <c r="F13" s="8">
        <v>13</v>
      </c>
      <c r="G13" s="18">
        <v>8</v>
      </c>
      <c r="H13" s="18">
        <v>8</v>
      </c>
      <c r="I13" s="18">
        <v>6</v>
      </c>
      <c r="J13" s="18" t="s">
        <v>34</v>
      </c>
      <c r="K13" s="18">
        <v>13</v>
      </c>
      <c r="L13" s="17">
        <v>12</v>
      </c>
      <c r="M13" s="18">
        <v>6</v>
      </c>
      <c r="N13" s="18">
        <v>7</v>
      </c>
      <c r="O13" s="18">
        <v>5</v>
      </c>
      <c r="P13" s="18">
        <v>8</v>
      </c>
      <c r="Q13" s="18">
        <v>5</v>
      </c>
      <c r="R13" s="18" t="s">
        <v>34</v>
      </c>
      <c r="S13" s="18">
        <v>15</v>
      </c>
      <c r="T13" s="17">
        <v>12</v>
      </c>
    </row>
    <row r="14" spans="1:20" x14ac:dyDescent="0.35">
      <c r="A14" s="2" t="s">
        <v>216</v>
      </c>
      <c r="B14" s="3" t="s">
        <v>17</v>
      </c>
      <c r="C14" s="3" t="s">
        <v>8</v>
      </c>
      <c r="D14" s="3" t="s">
        <v>33</v>
      </c>
      <c r="E14" s="13">
        <v>60</v>
      </c>
      <c r="F14" s="5" t="s">
        <v>34</v>
      </c>
      <c r="G14" s="14">
        <v>6</v>
      </c>
      <c r="H14" s="14">
        <v>6</v>
      </c>
      <c r="I14" s="15">
        <v>4</v>
      </c>
      <c r="J14" s="14" t="s">
        <v>34</v>
      </c>
      <c r="K14" s="14" t="s">
        <v>34</v>
      </c>
      <c r="L14" s="13" t="s">
        <v>34</v>
      </c>
      <c r="M14" s="14">
        <v>4</v>
      </c>
      <c r="N14" s="15" t="s">
        <v>34</v>
      </c>
      <c r="O14" s="14">
        <v>4</v>
      </c>
      <c r="P14" s="14">
        <v>6</v>
      </c>
      <c r="Q14" s="15">
        <v>3</v>
      </c>
      <c r="R14" s="14" t="s">
        <v>34</v>
      </c>
      <c r="S14" s="14" t="s">
        <v>34</v>
      </c>
      <c r="T14" s="13">
        <v>12</v>
      </c>
    </row>
    <row r="15" spans="1:20" x14ac:dyDescent="0.35">
      <c r="A15" s="5" t="s">
        <v>217</v>
      </c>
      <c r="B15" s="6" t="s">
        <v>17</v>
      </c>
      <c r="C15" s="6" t="s">
        <v>10</v>
      </c>
      <c r="D15" s="6" t="s">
        <v>33</v>
      </c>
      <c r="E15" s="13">
        <v>60</v>
      </c>
      <c r="F15" s="5">
        <v>9</v>
      </c>
      <c r="G15" s="14">
        <v>6</v>
      </c>
      <c r="H15" s="15">
        <v>6</v>
      </c>
      <c r="I15" s="15">
        <v>4</v>
      </c>
      <c r="J15" s="15" t="s">
        <v>34</v>
      </c>
      <c r="K15" s="15">
        <v>12</v>
      </c>
      <c r="L15" s="13">
        <v>12</v>
      </c>
      <c r="M15" s="15">
        <v>5</v>
      </c>
      <c r="N15" s="15">
        <v>6</v>
      </c>
      <c r="O15" s="15">
        <v>3</v>
      </c>
      <c r="P15" s="15">
        <v>6</v>
      </c>
      <c r="Q15" s="15">
        <v>3</v>
      </c>
      <c r="R15" s="15" t="s">
        <v>34</v>
      </c>
      <c r="S15" s="15">
        <v>13</v>
      </c>
      <c r="T15" s="13">
        <v>13</v>
      </c>
    </row>
    <row r="16" spans="1:20" x14ac:dyDescent="0.35">
      <c r="A16" s="5" t="s">
        <v>218</v>
      </c>
      <c r="B16" s="6" t="s">
        <v>17</v>
      </c>
      <c r="C16" s="6" t="s">
        <v>11</v>
      </c>
      <c r="D16" s="6" t="s">
        <v>33</v>
      </c>
      <c r="E16" s="13">
        <v>60</v>
      </c>
      <c r="F16" s="5">
        <v>10</v>
      </c>
      <c r="G16" s="15">
        <v>7</v>
      </c>
      <c r="H16" s="15">
        <v>7</v>
      </c>
      <c r="I16" s="15">
        <v>4</v>
      </c>
      <c r="J16" s="15" t="s">
        <v>34</v>
      </c>
      <c r="K16" s="15">
        <v>12</v>
      </c>
      <c r="L16" s="13">
        <v>12</v>
      </c>
      <c r="M16" s="15">
        <v>6</v>
      </c>
      <c r="N16" s="15">
        <v>6</v>
      </c>
      <c r="O16" s="15">
        <v>4</v>
      </c>
      <c r="P16" s="15">
        <v>7</v>
      </c>
      <c r="Q16" s="15">
        <v>4</v>
      </c>
      <c r="R16" s="15" t="s">
        <v>34</v>
      </c>
      <c r="S16" s="15">
        <v>13</v>
      </c>
      <c r="T16" s="13">
        <v>12</v>
      </c>
    </row>
    <row r="17" spans="1:20" x14ac:dyDescent="0.35">
      <c r="A17" s="8" t="s">
        <v>219</v>
      </c>
      <c r="B17" s="9" t="s">
        <v>17</v>
      </c>
      <c r="C17" s="9" t="s">
        <v>33</v>
      </c>
      <c r="D17" s="9" t="s">
        <v>33</v>
      </c>
      <c r="E17" s="17">
        <v>60</v>
      </c>
      <c r="F17" s="8">
        <v>10</v>
      </c>
      <c r="G17" s="18">
        <v>7</v>
      </c>
      <c r="H17" s="18">
        <v>6</v>
      </c>
      <c r="I17" s="18">
        <v>4</v>
      </c>
      <c r="J17" s="18" t="s">
        <v>34</v>
      </c>
      <c r="K17" s="18">
        <v>11</v>
      </c>
      <c r="L17" s="17">
        <v>12</v>
      </c>
      <c r="M17" s="18">
        <v>4</v>
      </c>
      <c r="N17" s="18">
        <v>6</v>
      </c>
      <c r="O17" s="18">
        <v>4</v>
      </c>
      <c r="P17" s="18">
        <v>6</v>
      </c>
      <c r="Q17" s="18">
        <v>4</v>
      </c>
      <c r="R17" s="18" t="s">
        <v>34</v>
      </c>
      <c r="S17" s="18">
        <v>13</v>
      </c>
      <c r="T17" s="17">
        <v>12</v>
      </c>
    </row>
    <row r="18" spans="1:20" x14ac:dyDescent="0.35">
      <c r="A18" s="5" t="s">
        <v>220</v>
      </c>
      <c r="B18" s="6" t="s">
        <v>16</v>
      </c>
      <c r="C18" s="6" t="s">
        <v>8</v>
      </c>
      <c r="D18" s="6" t="s">
        <v>33</v>
      </c>
      <c r="E18" s="13">
        <v>200</v>
      </c>
      <c r="F18" s="21">
        <v>9</v>
      </c>
      <c r="G18" s="15" t="s">
        <v>34</v>
      </c>
      <c r="H18" s="15">
        <v>5</v>
      </c>
      <c r="I18" s="15">
        <v>5</v>
      </c>
      <c r="J18" s="15">
        <v>6</v>
      </c>
      <c r="K18" s="15">
        <v>7</v>
      </c>
      <c r="L18" s="16" t="s">
        <v>34</v>
      </c>
      <c r="M18" s="15">
        <v>6</v>
      </c>
      <c r="N18" s="15">
        <v>5</v>
      </c>
      <c r="O18" s="15" t="s">
        <v>34</v>
      </c>
      <c r="P18" s="15">
        <v>5</v>
      </c>
      <c r="Q18" s="15">
        <v>4</v>
      </c>
      <c r="R18" s="15">
        <v>7</v>
      </c>
      <c r="S18" s="15" t="s">
        <v>34</v>
      </c>
      <c r="T18" s="16">
        <v>5</v>
      </c>
    </row>
    <row r="19" spans="1:20" x14ac:dyDescent="0.35">
      <c r="A19" s="5" t="s">
        <v>221</v>
      </c>
      <c r="B19" s="6" t="s">
        <v>16</v>
      </c>
      <c r="C19" s="6" t="s">
        <v>10</v>
      </c>
      <c r="D19" s="6" t="s">
        <v>33</v>
      </c>
      <c r="E19" s="13">
        <v>200</v>
      </c>
      <c r="F19" s="21">
        <v>10</v>
      </c>
      <c r="G19" s="15">
        <v>8</v>
      </c>
      <c r="H19" s="15">
        <v>7</v>
      </c>
      <c r="I19" s="15">
        <v>6</v>
      </c>
      <c r="J19" s="15">
        <v>6</v>
      </c>
      <c r="K19" s="15">
        <v>8</v>
      </c>
      <c r="L19" s="16">
        <v>5</v>
      </c>
      <c r="M19" s="15">
        <v>6</v>
      </c>
      <c r="N19" s="15">
        <v>5</v>
      </c>
      <c r="O19" s="15">
        <v>5</v>
      </c>
      <c r="P19" s="15">
        <v>7</v>
      </c>
      <c r="Q19" s="15">
        <v>4</v>
      </c>
      <c r="R19" s="15">
        <v>8</v>
      </c>
      <c r="S19" s="15">
        <v>10</v>
      </c>
      <c r="T19" s="16">
        <v>5</v>
      </c>
    </row>
    <row r="20" spans="1:20" x14ac:dyDescent="0.35">
      <c r="A20" s="5" t="s">
        <v>222</v>
      </c>
      <c r="B20" s="6" t="s">
        <v>16</v>
      </c>
      <c r="C20" s="6" t="s">
        <v>11</v>
      </c>
      <c r="D20" s="6" t="s">
        <v>33</v>
      </c>
      <c r="E20" s="13">
        <v>200</v>
      </c>
      <c r="F20" s="21">
        <v>11</v>
      </c>
      <c r="G20" s="15">
        <v>9</v>
      </c>
      <c r="H20" s="15">
        <v>7</v>
      </c>
      <c r="I20" s="15">
        <v>5</v>
      </c>
      <c r="J20" s="15">
        <v>6</v>
      </c>
      <c r="K20" s="15">
        <v>8</v>
      </c>
      <c r="L20" s="16">
        <v>5</v>
      </c>
      <c r="M20" s="15">
        <v>6</v>
      </c>
      <c r="N20" s="15">
        <v>5</v>
      </c>
      <c r="O20" s="15">
        <v>5</v>
      </c>
      <c r="P20" s="15">
        <v>7</v>
      </c>
      <c r="Q20" s="15">
        <v>4</v>
      </c>
      <c r="R20" s="15">
        <v>7</v>
      </c>
      <c r="S20" s="15">
        <v>11</v>
      </c>
      <c r="T20" s="16">
        <v>6</v>
      </c>
    </row>
    <row r="21" spans="1:20" x14ac:dyDescent="0.35">
      <c r="A21" s="5" t="s">
        <v>223</v>
      </c>
      <c r="B21" s="6" t="s">
        <v>16</v>
      </c>
      <c r="C21" s="6" t="s">
        <v>33</v>
      </c>
      <c r="D21" s="6" t="s">
        <v>33</v>
      </c>
      <c r="E21" s="13">
        <v>200</v>
      </c>
      <c r="F21" s="22">
        <v>11</v>
      </c>
      <c r="G21" s="23">
        <v>8</v>
      </c>
      <c r="H21" s="23">
        <v>7</v>
      </c>
      <c r="I21" s="23">
        <v>5</v>
      </c>
      <c r="J21" s="23">
        <v>6</v>
      </c>
      <c r="K21" s="23">
        <v>7</v>
      </c>
      <c r="L21" s="24">
        <v>5</v>
      </c>
      <c r="M21" s="23">
        <v>6</v>
      </c>
      <c r="N21" s="23">
        <v>5</v>
      </c>
      <c r="O21" s="23">
        <v>5</v>
      </c>
      <c r="P21" s="23">
        <v>7</v>
      </c>
      <c r="Q21" s="23">
        <v>4</v>
      </c>
      <c r="R21" s="23">
        <v>8</v>
      </c>
      <c r="S21" s="23">
        <v>10</v>
      </c>
      <c r="T21" s="24">
        <v>6</v>
      </c>
    </row>
    <row r="22" spans="1:20" x14ac:dyDescent="0.35">
      <c r="A22" s="2" t="s">
        <v>224</v>
      </c>
      <c r="B22" s="3" t="s">
        <v>17</v>
      </c>
      <c r="C22" s="3" t="s">
        <v>8</v>
      </c>
      <c r="D22" s="3" t="s">
        <v>33</v>
      </c>
      <c r="E22" s="25">
        <v>200</v>
      </c>
      <c r="F22" s="21" t="s">
        <v>34</v>
      </c>
      <c r="G22" s="15">
        <v>5</v>
      </c>
      <c r="H22" s="15">
        <v>4</v>
      </c>
      <c r="I22" s="15">
        <v>4</v>
      </c>
      <c r="J22" s="15">
        <v>4</v>
      </c>
      <c r="K22" s="15">
        <v>6</v>
      </c>
      <c r="L22" s="16">
        <v>4</v>
      </c>
      <c r="M22" s="15">
        <v>4</v>
      </c>
      <c r="N22" s="15">
        <v>3</v>
      </c>
      <c r="O22" s="15">
        <v>3</v>
      </c>
      <c r="P22" s="15">
        <v>4</v>
      </c>
      <c r="Q22" s="15">
        <v>3</v>
      </c>
      <c r="R22" s="15">
        <v>5</v>
      </c>
      <c r="S22" s="15">
        <v>7</v>
      </c>
      <c r="T22" s="16">
        <v>4</v>
      </c>
    </row>
    <row r="23" spans="1:20" x14ac:dyDescent="0.35">
      <c r="A23" s="5" t="s">
        <v>225</v>
      </c>
      <c r="B23" s="6" t="s">
        <v>17</v>
      </c>
      <c r="C23" s="6" t="s">
        <v>10</v>
      </c>
      <c r="D23" s="6" t="s">
        <v>33</v>
      </c>
      <c r="E23" s="13">
        <v>200</v>
      </c>
      <c r="F23" s="21">
        <v>7</v>
      </c>
      <c r="G23" s="15">
        <v>6</v>
      </c>
      <c r="H23" s="15">
        <v>5</v>
      </c>
      <c r="I23" s="15">
        <v>4</v>
      </c>
      <c r="J23" s="15">
        <v>5</v>
      </c>
      <c r="K23" s="15">
        <v>6</v>
      </c>
      <c r="L23" s="16">
        <v>4</v>
      </c>
      <c r="M23" s="15">
        <v>5</v>
      </c>
      <c r="N23" s="15">
        <v>4</v>
      </c>
      <c r="O23" s="15">
        <v>3</v>
      </c>
      <c r="P23" s="15">
        <v>5</v>
      </c>
      <c r="Q23" s="15">
        <v>3</v>
      </c>
      <c r="R23" s="15">
        <v>6</v>
      </c>
      <c r="S23" s="15">
        <v>8</v>
      </c>
      <c r="T23" s="16">
        <v>5</v>
      </c>
    </row>
    <row r="24" spans="1:20" x14ac:dyDescent="0.35">
      <c r="A24" s="5" t="s">
        <v>226</v>
      </c>
      <c r="B24" s="6" t="s">
        <v>17</v>
      </c>
      <c r="C24" s="6" t="s">
        <v>11</v>
      </c>
      <c r="D24" s="6" t="s">
        <v>33</v>
      </c>
      <c r="E24" s="13">
        <v>200</v>
      </c>
      <c r="F24" s="21">
        <v>7</v>
      </c>
      <c r="G24" s="15">
        <v>6</v>
      </c>
      <c r="H24" s="15">
        <v>6</v>
      </c>
      <c r="I24" s="15">
        <v>4</v>
      </c>
      <c r="J24" s="15">
        <v>5</v>
      </c>
      <c r="K24" s="15">
        <v>6</v>
      </c>
      <c r="L24" s="16">
        <v>4</v>
      </c>
      <c r="M24" s="15">
        <v>6</v>
      </c>
      <c r="N24" s="15">
        <v>4</v>
      </c>
      <c r="O24" s="15">
        <v>4</v>
      </c>
      <c r="P24" s="15">
        <v>6</v>
      </c>
      <c r="Q24" s="15">
        <v>3</v>
      </c>
      <c r="R24" s="15">
        <v>5</v>
      </c>
      <c r="S24" s="15">
        <v>8</v>
      </c>
      <c r="T24" s="16">
        <v>5</v>
      </c>
    </row>
    <row r="25" spans="1:20" x14ac:dyDescent="0.35">
      <c r="A25" s="8" t="s">
        <v>227</v>
      </c>
      <c r="B25" s="9" t="s">
        <v>17</v>
      </c>
      <c r="C25" s="9" t="s">
        <v>33</v>
      </c>
      <c r="D25" s="9" t="s">
        <v>33</v>
      </c>
      <c r="E25" s="17">
        <v>200</v>
      </c>
      <c r="F25" s="22">
        <v>8</v>
      </c>
      <c r="G25" s="23">
        <v>6</v>
      </c>
      <c r="H25" s="23">
        <v>5</v>
      </c>
      <c r="I25" s="23">
        <v>4</v>
      </c>
      <c r="J25" s="23">
        <v>5</v>
      </c>
      <c r="K25" s="23">
        <v>6</v>
      </c>
      <c r="L25" s="24">
        <v>4</v>
      </c>
      <c r="M25" s="23">
        <v>4</v>
      </c>
      <c r="N25" s="23">
        <v>4</v>
      </c>
      <c r="O25" s="23">
        <v>4</v>
      </c>
      <c r="P25" s="23">
        <v>5</v>
      </c>
      <c r="Q25" s="23">
        <v>3</v>
      </c>
      <c r="R25" s="23">
        <v>5</v>
      </c>
      <c r="S25" s="23">
        <v>8</v>
      </c>
      <c r="T25" s="24">
        <v>4</v>
      </c>
    </row>
    <row r="26" spans="1:20" x14ac:dyDescent="0.35">
      <c r="A26" s="5" t="s">
        <v>228</v>
      </c>
      <c r="B26" s="6" t="s">
        <v>16</v>
      </c>
      <c r="C26" s="6" t="s">
        <v>8</v>
      </c>
      <c r="D26" s="6" t="s">
        <v>33</v>
      </c>
      <c r="E26" s="26">
        <v>0</v>
      </c>
      <c r="F26" s="5">
        <v>9</v>
      </c>
      <c r="G26" s="15" t="s">
        <v>34</v>
      </c>
      <c r="H26" s="15">
        <v>5</v>
      </c>
      <c r="I26" s="15">
        <v>5</v>
      </c>
      <c r="J26" s="15">
        <v>6</v>
      </c>
      <c r="K26" s="15">
        <v>7</v>
      </c>
      <c r="L26" s="16">
        <v>4</v>
      </c>
      <c r="M26" s="15">
        <v>6</v>
      </c>
      <c r="N26" s="15">
        <v>5</v>
      </c>
      <c r="O26" s="14" t="s">
        <v>34</v>
      </c>
      <c r="P26" s="15">
        <v>5</v>
      </c>
      <c r="Q26" s="15">
        <v>4</v>
      </c>
      <c r="R26" s="15">
        <v>7</v>
      </c>
      <c r="S26" s="15">
        <v>9</v>
      </c>
      <c r="T26" s="13">
        <v>5</v>
      </c>
    </row>
    <row r="27" spans="1:20" x14ac:dyDescent="0.35">
      <c r="A27" s="5" t="s">
        <v>229</v>
      </c>
      <c r="B27" s="6" t="s">
        <v>16</v>
      </c>
      <c r="C27" s="6" t="s">
        <v>10</v>
      </c>
      <c r="D27" s="6" t="s">
        <v>33</v>
      </c>
      <c r="E27" s="16">
        <v>0</v>
      </c>
      <c r="F27" s="5">
        <v>10</v>
      </c>
      <c r="G27" s="14">
        <v>8</v>
      </c>
      <c r="H27" s="15">
        <v>7</v>
      </c>
      <c r="I27" s="15">
        <v>6</v>
      </c>
      <c r="J27" s="15">
        <v>6</v>
      </c>
      <c r="K27" s="15">
        <v>7</v>
      </c>
      <c r="L27" s="13">
        <v>5</v>
      </c>
      <c r="M27" s="15">
        <v>6</v>
      </c>
      <c r="N27" s="15">
        <v>5</v>
      </c>
      <c r="O27" s="15">
        <v>5</v>
      </c>
      <c r="P27" s="15">
        <v>7</v>
      </c>
      <c r="Q27" s="15">
        <v>4</v>
      </c>
      <c r="R27" s="15">
        <v>8</v>
      </c>
      <c r="S27" s="15">
        <v>10</v>
      </c>
      <c r="T27" s="13">
        <v>5</v>
      </c>
    </row>
    <row r="28" spans="1:20" x14ac:dyDescent="0.35">
      <c r="A28" s="5" t="s">
        <v>230</v>
      </c>
      <c r="B28" s="6" t="s">
        <v>16</v>
      </c>
      <c r="C28" s="6" t="s">
        <v>11</v>
      </c>
      <c r="D28" s="6" t="s">
        <v>33</v>
      </c>
      <c r="E28" s="16">
        <v>0</v>
      </c>
      <c r="F28" s="5">
        <v>11</v>
      </c>
      <c r="G28" s="14">
        <v>9</v>
      </c>
      <c r="H28" s="15">
        <v>7</v>
      </c>
      <c r="I28" s="15">
        <v>5</v>
      </c>
      <c r="J28" s="15">
        <v>6</v>
      </c>
      <c r="K28" s="15">
        <v>8</v>
      </c>
      <c r="L28" s="13">
        <v>5</v>
      </c>
      <c r="M28" s="15">
        <v>6</v>
      </c>
      <c r="N28" s="15">
        <v>5</v>
      </c>
      <c r="O28" s="15">
        <v>5</v>
      </c>
      <c r="P28" s="15">
        <v>7</v>
      </c>
      <c r="Q28" s="15">
        <v>4</v>
      </c>
      <c r="R28" s="15">
        <v>7</v>
      </c>
      <c r="S28" s="15">
        <v>11</v>
      </c>
      <c r="T28" s="13">
        <v>6</v>
      </c>
    </row>
    <row r="29" spans="1:20" x14ac:dyDescent="0.35">
      <c r="A29" s="5" t="s">
        <v>231</v>
      </c>
      <c r="B29" s="6" t="s">
        <v>16</v>
      </c>
      <c r="C29" s="6" t="s">
        <v>33</v>
      </c>
      <c r="D29" s="6" t="s">
        <v>33</v>
      </c>
      <c r="E29" s="24">
        <v>0</v>
      </c>
      <c r="F29" s="8">
        <v>11</v>
      </c>
      <c r="G29" s="18">
        <v>8</v>
      </c>
      <c r="H29" s="18">
        <v>7</v>
      </c>
      <c r="I29" s="18">
        <v>5</v>
      </c>
      <c r="J29" s="18">
        <v>6</v>
      </c>
      <c r="K29" s="18">
        <v>7</v>
      </c>
      <c r="L29" s="17">
        <v>5</v>
      </c>
      <c r="M29" s="18">
        <v>6</v>
      </c>
      <c r="N29" s="18">
        <v>5</v>
      </c>
      <c r="O29" s="18">
        <v>5</v>
      </c>
      <c r="P29" s="18">
        <v>7</v>
      </c>
      <c r="Q29" s="18">
        <v>4</v>
      </c>
      <c r="R29" s="18">
        <v>8</v>
      </c>
      <c r="S29" s="18">
        <v>10</v>
      </c>
      <c r="T29" s="17">
        <v>6</v>
      </c>
    </row>
    <row r="30" spans="1:20" x14ac:dyDescent="0.35">
      <c r="A30" s="2" t="s">
        <v>232</v>
      </c>
      <c r="B30" s="3" t="s">
        <v>17</v>
      </c>
      <c r="C30" s="3" t="s">
        <v>8</v>
      </c>
      <c r="D30" s="3" t="s">
        <v>33</v>
      </c>
      <c r="E30" s="26">
        <v>0</v>
      </c>
      <c r="F30" s="15" t="s">
        <v>34</v>
      </c>
      <c r="G30" s="15">
        <v>5</v>
      </c>
      <c r="H30" s="15">
        <v>4</v>
      </c>
      <c r="I30" s="14">
        <v>4</v>
      </c>
      <c r="J30" s="15">
        <v>4</v>
      </c>
      <c r="K30" s="15">
        <v>5</v>
      </c>
      <c r="L30" s="13">
        <v>4</v>
      </c>
      <c r="M30" s="15">
        <v>4</v>
      </c>
      <c r="N30" s="15">
        <v>3</v>
      </c>
      <c r="O30" s="15">
        <v>3</v>
      </c>
      <c r="P30" s="15">
        <v>4</v>
      </c>
      <c r="Q30" s="15">
        <v>3</v>
      </c>
      <c r="R30" s="15">
        <v>5</v>
      </c>
      <c r="S30" s="15">
        <v>7</v>
      </c>
      <c r="T30" s="13">
        <v>4</v>
      </c>
    </row>
    <row r="31" spans="1:20" x14ac:dyDescent="0.35">
      <c r="A31" s="5" t="s">
        <v>233</v>
      </c>
      <c r="B31" s="6" t="s">
        <v>17</v>
      </c>
      <c r="C31" s="6" t="s">
        <v>10</v>
      </c>
      <c r="D31" s="6" t="s">
        <v>33</v>
      </c>
      <c r="E31" s="16">
        <v>0</v>
      </c>
      <c r="F31" s="5">
        <v>7</v>
      </c>
      <c r="G31" s="14">
        <v>6</v>
      </c>
      <c r="H31" s="15">
        <v>5</v>
      </c>
      <c r="I31" s="15">
        <v>4</v>
      </c>
      <c r="J31" s="15">
        <v>5</v>
      </c>
      <c r="K31" s="15">
        <v>6</v>
      </c>
      <c r="L31" s="13">
        <v>4</v>
      </c>
      <c r="M31" s="15">
        <v>5</v>
      </c>
      <c r="N31" s="15">
        <v>4</v>
      </c>
      <c r="O31" s="15">
        <v>3</v>
      </c>
      <c r="P31" s="15">
        <v>5</v>
      </c>
      <c r="Q31" s="15">
        <v>3</v>
      </c>
      <c r="R31" s="15">
        <v>6</v>
      </c>
      <c r="S31" s="15">
        <v>8</v>
      </c>
      <c r="T31" s="13">
        <v>4</v>
      </c>
    </row>
    <row r="32" spans="1:20" x14ac:dyDescent="0.35">
      <c r="A32" s="5" t="s">
        <v>234</v>
      </c>
      <c r="B32" s="6" t="s">
        <v>17</v>
      </c>
      <c r="C32" s="6" t="s">
        <v>11</v>
      </c>
      <c r="D32" s="6" t="s">
        <v>33</v>
      </c>
      <c r="E32" s="16">
        <v>0</v>
      </c>
      <c r="F32" s="5">
        <v>7</v>
      </c>
      <c r="G32" s="15">
        <v>6</v>
      </c>
      <c r="H32" s="15">
        <v>6</v>
      </c>
      <c r="I32" s="15">
        <v>4</v>
      </c>
      <c r="J32" s="15">
        <v>5</v>
      </c>
      <c r="K32" s="15">
        <v>6</v>
      </c>
      <c r="L32" s="13">
        <v>4</v>
      </c>
      <c r="M32" s="15">
        <v>6</v>
      </c>
      <c r="N32" s="15">
        <v>4</v>
      </c>
      <c r="O32" s="15">
        <v>4</v>
      </c>
      <c r="P32" s="15">
        <v>6</v>
      </c>
      <c r="Q32" s="15">
        <v>3</v>
      </c>
      <c r="R32" s="15">
        <v>5</v>
      </c>
      <c r="S32" s="15">
        <v>8</v>
      </c>
      <c r="T32" s="13">
        <v>4</v>
      </c>
    </row>
    <row r="33" spans="1:20" x14ac:dyDescent="0.35">
      <c r="A33" s="8" t="s">
        <v>235</v>
      </c>
      <c r="B33" s="9" t="s">
        <v>17</v>
      </c>
      <c r="C33" s="9" t="s">
        <v>33</v>
      </c>
      <c r="D33" s="9" t="s">
        <v>33</v>
      </c>
      <c r="E33" s="24">
        <v>0</v>
      </c>
      <c r="F33" s="8">
        <v>8</v>
      </c>
      <c r="G33" s="18">
        <v>6</v>
      </c>
      <c r="H33" s="18">
        <v>5</v>
      </c>
      <c r="I33" s="18">
        <v>4</v>
      </c>
      <c r="J33" s="18">
        <v>5</v>
      </c>
      <c r="K33" s="18">
        <v>5</v>
      </c>
      <c r="L33" s="17">
        <v>4</v>
      </c>
      <c r="M33" s="18">
        <v>4</v>
      </c>
      <c r="N33" s="18">
        <v>4</v>
      </c>
      <c r="O33" s="18">
        <v>4</v>
      </c>
      <c r="P33" s="18">
        <v>5</v>
      </c>
      <c r="Q33" s="18">
        <v>3</v>
      </c>
      <c r="R33" s="18">
        <v>5</v>
      </c>
      <c r="S33" s="18">
        <v>7</v>
      </c>
      <c r="T33" s="17">
        <v>4</v>
      </c>
    </row>
  </sheetData>
  <conditionalFormatting sqref="A2:A3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full_model_set</vt:lpstr>
      <vt:lpstr>reduced_model_set</vt:lpstr>
      <vt:lpstr>no_capacity</vt:lpstr>
      <vt:lpstr>test_model_set</vt:lpstr>
      <vt:lpstr>reduced_model_set_copy</vt:lpstr>
      <vt:lpstr>model_rerun_tracker</vt:lpstr>
      <vt:lpstr>dist_duration_results</vt:lpstr>
      <vt:lpstr>posted_results_tracker</vt:lpstr>
      <vt:lpstr>posted_map_tracker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Drexler</dc:creator>
  <cp:lastModifiedBy>Tim Drexler</cp:lastModifiedBy>
  <dcterms:created xsi:type="dcterms:W3CDTF">2021-07-25T16:43:13Z</dcterms:created>
  <dcterms:modified xsi:type="dcterms:W3CDTF">2021-08-10T19:59:03Z</dcterms:modified>
</cp:coreProperties>
</file>