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ugust" sheetId="1" r:id="rId1"/>
    <sheet name="Sep-Oct" sheetId="2" r:id="rId2"/>
    <sheet name="LasVegas" sheetId="3" r:id="rId3"/>
  </sheets>
  <calcPr calcId="124519"/>
</workbook>
</file>

<file path=xl/calcChain.xml><?xml version="1.0" encoding="utf-8"?>
<calcChain xmlns="http://schemas.openxmlformats.org/spreadsheetml/2006/main">
  <c r="B44" i="3"/>
  <c r="B43"/>
  <c r="E31"/>
  <c r="F31"/>
  <c r="D31"/>
  <c r="C31"/>
  <c r="F30"/>
  <c r="E30"/>
  <c r="D30"/>
  <c r="C30"/>
  <c r="C29"/>
  <c r="D29"/>
  <c r="E29"/>
  <c r="F29"/>
  <c r="D28"/>
  <c r="F28"/>
  <c r="E28"/>
  <c r="C28"/>
  <c r="F27"/>
  <c r="D27"/>
  <c r="C26"/>
  <c r="F26"/>
  <c r="E26"/>
  <c r="D26"/>
  <c r="B25"/>
  <c r="C25" s="1"/>
  <c r="C24"/>
  <c r="D24"/>
  <c r="E24"/>
  <c r="F24"/>
  <c r="F23"/>
  <c r="E23"/>
  <c r="D23"/>
  <c r="C23"/>
  <c r="C22"/>
  <c r="C21"/>
  <c r="D21"/>
  <c r="E21"/>
  <c r="F21"/>
  <c r="D20"/>
  <c r="E20"/>
  <c r="F20"/>
  <c r="C20"/>
  <c r="F19"/>
  <c r="E19"/>
  <c r="D19"/>
  <c r="C19"/>
  <c r="C18"/>
  <c r="E18"/>
  <c r="D18"/>
  <c r="E17"/>
  <c r="D17"/>
  <c r="C17"/>
  <c r="F16"/>
  <c r="E16"/>
  <c r="D16"/>
  <c r="C16"/>
  <c r="F15"/>
  <c r="E15"/>
  <c r="D15"/>
  <c r="C15"/>
  <c r="F14"/>
  <c r="E14"/>
  <c r="D14"/>
  <c r="C14"/>
  <c r="F13"/>
  <c r="E13"/>
  <c r="D13"/>
  <c r="C13"/>
  <c r="F12"/>
  <c r="E12"/>
  <c r="D12"/>
  <c r="C12"/>
  <c r="F11"/>
  <c r="E11"/>
  <c r="D11"/>
  <c r="C11"/>
  <c r="E10"/>
  <c r="D10"/>
  <c r="C10"/>
  <c r="F9"/>
  <c r="E9"/>
  <c r="D9"/>
  <c r="C9"/>
  <c r="F8"/>
  <c r="E8"/>
  <c r="D8"/>
  <c r="C8"/>
  <c r="F7"/>
  <c r="E7"/>
  <c r="D7"/>
  <c r="C7"/>
  <c r="C6"/>
  <c r="F6"/>
  <c r="E6"/>
  <c r="D6"/>
  <c r="E5"/>
  <c r="D5"/>
  <c r="F5"/>
  <c r="F3"/>
  <c r="E3"/>
  <c r="D3"/>
  <c r="F2"/>
  <c r="E2"/>
  <c r="D2"/>
  <c r="C5"/>
  <c r="F4"/>
  <c r="C4"/>
  <c r="C3"/>
  <c r="C2"/>
  <c r="B6" i="2"/>
  <c r="B7"/>
  <c r="B23"/>
  <c r="B22"/>
  <c r="B21"/>
  <c r="B20"/>
  <c r="B19"/>
  <c r="B18"/>
  <c r="B16"/>
  <c r="B15"/>
  <c r="B13"/>
  <c r="B12"/>
  <c r="B11"/>
  <c r="F35" i="3" l="1"/>
  <c r="C35"/>
  <c r="D35"/>
  <c r="D25"/>
  <c r="E25"/>
  <c r="E35" s="1"/>
  <c r="B35"/>
  <c r="E1" i="2"/>
  <c r="J3" i="1"/>
  <c r="K1"/>
  <c r="B16"/>
  <c r="E1"/>
</calcChain>
</file>

<file path=xl/sharedStrings.xml><?xml version="1.0" encoding="utf-8"?>
<sst xmlns="http://schemas.openxmlformats.org/spreadsheetml/2006/main" count="113" uniqueCount="110">
  <si>
    <t>Quỹ</t>
  </si>
  <si>
    <t>Mua Ipad</t>
  </si>
  <si>
    <t>Áo sơmi</t>
  </si>
  <si>
    <t>Ăn vặt</t>
  </si>
  <si>
    <t>Còn lại</t>
  </si>
  <si>
    <t>Mua thuốc lá Đạo</t>
  </si>
  <si>
    <t>Giặt tuần 1</t>
  </si>
  <si>
    <t>Linh tinh</t>
  </si>
  <si>
    <t>Giat tuan 2</t>
  </si>
  <si>
    <t>an trua 5/8</t>
  </si>
  <si>
    <t>seafair an sang</t>
  </si>
  <si>
    <t>Chi tien di cho walmart 7/8</t>
  </si>
  <si>
    <t>mua thuoc cho me</t>
  </si>
  <si>
    <t>mua nuoc</t>
  </si>
  <si>
    <t>an trua 8-9-12/8</t>
  </si>
  <si>
    <t>Giat tuan 3</t>
  </si>
  <si>
    <t>chi HHanh vay</t>
  </si>
  <si>
    <t>bank card</t>
  </si>
  <si>
    <t>THE</t>
  </si>
  <si>
    <t>di cho ngay 14/08</t>
  </si>
  <si>
    <t>Con lai</t>
  </si>
  <si>
    <t>anh nam muon tien</t>
  </si>
  <si>
    <t>an trua 15/08</t>
  </si>
  <si>
    <t>xe bus di bellevue</t>
  </si>
  <si>
    <t>lego</t>
  </si>
  <si>
    <t>mc donald</t>
  </si>
  <si>
    <t>di cho ngay 21/08</t>
  </si>
  <si>
    <t>an trua 22/08</t>
  </si>
  <si>
    <t>mua dong ho</t>
  </si>
  <si>
    <t>Day HDMI</t>
  </si>
  <si>
    <t>Collagen</t>
  </si>
  <si>
    <t>Omega 3 6 9</t>
  </si>
  <si>
    <t>Vitamin</t>
  </si>
  <si>
    <t>Canxi (twin)</t>
  </si>
  <si>
    <t>Glucosamine</t>
  </si>
  <si>
    <t>Omega3 (twin)</t>
  </si>
  <si>
    <t>top to toe</t>
  </si>
  <si>
    <t>Dầu gội pantene</t>
  </si>
  <si>
    <t xml:space="preserve">Dầu xả </t>
  </si>
  <si>
    <t>Dầu gội nam</t>
  </si>
  <si>
    <t>Kem đánh răng (4)</t>
  </si>
  <si>
    <t>Sữa tắm Olay</t>
  </si>
  <si>
    <t>Lăn nách (2)</t>
  </si>
  <si>
    <t>thuốc mờ sẹo</t>
  </si>
  <si>
    <t>O cung cho Trang Gau</t>
  </si>
  <si>
    <t>Thuoc UC2 cho me</t>
  </si>
  <si>
    <t>USB</t>
  </si>
  <si>
    <t>Keo gau cho HA</t>
  </si>
  <si>
    <t>doi xeng</t>
  </si>
  <si>
    <t>xe bus downtown</t>
  </si>
  <si>
    <t>45 xu</t>
  </si>
  <si>
    <t>32 xu</t>
  </si>
  <si>
    <t>giat tuan 4</t>
  </si>
  <si>
    <t>13 xu</t>
  </si>
  <si>
    <t>con lai</t>
  </si>
  <si>
    <t>mua qua cho ba ngoai</t>
  </si>
  <si>
    <t>Chi</t>
  </si>
  <si>
    <t>VietTD</t>
  </si>
  <si>
    <t>An kem</t>
  </si>
  <si>
    <t>Chi Dao mua qua</t>
  </si>
  <si>
    <t>Kem danh rang</t>
  </si>
  <si>
    <t>Ve len thap Stratospere</t>
  </si>
  <si>
    <t>Pizza</t>
  </si>
  <si>
    <t>Kem McDonald</t>
  </si>
  <si>
    <t>Nuoc 30/08</t>
  </si>
  <si>
    <t>Nuoc 31/08</t>
  </si>
  <si>
    <t>Phi di Canyon</t>
  </si>
  <si>
    <t>An Kimchi BBQ</t>
  </si>
  <si>
    <t>Taxi toi CHinatown</t>
  </si>
  <si>
    <t>Taxi toi Pyramid</t>
  </si>
  <si>
    <t>Pho kimlong</t>
  </si>
  <si>
    <t>Taxi ngu</t>
  </si>
  <si>
    <t>Hotdog</t>
  </si>
  <si>
    <t>Coca</t>
  </si>
  <si>
    <t>Nuoc 01/09</t>
  </si>
  <si>
    <t>An trua Mexico</t>
  </si>
  <si>
    <t>Roller Coaster</t>
  </si>
  <si>
    <t>Nuoc 02/09</t>
  </si>
  <si>
    <t>An hotdog o NewYork NewTork</t>
  </si>
  <si>
    <t>Taxi ra san bay</t>
  </si>
  <si>
    <t>Taxi san bay ve Circus</t>
  </si>
  <si>
    <t>Hoa qua Pyramid</t>
  </si>
  <si>
    <t>Taxi tu san bay ve KS</t>
  </si>
  <si>
    <t>Mua tuong</t>
  </si>
  <si>
    <t>TONG CHI</t>
  </si>
  <si>
    <t>Taxi downtown ve KS 31/08</t>
  </si>
  <si>
    <t>Tien ve may bay</t>
  </si>
  <si>
    <t>Tien KS+May bay(DAO+HOANG)</t>
  </si>
  <si>
    <t>Ve Canyon</t>
  </si>
  <si>
    <t>Tien KS( resort)</t>
  </si>
  <si>
    <t>bu di lasvegas</t>
  </si>
  <si>
    <t>di cho ngay 04/09</t>
  </si>
  <si>
    <t>Thuoc cho chi</t>
  </si>
  <si>
    <t>Chan ga goi dem cho HA</t>
  </si>
  <si>
    <t>PX</t>
  </si>
  <si>
    <t>NN</t>
  </si>
  <si>
    <t>Dao</t>
  </si>
  <si>
    <t>Dao dua PX</t>
  </si>
  <si>
    <t>NN dua PX</t>
  </si>
  <si>
    <t>TONG VIET CHI</t>
  </si>
  <si>
    <t>An san bay</t>
  </si>
  <si>
    <t>Fries mcDonald</t>
  </si>
  <si>
    <t>Qua</t>
  </si>
  <si>
    <t>Nuoc</t>
  </si>
  <si>
    <t>di choi crater</t>
  </si>
  <si>
    <t>di cho 99</t>
  </si>
  <si>
    <t>wal-mart</t>
  </si>
  <si>
    <t>mua da</t>
  </si>
  <si>
    <t>an trua 6/9</t>
  </si>
  <si>
    <t>mua thuoc cho 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</si>
</sst>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K1" sqref="K1"/>
    </sheetView>
  </sheetViews>
  <sheetFormatPr defaultRowHeight="15"/>
  <cols>
    <col min="1" max="1" width="28.85546875" customWidth="1"/>
    <col min="3" max="3" width="11.140625" customWidth="1"/>
    <col min="5" max="5" width="13.140625" customWidth="1"/>
    <col min="7" max="7" width="17.28515625" customWidth="1"/>
  </cols>
  <sheetData>
    <row r="1" spans="1:11">
      <c r="A1" t="s">
        <v>0</v>
      </c>
      <c r="B1">
        <v>2190</v>
      </c>
      <c r="D1" t="s">
        <v>4</v>
      </c>
      <c r="E1">
        <f>B1-SUM(B3:B30)</f>
        <v>210</v>
      </c>
      <c r="G1" t="s">
        <v>18</v>
      </c>
      <c r="H1">
        <v>900</v>
      </c>
      <c r="J1" t="s">
        <v>20</v>
      </c>
      <c r="K1">
        <f>H1-SUM(H3:H40)</f>
        <v>439.90999999999997</v>
      </c>
    </row>
    <row r="3" spans="1:11">
      <c r="A3" t="s">
        <v>1</v>
      </c>
      <c r="B3">
        <v>600</v>
      </c>
      <c r="G3" t="s">
        <v>19</v>
      </c>
      <c r="H3">
        <v>11.44</v>
      </c>
      <c r="J3">
        <f>SUM(H3:H8)</f>
        <v>346.02</v>
      </c>
    </row>
    <row r="4" spans="1:11">
      <c r="A4" t="s">
        <v>2</v>
      </c>
      <c r="B4">
        <v>16.37</v>
      </c>
      <c r="G4" t="s">
        <v>24</v>
      </c>
      <c r="H4">
        <v>60.19</v>
      </c>
    </row>
    <row r="5" spans="1:11">
      <c r="A5" t="s">
        <v>3</v>
      </c>
      <c r="B5">
        <v>4.51</v>
      </c>
      <c r="G5" t="s">
        <v>25</v>
      </c>
      <c r="H5">
        <v>7.65</v>
      </c>
    </row>
    <row r="6" spans="1:11">
      <c r="A6" t="s">
        <v>5</v>
      </c>
      <c r="B6">
        <v>38</v>
      </c>
      <c r="G6" t="s">
        <v>26</v>
      </c>
      <c r="H6">
        <v>242.27</v>
      </c>
    </row>
    <row r="7" spans="1:11">
      <c r="A7" t="s">
        <v>6</v>
      </c>
      <c r="B7">
        <v>5</v>
      </c>
      <c r="G7" t="s">
        <v>27</v>
      </c>
      <c r="H7">
        <v>5.78</v>
      </c>
    </row>
    <row r="8" spans="1:11">
      <c r="A8" t="s">
        <v>7</v>
      </c>
      <c r="B8">
        <v>31.12</v>
      </c>
      <c r="G8" t="s">
        <v>91</v>
      </c>
      <c r="H8">
        <v>18.690000000000001</v>
      </c>
    </row>
    <row r="9" spans="1:11">
      <c r="A9" t="s">
        <v>10</v>
      </c>
      <c r="B9">
        <v>24</v>
      </c>
      <c r="G9" t="s">
        <v>105</v>
      </c>
      <c r="H9">
        <v>18.690000000000001</v>
      </c>
    </row>
    <row r="10" spans="1:11">
      <c r="A10" t="s">
        <v>8</v>
      </c>
      <c r="B10">
        <v>2</v>
      </c>
      <c r="G10" t="s">
        <v>105</v>
      </c>
      <c r="H10">
        <v>38.299999999999997</v>
      </c>
    </row>
    <row r="11" spans="1:11">
      <c r="A11" t="s">
        <v>9</v>
      </c>
      <c r="B11">
        <v>3</v>
      </c>
      <c r="G11" t="s">
        <v>106</v>
      </c>
      <c r="H11">
        <v>10.6</v>
      </c>
    </row>
    <row r="12" spans="1:11">
      <c r="A12" t="s">
        <v>11</v>
      </c>
      <c r="B12">
        <v>25</v>
      </c>
      <c r="G12" t="s">
        <v>107</v>
      </c>
      <c r="H12">
        <v>6.54</v>
      </c>
    </row>
    <row r="13" spans="1:11">
      <c r="A13" t="s">
        <v>17</v>
      </c>
      <c r="B13">
        <v>900</v>
      </c>
      <c r="G13" t="s">
        <v>108</v>
      </c>
      <c r="H13">
        <v>7.58</v>
      </c>
    </row>
    <row r="14" spans="1:11">
      <c r="A14" t="s">
        <v>12</v>
      </c>
      <c r="B14">
        <v>25</v>
      </c>
      <c r="G14" t="s">
        <v>109</v>
      </c>
      <c r="H14">
        <v>32.36</v>
      </c>
    </row>
    <row r="15" spans="1:11">
      <c r="A15" t="s">
        <v>13</v>
      </c>
      <c r="B15">
        <v>3.5</v>
      </c>
    </row>
    <row r="16" spans="1:11">
      <c r="A16" t="s">
        <v>14</v>
      </c>
      <c r="B16">
        <f>5.78*2+5</f>
        <v>16.560000000000002</v>
      </c>
    </row>
    <row r="17" spans="1:6">
      <c r="A17" t="s">
        <v>16</v>
      </c>
      <c r="B17">
        <v>4</v>
      </c>
    </row>
    <row r="18" spans="1:6">
      <c r="A18" t="s">
        <v>15</v>
      </c>
      <c r="B18">
        <v>4</v>
      </c>
    </row>
    <row r="20" spans="1:6">
      <c r="A20" t="s">
        <v>21</v>
      </c>
      <c r="B20">
        <v>200</v>
      </c>
    </row>
    <row r="21" spans="1:6">
      <c r="A21" t="s">
        <v>22</v>
      </c>
      <c r="B21">
        <v>30</v>
      </c>
    </row>
    <row r="22" spans="1:6">
      <c r="A22" t="s">
        <v>23</v>
      </c>
      <c r="B22">
        <v>30</v>
      </c>
    </row>
    <row r="23" spans="1:6">
      <c r="A23" t="s">
        <v>48</v>
      </c>
      <c r="B23">
        <v>11.94</v>
      </c>
      <c r="D23" t="s">
        <v>50</v>
      </c>
      <c r="E23" t="s">
        <v>54</v>
      </c>
      <c r="F23" t="s">
        <v>51</v>
      </c>
    </row>
    <row r="24" spans="1:6">
      <c r="A24" t="s">
        <v>49</v>
      </c>
      <c r="B24">
        <v>6</v>
      </c>
      <c r="C24" t="s">
        <v>52</v>
      </c>
      <c r="D2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28.85546875" customWidth="1"/>
    <col min="5" max="5" width="13.140625" customWidth="1"/>
    <col min="7" max="7" width="17.28515625" customWidth="1"/>
  </cols>
  <sheetData>
    <row r="1" spans="1:5">
      <c r="A1" t="s">
        <v>0</v>
      </c>
      <c r="B1">
        <v>2450</v>
      </c>
      <c r="D1" t="s">
        <v>4</v>
      </c>
      <c r="E1">
        <f>B1-SUM(B3:B36)</f>
        <v>1460.6299999999997</v>
      </c>
    </row>
    <row r="3" spans="1:5">
      <c r="A3" t="s">
        <v>28</v>
      </c>
      <c r="B3">
        <v>170</v>
      </c>
    </row>
    <row r="4" spans="1:5">
      <c r="A4" t="s">
        <v>29</v>
      </c>
      <c r="B4">
        <v>6</v>
      </c>
    </row>
    <row r="5" spans="1:5">
      <c r="A5" t="s">
        <v>44</v>
      </c>
      <c r="B5">
        <v>103</v>
      </c>
    </row>
    <row r="6" spans="1:5" s="4" customFormat="1">
      <c r="A6" s="4" t="s">
        <v>46</v>
      </c>
      <c r="B6" s="4">
        <f>10.79+1.03</f>
        <v>11.819999999999999</v>
      </c>
    </row>
    <row r="7" spans="1:5">
      <c r="A7" t="s">
        <v>47</v>
      </c>
      <c r="B7">
        <f>10*2</f>
        <v>20</v>
      </c>
    </row>
    <row r="8" spans="1:5">
      <c r="A8" t="s">
        <v>93</v>
      </c>
      <c r="B8">
        <v>25</v>
      </c>
    </row>
    <row r="9" spans="1:5" s="4" customFormat="1">
      <c r="A9" s="4" t="s">
        <v>92</v>
      </c>
      <c r="B9" s="4">
        <v>20.54</v>
      </c>
    </row>
    <row r="10" spans="1:5">
      <c r="A10" t="s">
        <v>45</v>
      </c>
      <c r="B10">
        <v>50</v>
      </c>
    </row>
    <row r="11" spans="1:5">
      <c r="A11" s="1" t="s">
        <v>30</v>
      </c>
      <c r="B11" s="1">
        <f>6.24*2</f>
        <v>12.48</v>
      </c>
    </row>
    <row r="12" spans="1:5">
      <c r="A12" s="1" t="s">
        <v>31</v>
      </c>
      <c r="B12" s="1">
        <f>7.97*3</f>
        <v>23.91</v>
      </c>
    </row>
    <row r="13" spans="1:5">
      <c r="A13" s="1" t="s">
        <v>32</v>
      </c>
      <c r="B13" s="1">
        <f>8.92*2</f>
        <v>17.84</v>
      </c>
    </row>
    <row r="14" spans="1:5">
      <c r="A14" s="1" t="s">
        <v>33</v>
      </c>
      <c r="B14" s="1">
        <v>9</v>
      </c>
    </row>
    <row r="15" spans="1:5">
      <c r="A15" s="1" t="s">
        <v>34</v>
      </c>
      <c r="B15" s="1">
        <f>12.94*2</f>
        <v>25.88</v>
      </c>
    </row>
    <row r="16" spans="1:5">
      <c r="A16" s="1" t="s">
        <v>35</v>
      </c>
      <c r="B16" s="1">
        <f>6*5</f>
        <v>30</v>
      </c>
    </row>
    <row r="17" spans="1:2">
      <c r="A17" s="1" t="s">
        <v>36</v>
      </c>
      <c r="B17" s="1">
        <v>2.94</v>
      </c>
    </row>
    <row r="18" spans="1:2">
      <c r="A18" s="1" t="s">
        <v>37</v>
      </c>
      <c r="B18" s="1">
        <f>4.97*2</f>
        <v>9.94</v>
      </c>
    </row>
    <row r="19" spans="1:2">
      <c r="A19" s="1" t="s">
        <v>38</v>
      </c>
      <c r="B19" s="1">
        <f>4.97*2</f>
        <v>9.94</v>
      </c>
    </row>
    <row r="20" spans="1:2">
      <c r="A20" s="1" t="s">
        <v>39</v>
      </c>
      <c r="B20" s="1">
        <f>2.88*2</f>
        <v>5.76</v>
      </c>
    </row>
    <row r="21" spans="1:2">
      <c r="A21" s="1" t="s">
        <v>40</v>
      </c>
      <c r="B21" s="1">
        <f>5.88*2</f>
        <v>11.76</v>
      </c>
    </row>
    <row r="22" spans="1:2">
      <c r="A22" s="1" t="s">
        <v>41</v>
      </c>
      <c r="B22" s="1">
        <f>2.97*2</f>
        <v>5.94</v>
      </c>
    </row>
    <row r="23" spans="1:2">
      <c r="A23" s="1" t="s">
        <v>42</v>
      </c>
      <c r="B23" s="1">
        <f>7.47*2</f>
        <v>14.94</v>
      </c>
    </row>
    <row r="24" spans="1:2">
      <c r="A24" s="1" t="s">
        <v>43</v>
      </c>
      <c r="B24" s="1">
        <v>13.98</v>
      </c>
    </row>
    <row r="25" spans="1:2">
      <c r="A25" s="2" t="s">
        <v>55</v>
      </c>
    </row>
    <row r="26" spans="1:2">
      <c r="A26" s="2" t="s">
        <v>90</v>
      </c>
      <c r="B26">
        <v>238.7</v>
      </c>
    </row>
    <row r="27" spans="1:2">
      <c r="A27" s="2" t="s">
        <v>104</v>
      </c>
      <c r="B27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topLeftCell="A29" workbookViewId="0">
      <selection activeCell="M20" sqref="M20"/>
    </sheetView>
  </sheetViews>
  <sheetFormatPr defaultRowHeight="15"/>
  <cols>
    <col min="1" max="1" width="43.28515625" customWidth="1"/>
    <col min="3" max="3" width="8.85546875" customWidth="1"/>
  </cols>
  <sheetData>
    <row r="1" spans="1:6">
      <c r="A1" s="5"/>
      <c r="B1" s="5" t="s">
        <v>56</v>
      </c>
      <c r="C1" s="5" t="s">
        <v>57</v>
      </c>
      <c r="D1" s="5" t="s">
        <v>94</v>
      </c>
      <c r="E1" s="5" t="s">
        <v>95</v>
      </c>
      <c r="F1" s="5" t="s">
        <v>96</v>
      </c>
    </row>
    <row r="2" spans="1:6">
      <c r="A2" s="6" t="s">
        <v>85</v>
      </c>
      <c r="B2" s="5">
        <v>17</v>
      </c>
      <c r="C2" s="5">
        <f>B2-B2/4</f>
        <v>12.75</v>
      </c>
      <c r="D2" s="5">
        <f>-B2/4</f>
        <v>-4.25</v>
      </c>
      <c r="E2" s="5">
        <f>-B2/4</f>
        <v>-4.25</v>
      </c>
      <c r="F2" s="5">
        <f>-B2/4</f>
        <v>-4.25</v>
      </c>
    </row>
    <row r="3" spans="1:6">
      <c r="A3" s="6" t="s">
        <v>58</v>
      </c>
      <c r="B3" s="5">
        <v>11.48</v>
      </c>
      <c r="C3" s="5">
        <f>B3-B3/4</f>
        <v>8.61</v>
      </c>
      <c r="D3" s="5">
        <f>-B3/4</f>
        <v>-2.87</v>
      </c>
      <c r="E3" s="5">
        <f>-B3/4</f>
        <v>-2.87</v>
      </c>
      <c r="F3" s="5">
        <f>-B3/4</f>
        <v>-2.87</v>
      </c>
    </row>
    <row r="4" spans="1:6">
      <c r="A4" s="6" t="s">
        <v>59</v>
      </c>
      <c r="B4" s="5">
        <v>1.99</v>
      </c>
      <c r="C4" s="5">
        <f>B4</f>
        <v>1.99</v>
      </c>
      <c r="D4" s="5">
        <v>0</v>
      </c>
      <c r="E4" s="5">
        <v>0</v>
      </c>
      <c r="F4" s="5">
        <f>-B4</f>
        <v>-1.99</v>
      </c>
    </row>
    <row r="5" spans="1:6">
      <c r="A5" s="6" t="s">
        <v>60</v>
      </c>
      <c r="B5" s="5">
        <v>3.23</v>
      </c>
      <c r="C5" s="5">
        <f>B5-B5/4</f>
        <v>2.4224999999999999</v>
      </c>
      <c r="D5" s="5">
        <f>-B5/4</f>
        <v>-0.8075</v>
      </c>
      <c r="E5" s="5">
        <f>-B5/4</f>
        <v>-0.8075</v>
      </c>
      <c r="F5" s="5">
        <f>-B5/4</f>
        <v>-0.8075</v>
      </c>
    </row>
    <row r="6" spans="1:6">
      <c r="A6" s="6" t="s">
        <v>61</v>
      </c>
      <c r="B6" s="5">
        <v>82</v>
      </c>
      <c r="C6" s="5">
        <f>B6-23</f>
        <v>59</v>
      </c>
      <c r="D6" s="5">
        <f>-18</f>
        <v>-18</v>
      </c>
      <c r="E6" s="5">
        <f>-18</f>
        <v>-18</v>
      </c>
      <c r="F6" s="5">
        <f>-23</f>
        <v>-23</v>
      </c>
    </row>
    <row r="7" spans="1:6">
      <c r="A7" s="6" t="s">
        <v>62</v>
      </c>
      <c r="B7" s="5">
        <v>16.760000000000002</v>
      </c>
      <c r="C7" s="5">
        <f>B7-B7/4</f>
        <v>12.57</v>
      </c>
      <c r="D7" s="5">
        <f>-B7/4</f>
        <v>-4.1900000000000004</v>
      </c>
      <c r="E7" s="5">
        <f>-B7/4</f>
        <v>-4.1900000000000004</v>
      </c>
      <c r="F7" s="5">
        <f>-B7/4</f>
        <v>-4.1900000000000004</v>
      </c>
    </row>
    <row r="8" spans="1:6">
      <c r="A8" s="6" t="s">
        <v>63</v>
      </c>
      <c r="B8" s="5">
        <v>3.24</v>
      </c>
      <c r="C8" s="5">
        <f>B8</f>
        <v>3.24</v>
      </c>
      <c r="D8" s="5">
        <f>-B8/3</f>
        <v>-1.08</v>
      </c>
      <c r="E8" s="5">
        <f>-B8/3</f>
        <v>-1.08</v>
      </c>
      <c r="F8" s="5">
        <f>-B8/3</f>
        <v>-1.08</v>
      </c>
    </row>
    <row r="9" spans="1:6">
      <c r="A9" s="6" t="s">
        <v>64</v>
      </c>
      <c r="B9" s="5">
        <v>2</v>
      </c>
      <c r="C9" s="5">
        <f>B9-B9/4</f>
        <v>1.5</v>
      </c>
      <c r="D9" s="5">
        <f>-B9/4</f>
        <v>-0.5</v>
      </c>
      <c r="E9" s="5">
        <f>-B9/4</f>
        <v>-0.5</v>
      </c>
      <c r="F9" s="5">
        <f>-B9/4</f>
        <v>-0.5</v>
      </c>
    </row>
    <row r="10" spans="1:6">
      <c r="A10" s="6" t="s">
        <v>65</v>
      </c>
      <c r="B10" s="5">
        <v>2</v>
      </c>
      <c r="C10" s="5">
        <f>B10-B10/3</f>
        <v>1.3333333333333335</v>
      </c>
      <c r="D10" s="5">
        <f>-B10/3</f>
        <v>-0.66666666666666663</v>
      </c>
      <c r="E10" s="5">
        <f>-B10/3</f>
        <v>-0.66666666666666663</v>
      </c>
      <c r="F10" s="5">
        <v>0</v>
      </c>
    </row>
    <row r="11" spans="1:6">
      <c r="A11" s="6" t="s">
        <v>66</v>
      </c>
      <c r="B11" s="5">
        <v>40</v>
      </c>
      <c r="C11" s="5">
        <f t="shared" ref="C11:C16" si="0">B11-B11/4</f>
        <v>30</v>
      </c>
      <c r="D11" s="5">
        <f t="shared" ref="D11:D16" si="1">-B11/4</f>
        <v>-10</v>
      </c>
      <c r="E11" s="5">
        <f t="shared" ref="E11:E16" si="2">-B11/4</f>
        <v>-10</v>
      </c>
      <c r="F11" s="5">
        <f t="shared" ref="F11:F16" si="3">-B11/4</f>
        <v>-10</v>
      </c>
    </row>
    <row r="12" spans="1:6">
      <c r="A12" s="6" t="s">
        <v>67</v>
      </c>
      <c r="B12" s="5">
        <v>140.38999999999999</v>
      </c>
      <c r="C12" s="5">
        <f t="shared" si="0"/>
        <v>105.29249999999999</v>
      </c>
      <c r="D12" s="5">
        <f t="shared" si="1"/>
        <v>-35.097499999999997</v>
      </c>
      <c r="E12" s="5">
        <f t="shared" si="2"/>
        <v>-35.097499999999997</v>
      </c>
      <c r="F12" s="5">
        <f t="shared" si="3"/>
        <v>-35.097499999999997</v>
      </c>
    </row>
    <row r="13" spans="1:6">
      <c r="A13" s="6" t="s">
        <v>68</v>
      </c>
      <c r="B13" s="5">
        <v>15</v>
      </c>
      <c r="C13" s="5">
        <f t="shared" si="0"/>
        <v>11.25</v>
      </c>
      <c r="D13" s="5">
        <f t="shared" si="1"/>
        <v>-3.75</v>
      </c>
      <c r="E13" s="5">
        <f t="shared" si="2"/>
        <v>-3.75</v>
      </c>
      <c r="F13" s="5">
        <f t="shared" si="3"/>
        <v>-3.75</v>
      </c>
    </row>
    <row r="14" spans="1:6">
      <c r="A14" s="6" t="s">
        <v>69</v>
      </c>
      <c r="B14" s="5">
        <v>15</v>
      </c>
      <c r="C14" s="5">
        <f t="shared" si="0"/>
        <v>11.25</v>
      </c>
      <c r="D14" s="5">
        <f t="shared" si="1"/>
        <v>-3.75</v>
      </c>
      <c r="E14" s="5">
        <f t="shared" si="2"/>
        <v>-3.75</v>
      </c>
      <c r="F14" s="5">
        <f t="shared" si="3"/>
        <v>-3.75</v>
      </c>
    </row>
    <row r="15" spans="1:6">
      <c r="A15" s="6" t="s">
        <v>70</v>
      </c>
      <c r="B15" s="5">
        <v>55</v>
      </c>
      <c r="C15" s="5">
        <f t="shared" si="0"/>
        <v>41.25</v>
      </c>
      <c r="D15" s="5">
        <f t="shared" si="1"/>
        <v>-13.75</v>
      </c>
      <c r="E15" s="5">
        <f t="shared" si="2"/>
        <v>-13.75</v>
      </c>
      <c r="F15" s="5">
        <f t="shared" si="3"/>
        <v>-13.75</v>
      </c>
    </row>
    <row r="16" spans="1:6">
      <c r="A16" s="6" t="s">
        <v>71</v>
      </c>
      <c r="B16" s="5">
        <v>30</v>
      </c>
      <c r="C16" s="5">
        <f t="shared" si="0"/>
        <v>22.5</v>
      </c>
      <c r="D16" s="5">
        <f t="shared" si="1"/>
        <v>-7.5</v>
      </c>
      <c r="E16" s="5">
        <f t="shared" si="2"/>
        <v>-7.5</v>
      </c>
      <c r="F16" s="5">
        <f t="shared" si="3"/>
        <v>-7.5</v>
      </c>
    </row>
    <row r="17" spans="1:6">
      <c r="A17" s="6" t="s">
        <v>72</v>
      </c>
      <c r="B17" s="5">
        <v>9.19</v>
      </c>
      <c r="C17" s="5">
        <f>B17-B17/3</f>
        <v>6.1266666666666669</v>
      </c>
      <c r="D17" s="5">
        <f>-B17/3</f>
        <v>-3.063333333333333</v>
      </c>
      <c r="E17" s="5">
        <f>-B17/3</f>
        <v>-3.063333333333333</v>
      </c>
      <c r="F17" s="5">
        <v>0</v>
      </c>
    </row>
    <row r="18" spans="1:6">
      <c r="A18" s="6" t="s">
        <v>73</v>
      </c>
      <c r="B18" s="5">
        <v>3</v>
      </c>
      <c r="C18" s="5">
        <f>B18-B18/3</f>
        <v>2</v>
      </c>
      <c r="D18" s="5">
        <f>-B18/3</f>
        <v>-1</v>
      </c>
      <c r="E18" s="5">
        <f>-B18/3</f>
        <v>-1</v>
      </c>
      <c r="F18" s="5">
        <v>0</v>
      </c>
    </row>
    <row r="19" spans="1:6">
      <c r="A19" s="6" t="s">
        <v>74</v>
      </c>
      <c r="B19" s="5">
        <v>4</v>
      </c>
      <c r="C19" s="5">
        <f>B19-B19/4</f>
        <v>3</v>
      </c>
      <c r="D19" s="5">
        <f>-B19/4</f>
        <v>-1</v>
      </c>
      <c r="E19" s="5">
        <f>-B19/4</f>
        <v>-1</v>
      </c>
      <c r="F19" s="5">
        <f>-B19/4</f>
        <v>-1</v>
      </c>
    </row>
    <row r="20" spans="1:6">
      <c r="A20" s="6" t="s">
        <v>75</v>
      </c>
      <c r="B20" s="5">
        <v>35.130000000000003</v>
      </c>
      <c r="C20" s="5">
        <f>B20-B20/4</f>
        <v>26.347500000000004</v>
      </c>
      <c r="D20" s="5">
        <f>-B20/4</f>
        <v>-8.7825000000000006</v>
      </c>
      <c r="E20" s="5">
        <f>-B20/4</f>
        <v>-8.7825000000000006</v>
      </c>
      <c r="F20" s="5">
        <f>-B20/4</f>
        <v>-8.7825000000000006</v>
      </c>
    </row>
    <row r="21" spans="1:6">
      <c r="A21" s="6" t="s">
        <v>76</v>
      </c>
      <c r="B21" s="5">
        <v>60</v>
      </c>
      <c r="C21" s="5">
        <f>B21-B21/4</f>
        <v>45</v>
      </c>
      <c r="D21" s="5">
        <f>-B21/4</f>
        <v>-15</v>
      </c>
      <c r="E21" s="5">
        <f>-B21/4</f>
        <v>-15</v>
      </c>
      <c r="F21" s="5">
        <f>-B21/4</f>
        <v>-15</v>
      </c>
    </row>
    <row r="22" spans="1:6">
      <c r="A22" s="6" t="s">
        <v>77</v>
      </c>
      <c r="B22" s="5">
        <v>7.04</v>
      </c>
      <c r="C22" s="5">
        <f>B22-1.77</f>
        <v>5.27</v>
      </c>
      <c r="D22" s="5">
        <v>-1.77</v>
      </c>
      <c r="E22" s="5">
        <v>-1.5</v>
      </c>
      <c r="F22" s="5">
        <v>-2</v>
      </c>
    </row>
    <row r="23" spans="1:6">
      <c r="A23" s="6" t="s">
        <v>78</v>
      </c>
      <c r="B23" s="5">
        <v>24.54</v>
      </c>
      <c r="C23" s="5">
        <f>B23-B23/4</f>
        <v>18.405000000000001</v>
      </c>
      <c r="D23" s="5">
        <f>-B23/4</f>
        <v>-6.1349999999999998</v>
      </c>
      <c r="E23" s="5">
        <f>-B23/4</f>
        <v>-6.1349999999999998</v>
      </c>
      <c r="F23" s="5">
        <f>-B23/4</f>
        <v>-6.1349999999999998</v>
      </c>
    </row>
    <row r="24" spans="1:6">
      <c r="A24" s="6" t="s">
        <v>79</v>
      </c>
      <c r="B24" s="5">
        <v>15</v>
      </c>
      <c r="C24" s="5">
        <f>B24-B24/4</f>
        <v>11.25</v>
      </c>
      <c r="D24" s="5">
        <f>-B24/4</f>
        <v>-3.75</v>
      </c>
      <c r="E24" s="5">
        <f>-B24/4</f>
        <v>-3.75</v>
      </c>
      <c r="F24" s="5">
        <f>-B24/4</f>
        <v>-3.75</v>
      </c>
    </row>
    <row r="25" spans="1:6">
      <c r="A25" s="6" t="s">
        <v>86</v>
      </c>
      <c r="B25" s="5">
        <f>547.8*2</f>
        <v>1095.5999999999999</v>
      </c>
      <c r="C25" s="5">
        <f>-B25/2</f>
        <v>-547.79999999999995</v>
      </c>
      <c r="D25" s="5">
        <f>B25</f>
        <v>1095.5999999999999</v>
      </c>
      <c r="E25" s="5">
        <f>-B25/2</f>
        <v>-547.79999999999995</v>
      </c>
      <c r="F25" s="5">
        <v>0</v>
      </c>
    </row>
    <row r="26" spans="1:6">
      <c r="A26" s="6" t="s">
        <v>89</v>
      </c>
      <c r="B26" s="5">
        <v>33.42</v>
      </c>
      <c r="C26" s="5">
        <f>-B26/4</f>
        <v>-8.3550000000000004</v>
      </c>
      <c r="D26" s="5">
        <f>B26-B26/4</f>
        <v>25.065000000000001</v>
      </c>
      <c r="E26" s="5">
        <f>-B26/4</f>
        <v>-8.3550000000000004</v>
      </c>
      <c r="F26" s="5">
        <f>-B26/4</f>
        <v>-8.3550000000000004</v>
      </c>
    </row>
    <row r="27" spans="1:6">
      <c r="A27" s="6" t="s">
        <v>87</v>
      </c>
      <c r="B27" s="5">
        <v>1219.69</v>
      </c>
      <c r="C27" s="5">
        <v>0</v>
      </c>
      <c r="D27" s="5">
        <f>B27-B27/2</f>
        <v>609.84500000000003</v>
      </c>
      <c r="E27" s="5">
        <v>0</v>
      </c>
      <c r="F27" s="5">
        <f>-B27/2</f>
        <v>-609.84500000000003</v>
      </c>
    </row>
    <row r="28" spans="1:6">
      <c r="A28" s="6" t="s">
        <v>88</v>
      </c>
      <c r="B28" s="5">
        <v>439.96</v>
      </c>
      <c r="C28" s="5">
        <f>-B28/4</f>
        <v>-109.99</v>
      </c>
      <c r="D28" s="5">
        <f>B28-B28/4</f>
        <v>329.96999999999997</v>
      </c>
      <c r="E28" s="5">
        <f>-B28/4</f>
        <v>-109.99</v>
      </c>
      <c r="F28" s="5">
        <f>-B28/4</f>
        <v>-109.99</v>
      </c>
    </row>
    <row r="29" spans="1:6">
      <c r="A29" s="6" t="s">
        <v>80</v>
      </c>
      <c r="B29" s="5">
        <v>35</v>
      </c>
      <c r="C29" s="5">
        <f t="shared" ref="C29" si="4">-B29/4</f>
        <v>-8.75</v>
      </c>
      <c r="D29" s="5">
        <f t="shared" ref="D29" si="5">B29-B29/4</f>
        <v>26.25</v>
      </c>
      <c r="E29" s="5">
        <f t="shared" ref="E29" si="6">-B29/4</f>
        <v>-8.75</v>
      </c>
      <c r="F29" s="5">
        <f t="shared" ref="F29" si="7">-B29/4</f>
        <v>-8.75</v>
      </c>
    </row>
    <row r="30" spans="1:6">
      <c r="A30" s="6" t="s">
        <v>81</v>
      </c>
      <c r="B30" s="5">
        <v>5</v>
      </c>
      <c r="C30" s="5">
        <f>-B30/4</f>
        <v>-1.25</v>
      </c>
      <c r="D30" s="5">
        <f>-B30/4</f>
        <v>-1.25</v>
      </c>
      <c r="E30" s="5">
        <f>-B30/4</f>
        <v>-1.25</v>
      </c>
      <c r="F30" s="5">
        <f>B30-B30/4</f>
        <v>3.75</v>
      </c>
    </row>
    <row r="31" spans="1:6">
      <c r="A31" s="6" t="s">
        <v>82</v>
      </c>
      <c r="B31" s="5">
        <v>20</v>
      </c>
      <c r="C31" s="5">
        <f>-B31/4</f>
        <v>-5</v>
      </c>
      <c r="D31" s="5">
        <f>-B31/4</f>
        <v>-5</v>
      </c>
      <c r="E31" s="5">
        <f>B31-B31/4</f>
        <v>15</v>
      </c>
      <c r="F31" s="5">
        <f>-B31/4</f>
        <v>-5</v>
      </c>
    </row>
    <row r="32" spans="1:6">
      <c r="A32" s="6" t="s">
        <v>97</v>
      </c>
      <c r="B32" s="5">
        <v>1000</v>
      </c>
      <c r="C32" s="5">
        <v>0</v>
      </c>
      <c r="D32" s="5">
        <v>-1000</v>
      </c>
      <c r="E32" s="5">
        <v>0</v>
      </c>
      <c r="F32" s="5">
        <v>1000</v>
      </c>
    </row>
    <row r="33" spans="1:6">
      <c r="A33" s="6" t="s">
        <v>98</v>
      </c>
      <c r="B33" s="5">
        <v>500</v>
      </c>
      <c r="C33" s="5">
        <v>0</v>
      </c>
      <c r="D33" s="5">
        <v>-500</v>
      </c>
      <c r="E33" s="5">
        <v>500</v>
      </c>
      <c r="F33" s="5">
        <v>0</v>
      </c>
    </row>
    <row r="34" spans="1:6">
      <c r="A34" s="5"/>
      <c r="B34" s="5"/>
      <c r="C34" s="5"/>
      <c r="D34" s="5"/>
      <c r="E34" s="5"/>
      <c r="F34" s="5"/>
    </row>
    <row r="35" spans="1:6">
      <c r="A35" s="5" t="s">
        <v>84</v>
      </c>
      <c r="B35" s="5">
        <f>SUM(B2:B31)</f>
        <v>3441.66</v>
      </c>
      <c r="C35" s="5">
        <f>SUM(C2:C33)</f>
        <v>-238.78749999999999</v>
      </c>
      <c r="D35" s="5">
        <f>SUM(D2:D33)</f>
        <v>433.76750000000015</v>
      </c>
      <c r="E35" s="5">
        <f>SUM(E2:E33)</f>
        <v>-307.58749999999998</v>
      </c>
      <c r="F35" s="5">
        <f>SUM(F2:F33)</f>
        <v>112.60749999999996</v>
      </c>
    </row>
    <row r="38" spans="1:6">
      <c r="A38" s="2" t="s">
        <v>100</v>
      </c>
      <c r="B38">
        <v>8.85</v>
      </c>
    </row>
    <row r="39" spans="1:6">
      <c r="A39" s="2" t="s">
        <v>83</v>
      </c>
      <c r="B39">
        <v>6.49</v>
      </c>
    </row>
    <row r="40" spans="1:6">
      <c r="A40" s="2" t="s">
        <v>101</v>
      </c>
      <c r="B40">
        <v>2.15</v>
      </c>
    </row>
    <row r="41" spans="1:6">
      <c r="A41" s="2" t="s">
        <v>103</v>
      </c>
      <c r="B41">
        <v>5.41</v>
      </c>
    </row>
    <row r="42" spans="1:6">
      <c r="A42" s="2" t="s">
        <v>102</v>
      </c>
      <c r="B42" s="1">
        <v>20.37</v>
      </c>
    </row>
    <row r="43" spans="1:6">
      <c r="A43" s="3" t="s">
        <v>99</v>
      </c>
      <c r="B43" s="3">
        <f>SUM(B2:B24)+SUM(B38:B42)</f>
        <v>636.25999999999988</v>
      </c>
    </row>
    <row r="44" spans="1:6">
      <c r="A44" s="1"/>
      <c r="B44" s="1">
        <f>SUM(B2:B24)</f>
        <v>592.9899999999999</v>
      </c>
    </row>
    <row r="45" spans="1:6">
      <c r="A45" s="1"/>
      <c r="B45" s="1"/>
    </row>
    <row r="46" spans="1:6">
      <c r="A46" s="1"/>
      <c r="B46" s="1"/>
    </row>
    <row r="47" spans="1:6">
      <c r="A47" s="1"/>
      <c r="B47" s="1"/>
    </row>
    <row r="48" spans="1:6">
      <c r="A48" s="1"/>
      <c r="B48" s="1"/>
    </row>
    <row r="49" spans="1:2">
      <c r="A49" s="1"/>
      <c r="B49" s="1"/>
    </row>
    <row r="50" spans="1:2">
      <c r="A50" s="1"/>
      <c r="B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Sep-Oct</vt:lpstr>
      <vt:lpstr>LasVegas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2013-08-03T23:40:50Z</dcterms:created>
  <dcterms:modified xsi:type="dcterms:W3CDTF">2013-09-14T17:25:06Z</dcterms:modified>
</cp:coreProperties>
</file>