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S17">
      <text>
        <t xml:space="preserve">From client move-in sheet</t>
      </text>
    </comment>
    <comment authorId="0" ref="BU17">
      <text>
        <t xml:space="preserve">From Keep Sheet</t>
      </text>
    </comment>
  </commentList>
</comments>
</file>

<file path=xl/sharedStrings.xml><?xml version="1.0" encoding="utf-8"?>
<sst xmlns="http://schemas.openxmlformats.org/spreadsheetml/2006/main" count="2430" uniqueCount="322">
  <si>
    <t>SALES AREA</t>
  </si>
  <si>
    <t>DATA CLEARED</t>
  </si>
  <si>
    <t>XXXXX</t>
  </si>
  <si>
    <t>OPERATIONS AREA</t>
  </si>
  <si>
    <t>PULL ZONE</t>
  </si>
  <si>
    <t>Instructions are found here</t>
  </si>
  <si>
    <t>https://docs.google.com/spreadsheets/d/1TFvfydTaoUFtGuEb_djhlSj2tASx7SV89_fAaAlJWPg/edit?pli=1&amp;gid=0#gid=0</t>
  </si>
  <si>
    <t>Comments in these two columns are seen by the client</t>
  </si>
  <si>
    <t>Airbnb Tax Calculator</t>
  </si>
  <si>
    <t>Last Name</t>
  </si>
  <si>
    <t>First</t>
  </si>
  <si>
    <t>TDY Location</t>
  </si>
  <si>
    <t>Contract Start</t>
  </si>
  <si>
    <t>Contract End</t>
  </si>
  <si>
    <t>Gov Agency or Dept</t>
  </si>
  <si>
    <t>Cell</t>
  </si>
  <si>
    <t>Email</t>
  </si>
  <si>
    <t>Gov Email</t>
  </si>
  <si>
    <t>Total Contract Value</t>
  </si>
  <si>
    <t>word</t>
  </si>
  <si>
    <t>Max Liquidation Amount</t>
  </si>
  <si>
    <t>TDY Type</t>
  </si>
  <si>
    <t>Deal Type</t>
  </si>
  <si>
    <t>Client Worksheet URL</t>
  </si>
  <si>
    <t>Contract status</t>
  </si>
  <si>
    <t>Roommates?</t>
  </si>
  <si>
    <t># of total TDY Roommates</t>
  </si>
  <si>
    <t>Cost: ["Says Jul 13-Aug 14( 31 Nights)"]</t>
  </si>
  <si>
    <t>First Name</t>
  </si>
  <si>
    <t>Furniture Contract Value</t>
  </si>
  <si>
    <t>Enter/delete rooms here - this controls validation on "Room" column.</t>
  </si>
  <si>
    <t>Brit, use this just like you used the other one.  Only put comments in the white cells or the green "Comments to Client."  This instruction box is so that you can write reminders and instructions to whomever might be assisting you in the future.  Purple cells are aut-calculated.  Tax rates come from the Master Accounting.  Once the client has confirmed what they want to purchase, you need to confirm the sale in column AI.  To generate the bill of sale, go to the "Tracker" and select the client number in  the top left.  Then go to the "Bill of Sale" tab.  Print that out and send it to the client for signature via adobe.</t>
  </si>
  <si>
    <t>HSTA</t>
  </si>
  <si>
    <t>FL&amp;F</t>
  </si>
  <si>
    <t>https://docs.google.com/spreadsheets/d/1-pQFwL_5Hyifi820ThsDIpbVqHsa7oUoBO0ljHSufeA/edit?gid=1486490406#gid=1486490406</t>
  </si>
  <si>
    <t>Not Ready Yet</t>
  </si>
  <si>
    <t>NO</t>
  </si>
  <si>
    <t>Number of Nights</t>
  </si>
  <si>
    <t>Spend Allotment</t>
  </si>
  <si>
    <t>Completion Status</t>
  </si>
  <si>
    <t>Master Bed</t>
  </si>
  <si>
    <t>Bed 2</t>
  </si>
  <si>
    <t>Bed 3</t>
  </si>
  <si>
    <t>Bed 4</t>
  </si>
  <si>
    <t>Taxes</t>
  </si>
  <si>
    <t>Phone</t>
  </si>
  <si>
    <t>Retail Spend</t>
  </si>
  <si>
    <t>Purchase Approved</t>
  </si>
  <si>
    <t>Master Bath</t>
  </si>
  <si>
    <t>Bath 2</t>
  </si>
  <si>
    <t>Bath 3</t>
  </si>
  <si>
    <t>Bath 4</t>
  </si>
  <si>
    <t>Final Sale Price without Tax</t>
  </si>
  <si>
    <t>Orders Start</t>
  </si>
  <si>
    <t>SPECIAL CASES</t>
  </si>
  <si>
    <t>Lodging Location</t>
  </si>
  <si>
    <t>WARNING! Any tax that is an integer is probably a nightly Fee</t>
  </si>
  <si>
    <t>FY25</t>
  </si>
  <si>
    <t>Contract Start Date</t>
  </si>
  <si>
    <t>Purchase Taxes and Fees %</t>
  </si>
  <si>
    <t>Ordered</t>
  </si>
  <si>
    <t>Living Room</t>
  </si>
  <si>
    <t>Kitchen</t>
  </si>
  <si>
    <t>Etcetera</t>
  </si>
  <si>
    <t>Patio</t>
  </si>
  <si>
    <t>Monthly Flat Rate</t>
  </si>
  <si>
    <t>Percentage of Per diem</t>
  </si>
  <si>
    <t>EFMS TDY?</t>
  </si>
  <si>
    <t>FY26</t>
  </si>
  <si>
    <t>Housing Available Date</t>
  </si>
  <si>
    <t>Total spent with Taxes and Fees</t>
  </si>
  <si>
    <t>With Mover</t>
  </si>
  <si>
    <t>Dining Room</t>
  </si>
  <si>
    <t>Family Room</t>
  </si>
  <si>
    <t>Office</t>
  </si>
  <si>
    <t>Garage</t>
  </si>
  <si>
    <t>Orders End</t>
  </si>
  <si>
    <t>YES</t>
  </si>
  <si>
    <t>Delivery Address</t>
  </si>
  <si>
    <t>Left to Spend</t>
  </si>
  <si>
    <t>In Unit</t>
  </si>
  <si>
    <t>Basement</t>
  </si>
  <si>
    <t>Gym</t>
  </si>
  <si>
    <t>Laundry Room</t>
  </si>
  <si>
    <t>Attic</t>
  </si>
  <si>
    <t>% Purchase</t>
  </si>
  <si>
    <t>Billing Addresss</t>
  </si>
  <si>
    <t>City</t>
  </si>
  <si>
    <t>State</t>
  </si>
  <si>
    <t>ZIP</t>
  </si>
  <si>
    <t>Monthly Rent</t>
  </si>
  <si>
    <t>monthly Utilities</t>
  </si>
  <si>
    <t>monthly Unused</t>
  </si>
  <si>
    <t>out Of Pocket per Month</t>
  </si>
  <si>
    <t>Delivery City State Zip</t>
  </si>
  <si>
    <t>% Spent</t>
  </si>
  <si>
    <t>Home Theater</t>
  </si>
  <si>
    <t>Library</t>
  </si>
  <si>
    <t>Foyer</t>
  </si>
  <si>
    <t>Playroom</t>
  </si>
  <si>
    <t xml:space="preserve">Date Ordered: </t>
  </si>
  <si>
    <t>Contract Value</t>
  </si>
  <si>
    <t>Tax Info</t>
  </si>
  <si>
    <t>Lodging Tax Exempt</t>
  </si>
  <si>
    <t>Lodging Tax Reimbursable</t>
  </si>
  <si>
    <t>Tax Calculation Method</t>
  </si>
  <si>
    <t>Comments in this column are not seen by the client at all. They are just for Brit's internal usage</t>
  </si>
  <si>
    <t xml:space="preserve">Comments in these three columns are drawn from the client interface </t>
  </si>
  <si>
    <t xml:space="preserve">Expected Delivery Date: </t>
  </si>
  <si>
    <t>Purchase Status</t>
  </si>
  <si>
    <t>???</t>
  </si>
  <si>
    <t>Airbnb Calculator</t>
  </si>
  <si>
    <t>Last Date of Contract</t>
  </si>
  <si>
    <t xml:space="preserve">Received by Mover: </t>
  </si>
  <si>
    <t>DAILY FEE</t>
  </si>
  <si>
    <t>Furniture Out Date</t>
  </si>
  <si>
    <t>less than 50%</t>
  </si>
  <si>
    <t xml:space="preserve">Date in Unit: </t>
  </si>
  <si>
    <t>No Action</t>
  </si>
  <si>
    <t>Contract Taxes</t>
  </si>
  <si>
    <t>Daily Tax FEE</t>
  </si>
  <si>
    <t>Room</t>
  </si>
  <si>
    <t>Item</t>
  </si>
  <si>
    <t>Supplier</t>
  </si>
  <si>
    <t>QTY</t>
  </si>
  <si>
    <t>Unit Price</t>
  </si>
  <si>
    <t>Extended Total</t>
  </si>
  <si>
    <t>Private Purchase Notes for Brittany only</t>
  </si>
  <si>
    <t>Description</t>
  </si>
  <si>
    <t>Manufacturer</t>
  </si>
  <si>
    <t>Link</t>
  </si>
  <si>
    <t>Empty</t>
  </si>
  <si>
    <t>Brit comments to client</t>
  </si>
  <si>
    <t>Brit Confirms the customer approved</t>
  </si>
  <si>
    <t>Customer Approved</t>
  </si>
  <si>
    <t>Order Date</t>
  </si>
  <si>
    <t>Order Number</t>
  </si>
  <si>
    <t>Tax free price</t>
  </si>
  <si>
    <t>Tax</t>
  </si>
  <si>
    <t>Total Purchase Price</t>
  </si>
  <si>
    <t>Last 4 of Card Used</t>
  </si>
  <si>
    <t>Expected Delivery Date</t>
  </si>
  <si>
    <t>Adjusted Delivery Date</t>
  </si>
  <si>
    <t>Date Received by Mover</t>
  </si>
  <si>
    <t>Date in Unit</t>
  </si>
  <si>
    <t>Item Status</t>
  </si>
  <si>
    <t>Delivery Notes</t>
  </si>
  <si>
    <t>Inventory Number</t>
  </si>
  <si>
    <t>Sale Confirmed</t>
  </si>
  <si>
    <t>Sale Price for bill of Sale</t>
  </si>
  <si>
    <t>Total Tax less daily fee</t>
  </si>
  <si>
    <t>Orders</t>
  </si>
  <si>
    <t>Traveler</t>
  </si>
  <si>
    <t>Manual Tax Input</t>
  </si>
  <si>
    <t>Move</t>
  </si>
  <si>
    <t>Inv Purchase</t>
  </si>
  <si>
    <t>For Final Sale</t>
  </si>
  <si>
    <t>%</t>
  </si>
  <si>
    <t>TAX Name</t>
  </si>
  <si>
    <t>EFM 1</t>
  </si>
  <si>
    <t>Sales Tax at Location</t>
  </si>
  <si>
    <t>Liquidation Sales Tax</t>
  </si>
  <si>
    <t>Unused</t>
  </si>
  <si>
    <t>Out Of Pocket</t>
  </si>
  <si>
    <t>Lodging Tax</t>
  </si>
  <si>
    <t>EFM 2</t>
  </si>
  <si>
    <t>Roommate Calculator</t>
  </si>
  <si>
    <t>EFM 3</t>
  </si>
  <si>
    <t>Number of roommates</t>
  </si>
  <si>
    <t>EFM 4</t>
  </si>
  <si>
    <t>Abode Cost</t>
  </si>
  <si>
    <t>Marketing Data</t>
  </si>
  <si>
    <t>EFM 5</t>
  </si>
  <si>
    <t>Cost per roommate</t>
  </si>
  <si>
    <t>Source</t>
  </si>
  <si>
    <t>Referral</t>
  </si>
  <si>
    <t>EFM 6</t>
  </si>
  <si>
    <t>Nightly Price</t>
  </si>
  <si>
    <t>DISPLAY?</t>
  </si>
  <si>
    <t>Lodging Option #</t>
  </si>
  <si>
    <t>TYPE</t>
  </si>
  <si>
    <t>Airbnb Cost w/o Taxes</t>
  </si>
  <si>
    <t>MAX Per Diem Lodg Allocation</t>
  </si>
  <si>
    <t>TDY TYPE</t>
  </si>
  <si>
    <t>DEAL TYPE</t>
  </si>
  <si>
    <t>Minimum Nightly Price</t>
  </si>
  <si>
    <t>Airbnb nightly Expense</t>
  </si>
  <si>
    <t>Daily Lodging Price</t>
  </si>
  <si>
    <t>Daily Lodging Fee</t>
  </si>
  <si>
    <t>One Time Lodging Fees</t>
  </si>
  <si>
    <t>Monthly Lodging Fees</t>
  </si>
  <si>
    <t>Referral?:</t>
  </si>
  <si>
    <t>Total Net</t>
  </si>
  <si>
    <t>Net %</t>
  </si>
  <si>
    <t>Total Furniture Spend</t>
  </si>
  <si>
    <t>Property Name</t>
  </si>
  <si>
    <t>URL</t>
  </si>
  <si>
    <t>Property Link</t>
  </si>
  <si>
    <t>Image #1</t>
  </si>
  <si>
    <t>Image #2</t>
  </si>
  <si>
    <t>Image #3</t>
  </si>
  <si>
    <t>Days</t>
  </si>
  <si>
    <t>empty</t>
  </si>
  <si>
    <t>Total</t>
  </si>
  <si>
    <t>Avg Mo Per Diem</t>
  </si>
  <si>
    <t>Total Rental Bill with Tax</t>
  </si>
  <si>
    <t xml:space="preserve">Lowest Nightly </t>
  </si>
  <si>
    <t>Total Furniture Rental Bill</t>
  </si>
  <si>
    <t>Monthly Dwelling Rent</t>
  </si>
  <si>
    <t>Furniture Spend Amount</t>
  </si>
  <si>
    <t>Monthly Utilities</t>
  </si>
  <si>
    <t>Intentionally Unused</t>
  </si>
  <si>
    <t>Liquidation Price</t>
  </si>
  <si>
    <t>CALCULATE ZONE</t>
  </si>
  <si>
    <t>PUSH BOX</t>
  </si>
  <si>
    <t>BR153:CO594</t>
  </si>
  <si>
    <t>CLIENT ENTERED DATA</t>
  </si>
  <si>
    <t>Confirm = 2</t>
  </si>
  <si>
    <t>SALES CONFIRMED DATA</t>
  </si>
  <si>
    <t>DATA TO CALCULATE</t>
  </si>
  <si>
    <t>Dream Sheet</t>
  </si>
  <si>
    <t>Keep Sheet</t>
  </si>
  <si>
    <t>Move-in Sheet</t>
  </si>
  <si>
    <t/>
  </si>
  <si>
    <t>Master URLS</t>
  </si>
  <si>
    <t>Lodging Expenses</t>
  </si>
  <si>
    <t>V2 Sales</t>
  </si>
  <si>
    <t>Total fees</t>
  </si>
  <si>
    <t>https://docs.google.com/spreadsheets/d/1VldLwcBjpvBLRCIA5jpm8nlwuqTwVYSmkmPu124Cvf0/edit?gid=2037565201#gid=2037565201</t>
  </si>
  <si>
    <t>Our Management Fee</t>
  </si>
  <si>
    <t>V2 Inventory</t>
  </si>
  <si>
    <t>Total Lodging Only Expense</t>
  </si>
  <si>
    <t>https://docs.google.com/spreadsheets/d/1EsE6nqediRaaPsILn6jRVUSzgcp1uAIRMrCBe3RiTEI/edit?gid=0#gid=0</t>
  </si>
  <si>
    <t>Max Per Diem - Lodging</t>
  </si>
  <si>
    <t>V2 Accounting</t>
  </si>
  <si>
    <t>Total Revenue</t>
  </si>
  <si>
    <t>https://docs.google.com/spreadsheets/d/1gkj-fATdxWArRAjve8wSel1m6jSyJWB9VQpzvokYHk0/edit?gid=1003895052#gid=1003895052</t>
  </si>
  <si>
    <t>Transaction Fees</t>
  </si>
  <si>
    <t>V2 Other</t>
  </si>
  <si>
    <t>Lodging Spend</t>
  </si>
  <si>
    <t>Furniture Spend</t>
  </si>
  <si>
    <t>Logistics Cost</t>
  </si>
  <si>
    <t>Referral Fee</t>
  </si>
  <si>
    <t>Monthly Out Of Pocket</t>
  </si>
  <si>
    <t>Zip Code</t>
  </si>
  <si>
    <t>Daily Out Of Pocket</t>
  </si>
  <si>
    <t>City &amp; State</t>
  </si>
  <si>
    <t>Number of Months</t>
  </si>
  <si>
    <t>Contract Status</t>
  </si>
  <si>
    <t>Signed</t>
  </si>
  <si>
    <t>Sent&amp;Waiting</t>
  </si>
  <si>
    <t>Initial Signed</t>
  </si>
  <si>
    <t>Dead</t>
  </si>
  <si>
    <t>Lodginging Tax Exempt?</t>
  </si>
  <si>
    <t>Tax calculator</t>
  </si>
  <si>
    <t>TDY TYPES</t>
  </si>
  <si>
    <t>Nightly</t>
  </si>
  <si>
    <t>NORMAL</t>
  </si>
  <si>
    <t>OB Med</t>
  </si>
  <si>
    <t>Billing Date</t>
  </si>
  <si>
    <t>Year</t>
  </si>
  <si>
    <t>Month</t>
  </si>
  <si>
    <t>Month Name</t>
  </si>
  <si>
    <t>Month Code</t>
  </si>
  <si>
    <t>Nights</t>
  </si>
  <si>
    <t>Per Diem</t>
  </si>
  <si>
    <t>Dwelling</t>
  </si>
  <si>
    <t>Utilities</t>
  </si>
  <si>
    <t>Out of Pocket</t>
  </si>
  <si>
    <t>Furniture</t>
  </si>
  <si>
    <t>Lease</t>
  </si>
  <si>
    <t>Total Bill</t>
  </si>
  <si>
    <t>M&amp;IE</t>
  </si>
  <si>
    <t>Sliding Scale</t>
  </si>
  <si>
    <t>HSTA2</t>
  </si>
  <si>
    <t>Flat rate</t>
  </si>
  <si>
    <t>Empty 1</t>
  </si>
  <si>
    <t>Empty 2</t>
  </si>
  <si>
    <t>Contract Types</t>
  </si>
  <si>
    <t>Lodg Only</t>
  </si>
  <si>
    <t>Furn Only</t>
  </si>
  <si>
    <t>L&amp;F</t>
  </si>
  <si>
    <t>OWL</t>
  </si>
  <si>
    <t>Airbnb</t>
  </si>
  <si>
    <t>Zillow</t>
  </si>
  <si>
    <t>MSTA M&amp;IE</t>
  </si>
  <si>
    <t>First Billing Day</t>
  </si>
  <si>
    <t>WS Linked</t>
  </si>
  <si>
    <t>Calc Linked</t>
  </si>
  <si>
    <t>Last Billing Day</t>
  </si>
  <si>
    <t>Total Billing Days</t>
  </si>
  <si>
    <t>Lodging Managment Fee</t>
  </si>
  <si>
    <t>AGE</t>
  </si>
  <si>
    <t>Arrive</t>
  </si>
  <si>
    <t>Furniture Percent if lodging provided</t>
  </si>
  <si>
    <t>Traveler Start</t>
  </si>
  <si>
    <t>Earliest Date</t>
  </si>
  <si>
    <t>Depart</t>
  </si>
  <si>
    <t>Estimated Logistics Cost</t>
  </si>
  <si>
    <t>Traveler End</t>
  </si>
  <si>
    <t>Total Lodging</t>
  </si>
  <si>
    <t>Total M&amp;IE</t>
  </si>
  <si>
    <t>Date</t>
  </si>
  <si>
    <t>YearMonth</t>
  </si>
  <si>
    <t>GSA Daily Lodging Rate</t>
  </si>
  <si>
    <t>GSA M&amp;IE</t>
  </si>
  <si>
    <t>Monthly Utilites</t>
  </si>
  <si>
    <t>Monthly Unusued</t>
  </si>
  <si>
    <t>Lodging Traveler</t>
  </si>
  <si>
    <t>Lodging EFM1</t>
  </si>
  <si>
    <t>Lodging EFM2</t>
  </si>
  <si>
    <t>Lodging EFM3</t>
  </si>
  <si>
    <t>Lodging EFM4</t>
  </si>
  <si>
    <t>Lodging EFM5</t>
  </si>
  <si>
    <t>Lodging EFM6</t>
  </si>
  <si>
    <t>M&amp;IE EFM1</t>
  </si>
  <si>
    <t>M&amp;IE EFM2</t>
  </si>
  <si>
    <t>M&amp;IE EFM3</t>
  </si>
  <si>
    <t>M&amp;IE EFM4</t>
  </si>
  <si>
    <t>M&amp;IE EFM5</t>
  </si>
  <si>
    <t>M&amp;IE EFM6</t>
  </si>
  <si>
    <t>CONTRACT ZONE</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</si>
</sst>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quot;$&quot;#,##0.00"/>
    <numFmt numFmtId="165" formatCode="d mmm yy"/>
    <numFmt numFmtId="166" formatCode="d mmmm yy"/>
    <numFmt numFmtId="167" formatCode="m/d/yy"/>
    <numFmt numFmtId="168" formatCode="&quot;$&quot;#,##0"/>
    <numFmt numFmtId="169" formatCode="mmmm d yyyy"/>
    <numFmt numFmtId="170" formatCode="d&quot;-&quot;mmm&quot;-&quot;yyyy"/>
    <numFmt numFmtId="171" formatCode="m/d"/>
    <numFmt numFmtId="172" formatCode="mmmm&quot; &quot;"/>
    <numFmt numFmtId="173" formatCode="m/yyyy"/>
    <numFmt numFmtId="174" formatCode="dmmmyy"/>
  </numFmts>
  <fonts count="63">
    <font>
      <sz val="10.0"/>
      <color rgb="FF000000"/>
      <name val="Arial"/>
      <scheme val="minor"/>
    </font>
    <font>
      <color theme="1"/>
      <name val="Arial"/>
      <scheme val="minor"/>
    </font>
    <font>
      <color rgb="FF000000"/>
      <name val="Arial"/>
      <scheme val="minor"/>
    </font>
    <font>
      <sz val="11.0"/>
      <color theme="1"/>
      <name val="Arial"/>
      <scheme val="minor"/>
    </font>
    <font>
      <b/>
      <sz val="35.0"/>
      <color theme="1"/>
      <name val="Arial"/>
      <scheme val="minor"/>
    </font>
    <font>
      <b/>
      <sz val="20.0"/>
      <color rgb="FFFFFFFF"/>
      <name val="Arial"/>
      <scheme val="minor"/>
    </font>
    <font>
      <b/>
      <color rgb="FFFFFFFF"/>
      <name val="Arial"/>
      <scheme val="minor"/>
    </font>
    <font>
      <b/>
      <sz val="19.0"/>
      <color rgb="FFFFFFFF"/>
      <name val="Arial"/>
      <scheme val="minor"/>
    </font>
    <font>
      <sz val="11.0"/>
      <color rgb="FF000000"/>
      <name val="Arial"/>
      <scheme val="minor"/>
    </font>
    <font>
      <b/>
      <sz val="11.0"/>
      <color rgb="FFFFFFFF"/>
      <name val="Arial"/>
      <scheme val="minor"/>
    </font>
    <font>
      <b/>
      <color theme="1"/>
      <name val="Arial"/>
      <scheme val="minor"/>
    </font>
    <font>
      <color rgb="FFFFFFFF"/>
      <name val="Arial"/>
      <scheme val="minor"/>
    </font>
    <font>
      <u/>
      <color rgb="FF0000FF"/>
    </font>
    <font>
      <b/>
      <sz val="11.0"/>
      <color theme="1"/>
      <name val="Calibri"/>
    </font>
    <font>
      <sz val="11.0"/>
      <color rgb="FFA4C2F4"/>
      <name val="Calibri"/>
    </font>
    <font>
      <sz val="11.0"/>
      <color theme="1"/>
      <name val="Calibri"/>
    </font>
    <font>
      <sz val="11.0"/>
      <color theme="1"/>
      <name val="Arial"/>
    </font>
    <font>
      <b/>
      <sz val="13.0"/>
      <color rgb="FFFFFFFF"/>
      <name val="Arial"/>
      <scheme val="minor"/>
    </font>
    <font>
      <color theme="1"/>
      <name val="Arial"/>
    </font>
    <font/>
    <font>
      <sz val="10.0"/>
      <color theme="1"/>
      <name val="Arial"/>
      <scheme val="minor"/>
    </font>
    <font>
      <u/>
      <sz val="11.0"/>
      <color rgb="FF0000FF"/>
    </font>
    <font>
      <b/>
      <sz val="14.0"/>
      <color theme="1"/>
      <name val="Arial"/>
    </font>
    <font>
      <color rgb="FF6AA84F"/>
      <name val="Arial"/>
      <scheme val="minor"/>
    </font>
    <font>
      <sz val="11.0"/>
      <color theme="1"/>
      <name val="Docs-Calibri"/>
    </font>
    <font>
      <sz val="11.0"/>
      <color rgb="FF6D9EEB"/>
      <name val="Calibri"/>
    </font>
    <font>
      <sz val="11.0"/>
      <color rgb="FFFFFFFF"/>
      <name val="Calibri"/>
    </font>
    <font>
      <sz val="11.0"/>
      <color rgb="FF0F1111"/>
      <name val="Arial"/>
    </font>
    <font>
      <u/>
      <sz val="11.0"/>
      <color rgb="FF1155CC"/>
      <name val="Calibri"/>
    </font>
    <font>
      <sz val="11.0"/>
      <color rgb="FF0F1111"/>
      <name val="Amazon Ember"/>
    </font>
    <font>
      <sz val="9.0"/>
      <color rgb="FF000000"/>
      <name val="&quot;Google Sans Mono&quot;"/>
    </font>
    <font>
      <sz val="11.0"/>
      <color rgb="FF211E22"/>
      <name val="Sofia"/>
    </font>
    <font>
      <b/>
      <sz val="14.0"/>
      <color theme="1"/>
      <name val="Arial"/>
      <scheme val="minor"/>
    </font>
    <font>
      <b/>
      <color rgb="FF000000"/>
      <name val="Arial"/>
    </font>
    <font>
      <b/>
      <sz val="13.0"/>
      <color rgb="FF0000FF"/>
      <name val="Arial"/>
    </font>
    <font>
      <u/>
      <sz val="11.0"/>
      <color rgb="FF1155CC"/>
      <name val="Arial"/>
    </font>
    <font>
      <sz val="11.0"/>
      <color rgb="FF537D1C"/>
      <name val="DysonFutura"/>
    </font>
    <font>
      <u/>
      <sz val="11.0"/>
      <color rgb="FF1155CC"/>
      <name val="Calibri"/>
    </font>
    <font>
      <b/>
      <color rgb="FF000000"/>
      <name val="Arial"/>
      <scheme val="minor"/>
    </font>
    <font>
      <sz val="11.0"/>
      <color rgb="FF333333"/>
      <name val="Helvetica for Target"/>
    </font>
    <font>
      <u/>
      <sz val="11.0"/>
      <color rgb="FF1155CC"/>
      <name val="Calibri"/>
    </font>
    <font>
      <b/>
      <color rgb="FFFFFFFF"/>
      <name val="Arial"/>
    </font>
    <font>
      <b/>
      <color theme="1"/>
      <name val="Lato"/>
    </font>
    <font>
      <sz val="11.0"/>
      <color rgb="FF262626"/>
      <name val="Open Sans"/>
    </font>
    <font>
      <sz val="11.0"/>
      <color rgb="FF555555"/>
      <name val="Open Sans"/>
    </font>
    <font>
      <sz val="11.0"/>
      <color rgb="FF040C13"/>
      <name val="Human BBY Digital"/>
    </font>
    <font>
      <sz val="11.0"/>
      <color theme="1"/>
      <name val="Open Sans"/>
    </font>
    <font>
      <u/>
      <sz val="11.0"/>
      <color rgb="FF0F1111"/>
      <name val="Amazon Ember"/>
    </font>
    <font>
      <sz val="11.0"/>
      <color rgb="FF000002"/>
      <name val="Arial"/>
    </font>
    <font>
      <b/>
      <sz val="11.0"/>
      <color rgb="FFFFFFFF"/>
      <name val="Calibri"/>
    </font>
    <font>
      <sz val="11.0"/>
      <color rgb="FF000000"/>
      <name val="Calibri"/>
    </font>
    <font>
      <u/>
      <sz val="11.0"/>
      <color rgb="FF1155CC"/>
      <name val="Arial"/>
    </font>
    <font>
      <sz val="11.0"/>
      <color rgb="FF565959"/>
      <name val="Amazon Ember"/>
    </font>
    <font>
      <u/>
      <sz val="11.0"/>
      <color rgb="FFC7511F"/>
      <name val="Amazon Ember"/>
    </font>
    <font>
      <u/>
      <sz val="11.0"/>
      <color rgb="FF007185"/>
      <name val="Amazon Ember"/>
    </font>
    <font>
      <u/>
      <sz val="11.0"/>
      <color rgb="FFC7511F"/>
      <name val="Arial"/>
    </font>
    <font>
      <sz val="11.0"/>
      <color rgb="FFFFFFFF"/>
      <name val="Arial"/>
      <scheme val="minor"/>
    </font>
    <font>
      <b/>
      <sz val="14.0"/>
      <color rgb="FFFFFFFF"/>
      <name val="Arial"/>
      <scheme val="minor"/>
    </font>
    <font>
      <u/>
      <sz val="11.0"/>
      <color rgb="FF0000FF"/>
    </font>
    <font>
      <b/>
      <sz val="11.0"/>
      <color theme="1"/>
      <name val="Arial"/>
      <scheme val="minor"/>
    </font>
    <font>
      <u/>
      <color rgb="FF0000FF"/>
    </font>
    <font>
      <color rgb="FFFFFFFF"/>
      <name val="Arial"/>
    </font>
    <font>
      <u/>
      <color rgb="FF0000FF"/>
    </font>
  </fonts>
  <fills count="36">
    <fill>
      <patternFill patternType="none"/>
    </fill>
    <fill>
      <patternFill patternType="lightGray"/>
    </fill>
    <fill>
      <patternFill patternType="solid">
        <fgColor rgb="FF00FFFF"/>
        <bgColor rgb="FF00FFFF"/>
      </patternFill>
    </fill>
    <fill>
      <patternFill patternType="solid">
        <fgColor rgb="FF6AA84F"/>
        <bgColor rgb="FF6AA84F"/>
      </patternFill>
    </fill>
    <fill>
      <patternFill patternType="solid">
        <fgColor rgb="FFFF0000"/>
        <bgColor rgb="FFFF0000"/>
      </patternFill>
    </fill>
    <fill>
      <patternFill patternType="solid">
        <fgColor rgb="FF000000"/>
        <bgColor rgb="FF000000"/>
      </patternFill>
    </fill>
    <fill>
      <patternFill patternType="solid">
        <fgColor rgb="FF990000"/>
        <bgColor rgb="FF990000"/>
      </patternFill>
    </fill>
    <fill>
      <patternFill patternType="solid">
        <fgColor rgb="FF9900FF"/>
        <bgColor rgb="FF9900FF"/>
      </patternFill>
    </fill>
    <fill>
      <patternFill patternType="solid">
        <fgColor rgb="FFC9DAF8"/>
        <bgColor rgb="FFC9DAF8"/>
      </patternFill>
    </fill>
    <fill>
      <patternFill patternType="solid">
        <fgColor rgb="FF999999"/>
        <bgColor rgb="FF999999"/>
      </patternFill>
    </fill>
    <fill>
      <patternFill patternType="solid">
        <fgColor rgb="FF6D9EEB"/>
        <bgColor rgb="FF6D9EEB"/>
      </patternFill>
    </fill>
    <fill>
      <patternFill patternType="solid">
        <fgColor rgb="FF00FF00"/>
        <bgColor rgb="FF00FF00"/>
      </patternFill>
    </fill>
    <fill>
      <patternFill patternType="solid">
        <fgColor rgb="FF38761D"/>
        <bgColor rgb="FF38761D"/>
      </patternFill>
    </fill>
    <fill>
      <patternFill patternType="solid">
        <fgColor rgb="FFD9D9D9"/>
        <bgColor rgb="FFD9D9D9"/>
      </patternFill>
    </fill>
    <fill>
      <patternFill patternType="solid">
        <fgColor rgb="FFD9D2E9"/>
        <bgColor rgb="FFD9D2E9"/>
      </patternFill>
    </fill>
    <fill>
      <patternFill patternType="solid">
        <fgColor rgb="FFCCCCCC"/>
        <bgColor rgb="FFCCCCCC"/>
      </patternFill>
    </fill>
    <fill>
      <patternFill patternType="solid">
        <fgColor rgb="FFFFFFFF"/>
        <bgColor rgb="FFFFFFFF"/>
      </patternFill>
    </fill>
    <fill>
      <patternFill patternType="solid">
        <fgColor rgb="FF0000FF"/>
        <bgColor rgb="FF0000FF"/>
      </patternFill>
    </fill>
    <fill>
      <patternFill patternType="solid">
        <fgColor rgb="FFFFF2CC"/>
        <bgColor rgb="FFFFF2CC"/>
      </patternFill>
    </fill>
    <fill>
      <patternFill patternType="solid">
        <fgColor rgb="FFFFE599"/>
        <bgColor rgb="FFFFE599"/>
      </patternFill>
    </fill>
    <fill>
      <patternFill patternType="solid">
        <fgColor rgb="FFFFFF00"/>
        <bgColor rgb="FFFFFF00"/>
      </patternFill>
    </fill>
    <fill>
      <patternFill patternType="solid">
        <fgColor rgb="FFEA9999"/>
        <bgColor rgb="FFEA9999"/>
      </patternFill>
    </fill>
    <fill>
      <patternFill patternType="solid">
        <fgColor rgb="FFF4CCCC"/>
        <bgColor rgb="FFF4CCCC"/>
      </patternFill>
    </fill>
    <fill>
      <patternFill patternType="solid">
        <fgColor rgb="FF93C47D"/>
        <bgColor rgb="FF93C47D"/>
      </patternFill>
    </fill>
    <fill>
      <patternFill patternType="solid">
        <fgColor rgb="FFCFE2F3"/>
        <bgColor rgb="FFCFE2F3"/>
      </patternFill>
    </fill>
    <fill>
      <patternFill patternType="solid">
        <fgColor rgb="FF434343"/>
        <bgColor rgb="FF434343"/>
      </patternFill>
    </fill>
    <fill>
      <patternFill patternType="solid">
        <fgColor rgb="FFB6D7A8"/>
        <bgColor rgb="FFB6D7A8"/>
      </patternFill>
    </fill>
    <fill>
      <patternFill patternType="solid">
        <fgColor rgb="FFBF9000"/>
        <bgColor rgb="FFBF9000"/>
      </patternFill>
    </fill>
    <fill>
      <patternFill patternType="solid">
        <fgColor rgb="FFD5A6BD"/>
        <bgColor rgb="FFD5A6BD"/>
      </patternFill>
    </fill>
    <fill>
      <patternFill patternType="solid">
        <fgColor rgb="FFFF9900"/>
        <bgColor rgb="FFFF9900"/>
      </patternFill>
    </fill>
    <fill>
      <patternFill patternType="solid">
        <fgColor rgb="FFD9EAD3"/>
        <bgColor rgb="FFD9EAD3"/>
      </patternFill>
    </fill>
    <fill>
      <patternFill patternType="solid">
        <fgColor rgb="FFFCE5CD"/>
        <bgColor rgb="FFFCE5CD"/>
      </patternFill>
    </fill>
    <fill>
      <patternFill patternType="solid">
        <fgColor rgb="FFA4C2F4"/>
        <bgColor rgb="FFA4C2F4"/>
      </patternFill>
    </fill>
    <fill>
      <patternFill patternType="solid">
        <fgColor rgb="FFE69138"/>
        <bgColor rgb="FFE69138"/>
      </patternFill>
    </fill>
    <fill>
      <patternFill patternType="solid">
        <fgColor rgb="FF974800"/>
        <bgColor rgb="FF974800"/>
      </patternFill>
    </fill>
    <fill>
      <patternFill patternType="solid">
        <fgColor rgb="FFD0E0E3"/>
        <bgColor rgb="FFD0E0E3"/>
      </patternFill>
    </fill>
  </fills>
  <borders count="147">
    <border/>
    <border>
      <right style="thick">
        <color rgb="FF0000FF"/>
      </right>
    </border>
    <border>
      <left style="thick">
        <color rgb="FFFF0000"/>
      </left>
      <right style="thick">
        <color rgb="FF0000FF"/>
      </right>
      <top style="thick">
        <color rgb="FFFF0000"/>
      </top>
      <bottom style="thick">
        <color rgb="FFFF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ck">
        <color rgb="FF0000FF"/>
      </left>
      <top style="thick">
        <color rgb="FF0000FF"/>
      </top>
    </border>
    <border>
      <top style="thick">
        <color rgb="FF0000FF"/>
      </top>
    </border>
    <border>
      <right style="thick">
        <color rgb="FF0000FF"/>
      </right>
      <top style="thick">
        <color rgb="FF0000FF"/>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rder>
    <border>
      <left style="thick">
        <color rgb="FF0000FF"/>
      </left>
      <top style="thick">
        <color rgb="FF6AA84F"/>
      </top>
    </border>
    <border>
      <top style="thick">
        <color rgb="FF6AA84F"/>
      </top>
    </border>
    <border>
      <left style="dotted">
        <color rgb="FF434343"/>
      </left>
      <right style="dotted">
        <color rgb="FF434343"/>
      </right>
      <top style="thick">
        <color rgb="FF6AA84F"/>
      </top>
    </border>
    <border>
      <left style="dotted">
        <color rgb="FF434343"/>
      </left>
      <top style="thick">
        <color rgb="FF6AA84F"/>
      </top>
    </border>
    <border>
      <left style="thick">
        <color rgb="FF0000FF"/>
      </left>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left style="dotted">
        <color rgb="FF434343"/>
      </left>
      <right style="dotted">
        <color rgb="FF434343"/>
      </right>
    </border>
    <border>
      <left style="dotted">
        <color rgb="FF434343"/>
      </left>
    </border>
    <border>
      <left style="dotted">
        <color rgb="FF434343"/>
      </left>
      <bottom style="thick">
        <color rgb="FF6AA84F"/>
      </bottom>
    </border>
    <border>
      <left style="medium">
        <color rgb="FF000000"/>
      </left>
    </border>
    <border>
      <right style="medium">
        <color rgb="FF000000"/>
      </right>
    </border>
    <border>
      <left style="thin">
        <color rgb="FF000000"/>
      </left>
      <right style="thin">
        <color rgb="FF000000"/>
      </right>
      <bottom style="thin">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thick">
        <color rgb="FF0000FF"/>
      </left>
      <top style="medium">
        <color rgb="FF000000"/>
      </top>
    </border>
    <border>
      <left style="thick">
        <color rgb="FF0000FF"/>
      </left>
      <bottom style="medium">
        <color rgb="FF000000"/>
      </bottom>
    </border>
    <border>
      <bottom style="medium">
        <color rgb="FF000000"/>
      </bottom>
    </border>
    <border>
      <right style="medium">
        <color rgb="FF000000"/>
      </right>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ck">
        <color rgb="FF0000FF"/>
      </left>
      <right style="medium">
        <color rgb="FF00FF00"/>
      </right>
      <top style="thick">
        <color rgb="FF000000"/>
      </top>
      <bottom style="medium">
        <color rgb="FF00FF00"/>
      </bottom>
    </border>
    <border>
      <left style="medium">
        <color rgb="FF00FF00"/>
      </left>
      <right style="medium">
        <color rgb="FF00FF00"/>
      </right>
      <top style="thick">
        <color rgb="FF000000"/>
      </top>
      <bottom style="medium">
        <color rgb="FF00FF00"/>
      </bottom>
    </border>
    <border>
      <right style="medium">
        <color rgb="FF00FF00"/>
      </right>
      <top style="thick">
        <color rgb="FF000000"/>
      </top>
      <bottom style="medium">
        <color rgb="FF00FF00"/>
      </bottom>
    </border>
    <border>
      <left style="medium">
        <color rgb="FF00FF00"/>
      </left>
      <right style="thick">
        <color rgb="FF000000"/>
      </right>
      <top style="thick">
        <color rgb="FF000000"/>
      </top>
      <bottom style="medium">
        <color rgb="FF00FF00"/>
      </bottom>
    </border>
    <border>
      <left style="medium">
        <color rgb="FF000000"/>
      </left>
      <bottom style="medium">
        <color rgb="FF000000"/>
      </bottom>
    </border>
    <border>
      <left style="thick">
        <color rgb="FF0000FF"/>
      </left>
      <right style="medium">
        <color rgb="FF00FF00"/>
      </right>
      <top style="medium">
        <color rgb="FF00FF00"/>
      </top>
      <bottom style="thick">
        <color rgb="FF000000"/>
      </bottom>
    </border>
    <border>
      <left style="medium">
        <color rgb="FF00FF00"/>
      </left>
      <top style="medium">
        <color rgb="FF00FF00"/>
      </top>
      <bottom style="thick">
        <color rgb="FF000000"/>
      </bottom>
    </border>
    <border>
      <right style="medium">
        <color rgb="FF00FF00"/>
      </right>
      <top style="medium">
        <color rgb="FF00FF00"/>
      </top>
      <bottom style="thick">
        <color rgb="FF000000"/>
      </bottom>
    </border>
    <border>
      <left style="medium">
        <color rgb="FF00FF00"/>
      </left>
      <right style="thick">
        <color rgb="FF000000"/>
      </right>
      <top style="medium">
        <color rgb="FF00FF00"/>
      </top>
      <bottom style="thick">
        <color rgb="FF000000"/>
      </bottom>
    </border>
    <border>
      <left style="medium">
        <color rgb="FF000000"/>
      </left>
      <right style="medium">
        <color rgb="FF000000"/>
      </right>
    </border>
    <border>
      <left style="medium">
        <color rgb="FF00FF00"/>
      </left>
      <top style="thick">
        <color rgb="FF000000"/>
      </top>
      <bottom style="medium">
        <color rgb="FF00FF00"/>
      </bottom>
    </border>
    <border>
      <top style="medium">
        <color rgb="FF000000"/>
      </top>
      <bottom style="medium">
        <color rgb="FF000000"/>
      </bottom>
    </border>
    <border>
      <left style="thick">
        <color rgb="FF0000FF"/>
      </left>
      <right style="medium">
        <color rgb="FF00FF00"/>
      </right>
      <top style="medium">
        <color rgb="FF00FF00"/>
      </top>
      <bottom style="medium">
        <color rgb="FF00FF00"/>
      </bottom>
    </border>
    <border>
      <left style="medium">
        <color rgb="FF00FF00"/>
      </left>
      <right style="medium">
        <color rgb="FF00FF00"/>
      </right>
      <top style="medium">
        <color rgb="FF00FF00"/>
      </top>
      <bottom style="medium">
        <color rgb="FF00FF00"/>
      </bottom>
    </border>
    <border>
      <left style="medium">
        <color rgb="FF00FF00"/>
      </left>
      <top style="medium">
        <color rgb="FF00FF00"/>
      </top>
      <bottom style="medium">
        <color rgb="FF00FF00"/>
      </bottom>
    </border>
    <border>
      <left style="thick">
        <color rgb="FF0000FF"/>
      </left>
      <bottom style="thick">
        <color rgb="FF0000FF"/>
      </bottom>
    </border>
    <border>
      <bottom style="thick">
        <color rgb="FF0000FF"/>
      </bottom>
    </border>
    <border>
      <right style="thick">
        <color rgb="FF0000FF"/>
      </right>
      <bottom style="thick">
        <color rgb="FF0000FF"/>
      </bottom>
    </border>
    <border>
      <left style="thick">
        <color rgb="FF0000FF"/>
      </left>
      <bottom style="thick">
        <color rgb="FF000000"/>
      </bottom>
    </border>
    <border>
      <bottom style="thick">
        <color rgb="FF000000"/>
      </bottom>
    </border>
    <border>
      <right style="thick">
        <color rgb="FF6AA84F"/>
      </right>
      <bottom style="thick">
        <color rgb="FF000000"/>
      </bottom>
    </border>
    <border>
      <left style="thick">
        <color rgb="FF0000FF"/>
      </left>
      <right style="medium">
        <color rgb="FF434343"/>
      </right>
      <top style="thick">
        <color rgb="FF000000"/>
      </top>
      <bottom style="medium">
        <color rgb="FF00FF00"/>
      </bottom>
    </border>
    <border>
      <left style="medium">
        <color rgb="FF434343"/>
      </left>
      <right style="thick">
        <color rgb="FF000000"/>
      </right>
      <top style="thick">
        <color rgb="FF000000"/>
      </top>
      <bottom style="medium">
        <color rgb="FF00FF00"/>
      </bottom>
    </border>
    <border>
      <left style="medium">
        <color rgb="FF00FF00"/>
      </left>
      <right style="thick">
        <color rgb="FF000000"/>
      </right>
      <top style="medium">
        <color rgb="FF00FF00"/>
      </top>
      <bottom style="medium">
        <color rgb="FF00FF00"/>
      </bottom>
    </border>
    <border>
      <right style="thick">
        <color rgb="FF000000"/>
      </right>
      <bottom style="thick">
        <color rgb="FF000000"/>
      </bottom>
    </border>
    <border>
      <left style="thick">
        <color rgb="FF0000FF"/>
      </left>
      <top style="thick">
        <color rgb="FF000000"/>
      </top>
    </border>
    <border>
      <right style="thick">
        <color rgb="FF000000"/>
      </right>
      <top style="thick">
        <color rgb="FF000000"/>
      </top>
    </border>
    <border>
      <left style="thick">
        <color rgb="FF0000FF"/>
      </left>
      <right style="dotted">
        <color rgb="FF434343"/>
      </right>
    </border>
    <border>
      <left style="dotted">
        <color rgb="FF434343"/>
      </left>
      <right style="thick">
        <color rgb="FF000000"/>
      </right>
    </border>
    <border>
      <left style="thick">
        <color rgb="FF0000FF"/>
      </left>
      <right style="dotted">
        <color rgb="FF434343"/>
      </right>
      <bottom style="thick">
        <color rgb="FF6AA84F"/>
      </bottom>
    </border>
    <border>
      <left style="dotted">
        <color rgb="FF434343"/>
      </left>
      <right style="thick">
        <color rgb="FF000000"/>
      </right>
      <bottom style="thick">
        <color rgb="FF6AA84F"/>
      </bottom>
    </border>
    <border>
      <right style="thin">
        <color rgb="FF000000"/>
      </right>
      <top style="thick">
        <color rgb="FF0000FF"/>
      </top>
      <bottom style="thin">
        <color rgb="FF000000"/>
      </bottom>
    </border>
    <border>
      <right style="thin">
        <color rgb="FF000000"/>
      </right>
      <top style="thick">
        <color rgb="FF0000FF"/>
      </top>
    </border>
    <border>
      <left style="thin">
        <color rgb="FF000000"/>
      </left>
      <right style="thin">
        <color rgb="FF000000"/>
      </right>
      <top style="thick">
        <color rgb="FF0000FF"/>
      </top>
      <bottom style="thin">
        <color rgb="FF000000"/>
      </bottom>
    </border>
    <border>
      <left style="thin">
        <color rgb="FF000000"/>
      </left>
      <right style="thick">
        <color rgb="FF0000FF"/>
      </right>
      <top style="thick">
        <color rgb="FF0000FF"/>
      </top>
      <bottom style="thin">
        <color rgb="FF000000"/>
      </bottom>
    </border>
    <border>
      <left style="thick">
        <color rgb="FF0000FF"/>
      </left>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right style="thin">
        <color rgb="FF000000"/>
      </right>
      <bottom style="thin">
        <color rgb="FF000000"/>
      </bottom>
    </border>
    <border>
      <left style="thin">
        <color rgb="FF000000"/>
      </left>
      <bottom style="thin">
        <color rgb="FF000000"/>
      </bottom>
    </border>
    <border>
      <left style="thin">
        <color rgb="FF000000"/>
      </left>
      <right style="thick">
        <color rgb="FF0000FF"/>
      </right>
      <top style="thin">
        <color rgb="FF000000"/>
      </top>
      <bottom style="thin">
        <color rgb="FF000000"/>
      </bottom>
    </border>
    <border>
      <left style="thick">
        <color rgb="FF0000FF"/>
      </left>
      <top style="thin">
        <color rgb="FF000000"/>
      </top>
      <bottom style="thin">
        <color rgb="FF000000"/>
      </bottom>
    </border>
    <border>
      <left style="thick">
        <color rgb="FF0000FF"/>
      </left>
      <top style="thin">
        <color rgb="FF000000"/>
      </top>
      <bottom style="thick">
        <color rgb="FF0000FF"/>
      </bottom>
    </border>
    <border>
      <right style="thin">
        <color rgb="FF000000"/>
      </right>
      <top style="thin">
        <color rgb="FF000000"/>
      </top>
      <bottom style="thick">
        <color rgb="FF0000FF"/>
      </bottom>
    </border>
    <border>
      <left style="thin">
        <color rgb="FF000000"/>
      </left>
      <right style="thin">
        <color rgb="FF000000"/>
      </right>
      <top style="thin">
        <color rgb="FF000000"/>
      </top>
      <bottom style="thick">
        <color rgb="FF0000FF"/>
      </bottom>
    </border>
    <border>
      <left style="thin">
        <color rgb="FF000000"/>
      </left>
      <top style="thin">
        <color rgb="FF000000"/>
      </top>
      <bottom style="thick">
        <color rgb="FF0000FF"/>
      </bottom>
    </border>
    <border>
      <left style="thin">
        <color rgb="FF000000"/>
      </left>
      <right style="thick">
        <color rgb="FF0000FF"/>
      </right>
      <top style="thin">
        <color rgb="FF000000"/>
      </top>
      <bottom style="thick">
        <color rgb="FF0000FF"/>
      </bottom>
    </border>
    <border>
      <left style="thick">
        <color rgb="FF00FF00"/>
      </left>
      <top style="thick">
        <color rgb="FF00FF00"/>
      </top>
      <bottom style="thick">
        <color rgb="FF00FF00"/>
      </bottom>
    </border>
    <border>
      <top style="thick">
        <color rgb="FF00FF00"/>
      </top>
      <bottom style="thick">
        <color rgb="FF00FF00"/>
      </bottom>
    </border>
    <border>
      <right style="thick">
        <color rgb="FF00FF00"/>
      </right>
      <top style="thick">
        <color rgb="FF00FF00"/>
      </top>
      <bottom style="thick">
        <color rgb="FF00FF00"/>
      </bottom>
    </border>
    <border>
      <left style="thick">
        <color rgb="FFFF0000"/>
      </left>
      <top style="thick">
        <color rgb="FFFF0000"/>
      </top>
    </border>
    <border>
      <top style="thick">
        <color rgb="FFFF0000"/>
      </top>
    </border>
    <border>
      <right style="thick">
        <color rgb="FFFF0000"/>
      </right>
      <top style="thick">
        <color rgb="FFFF0000"/>
      </top>
    </border>
    <border>
      <left style="thick">
        <color rgb="FFFF0000"/>
      </left>
      <right style="thick">
        <color rgb="FFFF0000"/>
      </right>
      <top style="thick">
        <color rgb="FFFF0000"/>
      </top>
    </border>
    <border>
      <left style="thick">
        <color rgb="FFFF0000"/>
      </left>
    </border>
    <border>
      <right style="thick">
        <color rgb="FFFF0000"/>
      </right>
    </border>
    <border>
      <left style="thick">
        <color rgb="FFFF0000"/>
      </left>
      <right style="thick">
        <color rgb="FFFF0000"/>
      </right>
    </border>
    <border>
      <left style="thick">
        <color rgb="FFFF0000"/>
      </left>
      <right style="thick">
        <color rgb="FFFF0000"/>
      </right>
      <bottom style="thick">
        <color rgb="FFFF0000"/>
      </bottom>
    </border>
    <border>
      <left style="medium">
        <color rgb="FFFF0000"/>
      </left>
      <top style="medium">
        <color rgb="FFFF0000"/>
      </top>
    </border>
    <border>
      <right style="medium">
        <color rgb="FFFF0000"/>
      </right>
      <top style="medium">
        <color rgb="FFFF0000"/>
      </top>
    </border>
    <border>
      <left style="medium">
        <color rgb="FFFF0000"/>
      </left>
    </border>
    <border>
      <right style="medium">
        <color rgb="FFFF0000"/>
      </right>
    </border>
    <border>
      <left style="thick">
        <color rgb="FFFF0000"/>
      </left>
      <bottom style="thick">
        <color rgb="FFFF0000"/>
      </bottom>
    </border>
    <border>
      <bottom style="thick">
        <color rgb="FFFF0000"/>
      </bottom>
    </border>
    <border>
      <right style="thick">
        <color rgb="FFFF0000"/>
      </right>
      <bottom style="thick">
        <color rgb="FFFF0000"/>
      </bottom>
    </border>
    <border>
      <left style="medium">
        <color rgb="FFFF0000"/>
      </left>
      <bottom style="medium">
        <color rgb="FFFF0000"/>
      </bottom>
    </border>
    <border>
      <right style="medium">
        <color rgb="FFFF0000"/>
      </right>
      <bottom style="medium">
        <color rgb="FFFF0000"/>
      </bottom>
    </border>
    <border>
      <top style="medium">
        <color rgb="FFFF0000"/>
      </top>
    </border>
    <border>
      <left style="thick">
        <color rgb="FFFFFF00"/>
      </left>
      <top style="thick">
        <color rgb="FFFFFF00"/>
      </top>
    </border>
    <border>
      <top style="thick">
        <color rgb="FFFFFF00"/>
      </top>
    </border>
    <border>
      <right style="thick">
        <color rgb="FFFFFF00"/>
      </right>
      <top style="thick">
        <color rgb="FFFFFF00"/>
      </top>
    </border>
    <border>
      <left style="thick">
        <color rgb="FFFFFF00"/>
      </left>
    </border>
    <border>
      <right style="thick">
        <color rgb="FFFFFF00"/>
      </right>
    </border>
    <border>
      <bottom style="medium">
        <color rgb="FFFF0000"/>
      </bottom>
    </border>
    <border>
      <left style="thick">
        <color rgb="FFFFFF00"/>
      </left>
      <bottom style="thick">
        <color rgb="FFFFFF00"/>
      </bottom>
    </border>
    <border>
      <bottom style="thick">
        <color rgb="FFFFFF00"/>
      </bottom>
    </border>
    <border>
      <right style="thick">
        <color rgb="FFFFFF00"/>
      </right>
      <bottom style="thick">
        <color rgb="FFFFFF00"/>
      </bottom>
    </border>
    <border>
      <left style="medium">
        <color rgb="FFFF0000"/>
      </left>
      <top style="medium">
        <color rgb="FFFF0000"/>
      </top>
      <bottom style="thin">
        <color rgb="FF000000"/>
      </bottom>
    </border>
    <border>
      <right style="medium">
        <color rgb="FFFF0000"/>
      </right>
      <top style="medium">
        <color rgb="FFFF0000"/>
      </top>
      <bottom style="thin">
        <color rgb="FF000000"/>
      </bottom>
    </border>
    <border>
      <right style="thin">
        <color rgb="FF000000"/>
      </right>
      <top style="medium">
        <color rgb="FFFF0000"/>
      </top>
      <bottom style="thin">
        <color rgb="FF000000"/>
      </bottom>
    </border>
    <border>
      <left style="medium">
        <color rgb="FFFF0000"/>
      </left>
      <top style="thin">
        <color rgb="FF000000"/>
      </top>
      <bottom style="thin">
        <color rgb="FF000000"/>
      </bottom>
    </border>
    <border>
      <right style="medium">
        <color rgb="FFFF0000"/>
      </right>
      <top style="thin">
        <color rgb="FF000000"/>
      </top>
      <bottom style="thin">
        <color rgb="FF000000"/>
      </bottom>
    </border>
    <border>
      <left style="thin">
        <color rgb="FF000000"/>
      </left>
      <right style="medium">
        <color rgb="FFFF0000"/>
      </right>
      <top style="thin">
        <color rgb="FF000000"/>
      </top>
      <bottom style="thin">
        <color rgb="FF000000"/>
      </bottom>
    </border>
    <border>
      <left style="medium">
        <color rgb="FFFF0000"/>
      </left>
      <top style="thin">
        <color rgb="FF000000"/>
      </top>
      <bottom style="medium">
        <color rgb="FFFF0000"/>
      </bottom>
    </border>
    <border>
      <right style="medium">
        <color rgb="FFFF0000"/>
      </right>
      <top style="thin">
        <color rgb="FF000000"/>
      </top>
      <bottom style="medium">
        <color rgb="FFFF0000"/>
      </bottom>
    </border>
    <border>
      <right style="thin">
        <color rgb="FF000000"/>
      </right>
      <top style="thin">
        <color rgb="FF000000"/>
      </top>
      <bottom style="medium">
        <color rgb="FFFF0000"/>
      </bottom>
    </border>
    <border>
      <left style="thin">
        <color rgb="FF000000"/>
      </left>
      <right style="thin">
        <color rgb="FF000000"/>
      </right>
      <top style="thin">
        <color rgb="FF000000"/>
      </top>
      <bottom style="medium">
        <color rgb="FFFF0000"/>
      </bottom>
    </border>
    <border>
      <left style="thin">
        <color rgb="FF000000"/>
      </left>
      <right style="medium">
        <color rgb="FFFF0000"/>
      </right>
      <top style="thin">
        <color rgb="FF000000"/>
      </top>
      <bottom style="medium">
        <color rgb="FFFF0000"/>
      </bottom>
    </border>
    <border>
      <left style="thin">
        <color rgb="FFFF0000"/>
      </left>
      <top style="thin">
        <color rgb="FFFF0000"/>
      </top>
    </border>
    <border>
      <right style="thin">
        <color rgb="FFFF0000"/>
      </right>
      <top style="thin">
        <color rgb="FFFF0000"/>
      </top>
    </border>
    <border>
      <left style="thin">
        <color rgb="FFFF0000"/>
      </left>
    </border>
    <border>
      <right style="thin">
        <color rgb="FFFF0000"/>
      </right>
    </border>
    <border>
      <left style="medium">
        <color rgb="FFFF0000"/>
      </left>
      <right style="thin">
        <color rgb="FF000000"/>
      </right>
      <top style="medium">
        <color rgb="FFFF0000"/>
      </top>
      <bottom style="thin">
        <color rgb="FF000000"/>
      </bottom>
    </border>
    <border>
      <left style="thin">
        <color rgb="FF000000"/>
      </left>
      <right style="thin">
        <color rgb="FF000000"/>
      </right>
      <top style="medium">
        <color rgb="FFFF0000"/>
      </top>
      <bottom style="thin">
        <color rgb="FF000000"/>
      </bottom>
    </border>
    <border>
      <left style="thin">
        <color rgb="FF000000"/>
      </left>
      <right style="medium">
        <color rgb="FFFF0000"/>
      </right>
      <top style="medium">
        <color rgb="FFFF0000"/>
      </top>
      <bottom style="thin">
        <color rgb="FF000000"/>
      </bottom>
    </border>
    <border>
      <left style="medium">
        <color rgb="FFFF0000"/>
      </left>
      <right style="thin">
        <color rgb="FF000000"/>
      </right>
      <top style="thin">
        <color rgb="FF000000"/>
      </top>
      <bottom style="thin">
        <color rgb="FF000000"/>
      </bottom>
    </border>
    <border>
      <left style="thin">
        <color rgb="FFFF0000"/>
      </left>
      <bottom style="thin">
        <color rgb="FFFF0000"/>
      </bottom>
    </border>
    <border>
      <right style="thin">
        <color rgb="FFFF0000"/>
      </right>
      <bottom style="thin">
        <color rgb="FFFF0000"/>
      </bottom>
    </border>
    <border>
      <left style="medium">
        <color rgb="FFFF0000"/>
      </left>
      <right style="thin">
        <color rgb="FF000000"/>
      </right>
      <top style="thin">
        <color rgb="FF000000"/>
      </top>
      <bottom style="medium">
        <color rgb="FFFF0000"/>
      </bottom>
    </border>
    <border>
      <left style="thick">
        <color rgb="FFFF0000"/>
      </left>
      <right style="thick">
        <color rgb="FFFF0000"/>
      </right>
      <top style="thick">
        <color rgb="FFFF0000"/>
      </top>
      <bottom style="thick">
        <color rgb="FFFF0000"/>
      </bottom>
    </border>
    <border>
      <right style="thin">
        <color rgb="FF000000"/>
      </right>
      <top style="thin">
        <color rgb="FF000000"/>
      </top>
    </border>
    <border>
      <left style="thick">
        <color rgb="FFFF0000"/>
      </left>
      <right style="thin">
        <color rgb="FF000000"/>
      </right>
      <top style="thin">
        <color rgb="FF000000"/>
      </top>
      <bottom style="thin">
        <color rgb="FF000000"/>
      </bottom>
    </border>
    <border>
      <left style="thick">
        <color rgb="FFFF0000"/>
      </left>
      <right style="medium">
        <color rgb="FF000000"/>
      </right>
      <top style="thin">
        <color rgb="FF000000"/>
      </top>
      <bottom style="thin">
        <color rgb="FF000000"/>
      </bottom>
    </border>
    <border>
      <left style="thin">
        <color rgb="FF000000"/>
      </left>
    </border>
    <border>
      <right style="thin">
        <color rgb="FF000000"/>
      </right>
    </border>
    <border>
      <left style="thin">
        <color rgb="FF000000"/>
      </left>
      <bottom style="medium">
        <color rgb="FF000000"/>
      </bottom>
    </border>
    <border>
      <right style="thin">
        <color rgb="FF000000"/>
      </right>
      <bottom style="medium">
        <color rgb="FF000000"/>
      </bottom>
    </border>
  </borders>
  <cellStyleXfs count="1">
    <xf borderId="0" fillId="0" fontId="0" numFmtId="0" applyAlignment="1" applyFont="1"/>
  </cellStyleXfs>
  <cellXfs count="727">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Font="1"/>
    <xf borderId="0" fillId="0" fontId="2" numFmtId="0" xfId="0" applyFont="1"/>
    <xf borderId="0" fillId="0" fontId="3" numFmtId="0" xfId="0" applyFont="1"/>
    <xf borderId="2" fillId="2" fontId="4" numFmtId="0" xfId="0" applyAlignment="1" applyBorder="1" applyFill="1" applyFont="1">
      <alignment horizontal="center" readingOrder="0"/>
    </xf>
    <xf borderId="0" fillId="3" fontId="5" numFmtId="0" xfId="0" applyAlignment="1" applyFill="1" applyFont="1">
      <alignment readingOrder="0"/>
    </xf>
    <xf borderId="0" fillId="3" fontId="1" numFmtId="0" xfId="0" applyFont="1"/>
    <xf borderId="0" fillId="4" fontId="6" numFmtId="0" xfId="0" applyAlignment="1" applyFill="1" applyFont="1">
      <alignment horizontal="center" readingOrder="0" shrinkToFit="0" vertical="center" wrapText="1"/>
    </xf>
    <xf borderId="0" fillId="3" fontId="1" numFmtId="0" xfId="0" applyAlignment="1" applyFont="1">
      <alignment vertical="center"/>
    </xf>
    <xf borderId="0" fillId="5" fontId="2" numFmtId="0" xfId="0" applyAlignment="1" applyFill="1" applyFont="1">
      <alignment readingOrder="0" shrinkToFit="0" wrapText="0"/>
    </xf>
    <xf borderId="0" fillId="6" fontId="7" numFmtId="0" xfId="0" applyAlignment="1" applyFill="1" applyFont="1">
      <alignment readingOrder="0"/>
    </xf>
    <xf borderId="0" fillId="6" fontId="3" numFmtId="0" xfId="0" applyFont="1"/>
    <xf borderId="0" fillId="5" fontId="8" numFmtId="0" xfId="0" applyAlignment="1" applyFont="1">
      <alignment readingOrder="0" shrinkToFit="0" wrapText="0"/>
    </xf>
    <xf borderId="0" fillId="7" fontId="5" numFmtId="0" xfId="0" applyAlignment="1" applyFill="1" applyFont="1">
      <alignment readingOrder="0"/>
    </xf>
    <xf borderId="0" fillId="7" fontId="9" numFmtId="0" xfId="0" applyAlignment="1" applyFont="1">
      <alignment readingOrder="0"/>
    </xf>
    <xf borderId="1" fillId="8" fontId="10" numFmtId="0" xfId="0" applyAlignment="1" applyBorder="1" applyFill="1" applyFont="1">
      <alignment readingOrder="0"/>
    </xf>
    <xf borderId="0" fillId="3" fontId="1" numFmtId="0" xfId="0" applyAlignment="1" applyFont="1">
      <alignment horizontal="right" readingOrder="0"/>
    </xf>
    <xf borderId="0" fillId="3" fontId="11" numFmtId="0" xfId="0" applyAlignment="1" applyFont="1">
      <alignment horizontal="right" readingOrder="0"/>
    </xf>
    <xf borderId="0" fillId="3" fontId="12" numFmtId="0" xfId="0" applyAlignment="1" applyFont="1">
      <alignment readingOrder="0"/>
    </xf>
    <xf borderId="1" fillId="8" fontId="10" numFmtId="0" xfId="0" applyBorder="1" applyFont="1"/>
    <xf borderId="0" fillId="9" fontId="1" numFmtId="0" xfId="0" applyFill="1" applyFont="1"/>
    <xf borderId="3" fillId="2" fontId="13" numFmtId="0" xfId="0" applyAlignment="1" applyBorder="1" applyFont="1">
      <alignment horizontal="center" readingOrder="0" vertical="bottom"/>
    </xf>
    <xf borderId="0" fillId="10" fontId="14" numFmtId="0" xfId="0" applyAlignment="1" applyFill="1" applyFont="1">
      <alignment vertical="bottom"/>
    </xf>
    <xf borderId="0" fillId="10" fontId="15" numFmtId="0" xfId="0" applyAlignment="1" applyFont="1">
      <alignment horizontal="right" vertical="bottom"/>
    </xf>
    <xf borderId="0" fillId="10" fontId="15" numFmtId="0" xfId="0" applyAlignment="1" applyFont="1">
      <alignment horizontal="right" shrinkToFit="0" vertical="bottom" wrapText="0"/>
    </xf>
    <xf borderId="0" fillId="5" fontId="15" numFmtId="0" xfId="0" applyAlignment="1" applyFont="1">
      <alignment horizontal="right" vertical="bottom"/>
    </xf>
    <xf borderId="4" fillId="11" fontId="15" numFmtId="49" xfId="0" applyAlignment="1" applyBorder="1" applyFill="1" applyFont="1" applyNumberFormat="1">
      <alignment vertical="bottom"/>
    </xf>
    <xf borderId="5" fillId="11" fontId="16" numFmtId="0" xfId="0" applyAlignment="1" applyBorder="1" applyFont="1">
      <alignment vertical="bottom"/>
    </xf>
    <xf borderId="0" fillId="10" fontId="16" numFmtId="0" xfId="0" applyAlignment="1" applyFont="1">
      <alignment vertical="bottom"/>
    </xf>
    <xf borderId="0" fillId="9" fontId="3" numFmtId="0" xfId="0" applyFont="1"/>
    <xf borderId="0" fillId="8" fontId="10" numFmtId="0" xfId="0" applyFont="1"/>
    <xf borderId="6" fillId="3" fontId="1" numFmtId="0" xfId="0" applyBorder="1" applyFont="1"/>
    <xf borderId="7" fillId="3" fontId="1" numFmtId="0" xfId="0" applyBorder="1" applyFont="1"/>
    <xf borderId="6" fillId="12" fontId="17" numFmtId="1" xfId="0" applyAlignment="1" applyBorder="1" applyFill="1" applyFont="1" applyNumberFormat="1">
      <alignment readingOrder="0"/>
    </xf>
    <xf borderId="7" fillId="12" fontId="17" numFmtId="1" xfId="0" applyAlignment="1" applyBorder="1" applyFont="1" applyNumberFormat="1">
      <alignment readingOrder="0"/>
    </xf>
    <xf borderId="7" fillId="12" fontId="17" numFmtId="1" xfId="0" applyBorder="1" applyFont="1" applyNumberFormat="1"/>
    <xf borderId="7" fillId="12" fontId="17" numFmtId="0" xfId="0" applyBorder="1" applyFont="1"/>
    <xf borderId="8" fillId="12" fontId="17" numFmtId="0" xfId="0" applyBorder="1" applyFont="1"/>
    <xf borderId="9" fillId="13" fontId="1" numFmtId="1" xfId="0" applyAlignment="1" applyBorder="1" applyFill="1" applyFont="1" applyNumberFormat="1">
      <alignment readingOrder="0" shrinkToFit="0" wrapText="1"/>
    </xf>
    <xf borderId="10" fillId="13" fontId="1" numFmtId="1" xfId="0" applyAlignment="1" applyBorder="1" applyFont="1" applyNumberFormat="1">
      <alignment readingOrder="0" shrinkToFit="0" wrapText="1"/>
    </xf>
    <xf borderId="10" fillId="13" fontId="1" numFmtId="1" xfId="0" applyAlignment="1" applyBorder="1" applyFont="1" applyNumberFormat="1">
      <alignment shrinkToFit="0" wrapText="1"/>
    </xf>
    <xf borderId="11" fillId="13" fontId="1" numFmtId="1" xfId="0" applyAlignment="1" applyBorder="1" applyFont="1" applyNumberFormat="1">
      <alignment shrinkToFit="0" wrapText="1"/>
    </xf>
    <xf borderId="12" fillId="13" fontId="15" numFmtId="0" xfId="0" applyAlignment="1" applyBorder="1" applyFont="1">
      <alignment horizontal="right" vertical="bottom"/>
    </xf>
    <xf borderId="13" fillId="14" fontId="15" numFmtId="0" xfId="0" applyAlignment="1" applyBorder="1" applyFill="1" applyFont="1">
      <alignment vertical="bottom"/>
    </xf>
    <xf borderId="10" fillId="13" fontId="15" numFmtId="0" xfId="0" applyAlignment="1" applyBorder="1" applyFont="1">
      <alignment horizontal="right" vertical="bottom"/>
    </xf>
    <xf borderId="10" fillId="14" fontId="15" numFmtId="164" xfId="0" applyAlignment="1" applyBorder="1" applyFont="1" applyNumberFormat="1">
      <alignment horizontal="right" vertical="bottom"/>
    </xf>
    <xf borderId="0" fillId="5" fontId="16" numFmtId="0" xfId="0" applyAlignment="1" applyFont="1">
      <alignment vertical="bottom"/>
    </xf>
    <xf borderId="0" fillId="10" fontId="16" numFmtId="49" xfId="0" applyAlignment="1" applyFont="1" applyNumberFormat="1">
      <alignment vertical="bottom"/>
    </xf>
    <xf borderId="0" fillId="10" fontId="15" numFmtId="0" xfId="0" applyAlignment="1" applyFont="1">
      <alignment vertical="bottom"/>
    </xf>
    <xf borderId="14" fillId="13" fontId="15" numFmtId="0" xfId="0" applyAlignment="1" applyBorder="1" applyFont="1">
      <alignment horizontal="center" shrinkToFit="0" vertical="top" wrapText="1"/>
    </xf>
    <xf borderId="15" fillId="15" fontId="18" numFmtId="0" xfId="0" applyAlignment="1" applyBorder="1" applyFill="1" applyFont="1">
      <alignment readingOrder="0" shrinkToFit="0" vertical="bottom" wrapText="1"/>
    </xf>
    <xf borderId="16" fillId="15" fontId="18" numFmtId="0" xfId="0" applyAlignment="1" applyBorder="1" applyFont="1">
      <alignment readingOrder="0" shrinkToFit="0" vertical="bottom" wrapText="1"/>
    </xf>
    <xf borderId="17" fillId="15" fontId="18" numFmtId="0" xfId="0" applyAlignment="1" applyBorder="1" applyFont="1">
      <alignment readingOrder="0" shrinkToFit="0" vertical="bottom" wrapText="1"/>
    </xf>
    <xf borderId="18" fillId="15" fontId="15" numFmtId="0" xfId="0" applyAlignment="1" applyBorder="1" applyFont="1">
      <alignment shrinkToFit="0" vertical="bottom" wrapText="1"/>
    </xf>
    <xf borderId="18" fillId="15" fontId="15" numFmtId="0" xfId="0" applyAlignment="1" applyBorder="1" applyFont="1">
      <alignment readingOrder="0" shrinkToFit="0" vertical="bottom" wrapText="1"/>
    </xf>
    <xf borderId="19" fillId="9" fontId="1" numFmtId="1" xfId="0" applyBorder="1" applyFont="1" applyNumberFormat="1"/>
    <xf borderId="0" fillId="16" fontId="1" numFmtId="164" xfId="0" applyAlignment="1" applyFill="1" applyFont="1" applyNumberFormat="1">
      <alignment readingOrder="0"/>
    </xf>
    <xf borderId="0" fillId="17" fontId="6" numFmtId="1" xfId="0" applyAlignment="1" applyFill="1" applyFont="1" applyNumberFormat="1">
      <alignment readingOrder="0"/>
    </xf>
    <xf borderId="0" fillId="17" fontId="6" numFmtId="0" xfId="0" applyFont="1"/>
    <xf borderId="1" fillId="17" fontId="6" numFmtId="0" xfId="0" applyBorder="1" applyFont="1"/>
    <xf borderId="9" fillId="16" fontId="1" numFmtId="0" xfId="0" applyBorder="1" applyFont="1"/>
    <xf borderId="10" fillId="16" fontId="1" numFmtId="0" xfId="0" applyBorder="1" applyFont="1"/>
    <xf borderId="11" fillId="16" fontId="1" numFmtId="0" xfId="0" applyBorder="1" applyFont="1"/>
    <xf borderId="20" fillId="13" fontId="15" numFmtId="0" xfId="0" applyAlignment="1" applyBorder="1" applyFont="1">
      <alignment horizontal="right" vertical="bottom"/>
    </xf>
    <xf borderId="21" fillId="14" fontId="15" numFmtId="0" xfId="0" applyAlignment="1" applyBorder="1" applyFont="1">
      <alignment vertical="bottom"/>
    </xf>
    <xf borderId="22" fillId="13" fontId="13" numFmtId="0" xfId="0" applyAlignment="1" applyBorder="1" applyFont="1">
      <alignment readingOrder="0" shrinkToFit="0" vertical="bottom" wrapText="1"/>
    </xf>
    <xf borderId="23" fillId="0" fontId="19" numFmtId="0" xfId="0" applyBorder="1" applyFont="1"/>
    <xf borderId="24" fillId="0" fontId="19" numFmtId="0" xfId="0" applyBorder="1" applyFont="1"/>
    <xf borderId="25" fillId="0" fontId="19" numFmtId="0" xfId="0" applyBorder="1" applyFont="1"/>
    <xf borderId="22" fillId="18" fontId="15" numFmtId="0" xfId="0" applyAlignment="1" applyBorder="1" applyFill="1" applyFont="1">
      <alignment readingOrder="0" shrinkToFit="0" vertical="top" wrapText="1"/>
    </xf>
    <xf borderId="19" fillId="16" fontId="20" numFmtId="0" xfId="0" applyAlignment="1" applyBorder="1" applyFont="1">
      <alignment readingOrder="0"/>
    </xf>
    <xf borderId="0" fillId="16" fontId="3" numFmtId="0" xfId="0" applyAlignment="1" applyFont="1">
      <alignment readingOrder="0"/>
    </xf>
    <xf borderId="26" fillId="16" fontId="21" numFmtId="0" xfId="0" applyAlignment="1" applyBorder="1" applyFont="1">
      <alignment readingOrder="0" shrinkToFit="0" wrapText="0"/>
    </xf>
    <xf borderId="27" fillId="16" fontId="20" numFmtId="0" xfId="0" applyAlignment="1" applyBorder="1" applyFont="1">
      <alignment readingOrder="0"/>
    </xf>
    <xf borderId="0" fillId="16" fontId="20" numFmtId="0" xfId="0" applyAlignment="1" applyFont="1">
      <alignment readingOrder="0"/>
    </xf>
    <xf borderId="28" fillId="16" fontId="20" numFmtId="0" xfId="0" applyAlignment="1" applyBorder="1" applyFont="1">
      <alignment readingOrder="0"/>
    </xf>
    <xf borderId="0" fillId="16" fontId="1" numFmtId="0" xfId="0" applyAlignment="1" applyFont="1">
      <alignment readingOrder="0"/>
    </xf>
    <xf borderId="4" fillId="15" fontId="15" numFmtId="49" xfId="0" applyAlignment="1" applyBorder="1" applyFont="1" applyNumberFormat="1">
      <alignment horizontal="right" vertical="bottom"/>
    </xf>
    <xf borderId="5" fillId="15" fontId="16" numFmtId="0" xfId="0" applyAlignment="1" applyBorder="1" applyFont="1">
      <alignment vertical="bottom"/>
    </xf>
    <xf borderId="29" fillId="16" fontId="15" numFmtId="0" xfId="0" applyAlignment="1" applyBorder="1" applyFont="1">
      <alignment readingOrder="0" vertical="bottom"/>
    </xf>
    <xf borderId="0" fillId="16" fontId="15" numFmtId="0" xfId="0" applyAlignment="1" applyFont="1">
      <alignment readingOrder="0" vertical="bottom"/>
    </xf>
    <xf borderId="30" fillId="16" fontId="15" numFmtId="0" xfId="0" applyAlignment="1" applyBorder="1" applyFont="1">
      <alignment readingOrder="0" vertical="bottom"/>
    </xf>
    <xf borderId="3" fillId="14" fontId="16" numFmtId="164" xfId="0" applyAlignment="1" applyBorder="1" applyFont="1" applyNumberFormat="1">
      <alignment horizontal="center" vertical="bottom"/>
    </xf>
    <xf borderId="29" fillId="0" fontId="19" numFmtId="0" xfId="0" applyBorder="1" applyFont="1"/>
    <xf borderId="9" fillId="13" fontId="1" numFmtId="0" xfId="0" applyBorder="1" applyFont="1"/>
    <xf borderId="10" fillId="13" fontId="1" numFmtId="0" xfId="0" applyBorder="1" applyFont="1"/>
    <xf borderId="31" fillId="13" fontId="1" numFmtId="0" xfId="0" applyBorder="1" applyFont="1"/>
    <xf borderId="32" fillId="13" fontId="15" numFmtId="49" xfId="0" applyAlignment="1" applyBorder="1" applyFont="1" applyNumberFormat="1">
      <alignment horizontal="right" vertical="bottom"/>
    </xf>
    <xf borderId="33" fillId="11" fontId="15" numFmtId="10" xfId="0" applyAlignment="1" applyBorder="1" applyFont="1" applyNumberFormat="1">
      <alignment horizontal="center" vertical="bottom"/>
    </xf>
    <xf borderId="14" fillId="15" fontId="15" numFmtId="0" xfId="0" applyAlignment="1" applyBorder="1" applyFont="1">
      <alignment horizontal="center" shrinkToFit="0" vertical="bottom" wrapText="1"/>
    </xf>
    <xf borderId="0" fillId="8" fontId="10" numFmtId="0" xfId="0" applyAlignment="1" applyFont="1">
      <alignment horizontal="left" readingOrder="0"/>
    </xf>
    <xf borderId="34" fillId="2" fontId="22" numFmtId="0" xfId="0" applyAlignment="1" applyBorder="1" applyFont="1">
      <alignment readingOrder="0" shrinkToFit="0" vertical="bottom" wrapText="0"/>
    </xf>
    <xf borderId="23" fillId="2" fontId="22" numFmtId="0" xfId="0" applyAlignment="1" applyBorder="1" applyFont="1">
      <alignment shrinkToFit="0" vertical="bottom" wrapText="0"/>
    </xf>
    <xf borderId="24" fillId="2" fontId="22" numFmtId="0" xfId="0" applyAlignment="1" applyBorder="1" applyFont="1">
      <alignment shrinkToFit="0" vertical="bottom" wrapText="0"/>
    </xf>
    <xf borderId="0" fillId="3" fontId="23" numFmtId="0" xfId="0" applyAlignment="1" applyFont="1">
      <alignment readingOrder="0"/>
    </xf>
    <xf borderId="0" fillId="19" fontId="1" numFmtId="164" xfId="0" applyAlignment="1" applyFill="1" applyFont="1" applyNumberFormat="1">
      <alignment readingOrder="0"/>
    </xf>
    <xf borderId="0" fillId="19" fontId="1" numFmtId="0" xfId="0" applyFont="1"/>
    <xf borderId="1" fillId="19" fontId="1" numFmtId="0" xfId="0" applyBorder="1" applyFont="1"/>
    <xf borderId="9" fillId="13" fontId="1" numFmtId="0" xfId="0" applyAlignment="1" applyBorder="1" applyFont="1">
      <alignment readingOrder="0"/>
    </xf>
    <xf borderId="21" fillId="14" fontId="15" numFmtId="165" xfId="0" applyAlignment="1" applyBorder="1" applyFont="1" applyNumberFormat="1">
      <alignment vertical="bottom"/>
    </xf>
    <xf borderId="10" fillId="16" fontId="15" numFmtId="10" xfId="0" applyAlignment="1" applyBorder="1" applyFont="1" applyNumberFormat="1">
      <alignment horizontal="right" vertical="bottom"/>
    </xf>
    <xf borderId="20" fillId="13" fontId="15" numFmtId="49" xfId="0" applyAlignment="1" applyBorder="1" applyFont="1" applyNumberFormat="1">
      <alignment horizontal="right" vertical="bottom"/>
    </xf>
    <xf borderId="21" fillId="20" fontId="15" numFmtId="10" xfId="0" applyAlignment="1" applyBorder="1" applyFill="1" applyFont="1" applyNumberFormat="1">
      <alignment horizontal="center" vertical="bottom"/>
    </xf>
    <xf borderId="0" fillId="8" fontId="10" numFmtId="0" xfId="0" applyAlignment="1" applyFont="1">
      <alignment horizontal="left"/>
    </xf>
    <xf borderId="19" fillId="15" fontId="15" numFmtId="0" xfId="0" applyAlignment="1" applyBorder="1" applyFont="1">
      <alignment readingOrder="0" shrinkToFit="0" vertical="bottom" wrapText="1"/>
    </xf>
    <xf borderId="0" fillId="15" fontId="15" numFmtId="0" xfId="0" applyAlignment="1" applyFont="1">
      <alignment readingOrder="0" shrinkToFit="0" vertical="bottom" wrapText="1"/>
    </xf>
    <xf borderId="30" fillId="15" fontId="15" numFmtId="0" xfId="0" applyAlignment="1" applyBorder="1" applyFont="1">
      <alignment readingOrder="0" shrinkToFit="0" vertical="bottom" wrapText="1"/>
    </xf>
    <xf borderId="0" fillId="3" fontId="1" numFmtId="0" xfId="0" applyAlignment="1" applyFont="1">
      <alignment readingOrder="0"/>
    </xf>
    <xf borderId="19" fillId="9" fontId="1" numFmtId="10" xfId="0" applyBorder="1" applyFont="1" applyNumberFormat="1"/>
    <xf borderId="0" fillId="16" fontId="1" numFmtId="1" xfId="0" applyAlignment="1" applyFont="1" applyNumberFormat="1">
      <alignment readingOrder="0"/>
    </xf>
    <xf borderId="0" fillId="16" fontId="1" numFmtId="0" xfId="0" applyFont="1"/>
    <xf borderId="1" fillId="16" fontId="1" numFmtId="0" xfId="0" applyBorder="1" applyFont="1"/>
    <xf borderId="21" fillId="16" fontId="15" numFmtId="166" xfId="0" applyAlignment="1" applyBorder="1" applyFont="1" applyNumberFormat="1">
      <alignment vertical="bottom"/>
    </xf>
    <xf borderId="3" fillId="14" fontId="15" numFmtId="164" xfId="0" applyAlignment="1" applyBorder="1" applyFont="1" applyNumberFormat="1">
      <alignment horizontal="center" vertical="bottom"/>
    </xf>
    <xf borderId="35" fillId="16" fontId="1" numFmtId="0" xfId="0" applyBorder="1" applyFont="1"/>
    <xf borderId="36" fillId="0" fontId="1" numFmtId="0" xfId="0" applyBorder="1" applyFont="1"/>
    <xf borderId="37" fillId="0" fontId="1" numFmtId="0" xfId="0" applyAlignment="1" applyBorder="1" applyFont="1">
      <alignment readingOrder="0"/>
    </xf>
    <xf borderId="0" fillId="9" fontId="1" numFmtId="1" xfId="0" applyFont="1" applyNumberFormat="1"/>
    <xf borderId="0" fillId="9" fontId="1" numFmtId="1" xfId="0" applyAlignment="1" applyFont="1" applyNumberFormat="1">
      <alignment readingOrder="0"/>
    </xf>
    <xf borderId="0" fillId="9" fontId="1" numFmtId="164" xfId="0" applyFont="1" applyNumberFormat="1"/>
    <xf borderId="0" fillId="16" fontId="24" numFmtId="0" xfId="0" applyAlignment="1" applyFont="1">
      <alignment vertical="bottom"/>
    </xf>
    <xf borderId="38" fillId="13" fontId="15" numFmtId="49" xfId="0" applyAlignment="1" applyBorder="1" applyFont="1" applyNumberFormat="1">
      <alignment horizontal="right" vertical="bottom"/>
    </xf>
    <xf borderId="39" fillId="20" fontId="15" numFmtId="10" xfId="0" applyAlignment="1" applyBorder="1" applyFont="1" applyNumberFormat="1">
      <alignment horizontal="center" vertical="bottom"/>
    </xf>
    <xf borderId="0" fillId="13" fontId="16" numFmtId="0" xfId="0" applyAlignment="1" applyFont="1">
      <alignment horizontal="center" vertical="bottom"/>
    </xf>
    <xf borderId="10" fillId="20" fontId="15" numFmtId="10" xfId="0" applyAlignment="1" applyBorder="1" applyFont="1" applyNumberFormat="1">
      <alignment horizontal="right" vertical="bottom"/>
    </xf>
    <xf borderId="10" fillId="10" fontId="15" numFmtId="0" xfId="0" applyAlignment="1" applyBorder="1" applyFont="1">
      <alignment vertical="bottom"/>
    </xf>
    <xf borderId="0" fillId="14" fontId="16" numFmtId="10" xfId="0" applyAlignment="1" applyFont="1" applyNumberFormat="1">
      <alignment horizontal="center" vertical="bottom"/>
    </xf>
    <xf borderId="0" fillId="8" fontId="10" numFmtId="0" xfId="0" applyAlignment="1" applyFont="1">
      <alignment readingOrder="0"/>
    </xf>
    <xf borderId="40" fillId="11" fontId="22" numFmtId="0" xfId="0" applyAlignment="1" applyBorder="1" applyFont="1">
      <alignment horizontal="right" readingOrder="0" shrinkToFit="0" vertical="bottom" wrapText="0"/>
    </xf>
    <xf borderId="41" fillId="11" fontId="22" numFmtId="0" xfId="0" applyAlignment="1" applyBorder="1" applyFont="1">
      <alignment horizontal="right" readingOrder="0" shrinkToFit="0" vertical="bottom" wrapText="0"/>
    </xf>
    <xf borderId="42" fillId="15" fontId="15" numFmtId="0" xfId="0" applyAlignment="1" applyBorder="1" applyFont="1">
      <alignment readingOrder="0" shrinkToFit="0" vertical="bottom" wrapText="1"/>
    </xf>
    <xf borderId="43" fillId="15" fontId="15" numFmtId="0" xfId="0" applyAlignment="1" applyBorder="1" applyFont="1">
      <alignment readingOrder="0" shrinkToFit="0" vertical="bottom" wrapText="1"/>
    </xf>
    <xf borderId="21" fillId="14" fontId="16" numFmtId="0" xfId="0" applyAlignment="1" applyBorder="1" applyFont="1">
      <alignment vertical="bottom"/>
    </xf>
    <xf borderId="0" fillId="10" fontId="25" numFmtId="0" xfId="0" applyAlignment="1" applyFont="1">
      <alignment vertical="bottom"/>
    </xf>
    <xf borderId="14" fillId="18" fontId="15" numFmtId="0" xfId="0" applyAlignment="1" applyBorder="1" applyFont="1">
      <alignment shrinkToFit="0" vertical="bottom" wrapText="1"/>
    </xf>
    <xf borderId="0" fillId="11" fontId="15" numFmtId="10" xfId="0" applyAlignment="1" applyFont="1" applyNumberFormat="1">
      <alignment horizontal="center" vertical="bottom"/>
    </xf>
    <xf borderId="22" fillId="20" fontId="15" numFmtId="0" xfId="0" applyAlignment="1" applyBorder="1" applyFont="1">
      <alignment shrinkToFit="0" vertical="top" wrapText="1"/>
    </xf>
    <xf borderId="44" fillId="16" fontId="16" numFmtId="0" xfId="0" applyAlignment="1" applyBorder="1" applyFont="1">
      <alignment vertical="bottom"/>
    </xf>
    <xf borderId="36" fillId="16" fontId="16" numFmtId="0" xfId="0" applyAlignment="1" applyBorder="1" applyFont="1">
      <alignment vertical="bottom"/>
    </xf>
    <xf borderId="37" fillId="16" fontId="16" numFmtId="0" xfId="0" applyAlignment="1" applyBorder="1" applyFont="1">
      <alignment vertical="bottom"/>
    </xf>
    <xf borderId="14" fillId="15" fontId="15" numFmtId="0" xfId="0" applyAlignment="1" applyBorder="1" applyFont="1">
      <alignment shrinkToFit="0" vertical="bottom" wrapText="1"/>
    </xf>
    <xf borderId="45" fillId="11" fontId="18" numFmtId="0" xfId="0" applyAlignment="1" applyBorder="1" applyFont="1">
      <alignment horizontal="right" readingOrder="0" shrinkToFit="0" vertical="bottom" wrapText="1"/>
    </xf>
    <xf borderId="46" fillId="11" fontId="18" numFmtId="0" xfId="0" applyAlignment="1" applyBorder="1" applyFont="1">
      <alignment horizontal="right" readingOrder="0" shrinkToFit="0" vertical="bottom" wrapText="1"/>
    </xf>
    <xf borderId="47" fillId="16" fontId="20" numFmtId="0" xfId="0" applyAlignment="1" applyBorder="1" applyFont="1">
      <alignment readingOrder="0"/>
    </xf>
    <xf borderId="48" fillId="16" fontId="20" numFmtId="0" xfId="0" applyAlignment="1" applyBorder="1" applyFont="1">
      <alignment readingOrder="0"/>
    </xf>
    <xf borderId="49" fillId="0" fontId="19" numFmtId="0" xfId="0" applyBorder="1" applyFont="1"/>
    <xf borderId="0" fillId="20" fontId="15" numFmtId="10" xfId="0" applyAlignment="1" applyFont="1" applyNumberFormat="1">
      <alignment horizontal="center" vertical="bottom"/>
    </xf>
    <xf borderId="30" fillId="0" fontId="19" numFmtId="0" xfId="0" applyBorder="1" applyFont="1"/>
    <xf borderId="1" fillId="19" fontId="1" numFmtId="164" xfId="0" applyAlignment="1" applyBorder="1" applyFont="1" applyNumberFormat="1">
      <alignment readingOrder="0"/>
    </xf>
    <xf borderId="38" fillId="13" fontId="15" numFmtId="0" xfId="0" applyAlignment="1" applyBorder="1" applyFont="1">
      <alignment horizontal="right" vertical="bottom"/>
    </xf>
    <xf borderId="39" fillId="16" fontId="16" numFmtId="166" xfId="0" applyAlignment="1" applyBorder="1" applyFont="1" applyNumberFormat="1">
      <alignment vertical="bottom"/>
    </xf>
    <xf borderId="5" fillId="21" fontId="15" numFmtId="0" xfId="0" applyAlignment="1" applyBorder="1" applyFill="1" applyFont="1">
      <alignment horizontal="right" vertical="bottom"/>
    </xf>
    <xf borderId="0" fillId="4" fontId="26" numFmtId="0" xfId="0" applyAlignment="1" applyFont="1">
      <alignment horizontal="center" vertical="bottom"/>
    </xf>
    <xf borderId="44" fillId="0" fontId="19" numFmtId="0" xfId="0" applyBorder="1" applyFont="1"/>
    <xf borderId="36" fillId="0" fontId="19" numFmtId="0" xfId="0" applyBorder="1" applyFont="1"/>
    <xf borderId="37" fillId="0" fontId="19" numFmtId="0" xfId="0" applyBorder="1" applyFont="1"/>
    <xf borderId="3" fillId="21" fontId="16" numFmtId="0" xfId="0" applyAlignment="1" applyBorder="1" applyFont="1">
      <alignment vertical="bottom"/>
    </xf>
    <xf borderId="3" fillId="21" fontId="15" numFmtId="0" xfId="0" applyAlignment="1" applyBorder="1" applyFont="1">
      <alignment horizontal="right" vertical="bottom"/>
    </xf>
    <xf borderId="3" fillId="0" fontId="15" numFmtId="0" xfId="0" applyAlignment="1" applyBorder="1" applyFont="1">
      <alignment vertical="bottom"/>
    </xf>
    <xf borderId="0" fillId="5" fontId="8" numFmtId="0" xfId="0" applyAlignment="1" applyFont="1">
      <alignment readingOrder="0"/>
    </xf>
    <xf borderId="40" fillId="11" fontId="18" numFmtId="0" xfId="0" applyAlignment="1" applyBorder="1" applyFont="1">
      <alignment horizontal="left" readingOrder="0" shrinkToFit="0" vertical="bottom" wrapText="0"/>
    </xf>
    <xf borderId="41" fillId="11" fontId="18" numFmtId="0" xfId="0" applyAlignment="1" applyBorder="1" applyFont="1">
      <alignment horizontal="right" readingOrder="0" shrinkToFit="0" vertical="bottom" wrapText="1"/>
    </xf>
    <xf borderId="50" fillId="11" fontId="18" numFmtId="0" xfId="0" applyAlignment="1" applyBorder="1" applyFont="1">
      <alignment horizontal="right" readingOrder="0" shrinkToFit="0" vertical="bottom" wrapText="1"/>
    </xf>
    <xf borderId="19" fillId="9" fontId="1" numFmtId="164" xfId="0" applyBorder="1" applyFont="1" applyNumberFormat="1"/>
    <xf borderId="4" fillId="15" fontId="13" numFmtId="0" xfId="0" applyAlignment="1" applyBorder="1" applyFont="1">
      <alignment horizontal="center" shrinkToFit="0" vertical="bottom" wrapText="0"/>
    </xf>
    <xf borderId="36" fillId="15" fontId="13" numFmtId="0" xfId="0" applyAlignment="1" applyBorder="1" applyFont="1">
      <alignment horizontal="center" shrinkToFit="0" vertical="bottom" wrapText="0"/>
    </xf>
    <xf borderId="51" fillId="15" fontId="13" numFmtId="0" xfId="0" applyAlignment="1" applyBorder="1" applyFont="1">
      <alignment horizontal="center" shrinkToFit="0" vertical="bottom" wrapText="0"/>
    </xf>
    <xf borderId="51" fillId="15" fontId="13" numFmtId="49" xfId="0" applyAlignment="1" applyBorder="1" applyFont="1" applyNumberFormat="1">
      <alignment horizontal="center" shrinkToFit="0" vertical="bottom" wrapText="0"/>
    </xf>
    <xf borderId="51" fillId="5" fontId="13" numFmtId="0" xfId="0" applyAlignment="1" applyBorder="1" applyFont="1">
      <alignment horizontal="center" shrinkToFit="0" vertical="bottom" wrapText="0"/>
    </xf>
    <xf borderId="51" fillId="15" fontId="13" numFmtId="49" xfId="0" applyAlignment="1" applyBorder="1" applyFont="1" applyNumberFormat="1">
      <alignment horizontal="right" shrinkToFit="0" vertical="bottom" wrapText="0"/>
    </xf>
    <xf borderId="51" fillId="15" fontId="13" numFmtId="0" xfId="0" applyAlignment="1" applyBorder="1" applyFont="1">
      <alignment horizontal="right" shrinkToFit="0" vertical="bottom" wrapText="0"/>
    </xf>
    <xf borderId="51" fillId="15" fontId="16" numFmtId="0" xfId="0" applyAlignment="1" applyBorder="1" applyFont="1">
      <alignment shrinkToFit="0" vertical="bottom" wrapText="0"/>
    </xf>
    <xf borderId="0" fillId="9" fontId="3" numFmtId="0" xfId="0" applyAlignment="1" applyFont="1">
      <alignment shrinkToFit="0" wrapText="0"/>
    </xf>
    <xf borderId="52" fillId="15" fontId="15" numFmtId="1" xfId="0" applyAlignment="1" applyBorder="1" applyFont="1" applyNumberFormat="1">
      <alignment readingOrder="0" shrinkToFit="0" vertical="bottom" wrapText="1"/>
    </xf>
    <xf borderId="53" fillId="15" fontId="15" numFmtId="1" xfId="0" applyAlignment="1" applyBorder="1" applyFont="1" applyNumberFormat="1">
      <alignment readingOrder="0" shrinkToFit="0" vertical="bottom" wrapText="1"/>
    </xf>
    <xf borderId="53" fillId="15" fontId="15" numFmtId="0" xfId="0" applyAlignment="1" applyBorder="1" applyFont="1">
      <alignment readingOrder="0" shrinkToFit="0" vertical="bottom" wrapText="1"/>
    </xf>
    <xf borderId="54" fillId="15" fontId="15" numFmtId="1" xfId="0" applyAlignment="1" applyBorder="1" applyFont="1" applyNumberFormat="1">
      <alignment readingOrder="0" shrinkToFit="0" vertical="bottom" wrapText="1"/>
    </xf>
    <xf borderId="55" fillId="9" fontId="1" numFmtId="1" xfId="0" applyBorder="1" applyFont="1" applyNumberFormat="1"/>
    <xf borderId="56" fillId="15" fontId="1" numFmtId="1" xfId="0" applyBorder="1" applyFont="1" applyNumberFormat="1"/>
    <xf borderId="56" fillId="15" fontId="1" numFmtId="1" xfId="0" applyAlignment="1" applyBorder="1" applyFont="1" applyNumberFormat="1">
      <alignment readingOrder="0"/>
    </xf>
    <xf borderId="56" fillId="15" fontId="1" numFmtId="0" xfId="0" applyBorder="1" applyFont="1"/>
    <xf borderId="57" fillId="15" fontId="1" numFmtId="0" xfId="0" applyBorder="1" applyFont="1"/>
    <xf borderId="0" fillId="0" fontId="15" numFmtId="0" xfId="0" applyAlignment="1" applyFont="1">
      <alignment shrinkToFit="0" vertical="bottom" wrapText="0"/>
    </xf>
    <xf borderId="0" fillId="14" fontId="15" numFmtId="0" xfId="0" applyAlignment="1" applyFont="1">
      <alignment shrinkToFit="0" vertical="bottom" wrapText="0"/>
    </xf>
    <xf borderId="0" fillId="0" fontId="15" numFmtId="0" xfId="0" applyAlignment="1" applyFont="1">
      <alignment horizontal="right" shrinkToFit="0" vertical="bottom" wrapText="0"/>
    </xf>
    <xf borderId="0" fillId="0" fontId="15" numFmtId="164" xfId="0" applyAlignment="1" applyFont="1" applyNumberFormat="1">
      <alignment horizontal="right" shrinkToFit="0" vertical="bottom" wrapText="0"/>
    </xf>
    <xf borderId="0" fillId="14" fontId="15" numFmtId="164" xfId="0" applyAlignment="1" applyFont="1" applyNumberFormat="1">
      <alignment horizontal="right" shrinkToFit="0" vertical="bottom" wrapText="0"/>
    </xf>
    <xf borderId="0" fillId="18" fontId="24" numFmtId="0" xfId="0" applyAlignment="1" applyFont="1">
      <alignment shrinkToFit="0" vertical="bottom" wrapText="0"/>
    </xf>
    <xf borderId="0" fillId="16" fontId="27" numFmtId="0" xfId="0" applyAlignment="1" applyFont="1">
      <alignment shrinkToFit="0" vertical="bottom" wrapText="0"/>
    </xf>
    <xf borderId="0" fillId="0" fontId="15" numFmtId="49" xfId="0" applyAlignment="1" applyFont="1" applyNumberFormat="1">
      <alignment shrinkToFit="0" vertical="bottom" wrapText="0"/>
    </xf>
    <xf borderId="0" fillId="0" fontId="28" numFmtId="0" xfId="0" applyAlignment="1" applyFont="1">
      <alignment shrinkToFit="0" vertical="bottom" wrapText="0"/>
    </xf>
    <xf borderId="0" fillId="5" fontId="16" numFmtId="0" xfId="0" applyAlignment="1" applyFont="1">
      <alignment shrinkToFit="0" vertical="bottom" wrapText="0"/>
    </xf>
    <xf borderId="0" fillId="11" fontId="15" numFmtId="49" xfId="0" applyAlignment="1" applyFont="1" applyNumberFormat="1">
      <alignment shrinkToFit="0" vertical="bottom" wrapText="0"/>
    </xf>
    <xf borderId="0" fillId="11" fontId="16" numFmtId="0" xfId="0" applyAlignment="1" applyFont="1">
      <alignment shrinkToFit="0" vertical="bottom" wrapText="0"/>
    </xf>
    <xf borderId="0" fillId="20" fontId="15" numFmtId="0" xfId="0" applyAlignment="1" applyFont="1">
      <alignment shrinkToFit="0" vertical="bottom" wrapText="0"/>
    </xf>
    <xf borderId="0" fillId="20" fontId="16" numFmtId="0" xfId="0" applyAlignment="1" applyFont="1">
      <alignment shrinkToFit="0" vertical="bottom" wrapText="0"/>
    </xf>
    <xf borderId="0" fillId="16" fontId="15" numFmtId="0" xfId="0" applyAlignment="1" applyFont="1">
      <alignment shrinkToFit="0" vertical="bottom" wrapText="0"/>
    </xf>
    <xf borderId="0" fillId="14" fontId="15" numFmtId="0" xfId="0" applyAlignment="1" applyFont="1">
      <alignment horizontal="right" shrinkToFit="0" vertical="bottom" wrapText="0"/>
    </xf>
    <xf borderId="0" fillId="0" fontId="15" numFmtId="167" xfId="0" applyAlignment="1" applyFont="1" applyNumberFormat="1">
      <alignment horizontal="right" shrinkToFit="0" vertical="bottom" wrapText="0"/>
    </xf>
    <xf borderId="0" fillId="0" fontId="29" numFmtId="0" xfId="0" applyAlignment="1" applyFont="1">
      <alignment horizontal="right" shrinkToFit="0" vertical="bottom" wrapText="0"/>
    </xf>
    <xf borderId="23" fillId="0" fontId="15" numFmtId="0" xfId="0" applyAlignment="1" applyBorder="1" applyFont="1">
      <alignment horizontal="right" shrinkToFit="0" vertical="bottom" wrapText="0"/>
    </xf>
    <xf borderId="24" fillId="0" fontId="16" numFmtId="0" xfId="0" applyAlignment="1" applyBorder="1" applyFont="1">
      <alignment shrinkToFit="0" vertical="bottom" wrapText="0"/>
    </xf>
    <xf borderId="0" fillId="14" fontId="30" numFmtId="0" xfId="0" applyFont="1"/>
    <xf borderId="0" fillId="14" fontId="16" numFmtId="0" xfId="0" applyAlignment="1" applyFont="1">
      <alignment shrinkToFit="0" vertical="bottom" wrapText="0"/>
    </xf>
    <xf borderId="0" fillId="0" fontId="16" numFmtId="0" xfId="0" applyAlignment="1" applyFont="1">
      <alignment shrinkToFit="0" vertical="bottom" wrapText="0"/>
    </xf>
    <xf borderId="58" fillId="13" fontId="20" numFmtId="10" xfId="0" applyAlignment="1" applyBorder="1" applyFont="1" applyNumberFormat="1">
      <alignment readingOrder="0"/>
    </xf>
    <xf borderId="59" fillId="13" fontId="20" numFmtId="10" xfId="0" applyAlignment="1" applyBorder="1" applyFont="1" applyNumberFormat="1">
      <alignment readingOrder="0"/>
    </xf>
    <xf borderId="60" fillId="13" fontId="20" numFmtId="168" xfId="0" applyAlignment="1" applyBorder="1" applyFont="1" applyNumberFormat="1">
      <alignment readingOrder="0"/>
    </xf>
    <xf borderId="0" fillId="16" fontId="29" numFmtId="0" xfId="0" applyAlignment="1" applyFont="1">
      <alignment shrinkToFit="0" vertical="bottom" wrapText="0"/>
    </xf>
    <xf borderId="0" fillId="0" fontId="29" numFmtId="0" xfId="0" applyAlignment="1" applyFont="1">
      <alignment shrinkToFit="0" vertical="bottom" wrapText="0"/>
    </xf>
    <xf borderId="30" fillId="0" fontId="16" numFmtId="0" xfId="0" applyAlignment="1" applyBorder="1" applyFont="1">
      <alignment shrinkToFit="0" vertical="bottom" wrapText="0"/>
    </xf>
    <xf borderId="1" fillId="3" fontId="1" numFmtId="0" xfId="0" applyBorder="1" applyFont="1"/>
    <xf borderId="0" fillId="18" fontId="16" numFmtId="0" xfId="0" applyAlignment="1" applyFont="1">
      <alignment shrinkToFit="0" vertical="bottom" wrapText="0"/>
    </xf>
    <xf borderId="0" fillId="11" fontId="16" numFmtId="49" xfId="0" applyAlignment="1" applyFont="1" applyNumberFormat="1">
      <alignment shrinkToFit="0" vertical="bottom" wrapText="0"/>
    </xf>
    <xf borderId="0" fillId="0" fontId="27" numFmtId="0" xfId="0" applyAlignment="1" applyFont="1">
      <alignment shrinkToFit="0" vertical="bottom" wrapText="0"/>
    </xf>
    <xf borderId="61" fillId="11" fontId="18" numFmtId="164" xfId="0" applyAlignment="1" applyBorder="1" applyFont="1" applyNumberFormat="1">
      <alignment horizontal="center" readingOrder="0" shrinkToFit="0" vertical="bottom" wrapText="1"/>
    </xf>
    <xf borderId="62" fillId="11" fontId="18" numFmtId="0" xfId="0" applyAlignment="1" applyBorder="1" applyFont="1">
      <alignment horizontal="center" readingOrder="0" shrinkToFit="0" vertical="bottom" wrapText="1"/>
    </xf>
    <xf borderId="19" fillId="13" fontId="1" numFmtId="164" xfId="0" applyAlignment="1" applyBorder="1" applyFont="1" applyNumberFormat="1">
      <alignment readingOrder="0"/>
    </xf>
    <xf borderId="0" fillId="13" fontId="1" numFmtId="164" xfId="0" applyAlignment="1" applyFont="1" applyNumberFormat="1">
      <alignment readingOrder="0"/>
    </xf>
    <xf borderId="1" fillId="13" fontId="1" numFmtId="164" xfId="0" applyAlignment="1" applyBorder="1" applyFont="1" applyNumberFormat="1">
      <alignment readingOrder="0"/>
    </xf>
    <xf borderId="52" fillId="22" fontId="15" numFmtId="0" xfId="0" applyAlignment="1" applyBorder="1" applyFill="1" applyFont="1">
      <alignment readingOrder="0" shrinkToFit="0" vertical="bottom" wrapText="1"/>
    </xf>
    <xf borderId="63" fillId="22" fontId="15" numFmtId="0" xfId="0" applyAlignment="1" applyBorder="1" applyFont="1">
      <alignment readingOrder="0" shrinkToFit="0" vertical="bottom" wrapText="1"/>
    </xf>
    <xf borderId="0" fillId="15" fontId="13" numFmtId="0" xfId="0" applyAlignment="1" applyFont="1">
      <alignment readingOrder="0" shrinkToFit="0" vertical="bottom" wrapText="1"/>
    </xf>
    <xf borderId="19" fillId="16" fontId="3" numFmtId="10" xfId="0" applyAlignment="1" applyBorder="1" applyFont="1" applyNumberFormat="1">
      <alignment readingOrder="0"/>
    </xf>
    <xf borderId="1" fillId="16" fontId="1" numFmtId="0" xfId="0" applyAlignment="1" applyBorder="1" applyFont="1">
      <alignment readingOrder="0"/>
    </xf>
    <xf borderId="6" fillId="23" fontId="1" numFmtId="0" xfId="0" applyAlignment="1" applyBorder="1" applyFill="1" applyFont="1">
      <alignment readingOrder="0"/>
    </xf>
    <xf borderId="7" fillId="23" fontId="1" numFmtId="0" xfId="0" applyBorder="1" applyFont="1"/>
    <xf borderId="0" fillId="18" fontId="15" numFmtId="0" xfId="0" applyAlignment="1" applyFont="1">
      <alignment shrinkToFit="0" vertical="bottom" wrapText="0"/>
    </xf>
    <xf borderId="0" fillId="16" fontId="31" numFmtId="0" xfId="0" applyAlignment="1" applyFont="1">
      <alignment shrinkToFit="0" vertical="bottom" wrapText="0"/>
    </xf>
    <xf borderId="0" fillId="16" fontId="24" numFmtId="167" xfId="0" applyAlignment="1" applyFont="1" applyNumberFormat="1">
      <alignment horizontal="right" shrinkToFit="0" vertical="bottom" wrapText="0"/>
    </xf>
    <xf borderId="0" fillId="0" fontId="31" numFmtId="0" xfId="0" applyAlignment="1" applyFont="1">
      <alignment horizontal="right" shrinkToFit="0" vertical="bottom" wrapText="0"/>
    </xf>
    <xf borderId="30" fillId="0" fontId="15" numFmtId="167" xfId="0" applyAlignment="1" applyBorder="1" applyFont="1" applyNumberFormat="1">
      <alignment horizontal="right" shrinkToFit="0" vertical="bottom" wrapText="0"/>
    </xf>
    <xf borderId="58" fillId="0" fontId="20" numFmtId="10" xfId="0" applyAlignment="1" applyBorder="1" applyFont="1" applyNumberFormat="1">
      <alignment readingOrder="0"/>
    </xf>
    <xf borderId="64" fillId="0" fontId="20" numFmtId="10" xfId="0" applyAlignment="1" applyBorder="1" applyFont="1" applyNumberFormat="1">
      <alignment readingOrder="0"/>
    </xf>
    <xf borderId="19" fillId="16" fontId="1" numFmtId="10" xfId="0" applyAlignment="1" applyBorder="1" applyFont="1" applyNumberFormat="1">
      <alignment readingOrder="0"/>
    </xf>
    <xf borderId="19" fillId="9" fontId="1" numFmtId="0" xfId="0" applyAlignment="1" applyBorder="1" applyFont="1">
      <alignment readingOrder="0"/>
    </xf>
    <xf borderId="0" fillId="9" fontId="1" numFmtId="0" xfId="0" applyAlignment="1" applyFont="1">
      <alignment readingOrder="0"/>
    </xf>
    <xf borderId="0" fillId="9" fontId="1" numFmtId="164" xfId="0" applyAlignment="1" applyFont="1" applyNumberFormat="1">
      <alignment readingOrder="0"/>
    </xf>
    <xf borderId="65" fillId="10" fontId="32" numFmtId="0" xfId="0" applyAlignment="1" applyBorder="1" applyFont="1">
      <alignment readingOrder="0" shrinkToFit="0" wrapText="0"/>
    </xf>
    <xf borderId="66" fillId="10" fontId="32" numFmtId="0" xfId="0" applyAlignment="1" applyBorder="1" applyFont="1">
      <alignment shrinkToFit="0" wrapText="0"/>
    </xf>
    <xf borderId="67" fillId="15" fontId="15" numFmtId="0" xfId="0" applyAlignment="1" applyBorder="1" applyFont="1">
      <alignment readingOrder="0" shrinkToFit="0" vertical="bottom" wrapText="1"/>
    </xf>
    <xf borderId="68" fillId="15" fontId="15" numFmtId="0" xfId="0" applyAlignment="1" applyBorder="1" applyFont="1">
      <alignment readingOrder="0" shrinkToFit="0" vertical="bottom" wrapText="1"/>
    </xf>
    <xf borderId="55" fillId="9" fontId="1" numFmtId="0" xfId="0" applyAlignment="1" applyBorder="1" applyFont="1">
      <alignment readingOrder="0"/>
    </xf>
    <xf borderId="56" fillId="9" fontId="1" numFmtId="164" xfId="0" applyBorder="1" applyFont="1" applyNumberFormat="1"/>
    <xf borderId="69" fillId="16" fontId="20" numFmtId="0" xfId="0" applyAlignment="1" applyBorder="1" applyFont="1">
      <alignment readingOrder="0"/>
    </xf>
    <xf borderId="70" fillId="16" fontId="20" numFmtId="0" xfId="0" applyBorder="1" applyFont="1"/>
    <xf borderId="19" fillId="19" fontId="1" numFmtId="164" xfId="0" applyAlignment="1" applyBorder="1" applyFont="1" applyNumberFormat="1">
      <alignment readingOrder="0"/>
    </xf>
    <xf borderId="55" fillId="3" fontId="1" numFmtId="0" xfId="0" applyBorder="1" applyFont="1"/>
    <xf borderId="56" fillId="3" fontId="1" numFmtId="0" xfId="0" applyBorder="1" applyFont="1"/>
    <xf borderId="57" fillId="3" fontId="1" numFmtId="0" xfId="0" applyBorder="1" applyFont="1"/>
    <xf borderId="55" fillId="16" fontId="1" numFmtId="164" xfId="0" applyAlignment="1" applyBorder="1" applyFont="1" applyNumberFormat="1">
      <alignment readingOrder="0"/>
    </xf>
    <xf borderId="56" fillId="16" fontId="1" numFmtId="1" xfId="0" applyAlignment="1" applyBorder="1" applyFont="1" applyNumberFormat="1">
      <alignment readingOrder="0"/>
    </xf>
    <xf borderId="57" fillId="16" fontId="1" numFmtId="0" xfId="0" applyBorder="1" applyFont="1"/>
    <xf borderId="0" fillId="16" fontId="16" numFmtId="164" xfId="0" applyAlignment="1" applyFont="1" applyNumberFormat="1">
      <alignment shrinkToFit="0" vertical="bottom" wrapText="0"/>
    </xf>
    <xf borderId="0" fillId="16" fontId="16" numFmtId="0" xfId="0" applyAlignment="1" applyFont="1">
      <alignment shrinkToFit="0" vertical="bottom" wrapText="0"/>
    </xf>
    <xf borderId="0" fillId="0" fontId="16" numFmtId="49" xfId="0" applyAlignment="1" applyFont="1" applyNumberFormat="1">
      <alignment shrinkToFit="0" vertical="bottom" wrapText="0"/>
    </xf>
    <xf borderId="1" fillId="9" fontId="1" numFmtId="0" xfId="0" applyBorder="1" applyFont="1"/>
    <xf borderId="0" fillId="0" fontId="16" numFmtId="164" xfId="0" applyAlignment="1" applyFont="1" applyNumberFormat="1">
      <alignment shrinkToFit="0" vertical="bottom" wrapText="0"/>
    </xf>
    <xf borderId="6" fillId="13" fontId="10" numFmtId="0" xfId="0" applyBorder="1" applyFont="1"/>
    <xf borderId="7" fillId="13" fontId="10" numFmtId="0" xfId="0" applyAlignment="1" applyBorder="1" applyFont="1">
      <alignment readingOrder="0"/>
    </xf>
    <xf borderId="71" fillId="16" fontId="18" numFmtId="0" xfId="0" applyAlignment="1" applyBorder="1" applyFont="1">
      <alignment horizontal="center" readingOrder="0" vertical="bottom"/>
    </xf>
    <xf borderId="72" fillId="16" fontId="18" numFmtId="0" xfId="0" applyAlignment="1" applyBorder="1" applyFont="1">
      <alignment horizontal="center" readingOrder="0" vertical="bottom"/>
    </xf>
    <xf borderId="7" fillId="16" fontId="18" numFmtId="0" xfId="0" applyAlignment="1" applyBorder="1" applyFont="1">
      <alignment horizontal="center" readingOrder="0" vertical="bottom"/>
    </xf>
    <xf borderId="73" fillId="16" fontId="18" numFmtId="0" xfId="0" applyAlignment="1" applyBorder="1" applyFont="1">
      <alignment horizontal="center" readingOrder="0" vertical="bottom"/>
    </xf>
    <xf borderId="74" fillId="16" fontId="18" numFmtId="0" xfId="0" applyAlignment="1" applyBorder="1" applyFont="1">
      <alignment horizontal="center" readingOrder="0" vertical="bottom"/>
    </xf>
    <xf borderId="75" fillId="13" fontId="33" numFmtId="0" xfId="0" applyAlignment="1" applyBorder="1" applyFont="1">
      <alignment horizontal="right" vertical="bottom"/>
    </xf>
    <xf borderId="76" fillId="13" fontId="33" numFmtId="0" xfId="0" applyAlignment="1" applyBorder="1" applyFont="1">
      <alignment horizontal="right" readingOrder="0" vertical="bottom"/>
    </xf>
    <xf borderId="76" fillId="13" fontId="34" numFmtId="0" xfId="0" applyAlignment="1" applyBorder="1" applyFont="1">
      <alignment horizontal="center" readingOrder="0" vertical="bottom"/>
    </xf>
    <xf borderId="77" fillId="13" fontId="34" numFmtId="0" xfId="0" applyAlignment="1" applyBorder="1" applyFont="1">
      <alignment horizontal="center" readingOrder="0" vertical="bottom"/>
    </xf>
    <xf borderId="78" fillId="13" fontId="34" numFmtId="0" xfId="0" applyAlignment="1" applyBorder="1" applyFont="1">
      <alignment horizontal="center" readingOrder="0" vertical="bottom"/>
    </xf>
    <xf borderId="31" fillId="13" fontId="34" numFmtId="0" xfId="0" applyAlignment="1" applyBorder="1" applyFont="1">
      <alignment horizontal="center" readingOrder="0" vertical="bottom"/>
    </xf>
    <xf borderId="79" fillId="13" fontId="34" numFmtId="0" xfId="0" applyAlignment="1" applyBorder="1" applyFont="1">
      <alignment horizontal="center" readingOrder="0" vertical="bottom"/>
    </xf>
    <xf borderId="9" fillId="13" fontId="34" numFmtId="0" xfId="0" applyAlignment="1" applyBorder="1" applyFont="1">
      <alignment horizontal="center" readingOrder="0" vertical="bottom"/>
    </xf>
    <xf borderId="10" fillId="13" fontId="34" numFmtId="0" xfId="0" applyAlignment="1" applyBorder="1" applyFont="1">
      <alignment horizontal="center" readingOrder="0" vertical="bottom"/>
    </xf>
    <xf borderId="80" fillId="13" fontId="34" numFmtId="0" xfId="0" applyAlignment="1" applyBorder="1" applyFont="1">
      <alignment horizontal="center" readingOrder="0" vertical="bottom"/>
    </xf>
    <xf borderId="0" fillId="0" fontId="35" numFmtId="0" xfId="0" applyAlignment="1" applyFont="1">
      <alignment shrinkToFit="0" vertical="bottom" wrapText="0"/>
    </xf>
    <xf borderId="0" fillId="0" fontId="10" numFmtId="0" xfId="0" applyAlignment="1" applyFont="1">
      <alignment horizontal="right" readingOrder="0"/>
    </xf>
    <xf borderId="0" fillId="11" fontId="15" numFmtId="0" xfId="0" applyAlignment="1" applyFont="1">
      <alignment shrinkToFit="0" vertical="bottom" wrapText="0"/>
    </xf>
    <xf borderId="0" fillId="0" fontId="36" numFmtId="0" xfId="0" applyAlignment="1" applyFont="1">
      <alignment horizontal="right" shrinkToFit="0" vertical="bottom" wrapText="0"/>
    </xf>
    <xf borderId="0" fillId="0" fontId="15" numFmtId="169" xfId="0" applyAlignment="1" applyFont="1" applyNumberFormat="1">
      <alignment horizontal="right" shrinkToFit="0" vertical="bottom" wrapText="0"/>
    </xf>
    <xf borderId="81" fillId="13" fontId="1" numFmtId="0" xfId="0" applyBorder="1" applyFont="1"/>
    <xf borderId="9" fillId="13" fontId="18" numFmtId="0" xfId="0" applyAlignment="1" applyBorder="1" applyFont="1">
      <alignment horizontal="right" readingOrder="0" vertical="bottom"/>
    </xf>
    <xf borderId="0" fillId="15" fontId="1" numFmtId="0" xfId="0" applyAlignment="1" applyFont="1">
      <alignment readingOrder="0"/>
    </xf>
    <xf borderId="0" fillId="15" fontId="1" numFmtId="0" xfId="0" applyFont="1"/>
    <xf borderId="0" fillId="20" fontId="37" numFmtId="0" xfId="0" applyAlignment="1" applyFont="1">
      <alignment shrinkToFit="0" vertical="bottom" wrapText="0"/>
    </xf>
    <xf borderId="10" fillId="24" fontId="33" numFmtId="168" xfId="0" applyAlignment="1" applyBorder="1" applyFill="1" applyFont="1" applyNumberFormat="1">
      <alignment horizontal="center" vertical="bottom"/>
    </xf>
    <xf borderId="11" fillId="24" fontId="33" numFmtId="168" xfId="0" applyAlignment="1" applyBorder="1" applyFont="1" applyNumberFormat="1">
      <alignment horizontal="center" vertical="bottom"/>
    </xf>
    <xf borderId="9" fillId="24" fontId="33" numFmtId="168" xfId="0" applyAlignment="1" applyBorder="1" applyFont="1" applyNumberFormat="1">
      <alignment horizontal="center" vertical="bottom"/>
    </xf>
    <xf borderId="80" fillId="24" fontId="33" numFmtId="168" xfId="0" applyAlignment="1" applyBorder="1" applyFont="1" applyNumberFormat="1">
      <alignment horizontal="center" vertical="bottom"/>
    </xf>
    <xf borderId="0" fillId="0" fontId="16" numFmtId="1" xfId="0" applyAlignment="1" applyFont="1" applyNumberFormat="1">
      <alignment shrinkToFit="0" vertical="bottom" wrapText="0"/>
    </xf>
    <xf borderId="0" fillId="11" fontId="16" numFmtId="167" xfId="0" applyAlignment="1" applyFont="1" applyNumberFormat="1">
      <alignment shrinkToFit="0" vertical="bottom" wrapText="0"/>
    </xf>
    <xf borderId="0" fillId="16" fontId="16" numFmtId="167" xfId="0" applyAlignment="1" applyFont="1" applyNumberFormat="1">
      <alignment shrinkToFit="0" vertical="bottom" wrapText="0"/>
    </xf>
    <xf borderId="0" fillId="16" fontId="16" numFmtId="170" xfId="0" applyAlignment="1" applyFont="1" applyNumberFormat="1">
      <alignment shrinkToFit="0" vertical="bottom" wrapText="0"/>
    </xf>
    <xf borderId="81" fillId="13" fontId="33" numFmtId="0" xfId="0" applyAlignment="1" applyBorder="1" applyFont="1">
      <alignment horizontal="right" vertical="bottom"/>
    </xf>
    <xf borderId="9" fillId="13" fontId="33" numFmtId="0" xfId="0" applyAlignment="1" applyBorder="1" applyFont="1">
      <alignment horizontal="right" readingOrder="0" vertical="bottom"/>
    </xf>
    <xf borderId="9" fillId="13" fontId="33" numFmtId="0" xfId="0" applyAlignment="1" applyBorder="1" applyFont="1">
      <alignment horizontal="center" vertical="bottom"/>
    </xf>
    <xf borderId="10" fillId="13" fontId="33" numFmtId="0" xfId="0" applyAlignment="1" applyBorder="1" applyFont="1">
      <alignment horizontal="center" vertical="bottom"/>
    </xf>
    <xf borderId="11" fillId="13" fontId="33" numFmtId="0" xfId="0" applyAlignment="1" applyBorder="1" applyFont="1">
      <alignment horizontal="center" vertical="bottom"/>
    </xf>
    <xf borderId="80" fillId="13" fontId="33" numFmtId="0" xfId="0" applyAlignment="1" applyBorder="1" applyFont="1">
      <alignment horizontal="center" vertical="bottom"/>
    </xf>
    <xf borderId="0" fillId="0" fontId="16" numFmtId="1" xfId="0" applyAlignment="1" applyFont="1" applyNumberFormat="1">
      <alignment horizontal="right" shrinkToFit="0" vertical="bottom" wrapText="0"/>
    </xf>
    <xf borderId="0" fillId="0" fontId="16" numFmtId="164" xfId="0" applyAlignment="1" applyFont="1" applyNumberFormat="1">
      <alignment horizontal="right" shrinkToFit="0" vertical="bottom" wrapText="0"/>
    </xf>
    <xf borderId="0" fillId="16" fontId="16" numFmtId="49" xfId="0" applyAlignment="1" applyFont="1" applyNumberFormat="1">
      <alignment shrinkToFit="0" vertical="bottom" wrapText="0"/>
    </xf>
    <xf borderId="9" fillId="13" fontId="38" numFmtId="0" xfId="0" applyAlignment="1" applyBorder="1" applyFont="1">
      <alignment horizontal="center"/>
    </xf>
    <xf borderId="10" fillId="13" fontId="38" numFmtId="0" xfId="0" applyAlignment="1" applyBorder="1" applyFont="1">
      <alignment horizontal="center"/>
    </xf>
    <xf borderId="11" fillId="13" fontId="38" numFmtId="0" xfId="0" applyAlignment="1" applyBorder="1" applyFont="1">
      <alignment horizontal="center"/>
    </xf>
    <xf borderId="80" fillId="13" fontId="38" numFmtId="0" xfId="0" applyAlignment="1" applyBorder="1" applyFont="1">
      <alignment horizontal="center"/>
    </xf>
    <xf borderId="0" fillId="16" fontId="27" numFmtId="49" xfId="0" applyAlignment="1" applyFont="1" applyNumberFormat="1">
      <alignment shrinkToFit="0" vertical="bottom" wrapText="0"/>
    </xf>
    <xf borderId="81" fillId="13" fontId="18" numFmtId="0" xfId="0" applyAlignment="1" applyBorder="1" applyFont="1">
      <alignment horizontal="right" vertical="bottom"/>
    </xf>
    <xf borderId="9" fillId="13" fontId="18" numFmtId="0" xfId="0" applyAlignment="1" applyBorder="1" applyFont="1">
      <alignment horizontal="right" vertical="bottom"/>
    </xf>
    <xf borderId="11" fillId="13" fontId="1" numFmtId="0" xfId="0" applyBorder="1" applyFont="1"/>
    <xf borderId="80" fillId="13" fontId="1" numFmtId="0" xfId="0" applyBorder="1" applyFont="1"/>
    <xf borderId="9" fillId="13" fontId="1" numFmtId="0" xfId="0" applyAlignment="1" applyBorder="1" applyFont="1">
      <alignment horizontal="right" readingOrder="0"/>
    </xf>
    <xf borderId="10" fillId="13" fontId="1" numFmtId="168" xfId="0" applyBorder="1" applyFont="1" applyNumberFormat="1"/>
    <xf borderId="11" fillId="13" fontId="1" numFmtId="168" xfId="0" applyBorder="1" applyFont="1" applyNumberFormat="1"/>
    <xf borderId="9" fillId="13" fontId="1" numFmtId="168" xfId="0" applyBorder="1" applyFont="1" applyNumberFormat="1"/>
    <xf borderId="80" fillId="13" fontId="1" numFmtId="168" xfId="0" applyBorder="1" applyFont="1" applyNumberFormat="1"/>
    <xf borderId="0" fillId="16" fontId="39" numFmtId="0" xfId="0" applyAlignment="1" applyFont="1">
      <alignment shrinkToFit="0" vertical="bottom" wrapText="0"/>
    </xf>
    <xf borderId="0" fillId="16" fontId="16" numFmtId="167" xfId="0" applyAlignment="1" applyFont="1" applyNumberFormat="1">
      <alignment horizontal="right" shrinkToFit="0" vertical="bottom" wrapText="0"/>
    </xf>
    <xf borderId="0" fillId="0" fontId="39" numFmtId="49" xfId="0" applyAlignment="1" applyFont="1" applyNumberFormat="1">
      <alignment shrinkToFit="0" vertical="bottom" wrapText="0"/>
    </xf>
    <xf borderId="0" fillId="25" fontId="1" numFmtId="164" xfId="0" applyFill="1" applyFont="1" applyNumberFormat="1"/>
    <xf borderId="0" fillId="0" fontId="16" numFmtId="168" xfId="0" applyAlignment="1" applyFont="1" applyNumberFormat="1">
      <alignment shrinkToFit="0" vertical="bottom" wrapText="0"/>
    </xf>
    <xf borderId="10" fillId="16" fontId="18" numFmtId="168" xfId="0" applyAlignment="1" applyBorder="1" applyFont="1" applyNumberFormat="1">
      <alignment horizontal="right" readingOrder="0" vertical="bottom"/>
    </xf>
    <xf borderId="10" fillId="0" fontId="1" numFmtId="168" xfId="0" applyAlignment="1" applyBorder="1" applyFont="1" applyNumberFormat="1">
      <alignment readingOrder="0"/>
    </xf>
    <xf borderId="10" fillId="0" fontId="1" numFmtId="168" xfId="0" applyBorder="1" applyFont="1" applyNumberFormat="1"/>
    <xf borderId="11" fillId="0" fontId="1" numFmtId="168" xfId="0" applyAlignment="1" applyBorder="1" applyFont="1" applyNumberFormat="1">
      <alignment readingOrder="0"/>
    </xf>
    <xf borderId="9" fillId="0" fontId="1" numFmtId="168" xfId="0" applyBorder="1" applyFont="1" applyNumberFormat="1"/>
    <xf borderId="80" fillId="0" fontId="1" numFmtId="168" xfId="0" applyBorder="1" applyFont="1" applyNumberFormat="1"/>
    <xf borderId="0" fillId="18" fontId="40" numFmtId="0" xfId="0" applyAlignment="1" applyFont="1">
      <alignment shrinkToFit="0" vertical="bottom" wrapText="0"/>
    </xf>
    <xf borderId="81" fillId="13" fontId="18" numFmtId="0" xfId="0" applyAlignment="1" applyBorder="1" applyFont="1">
      <alignment horizontal="right" readingOrder="0" vertical="bottom"/>
    </xf>
    <xf borderId="9" fillId="16" fontId="18" numFmtId="0" xfId="0" applyAlignment="1" applyBorder="1" applyFont="1">
      <alignment horizontal="right" readingOrder="0" vertical="bottom"/>
    </xf>
    <xf borderId="10" fillId="13" fontId="18" numFmtId="168" xfId="0" applyAlignment="1" applyBorder="1" applyFont="1" applyNumberFormat="1">
      <alignment horizontal="right" readingOrder="0" vertical="bottom"/>
    </xf>
    <xf borderId="10" fillId="13" fontId="18" numFmtId="168" xfId="0" applyAlignment="1" applyBorder="1" applyFont="1" applyNumberFormat="1">
      <alignment horizontal="right" vertical="bottom"/>
    </xf>
    <xf borderId="11" fillId="13" fontId="18" numFmtId="168" xfId="0" applyAlignment="1" applyBorder="1" applyFont="1" applyNumberFormat="1">
      <alignment horizontal="right" vertical="bottom"/>
    </xf>
    <xf borderId="9" fillId="13" fontId="18" numFmtId="168" xfId="0" applyAlignment="1" applyBorder="1" applyFont="1" applyNumberFormat="1">
      <alignment horizontal="right" vertical="bottom"/>
    </xf>
    <xf borderId="80" fillId="13" fontId="18" numFmtId="168" xfId="0" applyAlignment="1" applyBorder="1" applyFont="1" applyNumberFormat="1">
      <alignment horizontal="right" vertical="bottom"/>
    </xf>
    <xf borderId="81" fillId="26" fontId="18" numFmtId="0" xfId="0" applyAlignment="1" applyBorder="1" applyFill="1" applyFont="1">
      <alignment horizontal="right" vertical="bottom"/>
    </xf>
    <xf borderId="9" fillId="26" fontId="18" numFmtId="0" xfId="0" applyAlignment="1" applyBorder="1" applyFont="1">
      <alignment horizontal="right" vertical="bottom"/>
    </xf>
    <xf borderId="10" fillId="26" fontId="18" numFmtId="168" xfId="0" applyAlignment="1" applyBorder="1" applyFont="1" applyNumberFormat="1">
      <alignment horizontal="right" vertical="bottom"/>
    </xf>
    <xf borderId="11" fillId="26" fontId="18" numFmtId="168" xfId="0" applyAlignment="1" applyBorder="1" applyFont="1" applyNumberFormat="1">
      <alignment horizontal="right" vertical="bottom"/>
    </xf>
    <xf borderId="9" fillId="26" fontId="18" numFmtId="168" xfId="0" applyAlignment="1" applyBorder="1" applyFont="1" applyNumberFormat="1">
      <alignment horizontal="right" vertical="bottom"/>
    </xf>
    <xf borderId="80" fillId="26" fontId="18" numFmtId="168" xfId="0" applyAlignment="1" applyBorder="1" applyFont="1" applyNumberFormat="1">
      <alignment horizontal="right" vertical="bottom"/>
    </xf>
    <xf borderId="10" fillId="26" fontId="18" numFmtId="10" xfId="0" applyAlignment="1" applyBorder="1" applyFont="1" applyNumberFormat="1">
      <alignment horizontal="right" vertical="bottom"/>
    </xf>
    <xf borderId="11" fillId="26" fontId="18" numFmtId="10" xfId="0" applyAlignment="1" applyBorder="1" applyFont="1" applyNumberFormat="1">
      <alignment horizontal="right" vertical="bottom"/>
    </xf>
    <xf borderId="9" fillId="26" fontId="18" numFmtId="10" xfId="0" applyAlignment="1" applyBorder="1" applyFont="1" applyNumberFormat="1">
      <alignment horizontal="right" vertical="bottom"/>
    </xf>
    <xf borderId="80" fillId="26" fontId="18" numFmtId="10" xfId="0" applyAlignment="1" applyBorder="1" applyFont="1" applyNumberFormat="1">
      <alignment horizontal="right" vertical="bottom"/>
    </xf>
    <xf borderId="81" fillId="27" fontId="41" numFmtId="0" xfId="0" applyAlignment="1" applyBorder="1" applyFill="1" applyFont="1">
      <alignment horizontal="right" vertical="bottom"/>
    </xf>
    <xf borderId="9" fillId="27" fontId="41" numFmtId="0" xfId="0" applyAlignment="1" applyBorder="1" applyFont="1">
      <alignment horizontal="right" vertical="bottom"/>
    </xf>
    <xf borderId="10" fillId="27" fontId="41" numFmtId="168" xfId="0" applyAlignment="1" applyBorder="1" applyFont="1" applyNumberFormat="1">
      <alignment horizontal="right" vertical="bottom"/>
    </xf>
    <xf borderId="11" fillId="27" fontId="41" numFmtId="168" xfId="0" applyAlignment="1" applyBorder="1" applyFont="1" applyNumberFormat="1">
      <alignment horizontal="right" vertical="bottom"/>
    </xf>
    <xf borderId="9" fillId="27" fontId="41" numFmtId="168" xfId="0" applyAlignment="1" applyBorder="1" applyFont="1" applyNumberFormat="1">
      <alignment horizontal="right" vertical="bottom"/>
    </xf>
    <xf borderId="80" fillId="27" fontId="41" numFmtId="168" xfId="0" applyAlignment="1" applyBorder="1" applyFont="1" applyNumberFormat="1">
      <alignment horizontal="right" vertical="bottom"/>
    </xf>
    <xf borderId="10" fillId="0" fontId="1" numFmtId="0" xfId="0" applyAlignment="1" applyBorder="1" applyFont="1">
      <alignment readingOrder="0" shrinkToFit="0" wrapText="0"/>
    </xf>
    <xf borderId="31" fillId="0" fontId="42" numFmtId="0" xfId="0" applyAlignment="1" applyBorder="1" applyFont="1">
      <alignment readingOrder="0" shrinkToFit="0" wrapText="0"/>
    </xf>
    <xf borderId="10" fillId="0" fontId="1" numFmtId="0" xfId="0" applyAlignment="1" applyBorder="1" applyFont="1">
      <alignment shrinkToFit="0" wrapText="0"/>
    </xf>
    <xf borderId="11" fillId="0" fontId="1" numFmtId="0" xfId="0" applyAlignment="1" applyBorder="1" applyFont="1">
      <alignment readingOrder="0" shrinkToFit="0" wrapText="0"/>
    </xf>
    <xf borderId="9" fillId="0" fontId="1" numFmtId="0" xfId="0" applyAlignment="1" applyBorder="1" applyFont="1">
      <alignment shrinkToFit="0" wrapText="0"/>
    </xf>
    <xf borderId="11" fillId="0" fontId="1" numFmtId="0" xfId="0" applyAlignment="1" applyBorder="1" applyFont="1">
      <alignment shrinkToFit="0" wrapText="0"/>
    </xf>
    <xf borderId="80" fillId="0" fontId="1" numFmtId="0" xfId="0" applyAlignment="1" applyBorder="1" applyFont="1">
      <alignment shrinkToFit="0" wrapText="0"/>
    </xf>
    <xf borderId="81" fillId="13" fontId="1" numFmtId="0" xfId="0" applyAlignment="1" applyBorder="1" applyFont="1">
      <alignment readingOrder="0"/>
    </xf>
    <xf borderId="10" fillId="0" fontId="1" numFmtId="0" xfId="0" applyAlignment="1" applyBorder="1" applyFont="1">
      <alignment readingOrder="0" shrinkToFit="0" wrapText="0"/>
    </xf>
    <xf borderId="82" fillId="13" fontId="1" numFmtId="0" xfId="0" applyAlignment="1" applyBorder="1" applyFont="1">
      <alignment readingOrder="0"/>
    </xf>
    <xf borderId="83" fillId="13" fontId="1" numFmtId="0" xfId="0" applyAlignment="1" applyBorder="1" applyFont="1">
      <alignment readingOrder="0"/>
    </xf>
    <xf borderId="84" fillId="0" fontId="1" numFmtId="0" xfId="0" applyAlignment="1" applyBorder="1" applyFont="1">
      <alignment readingOrder="0" shrinkToFit="0" wrapText="0"/>
    </xf>
    <xf borderId="84" fillId="0" fontId="1" numFmtId="0" xfId="0" applyAlignment="1" applyBorder="1" applyFont="1">
      <alignment readingOrder="0" shrinkToFit="0" wrapText="0"/>
    </xf>
    <xf borderId="84" fillId="0" fontId="1" numFmtId="0" xfId="0" applyAlignment="1" applyBorder="1" applyFont="1">
      <alignment shrinkToFit="0" wrapText="0"/>
    </xf>
    <xf borderId="85" fillId="0" fontId="1" numFmtId="0" xfId="0" applyAlignment="1" applyBorder="1" applyFont="1">
      <alignment readingOrder="0" shrinkToFit="0" wrapText="0"/>
    </xf>
    <xf borderId="83" fillId="0" fontId="1" numFmtId="0" xfId="0" applyAlignment="1" applyBorder="1" applyFont="1">
      <alignment shrinkToFit="0" wrapText="0"/>
    </xf>
    <xf borderId="85" fillId="0" fontId="1" numFmtId="0" xfId="0" applyAlignment="1" applyBorder="1" applyFont="1">
      <alignment shrinkToFit="0" wrapText="0"/>
    </xf>
    <xf borderId="86" fillId="0" fontId="1" numFmtId="0" xfId="0" applyAlignment="1" applyBorder="1" applyFont="1">
      <alignment shrinkToFit="0" wrapText="0"/>
    </xf>
    <xf borderId="0" fillId="0" fontId="39" numFmtId="0" xfId="0" applyAlignment="1" applyFont="1">
      <alignment horizontal="right" shrinkToFit="0" vertical="bottom" wrapText="0"/>
    </xf>
    <xf borderId="0" fillId="16" fontId="43" numFmtId="0" xfId="0" applyAlignment="1" applyFont="1">
      <alignment shrinkToFit="0" vertical="bottom" wrapText="0"/>
    </xf>
    <xf borderId="0" fillId="0" fontId="44" numFmtId="49" xfId="0" applyAlignment="1" applyFont="1" applyNumberFormat="1">
      <alignment shrinkToFit="0" vertical="bottom" wrapText="0"/>
    </xf>
    <xf borderId="0" fillId="0" fontId="16" numFmtId="0" xfId="0" applyAlignment="1" applyFont="1">
      <alignment horizontal="right" shrinkToFit="0" vertical="bottom" wrapText="0"/>
    </xf>
    <xf borderId="0" fillId="16" fontId="16" numFmtId="170" xfId="0" applyAlignment="1" applyFont="1" applyNumberFormat="1">
      <alignment horizontal="right" shrinkToFit="0" vertical="bottom" wrapText="0"/>
    </xf>
    <xf borderId="0" fillId="16" fontId="45" numFmtId="0" xfId="0" applyAlignment="1" applyFont="1">
      <alignment shrinkToFit="0" vertical="bottom" wrapText="0"/>
    </xf>
    <xf borderId="0" fillId="0" fontId="45" numFmtId="49" xfId="0" applyAlignment="1" applyFont="1" applyNumberFormat="1">
      <alignment shrinkToFit="0" vertical="bottom" wrapText="0"/>
    </xf>
    <xf borderId="0" fillId="0" fontId="46" numFmtId="0" xfId="0" applyAlignment="1" applyFont="1">
      <alignment shrinkToFit="0" vertical="bottom" wrapText="0"/>
    </xf>
    <xf borderId="0" fillId="16" fontId="47" numFmtId="0" xfId="0" applyAlignment="1" applyFont="1">
      <alignment shrinkToFit="0" vertical="bottom" wrapText="0"/>
    </xf>
    <xf borderId="30" fillId="0" fontId="16" numFmtId="167" xfId="0" applyAlignment="1" applyBorder="1" applyFont="1" applyNumberFormat="1">
      <alignment shrinkToFit="0" vertical="bottom" wrapText="0"/>
    </xf>
    <xf borderId="0" fillId="16" fontId="48" numFmtId="0" xfId="0" applyAlignment="1" applyFont="1">
      <alignment shrinkToFit="0" vertical="bottom" wrapText="0"/>
    </xf>
    <xf borderId="0" fillId="16" fontId="48" numFmtId="167" xfId="0" applyAlignment="1" applyFont="1" applyNumberFormat="1">
      <alignment horizontal="right" shrinkToFit="0" vertical="bottom" wrapText="0"/>
    </xf>
    <xf borderId="0" fillId="0" fontId="48" numFmtId="0" xfId="0" applyAlignment="1" applyFont="1">
      <alignment shrinkToFit="0" vertical="bottom" wrapText="0"/>
    </xf>
    <xf borderId="0" fillId="0" fontId="15" numFmtId="171" xfId="0" applyAlignment="1" applyFont="1" applyNumberFormat="1">
      <alignment horizontal="right" shrinkToFit="0" vertical="bottom" wrapText="0"/>
    </xf>
    <xf borderId="10" fillId="17" fontId="15" numFmtId="0" xfId="0" applyAlignment="1" applyBorder="1" applyFont="1">
      <alignment vertical="bottom"/>
    </xf>
    <xf borderId="10" fillId="17" fontId="49" numFmtId="0" xfId="0" applyAlignment="1" applyBorder="1" applyFont="1">
      <alignment horizontal="right" readingOrder="0" vertical="bottom"/>
    </xf>
    <xf borderId="10" fillId="26" fontId="15" numFmtId="164" xfId="0" applyAlignment="1" applyBorder="1" applyFont="1" applyNumberFormat="1">
      <alignment horizontal="right" vertical="bottom"/>
    </xf>
    <xf borderId="10" fillId="19" fontId="15" numFmtId="164" xfId="0" applyAlignment="1" applyBorder="1" applyFont="1" applyNumberFormat="1">
      <alignment horizontal="right" vertical="bottom"/>
    </xf>
    <xf borderId="10" fillId="28" fontId="15" numFmtId="164" xfId="0" applyAlignment="1" applyBorder="1" applyFill="1" applyFont="1" applyNumberFormat="1">
      <alignment horizontal="right" vertical="bottom"/>
    </xf>
    <xf borderId="10" fillId="4" fontId="49" numFmtId="164" xfId="0" applyAlignment="1" applyBorder="1" applyFont="1" applyNumberFormat="1">
      <alignment horizontal="right" vertical="bottom"/>
    </xf>
    <xf borderId="10" fillId="8" fontId="50" numFmtId="164" xfId="0" applyAlignment="1" applyBorder="1" applyFont="1" applyNumberFormat="1">
      <alignment horizontal="right" vertical="bottom"/>
    </xf>
    <xf borderId="10" fillId="29" fontId="2" numFmtId="0" xfId="0" applyAlignment="1" applyBorder="1" applyFill="1" applyFont="1">
      <alignment horizontal="right"/>
    </xf>
    <xf borderId="10" fillId="9" fontId="2" numFmtId="0" xfId="0" applyAlignment="1" applyBorder="1" applyFont="1">
      <alignment horizontal="right"/>
    </xf>
    <xf borderId="10" fillId="30" fontId="2" numFmtId="0" xfId="0" applyAlignment="1" applyBorder="1" applyFill="1" applyFont="1">
      <alignment horizontal="right"/>
    </xf>
    <xf borderId="10" fillId="31" fontId="2" numFmtId="0" xfId="0" applyAlignment="1" applyBorder="1" applyFill="1" applyFont="1">
      <alignment horizontal="right"/>
    </xf>
    <xf borderId="10" fillId="17" fontId="49" numFmtId="172" xfId="0" applyAlignment="1" applyBorder="1" applyFont="1" applyNumberFormat="1">
      <alignment vertical="bottom"/>
    </xf>
    <xf borderId="10" fillId="29" fontId="2" numFmtId="168" xfId="0" applyAlignment="1" applyBorder="1" applyFont="1" applyNumberFormat="1">
      <alignment horizontal="right"/>
    </xf>
    <xf borderId="10" fillId="9" fontId="2" numFmtId="168" xfId="0" applyAlignment="1" applyBorder="1" applyFont="1" applyNumberFormat="1">
      <alignment horizontal="right"/>
    </xf>
    <xf borderId="10" fillId="31" fontId="2" numFmtId="168" xfId="0" applyAlignment="1" applyBorder="1" applyFont="1" applyNumberFormat="1">
      <alignment horizontal="right"/>
    </xf>
    <xf borderId="0" fillId="5" fontId="15" numFmtId="0" xfId="0" applyAlignment="1" applyFont="1">
      <alignment shrinkToFit="0" vertical="bottom" wrapText="0"/>
    </xf>
    <xf borderId="0" fillId="0" fontId="31" numFmtId="49" xfId="0" applyAlignment="1" applyFont="1" applyNumberFormat="1">
      <alignment shrinkToFit="0" vertical="bottom" wrapText="0"/>
    </xf>
    <xf borderId="30" fillId="0" fontId="15" numFmtId="166" xfId="0" applyAlignment="1" applyBorder="1" applyFont="1" applyNumberFormat="1">
      <alignment horizontal="right" shrinkToFit="0" vertical="bottom" wrapText="0"/>
    </xf>
    <xf borderId="0" fillId="0" fontId="15" numFmtId="166" xfId="0" applyAlignment="1" applyFont="1" applyNumberFormat="1">
      <alignment horizontal="right" shrinkToFit="0" vertical="bottom" wrapText="0"/>
    </xf>
    <xf borderId="0" fillId="16" fontId="46" numFmtId="0" xfId="0" applyAlignment="1" applyFont="1">
      <alignment shrinkToFit="0" vertical="bottom" wrapText="0"/>
    </xf>
    <xf borderId="0" fillId="0" fontId="51" numFmtId="49" xfId="0" applyAlignment="1" applyFont="1" applyNumberFormat="1">
      <alignment shrinkToFit="0" vertical="bottom" wrapText="0"/>
    </xf>
    <xf borderId="30" fillId="0" fontId="15" numFmtId="173" xfId="0" applyAlignment="1" applyBorder="1" applyFont="1" applyNumberFormat="1">
      <alignment horizontal="right" shrinkToFit="0" vertical="bottom" wrapText="0"/>
    </xf>
    <xf borderId="0" fillId="16" fontId="24" numFmtId="0" xfId="0" applyAlignment="1" applyFont="1">
      <alignment shrinkToFit="0" vertical="bottom" wrapText="0"/>
    </xf>
    <xf borderId="10" fillId="17" fontId="49" numFmtId="0" xfId="0" applyAlignment="1" applyBorder="1" applyFont="1">
      <alignment horizontal="right" vertical="bottom"/>
    </xf>
    <xf borderId="10" fillId="26" fontId="15" numFmtId="164" xfId="0" applyAlignment="1" applyBorder="1" applyFont="1" applyNumberFormat="1">
      <alignment horizontal="center" vertical="bottom"/>
    </xf>
    <xf borderId="10" fillId="19" fontId="15" numFmtId="164" xfId="0" applyAlignment="1" applyBorder="1" applyFont="1" applyNumberFormat="1">
      <alignment horizontal="center" vertical="bottom"/>
    </xf>
    <xf borderId="10" fillId="28" fontId="15" numFmtId="164" xfId="0" applyAlignment="1" applyBorder="1" applyFont="1" applyNumberFormat="1">
      <alignment horizontal="center" vertical="bottom"/>
    </xf>
    <xf borderId="10" fillId="4" fontId="49" numFmtId="164" xfId="0" applyAlignment="1" applyBorder="1" applyFont="1" applyNumberFormat="1">
      <alignment horizontal="center" vertical="bottom"/>
    </xf>
    <xf borderId="10" fillId="8" fontId="50" numFmtId="164" xfId="0" applyAlignment="1" applyBorder="1" applyFont="1" applyNumberFormat="1">
      <alignment horizontal="center" vertical="bottom"/>
    </xf>
    <xf borderId="10" fillId="29" fontId="50" numFmtId="168" xfId="0" applyAlignment="1" applyBorder="1" applyFont="1" applyNumberFormat="1">
      <alignment horizontal="center" vertical="bottom"/>
    </xf>
    <xf borderId="10" fillId="9" fontId="50" numFmtId="168" xfId="0" applyAlignment="1" applyBorder="1" applyFont="1" applyNumberFormat="1">
      <alignment horizontal="center" vertical="bottom"/>
    </xf>
    <xf borderId="10" fillId="9" fontId="50" numFmtId="0" xfId="0" applyAlignment="1" applyBorder="1" applyFont="1">
      <alignment horizontal="center" vertical="bottom"/>
    </xf>
    <xf borderId="0" fillId="11" fontId="15" numFmtId="49" xfId="0" applyAlignment="1" applyFont="1" applyNumberFormat="1">
      <alignment horizontal="right" shrinkToFit="0" vertical="bottom" wrapText="0"/>
    </xf>
    <xf borderId="0" fillId="0" fontId="44" numFmtId="0" xfId="0" applyAlignment="1" applyFont="1">
      <alignment shrinkToFit="0" vertical="bottom" wrapText="0"/>
    </xf>
    <xf borderId="22" fillId="32" fontId="15" numFmtId="0" xfId="0" applyAlignment="1" applyBorder="1" applyFill="1" applyFont="1">
      <alignment vertical="bottom"/>
    </xf>
    <xf borderId="24" fillId="32" fontId="15" numFmtId="164" xfId="0" applyAlignment="1" applyBorder="1" applyFont="1" applyNumberFormat="1">
      <alignment horizontal="center" vertical="bottom"/>
    </xf>
    <xf borderId="0" fillId="13" fontId="15" numFmtId="0" xfId="0" applyAlignment="1" applyFont="1">
      <alignment vertical="bottom"/>
    </xf>
    <xf borderId="4" fillId="4" fontId="49" numFmtId="0" xfId="0" applyAlignment="1" applyBorder="1" applyFont="1">
      <alignment horizontal="right" vertical="bottom"/>
    </xf>
    <xf borderId="51" fillId="0" fontId="19" numFmtId="0" xfId="0" applyBorder="1" applyFont="1"/>
    <xf borderId="5" fillId="4" fontId="26" numFmtId="164" xfId="0" applyAlignment="1" applyBorder="1" applyFont="1" applyNumberFormat="1">
      <alignment horizontal="center" vertical="bottom"/>
    </xf>
    <xf borderId="44" fillId="32" fontId="15" numFmtId="0" xfId="0" applyAlignment="1" applyBorder="1" applyFont="1">
      <alignment readingOrder="0" vertical="bottom"/>
    </xf>
    <xf borderId="37" fillId="32" fontId="15" numFmtId="168" xfId="0" applyAlignment="1" applyBorder="1" applyFont="1" applyNumberFormat="1">
      <alignment horizontal="center" vertical="bottom"/>
    </xf>
    <xf borderId="0" fillId="0" fontId="52" numFmtId="0" xfId="0" applyAlignment="1" applyFont="1">
      <alignment horizontal="right" shrinkToFit="0" vertical="bottom" wrapText="0"/>
    </xf>
    <xf borderId="12" fillId="32" fontId="15" numFmtId="0" xfId="0" applyAlignment="1" applyBorder="1" applyFont="1">
      <alignment vertical="bottom"/>
    </xf>
    <xf borderId="13" fillId="16" fontId="15" numFmtId="168" xfId="0" applyAlignment="1" applyBorder="1" applyFont="1" applyNumberFormat="1">
      <alignment horizontal="right" vertical="bottom"/>
    </xf>
    <xf borderId="87" fillId="4" fontId="49" numFmtId="0" xfId="0" applyAlignment="1" applyBorder="1" applyFont="1">
      <alignment horizontal="right" vertical="bottom"/>
    </xf>
    <xf borderId="88" fillId="0" fontId="19" numFmtId="0" xfId="0" applyBorder="1" applyFont="1"/>
    <xf borderId="89" fillId="4" fontId="49" numFmtId="164" xfId="0" applyAlignment="1" applyBorder="1" applyFont="1" applyNumberFormat="1">
      <alignment horizontal="center" vertical="bottom"/>
    </xf>
    <xf borderId="20" fillId="32" fontId="15" numFmtId="1" xfId="0" applyAlignment="1" applyBorder="1" applyFont="1" applyNumberFormat="1">
      <alignment vertical="bottom"/>
    </xf>
    <xf borderId="21" fillId="16" fontId="15" numFmtId="168" xfId="0" applyAlignment="1" applyBorder="1" applyFont="1" applyNumberFormat="1">
      <alignment horizontal="right" vertical="bottom"/>
    </xf>
    <xf borderId="0" fillId="13" fontId="15" numFmtId="1" xfId="0" applyAlignment="1" applyFont="1" applyNumberFormat="1">
      <alignment vertical="bottom"/>
    </xf>
    <xf borderId="38" fillId="32" fontId="15" numFmtId="1" xfId="0" applyAlignment="1" applyBorder="1" applyFont="1" applyNumberFormat="1">
      <alignment vertical="bottom"/>
    </xf>
    <xf borderId="39" fillId="16" fontId="15" numFmtId="168" xfId="0" applyAlignment="1" applyBorder="1" applyFont="1" applyNumberFormat="1">
      <alignment horizontal="right" vertical="bottom"/>
    </xf>
    <xf borderId="4" fillId="4" fontId="49" numFmtId="1" xfId="0" applyAlignment="1" applyBorder="1" applyFont="1" applyNumberFormat="1">
      <alignment horizontal="right" vertical="bottom"/>
    </xf>
    <xf borderId="5" fillId="4" fontId="49" numFmtId="164" xfId="0" applyAlignment="1" applyBorder="1" applyFont="1" applyNumberFormat="1">
      <alignment horizontal="center" vertical="bottom"/>
    </xf>
    <xf borderId="0" fillId="9" fontId="1" numFmtId="174" xfId="0" applyFont="1" applyNumberFormat="1"/>
    <xf borderId="0" fillId="16" fontId="53" numFmtId="0" xfId="0" applyAlignment="1" applyFont="1">
      <alignment shrinkToFit="0" vertical="bottom" wrapText="0"/>
    </xf>
    <xf borderId="0" fillId="16" fontId="15" numFmtId="167" xfId="0" applyAlignment="1" applyFont="1" applyNumberFormat="1">
      <alignment horizontal="right" shrinkToFit="0" vertical="bottom" wrapText="0"/>
    </xf>
    <xf borderId="0" fillId="16" fontId="54" numFmtId="0" xfId="0" applyAlignment="1" applyFont="1">
      <alignment shrinkToFit="0" vertical="bottom" wrapText="0"/>
    </xf>
    <xf borderId="0" fillId="16" fontId="55" numFmtId="49" xfId="0" applyAlignment="1" applyFont="1" applyNumberFormat="1">
      <alignment shrinkToFit="0" vertical="bottom" wrapText="0"/>
    </xf>
    <xf borderId="0" fillId="0" fontId="29" numFmtId="49" xfId="0" applyAlignment="1" applyFont="1" applyNumberFormat="1">
      <alignment horizontal="right" shrinkToFit="0" vertical="bottom" wrapText="0"/>
    </xf>
    <xf borderId="0" fillId="5" fontId="11" numFmtId="0" xfId="0" applyAlignment="1" applyFont="1">
      <alignment readingOrder="0"/>
    </xf>
    <xf borderId="0" fillId="5" fontId="56" numFmtId="0" xfId="0" applyAlignment="1" applyFont="1">
      <alignment readingOrder="0" shrinkToFit="0" wrapText="0"/>
    </xf>
    <xf borderId="0" fillId="5" fontId="56" numFmtId="0" xfId="0" applyAlignment="1" applyFont="1">
      <alignment readingOrder="0"/>
    </xf>
    <xf borderId="1" fillId="33" fontId="57" numFmtId="0" xfId="0" applyAlignment="1" applyBorder="1" applyFill="1" applyFont="1">
      <alignment readingOrder="0"/>
    </xf>
    <xf borderId="0" fillId="33" fontId="6" numFmtId="0" xfId="0" applyAlignment="1" applyFont="1">
      <alignment readingOrder="0"/>
    </xf>
    <xf borderId="0" fillId="4" fontId="57" numFmtId="0" xfId="0" applyAlignment="1" applyFont="1">
      <alignment readingOrder="0"/>
    </xf>
    <xf borderId="0" fillId="4" fontId="6" numFmtId="0" xfId="0" applyAlignment="1" applyFont="1">
      <alignment readingOrder="0"/>
    </xf>
    <xf borderId="1" fillId="33" fontId="6" numFmtId="0" xfId="0" applyAlignment="1" applyBorder="1" applyFont="1">
      <alignment readingOrder="0"/>
    </xf>
    <xf borderId="0" fillId="0" fontId="2" numFmtId="0" xfId="0" applyAlignment="1" applyFont="1">
      <alignment shrinkToFit="0" wrapText="1"/>
    </xf>
    <xf borderId="0" fillId="0" fontId="3" numFmtId="0" xfId="0" applyAlignment="1" applyFont="1">
      <alignment shrinkToFit="0" wrapText="0"/>
    </xf>
    <xf borderId="0" fillId="0" fontId="3" numFmtId="0" xfId="0" applyAlignment="1" applyFont="1">
      <alignment readingOrder="0" shrinkToFit="0" wrapText="0"/>
    </xf>
    <xf borderId="0" fillId="0" fontId="3" numFmtId="0" xfId="0" applyAlignment="1" applyFont="1">
      <alignment shrinkToFit="0" wrapText="1"/>
    </xf>
    <xf borderId="0" fillId="29" fontId="1" numFmtId="0" xfId="0" applyAlignment="1" applyFont="1">
      <alignment readingOrder="0"/>
    </xf>
    <xf borderId="0" fillId="0" fontId="1" numFmtId="0" xfId="0" applyAlignment="1" applyFont="1">
      <alignment readingOrder="0"/>
    </xf>
    <xf borderId="90" fillId="0" fontId="3" numFmtId="0" xfId="0" applyAlignment="1" applyBorder="1" applyFont="1">
      <alignment readingOrder="0" shrinkToFit="0" wrapText="0"/>
    </xf>
    <xf borderId="91" fillId="0" fontId="3" numFmtId="0" xfId="0" applyAlignment="1" applyBorder="1" applyFont="1">
      <alignment readingOrder="0" shrinkToFit="0" wrapText="0"/>
    </xf>
    <xf borderId="91" fillId="0" fontId="3" numFmtId="168" xfId="0" applyAlignment="1" applyBorder="1" applyFont="1" applyNumberFormat="1">
      <alignment readingOrder="0" shrinkToFit="0" wrapText="0"/>
    </xf>
    <xf borderId="92" fillId="0" fontId="3" numFmtId="168" xfId="0" applyAlignment="1" applyBorder="1" applyFont="1" applyNumberFormat="1">
      <alignment readingOrder="0" shrinkToFit="0" wrapText="0"/>
    </xf>
    <xf borderId="90" fillId="0" fontId="3" numFmtId="0" xfId="0" applyAlignment="1" applyBorder="1" applyFont="1">
      <alignment shrinkToFit="0" wrapText="0"/>
    </xf>
    <xf borderId="91" fillId="0" fontId="3" numFmtId="0" xfId="0" applyAlignment="1" applyBorder="1" applyFont="1">
      <alignment shrinkToFit="0" wrapText="0"/>
    </xf>
    <xf borderId="92" fillId="0" fontId="3" numFmtId="0" xfId="0" applyAlignment="1" applyBorder="1" applyFont="1">
      <alignment shrinkToFit="0" wrapText="0"/>
    </xf>
    <xf borderId="93" fillId="0" fontId="3" numFmtId="0" xfId="0" applyAlignment="1" applyBorder="1" applyFont="1">
      <alignment shrinkToFit="0" wrapText="0"/>
    </xf>
    <xf borderId="6" fillId="0" fontId="1" numFmtId="0" xfId="0" applyBorder="1" applyFont="1"/>
    <xf borderId="7" fillId="0" fontId="1" numFmtId="0" xfId="0" applyBorder="1" applyFont="1"/>
    <xf borderId="8" fillId="0" fontId="1" numFmtId="0" xfId="0" applyBorder="1" applyFont="1"/>
    <xf borderId="94" fillId="0" fontId="3" numFmtId="0" xfId="0" applyAlignment="1" applyBorder="1" applyFont="1">
      <alignment readingOrder="0" shrinkToFit="0" wrapText="0"/>
    </xf>
    <xf borderId="95" fillId="0" fontId="3" numFmtId="0" xfId="0" applyAlignment="1" applyBorder="1" applyFont="1">
      <alignment readingOrder="0" shrinkToFit="0" wrapText="0"/>
    </xf>
    <xf borderId="94" fillId="0" fontId="3" numFmtId="0" xfId="0" applyAlignment="1" applyBorder="1" applyFont="1">
      <alignment shrinkToFit="0" wrapText="0"/>
    </xf>
    <xf borderId="0" fillId="0" fontId="58" numFmtId="0" xfId="0" applyAlignment="1" applyFont="1">
      <alignment shrinkToFit="0" wrapText="0"/>
    </xf>
    <xf borderId="95" fillId="0" fontId="3" numFmtId="0" xfId="0" applyAlignment="1" applyBorder="1" applyFont="1">
      <alignment shrinkToFit="0" wrapText="0"/>
    </xf>
    <xf borderId="96" fillId="0" fontId="3" numFmtId="0" xfId="0" applyAlignment="1" applyBorder="1" applyFont="1">
      <alignment shrinkToFit="0" wrapText="0"/>
    </xf>
    <xf borderId="19" fillId="0" fontId="1" numFmtId="0" xfId="0" applyBorder="1" applyFont="1"/>
    <xf borderId="1" fillId="0" fontId="1" numFmtId="0" xfId="0" applyBorder="1" applyFont="1"/>
    <xf borderId="94" fillId="0" fontId="3" numFmtId="174" xfId="0" applyAlignment="1" applyBorder="1" applyFont="1" applyNumberFormat="1">
      <alignment readingOrder="0" shrinkToFit="0" wrapText="0"/>
    </xf>
    <xf borderId="0" fillId="0" fontId="3" numFmtId="172" xfId="0" applyAlignment="1" applyFont="1" applyNumberFormat="1">
      <alignment readingOrder="0" shrinkToFit="0" wrapText="0"/>
    </xf>
    <xf borderId="0" fillId="0" fontId="3" numFmtId="168" xfId="0" applyAlignment="1" applyFont="1" applyNumberFormat="1">
      <alignment readingOrder="0" shrinkToFit="0" wrapText="0"/>
    </xf>
    <xf borderId="95" fillId="0" fontId="3" numFmtId="168" xfId="0" applyAlignment="1" applyBorder="1" applyFont="1" applyNumberFormat="1">
      <alignment readingOrder="0" shrinkToFit="0" wrapText="0"/>
    </xf>
    <xf borderId="97" fillId="0" fontId="3" numFmtId="0" xfId="0" applyAlignment="1" applyBorder="1" applyFont="1">
      <alignment shrinkToFit="0" wrapText="0"/>
    </xf>
    <xf borderId="98" fillId="0" fontId="1" numFmtId="0" xfId="0" applyBorder="1" applyFont="1"/>
    <xf borderId="99" fillId="0" fontId="1" numFmtId="168" xfId="0" applyBorder="1" applyFont="1" applyNumberFormat="1"/>
    <xf borderId="94" fillId="0" fontId="3" numFmtId="1" xfId="0" applyAlignment="1" applyBorder="1" applyFont="1" applyNumberFormat="1">
      <alignment shrinkToFit="0" wrapText="0"/>
    </xf>
    <xf borderId="0" fillId="0" fontId="3" numFmtId="1" xfId="0" applyAlignment="1" applyFont="1" applyNumberFormat="1">
      <alignment shrinkToFit="0" wrapText="0"/>
    </xf>
    <xf borderId="95" fillId="0" fontId="3" numFmtId="1" xfId="0" applyAlignment="1" applyBorder="1" applyFont="1" applyNumberFormat="1">
      <alignment shrinkToFit="0" wrapText="0"/>
    </xf>
    <xf borderId="100" fillId="0" fontId="1" numFmtId="164" xfId="0" applyBorder="1" applyFont="1" applyNumberFormat="1"/>
    <xf borderId="101" fillId="0" fontId="1" numFmtId="164" xfId="0" applyBorder="1" applyFont="1" applyNumberFormat="1"/>
    <xf borderId="94" fillId="0" fontId="3" numFmtId="10" xfId="0" applyAlignment="1" applyBorder="1" applyFont="1" applyNumberFormat="1">
      <alignment shrinkToFit="0" wrapText="0"/>
    </xf>
    <xf borderId="0" fillId="0" fontId="3" numFmtId="10" xfId="0" applyAlignment="1" applyFont="1" applyNumberFormat="1">
      <alignment shrinkToFit="0" wrapText="0"/>
    </xf>
    <xf borderId="95" fillId="0" fontId="3" numFmtId="168" xfId="0" applyAlignment="1" applyBorder="1" applyFont="1" applyNumberFormat="1">
      <alignment shrinkToFit="0" wrapText="0"/>
    </xf>
    <xf borderId="101" fillId="0" fontId="1" numFmtId="0" xfId="0" applyBorder="1" applyFont="1"/>
    <xf borderId="94" fillId="0" fontId="3" numFmtId="164" xfId="0" applyAlignment="1" applyBorder="1" applyFont="1" applyNumberFormat="1">
      <alignment shrinkToFit="0" wrapText="0"/>
    </xf>
    <xf borderId="100" fillId="0" fontId="3" numFmtId="0" xfId="0" applyBorder="1" applyFont="1"/>
    <xf borderId="101" fillId="0" fontId="3" numFmtId="0" xfId="0" applyBorder="1" applyFont="1"/>
    <xf borderId="102" fillId="0" fontId="3" numFmtId="174" xfId="0" applyAlignment="1" applyBorder="1" applyFont="1" applyNumberFormat="1">
      <alignment readingOrder="0" shrinkToFit="0" wrapText="0"/>
    </xf>
    <xf borderId="103" fillId="0" fontId="3" numFmtId="0" xfId="0" applyAlignment="1" applyBorder="1" applyFont="1">
      <alignment readingOrder="0" shrinkToFit="0" wrapText="0"/>
    </xf>
    <xf borderId="103" fillId="0" fontId="3" numFmtId="172" xfId="0" applyAlignment="1" applyBorder="1" applyFont="1" applyNumberFormat="1">
      <alignment readingOrder="0" shrinkToFit="0" wrapText="0"/>
    </xf>
    <xf borderId="103" fillId="0" fontId="3" numFmtId="168" xfId="0" applyAlignment="1" applyBorder="1" applyFont="1" applyNumberFormat="1">
      <alignment readingOrder="0" shrinkToFit="0" wrapText="0"/>
    </xf>
    <xf borderId="104" fillId="0" fontId="3" numFmtId="168" xfId="0" applyAlignment="1" applyBorder="1" applyFont="1" applyNumberFormat="1">
      <alignment readingOrder="0" shrinkToFit="0" wrapText="0"/>
    </xf>
    <xf borderId="100" fillId="0" fontId="3" numFmtId="0" xfId="0" applyAlignment="1" applyBorder="1" applyFont="1">
      <alignment shrinkToFit="0" wrapText="0"/>
    </xf>
    <xf borderId="101" fillId="0" fontId="3" numFmtId="0" xfId="0" applyAlignment="1" applyBorder="1" applyFont="1">
      <alignment shrinkToFit="0" wrapText="1"/>
    </xf>
    <xf borderId="105" fillId="0" fontId="3" numFmtId="0" xfId="0" applyAlignment="1" applyBorder="1" applyFont="1">
      <alignment shrinkToFit="0" wrapText="0"/>
    </xf>
    <xf borderId="106" fillId="0" fontId="3" numFmtId="0" xfId="0" applyAlignment="1" applyBorder="1" applyFont="1">
      <alignment shrinkToFit="0" wrapText="1"/>
    </xf>
    <xf borderId="55" fillId="0" fontId="1" numFmtId="0" xfId="0" applyBorder="1" applyFont="1"/>
    <xf borderId="56" fillId="0" fontId="1" numFmtId="0" xfId="0" applyBorder="1" applyFont="1"/>
    <xf borderId="57" fillId="0" fontId="1" numFmtId="0" xfId="0" applyBorder="1" applyFont="1"/>
    <xf borderId="90" fillId="0" fontId="3" numFmtId="168" xfId="0" applyAlignment="1" applyBorder="1" applyFont="1" applyNumberFormat="1">
      <alignment shrinkToFit="0" wrapText="0"/>
    </xf>
    <xf borderId="91" fillId="0" fontId="3" numFmtId="168" xfId="0" applyAlignment="1" applyBorder="1" applyFont="1" applyNumberFormat="1">
      <alignment shrinkToFit="0" wrapText="0"/>
    </xf>
    <xf borderId="91" fillId="0" fontId="3" numFmtId="168" xfId="0" applyAlignment="1" applyBorder="1" applyFont="1" applyNumberFormat="1">
      <alignment shrinkToFit="0" wrapText="1"/>
    </xf>
    <xf borderId="92" fillId="0" fontId="3" numFmtId="0" xfId="0" applyAlignment="1" applyBorder="1" applyFont="1">
      <alignment shrinkToFit="0" wrapText="1"/>
    </xf>
    <xf borderId="102" fillId="0" fontId="3" numFmtId="0" xfId="0" applyAlignment="1" applyBorder="1" applyFont="1">
      <alignment shrinkToFit="0" wrapText="0"/>
    </xf>
    <xf borderId="103" fillId="0" fontId="3" numFmtId="0" xfId="0" applyAlignment="1" applyBorder="1" applyFont="1">
      <alignment shrinkToFit="0" wrapText="0"/>
    </xf>
    <xf borderId="104" fillId="0" fontId="3" numFmtId="0" xfId="0" applyAlignment="1" applyBorder="1" applyFont="1">
      <alignment shrinkToFit="0" wrapText="0"/>
    </xf>
    <xf borderId="95" fillId="0" fontId="3" numFmtId="0" xfId="0" applyAlignment="1" applyBorder="1" applyFont="1">
      <alignment shrinkToFit="0" wrapText="1"/>
    </xf>
    <xf borderId="6" fillId="0" fontId="1" numFmtId="1" xfId="0" applyBorder="1" applyFont="1" applyNumberFormat="1"/>
    <xf borderId="7" fillId="0" fontId="1" numFmtId="1" xfId="0" applyBorder="1" applyFont="1" applyNumberFormat="1"/>
    <xf borderId="19" fillId="0" fontId="1" numFmtId="1" xfId="0" applyBorder="1" applyFont="1" applyNumberFormat="1"/>
    <xf borderId="0" fillId="0" fontId="1" numFmtId="1" xfId="0" applyFont="1" applyNumberFormat="1"/>
    <xf borderId="98" fillId="0" fontId="3" numFmtId="0" xfId="0" applyAlignment="1" applyBorder="1" applyFont="1">
      <alignment shrinkToFit="0" wrapText="1"/>
    </xf>
    <xf borderId="107" fillId="0" fontId="3" numFmtId="0" xfId="0" applyAlignment="1" applyBorder="1" applyFont="1">
      <alignment shrinkToFit="0" wrapText="1"/>
    </xf>
    <xf borderId="107" fillId="0" fontId="3" numFmtId="168" xfId="0" applyAlignment="1" applyBorder="1" applyFont="1" applyNumberFormat="1">
      <alignment shrinkToFit="0" wrapText="1"/>
    </xf>
    <xf borderId="99" fillId="0" fontId="3" numFmtId="168" xfId="0" applyAlignment="1" applyBorder="1" applyFont="1" applyNumberFormat="1">
      <alignment shrinkToFit="0" wrapText="1"/>
    </xf>
    <xf borderId="0" fillId="0" fontId="1" numFmtId="164" xfId="0" applyFont="1" applyNumberFormat="1"/>
    <xf borderId="1" fillId="0" fontId="1" numFmtId="1" xfId="0" applyBorder="1" applyFont="1" applyNumberFormat="1"/>
    <xf borderId="0" fillId="0" fontId="3" numFmtId="1" xfId="0" applyAlignment="1" applyFont="1" applyNumberFormat="1">
      <alignment shrinkToFit="0" wrapText="1"/>
    </xf>
    <xf borderId="100" fillId="0" fontId="3" numFmtId="0" xfId="0" applyAlignment="1" applyBorder="1" applyFont="1">
      <alignment shrinkToFit="0" wrapText="1"/>
    </xf>
    <xf borderId="0" fillId="0" fontId="1" numFmtId="174" xfId="0" applyFont="1" applyNumberFormat="1"/>
    <xf borderId="100" fillId="0" fontId="3" numFmtId="174" xfId="0" applyAlignment="1" applyBorder="1" applyFont="1" applyNumberFormat="1">
      <alignment shrinkToFit="0" wrapText="1"/>
    </xf>
    <xf borderId="0" fillId="0" fontId="3" numFmtId="172" xfId="0" applyAlignment="1" applyFont="1" applyNumberFormat="1">
      <alignment shrinkToFit="0" wrapText="1"/>
    </xf>
    <xf borderId="0" fillId="0" fontId="3" numFmtId="168" xfId="0" applyAlignment="1" applyFont="1" applyNumberFormat="1">
      <alignment shrinkToFit="0" wrapText="1"/>
    </xf>
    <xf borderId="101" fillId="0" fontId="3" numFmtId="168" xfId="0" applyAlignment="1" applyBorder="1" applyFont="1" applyNumberFormat="1">
      <alignment shrinkToFit="0" wrapText="1"/>
    </xf>
    <xf borderId="103" fillId="0" fontId="3" numFmtId="0" xfId="0" applyAlignment="1" applyBorder="1" applyFont="1">
      <alignment shrinkToFit="0" wrapText="1"/>
    </xf>
    <xf borderId="104" fillId="0" fontId="3" numFmtId="0" xfId="0" applyAlignment="1" applyBorder="1" applyFont="1">
      <alignment shrinkToFit="0" wrapText="1"/>
    </xf>
    <xf borderId="19" fillId="0" fontId="1" numFmtId="174" xfId="0" applyBorder="1" applyFont="1" applyNumberFormat="1"/>
    <xf borderId="108" fillId="0" fontId="1" numFmtId="0" xfId="0" applyBorder="1" applyFont="1"/>
    <xf borderId="109" fillId="0" fontId="1" numFmtId="0" xfId="0" applyBorder="1" applyFont="1"/>
    <xf borderId="110" fillId="0" fontId="1" numFmtId="0" xfId="0" applyBorder="1" applyFont="1"/>
    <xf borderId="111" fillId="0" fontId="1" numFmtId="0" xfId="0" applyBorder="1" applyFont="1"/>
    <xf borderId="112" fillId="0" fontId="1" numFmtId="0" xfId="0" applyBorder="1" applyFont="1"/>
    <xf borderId="105" fillId="0" fontId="3" numFmtId="174" xfId="0" applyAlignment="1" applyBorder="1" applyFont="1" applyNumberFormat="1">
      <alignment shrinkToFit="0" wrapText="1"/>
    </xf>
    <xf borderId="113" fillId="0" fontId="3" numFmtId="0" xfId="0" applyAlignment="1" applyBorder="1" applyFont="1">
      <alignment shrinkToFit="0" wrapText="1"/>
    </xf>
    <xf borderId="113" fillId="0" fontId="3" numFmtId="172" xfId="0" applyAlignment="1" applyBorder="1" applyFont="1" applyNumberFormat="1">
      <alignment shrinkToFit="0" wrapText="1"/>
    </xf>
    <xf borderId="113" fillId="0" fontId="3" numFmtId="168" xfId="0" applyAlignment="1" applyBorder="1" applyFont="1" applyNumberFormat="1">
      <alignment shrinkToFit="0" wrapText="1"/>
    </xf>
    <xf borderId="106" fillId="0" fontId="3" numFmtId="168" xfId="0" applyAlignment="1" applyBorder="1" applyFont="1" applyNumberFormat="1">
      <alignment shrinkToFit="0" wrapText="1"/>
    </xf>
    <xf borderId="0" fillId="0" fontId="59" numFmtId="0" xfId="0" applyAlignment="1" applyFont="1">
      <alignment readingOrder="0" shrinkToFit="0" wrapText="1"/>
    </xf>
    <xf borderId="0" fillId="0" fontId="59" numFmtId="0" xfId="0" applyAlignment="1" applyFont="1">
      <alignment readingOrder="0" shrinkToFit="0" wrapText="0"/>
    </xf>
    <xf borderId="91" fillId="0" fontId="1" numFmtId="0" xfId="0" applyBorder="1" applyFont="1"/>
    <xf borderId="92" fillId="0" fontId="1" numFmtId="0" xfId="0" applyBorder="1" applyFont="1"/>
    <xf borderId="90" fillId="0" fontId="3" numFmtId="0" xfId="0" applyAlignment="1" applyBorder="1" applyFont="1">
      <alignment shrinkToFit="0" wrapText="1"/>
    </xf>
    <xf borderId="91" fillId="0" fontId="3" numFmtId="0" xfId="0" applyAlignment="1" applyBorder="1" applyFont="1">
      <alignment shrinkToFit="0" wrapText="1"/>
    </xf>
    <xf borderId="91" fillId="0" fontId="3" numFmtId="164" xfId="0" applyAlignment="1" applyBorder="1" applyFont="1" applyNumberFormat="1">
      <alignment shrinkToFit="0" wrapText="1"/>
    </xf>
    <xf borderId="91" fillId="0" fontId="3" numFmtId="49" xfId="0" applyAlignment="1" applyBorder="1" applyFont="1" applyNumberFormat="1">
      <alignment shrinkToFit="0" wrapText="1"/>
    </xf>
    <xf borderId="0" fillId="0" fontId="3" numFmtId="168" xfId="0" applyAlignment="1" applyFont="1" applyNumberFormat="1">
      <alignment shrinkToFit="0" wrapText="0"/>
    </xf>
    <xf borderId="95" fillId="0" fontId="1" numFmtId="168" xfId="0" applyBorder="1" applyFont="1" applyNumberFormat="1"/>
    <xf borderId="94" fillId="0" fontId="3" numFmtId="0" xfId="0" applyAlignment="1" applyBorder="1" applyFont="1">
      <alignment shrinkToFit="0" wrapText="1"/>
    </xf>
    <xf borderId="0" fillId="0" fontId="3" numFmtId="164" xfId="0" applyAlignment="1" applyFont="1" applyNumberFormat="1">
      <alignment shrinkToFit="0" wrapText="1"/>
    </xf>
    <xf borderId="0" fillId="0" fontId="3" numFmtId="49" xfId="0" applyAlignment="1" applyFont="1" applyNumberFormat="1">
      <alignment shrinkToFit="0" wrapText="1"/>
    </xf>
    <xf borderId="0" fillId="0" fontId="3" numFmtId="10" xfId="0" applyAlignment="1" applyFont="1" applyNumberFormat="1">
      <alignment shrinkToFit="0" wrapText="1"/>
    </xf>
    <xf borderId="0" fillId="0" fontId="3" numFmtId="165" xfId="0" applyAlignment="1" applyFont="1" applyNumberFormat="1">
      <alignment shrinkToFit="0" wrapText="1"/>
    </xf>
    <xf borderId="0" fillId="0" fontId="3" numFmtId="166" xfId="0" applyAlignment="1" applyFont="1" applyNumberFormat="1">
      <alignment shrinkToFit="0" wrapText="1"/>
    </xf>
    <xf borderId="0" fillId="0" fontId="1" numFmtId="0" xfId="0" applyAlignment="1" applyFont="1">
      <alignment shrinkToFit="0" wrapText="1"/>
    </xf>
    <xf borderId="114" fillId="0" fontId="1" numFmtId="0" xfId="0" applyBorder="1" applyFont="1"/>
    <xf borderId="115" fillId="0" fontId="1" numFmtId="0" xfId="0" applyBorder="1" applyFont="1"/>
    <xf borderId="116" fillId="0" fontId="1" numFmtId="0" xfId="0" applyBorder="1" applyFont="1"/>
    <xf borderId="94" fillId="0" fontId="59" numFmtId="0" xfId="0" applyAlignment="1" applyBorder="1" applyFont="1">
      <alignment shrinkToFit="0" wrapText="1"/>
    </xf>
    <xf borderId="0" fillId="0" fontId="59" numFmtId="0" xfId="0" applyAlignment="1" applyFont="1">
      <alignment shrinkToFit="0" wrapText="1"/>
    </xf>
    <xf borderId="0" fillId="0" fontId="59" numFmtId="49" xfId="0" applyAlignment="1" applyFont="1" applyNumberFormat="1">
      <alignment shrinkToFit="0" wrapText="1"/>
    </xf>
    <xf borderId="0" fillId="0" fontId="59" numFmtId="0" xfId="0" applyAlignment="1" applyFont="1">
      <alignment shrinkToFit="0" wrapText="0"/>
    </xf>
    <xf borderId="95" fillId="0" fontId="59" numFmtId="0" xfId="0" applyAlignment="1" applyBorder="1" applyFont="1">
      <alignment shrinkToFit="0" wrapText="1"/>
    </xf>
    <xf borderId="95" fillId="0" fontId="3" numFmtId="164" xfId="0" applyAlignment="1" applyBorder="1" applyFont="1" applyNumberFormat="1">
      <alignment shrinkToFit="0" wrapText="1"/>
    </xf>
    <xf borderId="9" fillId="13" fontId="1" numFmtId="0" xfId="0" applyAlignment="1" applyBorder="1" applyFont="1">
      <alignment readingOrder="0" shrinkToFit="0" wrapText="0"/>
    </xf>
    <xf borderId="117" fillId="22" fontId="18" numFmtId="0" xfId="0" applyAlignment="1" applyBorder="1" applyFont="1">
      <alignment horizontal="right" vertical="bottom"/>
    </xf>
    <xf borderId="118" fillId="22" fontId="18" numFmtId="0" xfId="0" applyAlignment="1" applyBorder="1" applyFont="1">
      <alignment horizontal="right" readingOrder="0" vertical="bottom"/>
    </xf>
    <xf borderId="119" fillId="22" fontId="18" numFmtId="168" xfId="0" applyAlignment="1" applyBorder="1" applyFont="1" applyNumberFormat="1">
      <alignment horizontal="right" vertical="bottom"/>
    </xf>
    <xf borderId="120" fillId="13" fontId="18" numFmtId="0" xfId="0" applyAlignment="1" applyBorder="1" applyFont="1">
      <alignment horizontal="right" vertical="bottom"/>
    </xf>
    <xf borderId="121" fillId="13" fontId="18" numFmtId="0" xfId="0" applyAlignment="1" applyBorder="1" applyFont="1">
      <alignment horizontal="right" vertical="bottom"/>
    </xf>
    <xf borderId="122" fillId="13" fontId="18" numFmtId="168" xfId="0" applyAlignment="1" applyBorder="1" applyFont="1" applyNumberFormat="1">
      <alignment horizontal="right" vertical="bottom"/>
    </xf>
    <xf borderId="9" fillId="0" fontId="60" numFmtId="0" xfId="0" applyAlignment="1" applyBorder="1" applyFont="1">
      <alignment readingOrder="0" shrinkToFit="0" wrapText="0"/>
    </xf>
    <xf borderId="120" fillId="34" fontId="61" numFmtId="0" xfId="0" applyAlignment="1" applyBorder="1" applyFill="1" applyFont="1">
      <alignment horizontal="right" vertical="bottom"/>
    </xf>
    <xf borderId="121" fillId="34" fontId="61" numFmtId="0" xfId="0" applyAlignment="1" applyBorder="1" applyFont="1">
      <alignment horizontal="right" vertical="bottom"/>
    </xf>
    <xf borderId="9" fillId="34" fontId="61" numFmtId="168" xfId="0" applyAlignment="1" applyBorder="1" applyFont="1" applyNumberFormat="1">
      <alignment horizontal="right" vertical="bottom"/>
    </xf>
    <xf borderId="10" fillId="34" fontId="61" numFmtId="168" xfId="0" applyAlignment="1" applyBorder="1" applyFont="1" applyNumberFormat="1">
      <alignment horizontal="right" vertical="bottom"/>
    </xf>
    <xf borderId="122" fillId="34" fontId="61" numFmtId="168" xfId="0" applyAlignment="1" applyBorder="1" applyFont="1" applyNumberFormat="1">
      <alignment horizontal="right" vertical="bottom"/>
    </xf>
    <xf borderId="9" fillId="15" fontId="18" numFmtId="168" xfId="0" applyAlignment="1" applyBorder="1" applyFont="1" applyNumberFormat="1">
      <alignment horizontal="right" vertical="bottom"/>
    </xf>
    <xf borderId="10" fillId="15" fontId="18" numFmtId="168" xfId="0" applyAlignment="1" applyBorder="1" applyFont="1" applyNumberFormat="1">
      <alignment horizontal="right" vertical="bottom"/>
    </xf>
    <xf borderId="122" fillId="15" fontId="18" numFmtId="168" xfId="0" applyAlignment="1" applyBorder="1" applyFont="1" applyNumberFormat="1">
      <alignment horizontal="right" vertical="bottom"/>
    </xf>
    <xf borderId="120" fillId="26" fontId="18" numFmtId="0" xfId="0" applyAlignment="1" applyBorder="1" applyFont="1">
      <alignment horizontal="right" vertical="bottom"/>
    </xf>
    <xf borderId="121" fillId="26" fontId="18" numFmtId="0" xfId="0" applyAlignment="1" applyBorder="1" applyFont="1">
      <alignment horizontal="right" vertical="bottom"/>
    </xf>
    <xf borderId="122" fillId="26" fontId="18" numFmtId="168" xfId="0" applyAlignment="1" applyBorder="1" applyFont="1" applyNumberFormat="1">
      <alignment horizontal="right" vertical="bottom"/>
    </xf>
    <xf borderId="9" fillId="0" fontId="62" numFmtId="0" xfId="0" applyAlignment="1" applyBorder="1" applyFont="1">
      <alignment readingOrder="0" shrinkToFit="0" wrapText="0"/>
    </xf>
    <xf borderId="120" fillId="22" fontId="18" numFmtId="0" xfId="0" applyAlignment="1" applyBorder="1" applyFont="1">
      <alignment horizontal="right" vertical="bottom"/>
    </xf>
    <xf borderId="121" fillId="22" fontId="18" numFmtId="0" xfId="0" applyAlignment="1" applyBorder="1" applyFont="1">
      <alignment horizontal="right" vertical="bottom"/>
    </xf>
    <xf borderId="9" fillId="22" fontId="18" numFmtId="168" xfId="0" applyAlignment="1" applyBorder="1" applyFont="1" applyNumberFormat="1">
      <alignment horizontal="right" vertical="bottom"/>
    </xf>
    <xf borderId="10" fillId="22" fontId="18" numFmtId="168" xfId="0" applyAlignment="1" applyBorder="1" applyFont="1" applyNumberFormat="1">
      <alignment horizontal="right" vertical="bottom"/>
    </xf>
    <xf borderId="122" fillId="22" fontId="18" numFmtId="168" xfId="0" applyAlignment="1" applyBorder="1" applyFont="1" applyNumberFormat="1">
      <alignment horizontal="right" vertical="bottom"/>
    </xf>
    <xf borderId="0" fillId="22" fontId="1" numFmtId="0" xfId="0" applyAlignment="1" applyFont="1">
      <alignment readingOrder="0"/>
    </xf>
    <xf borderId="121" fillId="22" fontId="18" numFmtId="0" xfId="0" applyAlignment="1" applyBorder="1" applyFont="1">
      <alignment horizontal="right" readingOrder="0" vertical="bottom"/>
    </xf>
    <xf borderId="120" fillId="0" fontId="1" numFmtId="0" xfId="0" applyBorder="1" applyFont="1"/>
    <xf borderId="121" fillId="0" fontId="1" numFmtId="0" xfId="0" applyAlignment="1" applyBorder="1" applyFont="1">
      <alignment horizontal="right" readingOrder="0"/>
    </xf>
    <xf borderId="9" fillId="0" fontId="1" numFmtId="164" xfId="0" applyBorder="1" applyFont="1" applyNumberFormat="1"/>
    <xf borderId="10" fillId="0" fontId="1" numFmtId="164" xfId="0" applyBorder="1" applyFont="1" applyNumberFormat="1"/>
    <xf borderId="0" fillId="22" fontId="15" numFmtId="0" xfId="0" applyAlignment="1" applyFont="1">
      <alignment vertical="bottom"/>
    </xf>
    <xf borderId="122" fillId="0" fontId="1" numFmtId="164" xfId="0" applyBorder="1" applyFont="1" applyNumberFormat="1"/>
    <xf borderId="0" fillId="0" fontId="3" numFmtId="1" xfId="0" applyAlignment="1" applyFont="1" applyNumberFormat="1">
      <alignment shrinkToFit="0" wrapText="1"/>
    </xf>
    <xf borderId="0" fillId="0" fontId="3" numFmtId="167" xfId="0" applyAlignment="1" applyFont="1" applyNumberFormat="1">
      <alignment shrinkToFit="0" wrapText="1"/>
    </xf>
    <xf borderId="123" fillId="13" fontId="18" numFmtId="0" xfId="0" applyAlignment="1" applyBorder="1" applyFont="1">
      <alignment horizontal="right" vertical="bottom"/>
    </xf>
    <xf borderId="124" fillId="13" fontId="18" numFmtId="0" xfId="0" applyAlignment="1" applyBorder="1" applyFont="1">
      <alignment horizontal="right" vertical="bottom"/>
    </xf>
    <xf borderId="125" fillId="16" fontId="18" numFmtId="0" xfId="0" applyAlignment="1" applyBorder="1" applyFont="1">
      <alignment horizontal="right" vertical="bottom"/>
    </xf>
    <xf borderId="126" fillId="16" fontId="18" numFmtId="0" xfId="0" applyAlignment="1" applyBorder="1" applyFont="1">
      <alignment horizontal="right" vertical="bottom"/>
    </xf>
    <xf borderId="127" fillId="16" fontId="18" numFmtId="0" xfId="0" applyAlignment="1" applyBorder="1" applyFont="1">
      <alignment horizontal="right" vertical="bottom"/>
    </xf>
    <xf borderId="94" fillId="0" fontId="3" numFmtId="0" xfId="0" applyBorder="1" applyFont="1"/>
    <xf borderId="0" fillId="0" fontId="3" numFmtId="1" xfId="0" applyFont="1" applyNumberFormat="1"/>
    <xf borderId="0" fillId="0" fontId="3" numFmtId="164" xfId="0" applyFont="1" applyNumberFormat="1"/>
    <xf borderId="0" fillId="0" fontId="3" numFmtId="49" xfId="0" applyFont="1" applyNumberFormat="1"/>
    <xf borderId="0" fillId="0" fontId="3" numFmtId="167" xfId="0" applyFont="1" applyNumberFormat="1"/>
    <xf borderId="95" fillId="0" fontId="3" numFmtId="0" xfId="0" applyBorder="1" applyFont="1"/>
    <xf borderId="95" fillId="0" fontId="3" numFmtId="164" xfId="0" applyBorder="1" applyFont="1" applyNumberFormat="1"/>
    <xf borderId="9" fillId="22" fontId="1" numFmtId="0" xfId="0" applyAlignment="1" applyBorder="1" applyFont="1">
      <alignment readingOrder="0"/>
    </xf>
    <xf borderId="0" fillId="0" fontId="3" numFmtId="168" xfId="0" applyFont="1" applyNumberFormat="1"/>
    <xf borderId="128" fillId="0" fontId="2" numFmtId="0" xfId="0" applyAlignment="1" applyBorder="1" applyFont="1">
      <alignment readingOrder="0"/>
    </xf>
    <xf borderId="129" fillId="0" fontId="3" numFmtId="168" xfId="0" applyBorder="1" applyFont="1" applyNumberFormat="1"/>
    <xf borderId="10" fillId="20" fontId="1" numFmtId="10" xfId="0" applyAlignment="1" applyBorder="1" applyFont="1" applyNumberFormat="1">
      <alignment readingOrder="0"/>
    </xf>
    <xf borderId="130" fillId="0" fontId="1" numFmtId="164" xfId="0" applyAlignment="1" applyBorder="1" applyFont="1" applyNumberFormat="1">
      <alignment readingOrder="0"/>
    </xf>
    <xf borderId="131" fillId="0" fontId="3" numFmtId="164" xfId="0" applyBorder="1" applyFont="1" applyNumberFormat="1"/>
    <xf borderId="130" fillId="0" fontId="1" numFmtId="0" xfId="0" applyAlignment="1" applyBorder="1" applyFont="1">
      <alignment readingOrder="0"/>
    </xf>
    <xf borderId="132" fillId="0" fontId="1" numFmtId="0" xfId="0" applyAlignment="1" applyBorder="1" applyFont="1">
      <alignment readingOrder="0"/>
    </xf>
    <xf borderId="133" fillId="0" fontId="1" numFmtId="0" xfId="0" applyAlignment="1" applyBorder="1" applyFont="1">
      <alignment readingOrder="0"/>
    </xf>
    <xf borderId="133" fillId="0" fontId="1" numFmtId="168" xfId="0" applyAlignment="1" applyBorder="1" applyFont="1" applyNumberFormat="1">
      <alignment readingOrder="0"/>
    </xf>
    <xf borderId="134" fillId="0" fontId="2" numFmtId="168" xfId="0" applyAlignment="1" applyBorder="1" applyFont="1" applyNumberFormat="1">
      <alignment readingOrder="0"/>
    </xf>
    <xf borderId="0" fillId="0" fontId="1" numFmtId="10" xfId="0" applyFont="1" applyNumberFormat="1"/>
    <xf borderId="130" fillId="0" fontId="1" numFmtId="1" xfId="0" applyBorder="1" applyFont="1" applyNumberFormat="1"/>
    <xf borderId="131" fillId="0" fontId="1" numFmtId="164" xfId="0" applyBorder="1" applyFont="1" applyNumberFormat="1"/>
    <xf borderId="135" fillId="13" fontId="1" numFmtId="0" xfId="0" applyAlignment="1" applyBorder="1" applyFont="1">
      <alignment readingOrder="0"/>
    </xf>
    <xf borderId="10" fillId="13" fontId="1" numFmtId="0" xfId="0" applyAlignment="1" applyBorder="1" applyFont="1">
      <alignment readingOrder="0"/>
    </xf>
    <xf borderId="0" fillId="13" fontId="1" numFmtId="0" xfId="0" applyAlignment="1" applyFont="1">
      <alignment readingOrder="0"/>
    </xf>
    <xf borderId="122" fillId="13" fontId="2" numFmtId="0" xfId="0" applyAlignment="1" applyBorder="1" applyFont="1">
      <alignment readingOrder="0"/>
    </xf>
    <xf borderId="135" fillId="0" fontId="1" numFmtId="174" xfId="0" applyAlignment="1" applyBorder="1" applyFont="1" applyNumberFormat="1">
      <alignment readingOrder="0"/>
    </xf>
    <xf borderId="10" fillId="0" fontId="1" numFmtId="0" xfId="0" applyAlignment="1" applyBorder="1" applyFont="1">
      <alignment readingOrder="0"/>
    </xf>
    <xf borderId="10" fillId="0" fontId="1" numFmtId="172" xfId="0" applyAlignment="1" applyBorder="1" applyFont="1" applyNumberFormat="1">
      <alignment readingOrder="0"/>
    </xf>
    <xf borderId="10" fillId="0" fontId="1" numFmtId="0" xfId="0" applyAlignment="1" applyBorder="1" applyFont="1">
      <alignment horizontal="center"/>
    </xf>
    <xf borderId="10" fillId="0" fontId="1" numFmtId="0" xfId="0" applyBorder="1" applyFont="1"/>
    <xf borderId="122" fillId="0" fontId="2" numFmtId="168" xfId="0" applyAlignment="1" applyBorder="1" applyFont="1" applyNumberFormat="1">
      <alignment readingOrder="0"/>
    </xf>
    <xf borderId="130" fillId="0" fontId="1" numFmtId="0" xfId="0" applyBorder="1" applyFont="1"/>
    <xf borderId="0" fillId="0" fontId="3" numFmtId="0" xfId="0" applyAlignment="1" applyFont="1">
      <alignment readingOrder="0"/>
    </xf>
    <xf borderId="0" fillId="35" fontId="1" numFmtId="168" xfId="0" applyFill="1" applyFont="1" applyNumberFormat="1"/>
    <xf borderId="136" fillId="35" fontId="1" numFmtId="1" xfId="0" applyBorder="1" applyFont="1" applyNumberFormat="1"/>
    <xf borderId="137" fillId="35" fontId="1" numFmtId="164" xfId="0" applyBorder="1" applyFont="1" applyNumberFormat="1"/>
    <xf borderId="0" fillId="35" fontId="3" numFmtId="0" xfId="0" applyFont="1"/>
    <xf borderId="138" fillId="0" fontId="1" numFmtId="174" xfId="0" applyAlignment="1" applyBorder="1" applyFont="1" applyNumberFormat="1">
      <alignment readingOrder="0"/>
    </xf>
    <xf borderId="126" fillId="0" fontId="1" numFmtId="0" xfId="0" applyAlignment="1" applyBorder="1" applyFont="1">
      <alignment readingOrder="0"/>
    </xf>
    <xf borderId="126" fillId="0" fontId="1" numFmtId="172" xfId="0" applyAlignment="1" applyBorder="1" applyFont="1" applyNumberFormat="1">
      <alignment readingOrder="0"/>
    </xf>
    <xf borderId="126" fillId="0" fontId="1" numFmtId="0" xfId="0" applyAlignment="1" applyBorder="1" applyFont="1">
      <alignment horizontal="center"/>
    </xf>
    <xf borderId="22" fillId="0" fontId="1" numFmtId="0" xfId="0" applyAlignment="1" applyBorder="1" applyFont="1">
      <alignment readingOrder="0"/>
    </xf>
    <xf borderId="23" fillId="0" fontId="1" numFmtId="0" xfId="0" applyBorder="1" applyFont="1"/>
    <xf borderId="23" fillId="0" fontId="1" numFmtId="0" xfId="0" applyAlignment="1" applyBorder="1" applyFont="1">
      <alignment readingOrder="0"/>
    </xf>
    <xf borderId="24" fillId="0" fontId="1" numFmtId="0" xfId="0" applyBorder="1" applyFont="1"/>
    <xf borderId="139" fillId="20" fontId="1" numFmtId="0" xfId="0" applyBorder="1" applyFont="1"/>
    <xf borderId="140" fillId="0" fontId="1" numFmtId="0" xfId="0" applyBorder="1" applyFont="1"/>
    <xf borderId="141" fillId="22" fontId="1" numFmtId="0" xfId="0" applyAlignment="1" applyBorder="1" applyFont="1">
      <alignment readingOrder="0"/>
    </xf>
    <xf borderId="0" fillId="0" fontId="1" numFmtId="168" xfId="0" applyAlignment="1" applyFont="1" applyNumberFormat="1">
      <alignment readingOrder="0"/>
    </xf>
    <xf borderId="142" fillId="22" fontId="1" numFmtId="0" xfId="0" applyAlignment="1" applyBorder="1" applyFont="1">
      <alignment readingOrder="0"/>
    </xf>
    <xf borderId="32" fillId="22" fontId="1" numFmtId="0" xfId="0" applyAlignment="1" applyBorder="1" applyFont="1">
      <alignment readingOrder="0"/>
    </xf>
    <xf borderId="143" fillId="0" fontId="1" numFmtId="0" xfId="0" applyAlignment="1" applyBorder="1" applyFont="1">
      <alignment readingOrder="0"/>
    </xf>
    <xf borderId="144" fillId="0" fontId="1" numFmtId="9" xfId="0" applyAlignment="1" applyBorder="1" applyFont="1" applyNumberFormat="1">
      <alignment readingOrder="0"/>
    </xf>
    <xf borderId="143" fillId="0" fontId="1" numFmtId="9" xfId="0" applyAlignment="1" applyBorder="1" applyFont="1" applyNumberFormat="1">
      <alignment readingOrder="0"/>
    </xf>
    <xf borderId="30" fillId="0" fontId="1" numFmtId="0" xfId="0" applyBorder="1" applyFont="1"/>
    <xf borderId="20" fillId="22" fontId="1" numFmtId="0" xfId="0" applyAlignment="1" applyBorder="1" applyFont="1">
      <alignment readingOrder="0"/>
    </xf>
    <xf borderId="0" fillId="0" fontId="1" numFmtId="9" xfId="0" applyAlignment="1" applyFont="1" applyNumberFormat="1">
      <alignment readingOrder="0"/>
    </xf>
    <xf borderId="143" fillId="0" fontId="1" numFmtId="0" xfId="0" applyBorder="1" applyFont="1"/>
    <xf borderId="44" fillId="0" fontId="1" numFmtId="0" xfId="0" applyBorder="1" applyFont="1"/>
    <xf borderId="145" fillId="0" fontId="1" numFmtId="0" xfId="0" applyBorder="1" applyFont="1"/>
    <xf borderId="146" fillId="0" fontId="1" numFmtId="9" xfId="0" applyAlignment="1" applyBorder="1" applyFont="1" applyNumberFormat="1">
      <alignment readingOrder="0"/>
    </xf>
    <xf borderId="145" fillId="0" fontId="1" numFmtId="9" xfId="0" applyAlignment="1" applyBorder="1" applyFont="1" applyNumberFormat="1">
      <alignment readingOrder="0"/>
    </xf>
    <xf borderId="37" fillId="0" fontId="1" numFmtId="0" xfId="0" applyBorder="1" applyFont="1"/>
    <xf borderId="11" fillId="0" fontId="1" numFmtId="0" xfId="0" applyAlignment="1" applyBorder="1" applyFont="1">
      <alignment horizontal="right" readingOrder="0"/>
    </xf>
    <xf borderId="10" fillId="20" fontId="1" numFmtId="0" xfId="0" applyBorder="1" applyFont="1"/>
    <xf borderId="0" fillId="4" fontId="11" numFmtId="9" xfId="0" applyAlignment="1" applyFont="1" applyNumberFormat="1">
      <alignment readingOrder="0"/>
    </xf>
    <xf borderId="0" fillId="0" fontId="15" numFmtId="0" xfId="0" applyAlignment="1" applyFont="1">
      <alignment vertical="bottom"/>
    </xf>
    <xf borderId="0" fillId="0" fontId="15" numFmtId="0" xfId="0" applyAlignment="1" applyFont="1">
      <alignment readingOrder="0" vertical="bottom"/>
    </xf>
    <xf borderId="11" fillId="0" fontId="15" numFmtId="0" xfId="0" applyAlignment="1" applyBorder="1" applyFont="1">
      <alignment horizontal="right" vertical="bottom"/>
    </xf>
    <xf borderId="10" fillId="20" fontId="15" numFmtId="0" xfId="0" applyAlignment="1" applyBorder="1" applyFont="1">
      <alignment vertical="bottom"/>
    </xf>
    <xf borderId="0" fillId="0" fontId="3" numFmtId="49" xfId="0" applyAlignment="1" applyFont="1" applyNumberFormat="1">
      <alignment shrinkToFit="0" wrapText="0"/>
    </xf>
    <xf borderId="0" fillId="20" fontId="15" numFmtId="0" xfId="0" applyAlignment="1" applyFont="1">
      <alignment vertical="bottom"/>
    </xf>
    <xf borderId="0" fillId="20" fontId="1" numFmtId="0" xfId="0" applyFont="1"/>
    <xf borderId="11" fillId="0" fontId="1" numFmtId="0" xfId="0" applyAlignment="1" applyBorder="1" applyFont="1">
      <alignment readingOrder="0"/>
    </xf>
    <xf borderId="10" fillId="0" fontId="1" numFmtId="9" xfId="0" applyAlignment="1" applyBorder="1" applyFont="1" applyNumberFormat="1">
      <alignment readingOrder="0"/>
    </xf>
    <xf borderId="10" fillId="0" fontId="1" numFmtId="9" xfId="0" applyBorder="1" applyFont="1" applyNumberFormat="1"/>
    <xf borderId="0" fillId="0" fontId="15" numFmtId="168" xfId="0" applyAlignment="1" applyFont="1" applyNumberFormat="1">
      <alignment vertical="bottom"/>
    </xf>
    <xf borderId="90" fillId="13" fontId="15" numFmtId="0" xfId="0" applyAlignment="1" applyBorder="1" applyFont="1">
      <alignment shrinkToFit="0" vertical="bottom" wrapText="1"/>
    </xf>
    <xf borderId="92" fillId="13" fontId="15" numFmtId="0" xfId="0" applyAlignment="1" applyBorder="1" applyFont="1">
      <alignment shrinkToFit="0" vertical="bottom" wrapText="1"/>
    </xf>
    <xf borderId="0" fillId="13" fontId="15" numFmtId="0" xfId="0" applyAlignment="1" applyFont="1">
      <alignment readingOrder="0" shrinkToFit="0" vertical="bottom" wrapText="1"/>
    </xf>
    <xf borderId="93" fillId="13" fontId="15" numFmtId="0" xfId="0" applyAlignment="1" applyBorder="1" applyFont="1">
      <alignment readingOrder="0" shrinkToFit="0" vertical="bottom" wrapText="1"/>
    </xf>
    <xf borderId="0" fillId="13" fontId="1" numFmtId="0" xfId="0" applyAlignment="1" applyFont="1">
      <alignment readingOrder="0" shrinkToFit="0" wrapText="1"/>
    </xf>
    <xf borderId="98" fillId="13" fontId="15" numFmtId="0" xfId="0" applyAlignment="1" applyBorder="1" applyFont="1">
      <alignment shrinkToFit="0" vertical="bottom" wrapText="1"/>
    </xf>
    <xf borderId="99" fillId="13" fontId="15" numFmtId="0" xfId="0" applyAlignment="1" applyBorder="1" applyFont="1">
      <alignment shrinkToFit="0" vertical="bottom" wrapText="1"/>
    </xf>
    <xf borderId="105" fillId="13" fontId="15" numFmtId="0" xfId="0" applyAlignment="1" applyBorder="1" applyFont="1">
      <alignment readingOrder="0" shrinkToFit="0" vertical="bottom" wrapText="1"/>
    </xf>
    <xf borderId="113" fillId="13" fontId="15" numFmtId="0" xfId="0" applyAlignment="1" applyBorder="1" applyFont="1">
      <alignment readingOrder="0" shrinkToFit="0" vertical="bottom" wrapText="1"/>
    </xf>
    <xf borderId="0" fillId="13" fontId="15" numFmtId="0" xfId="0" applyAlignment="1" applyFont="1">
      <alignment shrinkToFit="0" vertical="bottom" wrapText="1"/>
    </xf>
    <xf borderId="94" fillId="0" fontId="15" numFmtId="0" xfId="0" applyAlignment="1" applyBorder="1" applyFont="1">
      <alignment horizontal="center" vertical="bottom"/>
    </xf>
    <xf borderId="95" fillId="20" fontId="15" numFmtId="174" xfId="0" applyAlignment="1" applyBorder="1" applyFont="1" applyNumberFormat="1">
      <alignment horizontal="right" vertical="bottom"/>
    </xf>
    <xf borderId="0" fillId="0" fontId="15" numFmtId="0" xfId="0" applyAlignment="1" applyFont="1">
      <alignment horizontal="right" vertical="bottom"/>
    </xf>
    <xf borderId="96" fillId="0" fontId="15" numFmtId="168" xfId="0" applyAlignment="1" applyBorder="1" applyFont="1" applyNumberFormat="1">
      <alignment vertical="bottom"/>
    </xf>
    <xf borderId="128" fillId="0" fontId="15" numFmtId="0" xfId="0" applyAlignment="1" applyBorder="1" applyFont="1">
      <alignment vertical="bottom"/>
    </xf>
    <xf borderId="129" fillId="0" fontId="15" numFmtId="0" xfId="0" applyAlignment="1" applyBorder="1" applyFont="1">
      <alignment readingOrder="0" vertical="bottom"/>
    </xf>
    <xf borderId="0" fillId="0" fontId="15" numFmtId="164" xfId="0" applyAlignment="1" applyFont="1" applyNumberFormat="1">
      <alignment vertical="bottom"/>
    </xf>
    <xf borderId="98" fillId="0" fontId="15" numFmtId="168" xfId="0" applyAlignment="1" applyBorder="1" applyFont="1" applyNumberFormat="1">
      <alignment vertical="bottom"/>
    </xf>
    <xf borderId="107" fillId="0" fontId="15" numFmtId="168" xfId="0" applyAlignment="1" applyBorder="1" applyFont="1" applyNumberFormat="1">
      <alignment vertical="bottom"/>
    </xf>
    <xf borderId="0" fillId="0" fontId="15" numFmtId="168" xfId="0" applyAlignment="1" applyFont="1" applyNumberFormat="1">
      <alignment vertical="bottom"/>
    </xf>
    <xf borderId="0" fillId="0" fontId="15" numFmtId="0" xfId="0" applyAlignment="1" applyFont="1">
      <alignment vertical="bottom"/>
    </xf>
    <xf borderId="95" fillId="0" fontId="15" numFmtId="174" xfId="0" applyAlignment="1" applyBorder="1" applyFont="1" applyNumberFormat="1">
      <alignment horizontal="right" vertical="bottom"/>
    </xf>
    <xf borderId="130" fillId="0" fontId="15" numFmtId="0" xfId="0" applyAlignment="1" applyBorder="1" applyFont="1">
      <alignment vertical="bottom"/>
    </xf>
    <xf borderId="131" fillId="0" fontId="15" numFmtId="0" xfId="0" applyAlignment="1" applyBorder="1" applyFont="1">
      <alignment readingOrder="0" vertical="bottom"/>
    </xf>
    <xf borderId="100" fillId="0" fontId="15" numFmtId="168" xfId="0" applyAlignment="1" applyBorder="1" applyFont="1" applyNumberFormat="1">
      <alignment vertical="bottom"/>
    </xf>
    <xf borderId="102" fillId="0" fontId="3" numFmtId="0" xfId="0" applyBorder="1" applyFont="1"/>
    <xf borderId="103" fillId="0" fontId="3" numFmtId="0" xfId="0" applyBorder="1" applyFont="1"/>
    <xf borderId="104" fillId="0" fontId="3" numFmtId="0" xfId="0" applyBorder="1" applyFont="1"/>
    <xf borderId="0" fillId="0" fontId="1" numFmtId="0" xfId="0" applyAlignment="1" applyFont="1">
      <alignment shrinkToFit="0" wrapText="0"/>
    </xf>
    <xf borderId="103" fillId="0" fontId="1" numFmtId="0" xfId="0" applyBorder="1" applyFont="1"/>
    <xf borderId="104" fillId="0" fontId="1" numFmtId="0" xfId="0" applyBorder="1" applyFont="1"/>
    <xf borderId="136" fillId="0" fontId="15" numFmtId="0" xfId="0" applyAlignment="1" applyBorder="1" applyFont="1">
      <alignment vertical="bottom"/>
    </xf>
    <xf borderId="137" fillId="0" fontId="15" numFmtId="0" xfId="0" applyAlignment="1" applyBorder="1" applyFont="1">
      <alignment readingOrder="0" vertical="bottom"/>
    </xf>
    <xf borderId="105" fillId="0" fontId="15" numFmtId="168" xfId="0" applyAlignment="1" applyBorder="1" applyFont="1" applyNumberFormat="1">
      <alignment vertical="bottom"/>
    </xf>
    <xf borderId="0" fillId="5" fontId="2" numFmtId="0" xfId="0" applyAlignment="1" applyFont="1">
      <alignment readingOrder="0"/>
    </xf>
    <xf borderId="0" fillId="16" fontId="3" numFmtId="0" xfId="0" applyFont="1"/>
  </cellXfs>
  <cellStyles count="1">
    <cellStyle xfId="0" name="Normal" builtinId="0"/>
  </cellStyles>
  <dxfs count="17">
    <dxf>
      <font>
        <color rgb="FF999999"/>
      </font>
      <fill>
        <patternFill patternType="solid">
          <fgColor rgb="FF999999"/>
          <bgColor rgb="FF999999"/>
        </patternFill>
      </fill>
      <border/>
    </dxf>
    <dxf>
      <font/>
      <fill>
        <patternFill patternType="solid">
          <fgColor rgb="FFC9DAF8"/>
          <bgColor rgb="FFC9DAF8"/>
        </patternFill>
      </fill>
      <border/>
    </dxf>
    <dxf>
      <font>
        <color rgb="FFFFFFFF"/>
      </font>
      <fill>
        <patternFill patternType="solid">
          <fgColor rgb="FF0000FF"/>
          <bgColor rgb="FF0000FF"/>
        </patternFill>
      </fill>
      <border/>
    </dxf>
    <dxf>
      <font/>
      <fill>
        <patternFill patternType="solid">
          <fgColor rgb="FFFCE5CD"/>
          <bgColor rgb="FFFCE5CD"/>
        </patternFill>
      </fill>
      <border/>
    </dxf>
    <dxf>
      <font/>
      <fill>
        <patternFill patternType="solid">
          <fgColor rgb="FFFF0000"/>
          <bgColor rgb="FFFF0000"/>
        </patternFill>
      </fill>
      <border/>
    </dxf>
    <dxf>
      <font>
        <color rgb="FF000000"/>
      </font>
      <fill>
        <patternFill patternType="solid">
          <fgColor rgb="FF000000"/>
          <bgColor rgb="FF000000"/>
        </patternFill>
      </fill>
      <border/>
    </dxf>
    <dxf>
      <font>
        <b/>
      </font>
      <fill>
        <patternFill patternType="solid">
          <fgColor rgb="FFFFFF00"/>
          <bgColor rgb="FFFFFF00"/>
        </patternFill>
      </fill>
      <border/>
    </dxf>
    <dxf>
      <font>
        <color rgb="FF6AA84F"/>
      </font>
      <fill>
        <patternFill patternType="solid">
          <fgColor rgb="FF6AA84F"/>
          <bgColor rgb="FF6AA84F"/>
        </patternFill>
      </fill>
      <border/>
    </dxf>
    <dxf>
      <font/>
      <fill>
        <patternFill patternType="solid">
          <fgColor rgb="FF434343"/>
          <bgColor rgb="FF434343"/>
        </patternFill>
      </fill>
      <border/>
    </dxf>
    <dxf>
      <font/>
      <fill>
        <patternFill patternType="solid">
          <fgColor rgb="FFFFFFFF"/>
          <bgColor rgb="FFFFFFFF"/>
        </patternFill>
      </fill>
      <border/>
    </dxf>
    <dxf>
      <font>
        <color rgb="FF000000"/>
      </font>
      <fill>
        <patternFill patternType="solid">
          <fgColor rgb="FFCCCCCC"/>
          <bgColor rgb="FFCCCCCC"/>
        </patternFill>
      </fill>
      <border/>
    </dxf>
    <dxf>
      <font>
        <color rgb="FF000000"/>
      </font>
      <fill>
        <patternFill patternType="solid">
          <fgColor rgb="FFFFFFFF"/>
          <bgColor rgb="FFFFFFFF"/>
        </patternFill>
      </fill>
      <border/>
    </dxf>
    <dxf>
      <font/>
      <fill>
        <patternFill patternType="solid">
          <fgColor rgb="FFCCCCCC"/>
          <bgColor rgb="FFCCCCCC"/>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20-style">
      <tableStyleElement dxfId="14" type="headerRow"/>
      <tableStyleElement dxfId="15" type="firstRowStripe"/>
      <tableStyleElement dxfId="1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3302752293577982"/>
          <c:y val="0.04145516074450085"/>
          <c:w val="0.8496768795799434"/>
          <c:h val="0.817258883248731"/>
        </c:manualLayout>
      </c:layout>
      <c:barChart>
        <c:barDir val="col"/>
        <c:grouping val="stacked"/>
        <c:ser>
          <c:idx val="0"/>
          <c:order val="0"/>
          <c:spPr>
            <a:solidFill>
              <a:srgbClr val="FFD966"/>
            </a:solidFill>
            <a:ln cmpd="sng">
              <a:solidFill>
                <a:srgbClr val="000000"/>
              </a:solidFill>
            </a:ln>
          </c:spPr>
          <c:cat>
            <c:strRef>
              <c:f>'20'!$B$68:$B$82</c:f>
            </c:strRef>
          </c:cat>
          <c:val>
            <c:numRef>
              <c:f>'20'!$E$68:$E$82</c:f>
              <c:numCache/>
            </c:numRef>
          </c:val>
        </c:ser>
        <c:ser>
          <c:idx val="1"/>
          <c:order val="1"/>
          <c:spPr>
            <a:solidFill>
              <a:srgbClr val="EA9999"/>
            </a:solidFill>
            <a:ln cmpd="sng">
              <a:solidFill>
                <a:srgbClr val="000000"/>
              </a:solidFill>
            </a:ln>
          </c:spPr>
          <c:cat>
            <c:strRef>
              <c:f>'20'!$B$68:$B$82</c:f>
            </c:strRef>
          </c:cat>
          <c:val>
            <c:numRef>
              <c:f>'20'!$F$68:$F$82</c:f>
              <c:numCache/>
            </c:numRef>
          </c:val>
        </c:ser>
        <c:ser>
          <c:idx val="2"/>
          <c:order val="2"/>
          <c:spPr>
            <a:solidFill>
              <a:srgbClr val="FF0000"/>
            </a:solidFill>
            <a:ln cmpd="sng">
              <a:solidFill>
                <a:srgbClr val="000000"/>
              </a:solidFill>
            </a:ln>
          </c:spPr>
          <c:dPt>
            <c:idx val="1"/>
          </c:dPt>
          <c:cat>
            <c:strRef>
              <c:f>'20'!$B$68:$B$82</c:f>
            </c:strRef>
          </c:cat>
          <c:val>
            <c:numRef>
              <c:f>'20'!$G$68:$G$82</c:f>
              <c:numCache/>
            </c:numRef>
          </c:val>
        </c:ser>
        <c:ser>
          <c:idx val="3"/>
          <c:order val="3"/>
          <c:spPr>
            <a:solidFill>
              <a:srgbClr val="C9DAF8"/>
            </a:solidFill>
            <a:ln cmpd="sng">
              <a:solidFill>
                <a:srgbClr val="000000"/>
              </a:solidFill>
            </a:ln>
          </c:spPr>
          <c:cat>
            <c:strRef>
              <c:f>'20'!$B$68:$B$82</c:f>
            </c:strRef>
          </c:cat>
          <c:val>
            <c:numRef>
              <c:f>'20'!$H$68:$H$82</c:f>
              <c:numCache/>
            </c:numRef>
          </c:val>
        </c:ser>
        <c:ser>
          <c:idx val="4"/>
          <c:order val="4"/>
          <c:spPr>
            <a:solidFill>
              <a:srgbClr val="FF9900"/>
            </a:solidFill>
            <a:ln cmpd="sng">
              <a:solidFill>
                <a:srgbClr val="000000"/>
              </a:solidFill>
            </a:ln>
          </c:spPr>
          <c:cat>
            <c:strRef>
              <c:f>'20'!$B$68:$B$82</c:f>
            </c:strRef>
          </c:cat>
          <c:val>
            <c:numRef>
              <c:f>'20'!$I$68:$I$82</c:f>
              <c:numCache/>
            </c:numRef>
          </c:val>
        </c:ser>
        <c:overlap val="100"/>
        <c:axId val="833091595"/>
        <c:axId val="1198111601"/>
      </c:barChart>
      <c:catAx>
        <c:axId val="8330915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FFFFFF"/>
                </a:solidFill>
                <a:latin typeface="+mn-lt"/>
              </a:defRPr>
            </a:pPr>
          </a:p>
        </c:txPr>
        <c:crossAx val="1198111601"/>
      </c:catAx>
      <c:valAx>
        <c:axId val="1198111601"/>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FFFFFF"/>
                </a:solidFill>
                <a:latin typeface="+mn-lt"/>
              </a:defRPr>
            </a:pPr>
          </a:p>
        </c:txPr>
        <c:crossAx val="833091595"/>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FFFFFF"/>
                </a:solidFill>
                <a:latin typeface="+mn-lt"/>
              </a:defRPr>
            </a:pPr>
            <a:r>
              <a:rPr b="0">
                <a:solidFill>
                  <a:srgbClr val="FFFFFF"/>
                </a:solidFill>
                <a:latin typeface="+mn-lt"/>
              </a:rPr>
              <a:t>Monthly Per Diem</a:t>
            </a:r>
          </a:p>
        </c:rich>
      </c:tx>
      <c:overlay val="0"/>
    </c:title>
    <c:plotArea>
      <c:layout>
        <c:manualLayout>
          <c:xMode val="edge"/>
          <c:yMode val="edge"/>
          <c:x val="0.12896159522587264"/>
          <c:y val="0.031302876480541454"/>
          <c:w val="0.8406995957392198"/>
          <c:h val="0.827145957232607"/>
        </c:manualLayout>
      </c:layout>
      <c:areaChart>
        <c:ser>
          <c:idx val="0"/>
          <c:order val="0"/>
          <c:tx>
            <c:strRef>
              <c:f>'20'!$C$67</c:f>
            </c:strRef>
          </c:tx>
          <c:spPr>
            <a:solidFill>
              <a:srgbClr val="93C47D">
                <a:alpha val="30000"/>
              </a:srgbClr>
            </a:solidFill>
            <a:ln cmpd="sng">
              <a:solidFill>
                <a:srgbClr val="93C47D">
                  <a:alpha val="100000"/>
                </a:srgbClr>
              </a:solidFill>
            </a:ln>
          </c:spPr>
          <c:cat>
            <c:strRef>
              <c:f>'20'!$B$68:$B$82</c:f>
            </c:strRef>
          </c:cat>
          <c:val>
            <c:numRef>
              <c:f>'20'!$C$68:$C$82</c:f>
              <c:numCache/>
            </c:numRef>
          </c:val>
        </c:ser>
        <c:axId val="786011089"/>
        <c:axId val="1793837507"/>
      </c:areaChart>
      <c:catAx>
        <c:axId val="7860110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93837507"/>
      </c:catAx>
      <c:valAx>
        <c:axId val="17938375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Monthly Per Diem</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86011089"/>
      </c:valAx>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190500</xdr:colOff>
      <xdr:row>68</xdr:row>
      <xdr:rowOff>66675</xdr:rowOff>
    </xdr:from>
    <xdr:ext cx="9344025" cy="56292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133350</xdr:colOff>
      <xdr:row>68</xdr:row>
      <xdr:rowOff>66675</xdr:rowOff>
    </xdr:from>
    <xdr:ext cx="9277350" cy="56292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76200</xdr:colOff>
      <xdr:row>17</xdr:row>
      <xdr:rowOff>85725</xdr:rowOff>
    </xdr:from>
    <xdr:ext cx="1009650" cy="476250"/>
    <xdr:sp>
      <xdr:nvSpPr>
        <xdr:cNvPr id="3" name="Shape 3"/>
        <xdr:cNvSpPr/>
      </xdr:nvSpPr>
      <xdr:spPr>
        <a:xfrm>
          <a:off x="0" y="0"/>
          <a:ext cx="1139400" cy="463200"/>
        </a:xfrm>
        <a:prstGeom prst="roundRect">
          <a:avLst>
            <a:gd fmla="val 16667" name="adj"/>
          </a:avLst>
        </a:prstGeom>
        <a:solidFill>
          <a:srgbClr val="38761D"/>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solidFill>
                <a:srgbClr val="FFFFFF"/>
              </a:solidFill>
            </a:rPr>
            <a:t>CONFIRM</a:t>
          </a:r>
          <a:endParaRPr b="1" sz="1400">
            <a:solidFill>
              <a:srgbClr val="FFFFFF"/>
            </a:solidFill>
          </a:endParaRPr>
        </a:p>
      </xdr:txBody>
    </xdr:sp>
    <xdr:clientData fLocksWithSheet="0"/>
  </xdr:oneCellAnchor>
  <xdr:oneCellAnchor>
    <xdr:from>
      <xdr:col>0</xdr:col>
      <xdr:colOff>66675</xdr:colOff>
      <xdr:row>20</xdr:row>
      <xdr:rowOff>47625</xdr:rowOff>
    </xdr:from>
    <xdr:ext cx="1009650" cy="476250"/>
    <xdr:sp>
      <xdr:nvSpPr>
        <xdr:cNvPr id="4" name="Shape 4"/>
        <xdr:cNvSpPr/>
      </xdr:nvSpPr>
      <xdr:spPr>
        <a:xfrm>
          <a:off x="18775" y="7050"/>
          <a:ext cx="1140600" cy="456300"/>
        </a:xfrm>
        <a:prstGeom prst="roundRect">
          <a:avLst>
            <a:gd fmla="val 16667" name="adj"/>
          </a:avLst>
        </a:prstGeom>
        <a:solidFill>
          <a:srgbClr val="CC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solidFill>
                <a:srgbClr val="FFFFFF"/>
              </a:solidFill>
            </a:rPr>
            <a:t>CLEAR</a:t>
          </a:r>
          <a:endParaRPr b="1" sz="1400">
            <a:solidFill>
              <a:srgbClr val="FFFFFF"/>
            </a:solidFill>
          </a:endParaRPr>
        </a:p>
      </xdr:txBody>
    </xdr:sp>
    <xdr:clientData fLocksWithSheet="0"/>
  </xdr:oneCellAnchor>
  <xdr:oneCellAnchor>
    <xdr:from>
      <xdr:col>0</xdr:col>
      <xdr:colOff>19050</xdr:colOff>
      <xdr:row>22</xdr:row>
      <xdr:rowOff>66675</xdr:rowOff>
    </xdr:from>
    <xdr:ext cx="1123950" cy="609600"/>
    <xdr:sp>
      <xdr:nvSpPr>
        <xdr:cNvPr id="5" name="Shape 5"/>
        <xdr:cNvSpPr/>
      </xdr:nvSpPr>
      <xdr:spPr>
        <a:xfrm>
          <a:off x="931200" y="195500"/>
          <a:ext cx="1279500" cy="684300"/>
        </a:xfrm>
        <a:prstGeom prst="ellipse">
          <a:avLst/>
        </a:prstGeom>
        <a:solidFill>
          <a:srgbClr val="0000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800">
              <a:solidFill>
                <a:srgbClr val="FFFFFF"/>
              </a:solidFill>
            </a:rPr>
            <a:t>Create</a:t>
          </a:r>
          <a:endParaRPr b="1" sz="1800">
            <a:solidFill>
              <a:srgbClr val="FFFFFF"/>
            </a:solidFill>
          </a:endParaRPr>
        </a:p>
      </xdr:txBody>
    </xdr:sp>
    <xdr:clientData fLocksWithSheet="0"/>
  </xdr:oneCellAnchor>
  <xdr:oneCellAnchor>
    <xdr:from>
      <xdr:col>0</xdr:col>
      <xdr:colOff>19050</xdr:colOff>
      <xdr:row>25</xdr:row>
      <xdr:rowOff>123825</xdr:rowOff>
    </xdr:from>
    <xdr:ext cx="1123950" cy="476250"/>
    <xdr:sp>
      <xdr:nvSpPr>
        <xdr:cNvPr id="6" name="Shape 6"/>
        <xdr:cNvSpPr/>
      </xdr:nvSpPr>
      <xdr:spPr>
        <a:xfrm>
          <a:off x="3351075" y="1217000"/>
          <a:ext cx="1705800" cy="684300"/>
        </a:xfrm>
        <a:prstGeom prst="trapezoid">
          <a:avLst>
            <a:gd fmla="val 25000" name="adj"/>
          </a:avLst>
        </a:prstGeom>
        <a:solidFill>
          <a:srgbClr val="9900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2000">
              <a:solidFill>
                <a:srgbClr val="FFFFFF"/>
              </a:solidFill>
            </a:rPr>
            <a:t>Configure</a:t>
          </a:r>
          <a:endParaRPr b="1" sz="2000">
            <a:solidFill>
              <a:srgbClr val="FFFFFF"/>
            </a:solidFill>
          </a:endParaRPr>
        </a:p>
      </xdr:txBody>
    </xdr:sp>
    <xdr:clientData fLocksWithSheet="0"/>
  </xdr:oneCellAnchor>
</xdr:wsDr>
</file>

<file path=xl/tables/table1.xml><?xml version="1.0" encoding="utf-8"?>
<table xmlns="http://schemas.openxmlformats.org/spreadsheetml/2006/main" headerRowCount="0" ref="B17:G17" displayName="Table_1" name="Table_1" id="1">
  <tableColumns count="6">
    <tableColumn name="Column1" id="1"/>
    <tableColumn name="Column2" id="2"/>
    <tableColumn name="Column3" id="3"/>
    <tableColumn name="Column4" id="4"/>
    <tableColumn name="Column5" id="5"/>
    <tableColumn name="Column6" id="6"/>
  </tableColumns>
  <tableStyleInfo name="20-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TFvfydTaoUFtGuEb_djhlSj2tASx7SV89_fAaAlJWPg/edit?pli=1&amp;gid=0" TargetMode="External"/><Relationship Id="rId3" Type="http://schemas.openxmlformats.org/officeDocument/2006/relationships/hyperlink" Target="https://docs.google.com/spreadsheets/d/1-pQFwL_5Hyifi820ThsDIpbVqHsa7oUoBO0ljHSufeA/edit?gid=1486490406" TargetMode="External"/><Relationship Id="rId4" Type="http://schemas.openxmlformats.org/officeDocument/2006/relationships/hyperlink" Target="https://docs.google.com/spreadsheets/d/1EsE6nqediRaaPsILn6jRVUSzgcp1uAIRMrCBe3RiTEI/edit?gid=0" TargetMode="External"/><Relationship Id="rId9" Type="http://schemas.openxmlformats.org/officeDocument/2006/relationships/table" Target="../tables/table1.xml"/><Relationship Id="rId5" Type="http://schemas.openxmlformats.org/officeDocument/2006/relationships/hyperlink" Target="https://docs.google.com/spreadsheets/d/1gkj-fATdxWArRAjve8wSel1m6jSyJWB9VQpzvokYHk0/edit?gid=1003895052" TargetMode="External"/><Relationship Id="rId6" Type="http://schemas.openxmlformats.org/officeDocument/2006/relationships/drawing" Target="../drawings/drawing1.xml"/><Relationship Id="rId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2"/>
  <cols>
    <col customWidth="1" min="1" max="1" width="16.0"/>
    <col customWidth="1" min="23" max="23" width="13.25"/>
    <col customWidth="1" min="29" max="29" width="12.0"/>
    <col customWidth="1" min="30" max="30" width="19.75"/>
    <col customWidth="1" min="31" max="31" width="9.38"/>
    <col customWidth="1" min="32" max="32" width="9.13"/>
    <col customWidth="1" min="33" max="33" width="18.25"/>
    <col customWidth="1" min="34" max="34" width="16.13"/>
    <col customWidth="1" min="35" max="35" width="16.88"/>
    <col customWidth="1" min="36" max="36" width="16.63"/>
    <col customWidth="1" min="37" max="39" width="12.63"/>
    <col customWidth="1" min="40" max="40" width="17.88"/>
    <col customWidth="1" min="41" max="45" width="12.63"/>
    <col customWidth="1" min="46" max="46" width="16.5"/>
    <col customWidth="1" min="47" max="51" width="12.63"/>
    <col customWidth="1" min="52" max="52" width="12.38"/>
    <col customWidth="1" min="53" max="53" width="12.63"/>
    <col customWidth="1" min="54" max="54" width="19.5"/>
    <col customWidth="1" min="55" max="68" width="12.63"/>
    <col customWidth="1" min="69" max="69" width="12.63" outlineLevel="1"/>
    <col min="70" max="125" width="12.63" outlineLevel="1"/>
  </cols>
  <sheetData>
    <row r="1" hidden="1">
      <c r="A1" s="1">
        <v>1.0</v>
      </c>
      <c r="B1" s="2">
        <f t="shared" ref="B1:BO1" si="1">A1+1</f>
        <v>2</v>
      </c>
      <c r="C1" s="2">
        <f t="shared" si="1"/>
        <v>3</v>
      </c>
      <c r="D1" s="2">
        <f t="shared" si="1"/>
        <v>4</v>
      </c>
      <c r="E1" s="2">
        <f t="shared" si="1"/>
        <v>5</v>
      </c>
      <c r="F1" s="2">
        <f t="shared" si="1"/>
        <v>6</v>
      </c>
      <c r="G1" s="2">
        <f t="shared" si="1"/>
        <v>7</v>
      </c>
      <c r="H1" s="2">
        <f t="shared" si="1"/>
        <v>8</v>
      </c>
      <c r="I1" s="2">
        <f t="shared" si="1"/>
        <v>9</v>
      </c>
      <c r="J1" s="2">
        <f t="shared" si="1"/>
        <v>10</v>
      </c>
      <c r="K1" s="2">
        <f t="shared" si="1"/>
        <v>11</v>
      </c>
      <c r="L1" s="2">
        <f t="shared" si="1"/>
        <v>12</v>
      </c>
      <c r="M1" s="2">
        <f t="shared" si="1"/>
        <v>13</v>
      </c>
      <c r="N1" s="2">
        <f t="shared" si="1"/>
        <v>14</v>
      </c>
      <c r="O1" s="2">
        <f t="shared" si="1"/>
        <v>15</v>
      </c>
      <c r="P1" s="2">
        <f t="shared" si="1"/>
        <v>16</v>
      </c>
      <c r="Q1" s="2">
        <f t="shared" si="1"/>
        <v>17</v>
      </c>
      <c r="R1" s="2">
        <f t="shared" si="1"/>
        <v>18</v>
      </c>
      <c r="S1" s="2">
        <f t="shared" si="1"/>
        <v>19</v>
      </c>
      <c r="T1" s="2">
        <f t="shared" si="1"/>
        <v>20</v>
      </c>
      <c r="U1" s="2">
        <f t="shared" si="1"/>
        <v>21</v>
      </c>
      <c r="V1" s="2">
        <f t="shared" si="1"/>
        <v>22</v>
      </c>
      <c r="W1" s="3">
        <f t="shared" si="1"/>
        <v>23</v>
      </c>
      <c r="X1" s="4">
        <f t="shared" si="1"/>
        <v>24</v>
      </c>
      <c r="Y1" s="4">
        <f t="shared" si="1"/>
        <v>25</v>
      </c>
      <c r="Z1" s="4">
        <f t="shared" si="1"/>
        <v>26</v>
      </c>
      <c r="AA1" s="4">
        <f t="shared" si="1"/>
        <v>27</v>
      </c>
      <c r="AB1" s="4">
        <f t="shared" si="1"/>
        <v>28</v>
      </c>
      <c r="AC1" s="4">
        <f t="shared" si="1"/>
        <v>29</v>
      </c>
      <c r="AD1" s="4">
        <f t="shared" si="1"/>
        <v>30</v>
      </c>
      <c r="AE1" s="4">
        <f t="shared" si="1"/>
        <v>31</v>
      </c>
      <c r="AF1" s="4">
        <f t="shared" si="1"/>
        <v>32</v>
      </c>
      <c r="AG1" s="4">
        <f t="shared" si="1"/>
        <v>33</v>
      </c>
      <c r="AH1" s="4">
        <f t="shared" si="1"/>
        <v>34</v>
      </c>
      <c r="AI1" s="4">
        <f t="shared" si="1"/>
        <v>35</v>
      </c>
      <c r="AJ1" s="4">
        <f t="shared" si="1"/>
        <v>36</v>
      </c>
      <c r="AK1" s="4">
        <f t="shared" si="1"/>
        <v>37</v>
      </c>
      <c r="AL1" s="4">
        <f t="shared" si="1"/>
        <v>38</v>
      </c>
      <c r="AM1" s="4">
        <f t="shared" si="1"/>
        <v>39</v>
      </c>
      <c r="AN1" s="4">
        <f t="shared" si="1"/>
        <v>40</v>
      </c>
      <c r="AO1" s="4">
        <f t="shared" si="1"/>
        <v>41</v>
      </c>
      <c r="AP1" s="4">
        <f t="shared" si="1"/>
        <v>42</v>
      </c>
      <c r="AQ1" s="4">
        <f t="shared" si="1"/>
        <v>43</v>
      </c>
      <c r="AR1" s="4">
        <f t="shared" si="1"/>
        <v>44</v>
      </c>
      <c r="AS1" s="4">
        <f t="shared" si="1"/>
        <v>45</v>
      </c>
      <c r="AT1" s="4">
        <f t="shared" si="1"/>
        <v>46</v>
      </c>
      <c r="AU1" s="4">
        <f t="shared" si="1"/>
        <v>47</v>
      </c>
      <c r="AV1" s="4">
        <f t="shared" si="1"/>
        <v>48</v>
      </c>
      <c r="AW1" s="4">
        <f t="shared" si="1"/>
        <v>49</v>
      </c>
      <c r="AX1" s="4">
        <f t="shared" si="1"/>
        <v>50</v>
      </c>
      <c r="AY1" s="4">
        <f t="shared" si="1"/>
        <v>51</v>
      </c>
      <c r="AZ1" s="4">
        <f t="shared" si="1"/>
        <v>52</v>
      </c>
      <c r="BA1" s="4">
        <f t="shared" si="1"/>
        <v>53</v>
      </c>
      <c r="BB1" s="4">
        <f t="shared" si="1"/>
        <v>54</v>
      </c>
      <c r="BC1" s="4">
        <f t="shared" si="1"/>
        <v>55</v>
      </c>
      <c r="BD1" s="4">
        <f t="shared" si="1"/>
        <v>56</v>
      </c>
      <c r="BE1" s="4">
        <f t="shared" si="1"/>
        <v>57</v>
      </c>
      <c r="BF1" s="4">
        <f t="shared" si="1"/>
        <v>58</v>
      </c>
      <c r="BG1" s="4">
        <f t="shared" si="1"/>
        <v>59</v>
      </c>
      <c r="BH1" s="4">
        <f t="shared" si="1"/>
        <v>60</v>
      </c>
      <c r="BI1" s="4">
        <f t="shared" si="1"/>
        <v>61</v>
      </c>
      <c r="BJ1" s="4">
        <f t="shared" si="1"/>
        <v>62</v>
      </c>
      <c r="BK1" s="4">
        <f t="shared" si="1"/>
        <v>63</v>
      </c>
      <c r="BL1" s="4">
        <f t="shared" si="1"/>
        <v>64</v>
      </c>
      <c r="BM1" s="4">
        <f t="shared" si="1"/>
        <v>65</v>
      </c>
      <c r="BN1" s="4">
        <f t="shared" si="1"/>
        <v>66</v>
      </c>
      <c r="BO1" s="4">
        <f t="shared" si="1"/>
        <v>67</v>
      </c>
      <c r="BP1" s="4"/>
      <c r="BQ1" s="4">
        <f t="shared" ref="BQ1:BQ2" si="4">BO1+1</f>
        <v>68</v>
      </c>
      <c r="BR1" s="4">
        <f t="shared" ref="BR1:CO1" si="2">BQ1+1</f>
        <v>69</v>
      </c>
      <c r="BS1" s="4">
        <f t="shared" si="2"/>
        <v>70</v>
      </c>
      <c r="BT1" s="4">
        <f t="shared" si="2"/>
        <v>71</v>
      </c>
      <c r="BU1" s="4">
        <f t="shared" si="2"/>
        <v>72</v>
      </c>
      <c r="BV1" s="4">
        <f t="shared" si="2"/>
        <v>73</v>
      </c>
      <c r="BW1" s="4">
        <f t="shared" si="2"/>
        <v>74</v>
      </c>
      <c r="BX1" s="4">
        <f t="shared" si="2"/>
        <v>75</v>
      </c>
      <c r="BY1" s="4">
        <f t="shared" si="2"/>
        <v>76</v>
      </c>
      <c r="BZ1" s="4">
        <f t="shared" si="2"/>
        <v>77</v>
      </c>
      <c r="CA1" s="4">
        <f t="shared" si="2"/>
        <v>78</v>
      </c>
      <c r="CB1" s="4">
        <f t="shared" si="2"/>
        <v>79</v>
      </c>
      <c r="CC1" s="4">
        <f t="shared" si="2"/>
        <v>80</v>
      </c>
      <c r="CD1" s="4">
        <f t="shared" si="2"/>
        <v>81</v>
      </c>
      <c r="CE1" s="4">
        <f t="shared" si="2"/>
        <v>82</v>
      </c>
      <c r="CF1" s="4">
        <f t="shared" si="2"/>
        <v>83</v>
      </c>
      <c r="CG1" s="4">
        <f t="shared" si="2"/>
        <v>84</v>
      </c>
      <c r="CH1" s="4">
        <f t="shared" si="2"/>
        <v>85</v>
      </c>
      <c r="CI1" s="4">
        <f t="shared" si="2"/>
        <v>86</v>
      </c>
      <c r="CJ1" s="4">
        <f t="shared" si="2"/>
        <v>87</v>
      </c>
      <c r="CK1" s="4">
        <f t="shared" si="2"/>
        <v>88</v>
      </c>
      <c r="CL1" s="4">
        <f t="shared" si="2"/>
        <v>89</v>
      </c>
      <c r="CM1" s="4">
        <f t="shared" si="2"/>
        <v>90</v>
      </c>
      <c r="CN1" s="4">
        <f t="shared" si="2"/>
        <v>91</v>
      </c>
      <c r="CO1" s="4">
        <f t="shared" si="2"/>
        <v>92</v>
      </c>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row>
    <row r="2" hidden="1">
      <c r="A2" s="1">
        <v>1.0</v>
      </c>
      <c r="B2" s="2">
        <f t="shared" ref="B2:BO2" si="3">A2+1</f>
        <v>2</v>
      </c>
      <c r="C2" s="2">
        <f t="shared" si="3"/>
        <v>3</v>
      </c>
      <c r="D2" s="2">
        <f t="shared" si="3"/>
        <v>4</v>
      </c>
      <c r="E2" s="2">
        <f t="shared" si="3"/>
        <v>5</v>
      </c>
      <c r="F2" s="2">
        <f t="shared" si="3"/>
        <v>6</v>
      </c>
      <c r="G2" s="2">
        <f t="shared" si="3"/>
        <v>7</v>
      </c>
      <c r="H2" s="2">
        <f t="shared" si="3"/>
        <v>8</v>
      </c>
      <c r="I2" s="2">
        <f t="shared" si="3"/>
        <v>9</v>
      </c>
      <c r="J2" s="2">
        <f t="shared" si="3"/>
        <v>10</v>
      </c>
      <c r="K2" s="2">
        <f t="shared" si="3"/>
        <v>11</v>
      </c>
      <c r="L2" s="2">
        <f t="shared" si="3"/>
        <v>12</v>
      </c>
      <c r="M2" s="2">
        <f t="shared" si="3"/>
        <v>13</v>
      </c>
      <c r="N2" s="2">
        <f t="shared" si="3"/>
        <v>14</v>
      </c>
      <c r="O2" s="2">
        <f t="shared" si="3"/>
        <v>15</v>
      </c>
      <c r="P2" s="2">
        <f t="shared" si="3"/>
        <v>16</v>
      </c>
      <c r="Q2" s="2">
        <f t="shared" si="3"/>
        <v>17</v>
      </c>
      <c r="R2" s="2">
        <f t="shared" si="3"/>
        <v>18</v>
      </c>
      <c r="S2" s="2">
        <f t="shared" si="3"/>
        <v>19</v>
      </c>
      <c r="T2" s="2">
        <f t="shared" si="3"/>
        <v>20</v>
      </c>
      <c r="U2" s="2">
        <f t="shared" si="3"/>
        <v>21</v>
      </c>
      <c r="V2" s="2">
        <f t="shared" si="3"/>
        <v>22</v>
      </c>
      <c r="W2" s="3">
        <f t="shared" si="3"/>
        <v>23</v>
      </c>
      <c r="X2" s="4">
        <f t="shared" si="3"/>
        <v>24</v>
      </c>
      <c r="Y2" s="4">
        <f t="shared" si="3"/>
        <v>25</v>
      </c>
      <c r="Z2" s="4">
        <f t="shared" si="3"/>
        <v>26</v>
      </c>
      <c r="AA2" s="4">
        <f t="shared" si="3"/>
        <v>27</v>
      </c>
      <c r="AB2" s="4">
        <f t="shared" si="3"/>
        <v>28</v>
      </c>
      <c r="AC2" s="4">
        <f t="shared" si="3"/>
        <v>29</v>
      </c>
      <c r="AD2" s="4">
        <f t="shared" si="3"/>
        <v>30</v>
      </c>
      <c r="AE2" s="4">
        <f t="shared" si="3"/>
        <v>31</v>
      </c>
      <c r="AF2" s="4">
        <f t="shared" si="3"/>
        <v>32</v>
      </c>
      <c r="AG2" s="4">
        <f t="shared" si="3"/>
        <v>33</v>
      </c>
      <c r="AH2" s="4">
        <f t="shared" si="3"/>
        <v>34</v>
      </c>
      <c r="AI2" s="4">
        <f t="shared" si="3"/>
        <v>35</v>
      </c>
      <c r="AJ2" s="4">
        <f t="shared" si="3"/>
        <v>36</v>
      </c>
      <c r="AK2" s="4">
        <f t="shared" si="3"/>
        <v>37</v>
      </c>
      <c r="AL2" s="4">
        <f t="shared" si="3"/>
        <v>38</v>
      </c>
      <c r="AM2" s="4">
        <f t="shared" si="3"/>
        <v>39</v>
      </c>
      <c r="AN2" s="4">
        <f t="shared" si="3"/>
        <v>40</v>
      </c>
      <c r="AO2" s="4">
        <f t="shared" si="3"/>
        <v>41</v>
      </c>
      <c r="AP2" s="4">
        <f t="shared" si="3"/>
        <v>42</v>
      </c>
      <c r="AQ2" s="4">
        <f t="shared" si="3"/>
        <v>43</v>
      </c>
      <c r="AR2" s="4">
        <f t="shared" si="3"/>
        <v>44</v>
      </c>
      <c r="AS2" s="4">
        <f t="shared" si="3"/>
        <v>45</v>
      </c>
      <c r="AT2" s="4">
        <f t="shared" si="3"/>
        <v>46</v>
      </c>
      <c r="AU2" s="4">
        <f t="shared" si="3"/>
        <v>47</v>
      </c>
      <c r="AV2" s="4">
        <f t="shared" si="3"/>
        <v>48</v>
      </c>
      <c r="AW2" s="4">
        <f t="shared" si="3"/>
        <v>49</v>
      </c>
      <c r="AX2" s="4">
        <f t="shared" si="3"/>
        <v>50</v>
      </c>
      <c r="AY2" s="4">
        <f t="shared" si="3"/>
        <v>51</v>
      </c>
      <c r="AZ2" s="4">
        <f t="shared" si="3"/>
        <v>52</v>
      </c>
      <c r="BA2" s="4">
        <f t="shared" si="3"/>
        <v>53</v>
      </c>
      <c r="BB2" s="4">
        <f t="shared" si="3"/>
        <v>54</v>
      </c>
      <c r="BC2" s="4">
        <f t="shared" si="3"/>
        <v>55</v>
      </c>
      <c r="BD2" s="4">
        <f t="shared" si="3"/>
        <v>56</v>
      </c>
      <c r="BE2" s="4">
        <f t="shared" si="3"/>
        <v>57</v>
      </c>
      <c r="BF2" s="4">
        <f t="shared" si="3"/>
        <v>58</v>
      </c>
      <c r="BG2" s="4">
        <f t="shared" si="3"/>
        <v>59</v>
      </c>
      <c r="BH2" s="4">
        <f t="shared" si="3"/>
        <v>60</v>
      </c>
      <c r="BI2" s="4">
        <f t="shared" si="3"/>
        <v>61</v>
      </c>
      <c r="BJ2" s="4">
        <f t="shared" si="3"/>
        <v>62</v>
      </c>
      <c r="BK2" s="4">
        <f t="shared" si="3"/>
        <v>63</v>
      </c>
      <c r="BL2" s="4">
        <f t="shared" si="3"/>
        <v>64</v>
      </c>
      <c r="BM2" s="4">
        <f t="shared" si="3"/>
        <v>65</v>
      </c>
      <c r="BN2" s="4">
        <f t="shared" si="3"/>
        <v>66</v>
      </c>
      <c r="BO2" s="4">
        <f t="shared" si="3"/>
        <v>67</v>
      </c>
      <c r="BP2" s="4"/>
      <c r="BQ2" s="4">
        <f t="shared" si="4"/>
        <v>68</v>
      </c>
      <c r="BR2" s="4">
        <f t="shared" ref="BR2:CO2" si="5">BQ2+1</f>
        <v>69</v>
      </c>
      <c r="BS2" s="4">
        <f t="shared" si="5"/>
        <v>70</v>
      </c>
      <c r="BT2" s="4">
        <f t="shared" si="5"/>
        <v>71</v>
      </c>
      <c r="BU2" s="4">
        <f t="shared" si="5"/>
        <v>72</v>
      </c>
      <c r="BV2" s="4">
        <f t="shared" si="5"/>
        <v>73</v>
      </c>
      <c r="BW2" s="4">
        <f t="shared" si="5"/>
        <v>74</v>
      </c>
      <c r="BX2" s="4">
        <f t="shared" si="5"/>
        <v>75</v>
      </c>
      <c r="BY2" s="4">
        <f t="shared" si="5"/>
        <v>76</v>
      </c>
      <c r="BZ2" s="4">
        <f t="shared" si="5"/>
        <v>77</v>
      </c>
      <c r="CA2" s="4">
        <f t="shared" si="5"/>
        <v>78</v>
      </c>
      <c r="CB2" s="4">
        <f t="shared" si="5"/>
        <v>79</v>
      </c>
      <c r="CC2" s="4">
        <f t="shared" si="5"/>
        <v>80</v>
      </c>
      <c r="CD2" s="4">
        <f t="shared" si="5"/>
        <v>81</v>
      </c>
      <c r="CE2" s="4">
        <f t="shared" si="5"/>
        <v>82</v>
      </c>
      <c r="CF2" s="4">
        <f t="shared" si="5"/>
        <v>83</v>
      </c>
      <c r="CG2" s="4">
        <f t="shared" si="5"/>
        <v>84</v>
      </c>
      <c r="CH2" s="4">
        <f t="shared" si="5"/>
        <v>85</v>
      </c>
      <c r="CI2" s="4">
        <f t="shared" si="5"/>
        <v>86</v>
      </c>
      <c r="CJ2" s="4">
        <f t="shared" si="5"/>
        <v>87</v>
      </c>
      <c r="CK2" s="4">
        <f t="shared" si="5"/>
        <v>88</v>
      </c>
      <c r="CL2" s="4">
        <f t="shared" si="5"/>
        <v>89</v>
      </c>
      <c r="CM2" s="4">
        <f t="shared" si="5"/>
        <v>90</v>
      </c>
      <c r="CN2" s="4">
        <f t="shared" si="5"/>
        <v>91</v>
      </c>
      <c r="CO2" s="4">
        <f t="shared" si="5"/>
        <v>92</v>
      </c>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row>
    <row r="3" ht="48.0" customHeight="1">
      <c r="A3" s="5">
        <v>20.0</v>
      </c>
      <c r="B3" s="6" t="s">
        <v>0</v>
      </c>
      <c r="C3" s="7"/>
      <c r="D3" s="7"/>
      <c r="E3" s="8" t="s">
        <v>1</v>
      </c>
      <c r="F3" s="7"/>
      <c r="G3" s="7" t="str">
        <f>CW5</f>
        <v>#REF!</v>
      </c>
      <c r="H3" s="9" t="str">
        <f>iferror(G3,"&lt;-- Allow Access")</f>
        <v>&lt;-- Allow Access</v>
      </c>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10" t="s">
        <v>2</v>
      </c>
      <c r="AO3" s="11" t="s">
        <v>3</v>
      </c>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3"/>
      <c r="CH3" s="13"/>
      <c r="CI3" s="13"/>
      <c r="CJ3" s="13"/>
      <c r="CK3" s="13"/>
      <c r="CL3" s="13"/>
      <c r="CM3" s="13"/>
      <c r="CN3" s="13"/>
      <c r="CO3" s="13"/>
      <c r="CP3" s="13"/>
      <c r="CQ3" s="13"/>
      <c r="CR3" s="13"/>
      <c r="CS3" s="13"/>
      <c r="CT3" s="13"/>
      <c r="CU3" s="13"/>
      <c r="CV3" s="13" t="s">
        <v>2</v>
      </c>
      <c r="CW3" s="14" t="s">
        <v>4</v>
      </c>
      <c r="CX3" s="15"/>
      <c r="CY3" s="15"/>
      <c r="CZ3" s="15"/>
      <c r="DA3" s="15"/>
      <c r="DB3" s="15"/>
      <c r="DC3" s="15"/>
      <c r="DD3" s="15"/>
      <c r="DE3" s="15"/>
      <c r="DF3" s="15"/>
      <c r="DG3" s="15"/>
      <c r="DH3" s="15"/>
      <c r="DI3" s="15"/>
      <c r="DJ3" s="15"/>
      <c r="DK3" s="15"/>
      <c r="DL3" s="15"/>
      <c r="DM3" s="15"/>
      <c r="DN3" s="15"/>
      <c r="DO3" s="15"/>
      <c r="DP3" s="15"/>
      <c r="DQ3" s="15"/>
      <c r="DR3" s="15"/>
      <c r="DS3" s="15"/>
      <c r="DT3" s="15"/>
      <c r="DU3" s="15"/>
    </row>
    <row r="4" ht="21.75" customHeight="1">
      <c r="A4" s="16" t="str">
        <f>B8</f>
        <v>HSTA</v>
      </c>
      <c r="B4" s="17"/>
      <c r="C4" s="18" t="s">
        <v>5</v>
      </c>
      <c r="D4" s="19" t="s">
        <v>6</v>
      </c>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10" t="s">
        <v>2</v>
      </c>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3"/>
      <c r="CH4" s="13"/>
      <c r="CI4" s="13"/>
      <c r="CJ4" s="13"/>
      <c r="CK4" s="13"/>
      <c r="CL4" s="13"/>
      <c r="CM4" s="13"/>
      <c r="CN4" s="13"/>
      <c r="CO4" s="13"/>
      <c r="CP4" s="13"/>
      <c r="CQ4" s="13"/>
      <c r="CR4" s="13"/>
      <c r="CS4" s="13"/>
      <c r="CT4" s="13"/>
      <c r="CU4" s="13"/>
      <c r="CV4" s="13" t="s">
        <v>2</v>
      </c>
      <c r="CW4" s="15"/>
      <c r="CX4" s="15"/>
      <c r="CY4" s="15"/>
      <c r="CZ4" s="15"/>
      <c r="DA4" s="15"/>
      <c r="DB4" s="15"/>
      <c r="DC4" s="15"/>
      <c r="DD4" s="15"/>
      <c r="DE4" s="15"/>
      <c r="DF4" s="15"/>
      <c r="DG4" s="15"/>
      <c r="DH4" s="15"/>
      <c r="DI4" s="15"/>
      <c r="DJ4" s="15"/>
      <c r="DK4" s="15"/>
      <c r="DL4" s="15"/>
      <c r="DM4" s="15"/>
      <c r="DN4" s="15"/>
      <c r="DO4" s="15"/>
      <c r="DP4" s="15"/>
      <c r="DQ4" s="15"/>
      <c r="DR4" s="15"/>
      <c r="DS4" s="15"/>
      <c r="DT4" s="15"/>
      <c r="DU4" s="15"/>
    </row>
    <row r="5">
      <c r="A5" s="20" t="str">
        <f>C8</f>
        <v>FL&amp;F</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10" t="s">
        <v>2</v>
      </c>
      <c r="AO5" s="22">
        <v>20.0</v>
      </c>
      <c r="AP5" s="23" t="str">
        <f>"Code!E"&amp;4+AO5</f>
        <v>Code!E24</v>
      </c>
      <c r="AQ5" s="23" t="str">
        <f>"Code!F"&amp;4+AO5</f>
        <v>Code!F24</v>
      </c>
      <c r="AR5" s="24">
        <v>4.0</v>
      </c>
      <c r="AS5" s="24">
        <f t="shared" ref="AS5:AY5" si="6">AR5+1</f>
        <v>5</v>
      </c>
      <c r="AT5" s="24">
        <f t="shared" si="6"/>
        <v>6</v>
      </c>
      <c r="AU5" s="24">
        <f t="shared" si="6"/>
        <v>7</v>
      </c>
      <c r="AV5" s="24">
        <f t="shared" si="6"/>
        <v>8</v>
      </c>
      <c r="AW5" s="24">
        <f t="shared" si="6"/>
        <v>9</v>
      </c>
      <c r="AX5" s="25">
        <f t="shared" si="6"/>
        <v>10</v>
      </c>
      <c r="AY5" s="26">
        <f t="shared" si="6"/>
        <v>11</v>
      </c>
      <c r="AZ5" s="27" t="s">
        <v>7</v>
      </c>
      <c r="BA5" s="28"/>
      <c r="BB5" s="24">
        <v>13.0</v>
      </c>
      <c r="BC5" s="24">
        <f t="shared" ref="BC5:BD5" si="7">BB5+1</f>
        <v>14</v>
      </c>
      <c r="BD5" s="24">
        <f t="shared" si="7"/>
        <v>15</v>
      </c>
      <c r="BE5" s="29"/>
      <c r="BF5" s="24">
        <f>BD5+1</f>
        <v>16</v>
      </c>
      <c r="BG5" s="24">
        <f t="shared" ref="BG5:BR5" si="8">BF5+1</f>
        <v>17</v>
      </c>
      <c r="BH5" s="24">
        <f t="shared" si="8"/>
        <v>18</v>
      </c>
      <c r="BI5" s="24">
        <f t="shared" si="8"/>
        <v>19</v>
      </c>
      <c r="BJ5" s="24">
        <f t="shared" si="8"/>
        <v>20</v>
      </c>
      <c r="BK5" s="24">
        <f t="shared" si="8"/>
        <v>21</v>
      </c>
      <c r="BL5" s="24">
        <f t="shared" si="8"/>
        <v>22</v>
      </c>
      <c r="BM5" s="24">
        <f t="shared" si="8"/>
        <v>23</v>
      </c>
      <c r="BN5" s="24">
        <f t="shared" si="8"/>
        <v>24</v>
      </c>
      <c r="BO5" s="24">
        <f t="shared" si="8"/>
        <v>25</v>
      </c>
      <c r="BP5" s="24">
        <f t="shared" si="8"/>
        <v>26</v>
      </c>
      <c r="BQ5" s="24">
        <f t="shared" si="8"/>
        <v>27</v>
      </c>
      <c r="BR5" s="24">
        <f t="shared" si="8"/>
        <v>28</v>
      </c>
      <c r="BS5" s="29"/>
      <c r="BT5" s="24">
        <f>BR5+1</f>
        <v>29</v>
      </c>
      <c r="BU5" s="24">
        <f t="shared" ref="BU5:BV5" si="9">BT5+1</f>
        <v>30</v>
      </c>
      <c r="BV5" s="24">
        <f t="shared" si="9"/>
        <v>31</v>
      </c>
      <c r="BW5" s="29"/>
      <c r="BX5" s="24">
        <f>BV5+1</f>
        <v>32</v>
      </c>
      <c r="BY5" s="24">
        <f t="shared" ref="BY5:BZ5" si="10">BX5+1</f>
        <v>33</v>
      </c>
      <c r="BZ5" s="24">
        <f t="shared" si="10"/>
        <v>34</v>
      </c>
      <c r="CA5" s="30"/>
      <c r="CB5" s="30"/>
      <c r="CC5" s="30"/>
      <c r="CD5" s="30"/>
      <c r="CE5" s="30"/>
      <c r="CF5" s="30"/>
      <c r="CG5" s="13"/>
      <c r="CH5" s="13"/>
      <c r="CI5" s="13"/>
      <c r="CJ5" s="13"/>
      <c r="CK5" s="13"/>
      <c r="CL5" s="13"/>
      <c r="CM5" s="13"/>
      <c r="CN5" s="13"/>
      <c r="CO5" s="13"/>
      <c r="CP5" s="13"/>
      <c r="CQ5" s="13"/>
      <c r="CR5" s="13"/>
      <c r="CS5" s="13"/>
      <c r="CT5" s="13"/>
      <c r="CU5" s="13"/>
      <c r="CV5" s="13" t="s">
        <v>2</v>
      </c>
      <c r="CW5" s="30" t="str">
        <f>IFERROR(__xludf.DUMMYFUNCTION("importrange(D8,""Code!AC4:CE145"")"),"#REF!")</f>
        <v>#REF!</v>
      </c>
      <c r="CX5" s="30"/>
      <c r="CY5" s="30"/>
      <c r="CZ5" s="30"/>
      <c r="DA5" s="30"/>
      <c r="DB5" s="30"/>
      <c r="DC5" s="30"/>
      <c r="DD5" s="30"/>
      <c r="DE5" s="30"/>
      <c r="DF5" s="30"/>
      <c r="DG5" s="30"/>
      <c r="DH5" s="30"/>
      <c r="DI5" s="30"/>
      <c r="DJ5" s="30"/>
      <c r="DK5" s="30"/>
      <c r="DL5" s="30"/>
      <c r="DM5" s="30"/>
      <c r="DN5" s="30"/>
      <c r="DO5" s="30"/>
      <c r="DP5" s="30"/>
      <c r="DQ5" s="30"/>
      <c r="DR5" s="30"/>
      <c r="DS5" s="30"/>
      <c r="DT5" s="30"/>
      <c r="DU5" s="30"/>
    </row>
    <row r="6">
      <c r="A6" s="31" t="str">
        <f>M7&amp;", "&amp;N7</f>
        <v>, </v>
      </c>
      <c r="B6" s="32"/>
      <c r="C6" s="33"/>
      <c r="D6" s="33"/>
      <c r="E6" s="33"/>
      <c r="F6" s="33"/>
      <c r="G6" s="33"/>
      <c r="H6" s="34" t="s">
        <v>8</v>
      </c>
      <c r="I6" s="35"/>
      <c r="J6" s="36"/>
      <c r="K6" s="37"/>
      <c r="L6" s="38"/>
      <c r="M6" s="39" t="s">
        <v>9</v>
      </c>
      <c r="N6" s="40" t="s">
        <v>10</v>
      </c>
      <c r="O6" s="40" t="s">
        <v>11</v>
      </c>
      <c r="P6" s="41" t="s">
        <v>12</v>
      </c>
      <c r="Q6" s="41" t="s">
        <v>13</v>
      </c>
      <c r="R6" s="41" t="s">
        <v>14</v>
      </c>
      <c r="S6" s="41" t="s">
        <v>15</v>
      </c>
      <c r="T6" s="41" t="s">
        <v>16</v>
      </c>
      <c r="U6" s="42" t="s">
        <v>17</v>
      </c>
      <c r="V6" s="21"/>
      <c r="W6" s="21"/>
      <c r="X6" s="21"/>
      <c r="Y6" s="21"/>
      <c r="Z6" s="21"/>
      <c r="AA6" s="21"/>
      <c r="AB6" s="21"/>
      <c r="AC6" s="21"/>
      <c r="AD6" s="21"/>
      <c r="AE6" s="21"/>
      <c r="AF6" s="21"/>
      <c r="AG6" s="21"/>
      <c r="AH6" s="21"/>
      <c r="AI6" s="21"/>
      <c r="AJ6" s="21"/>
      <c r="AK6" s="21"/>
      <c r="AL6" s="21"/>
      <c r="AM6" s="21"/>
      <c r="AN6" s="10" t="s">
        <v>2</v>
      </c>
      <c r="AO6" s="43" t="s">
        <v>9</v>
      </c>
      <c r="AP6" s="44" t="str">
        <f>CX9</f>
        <v/>
      </c>
      <c r="AQ6" s="29"/>
      <c r="AR6" s="29"/>
      <c r="AS6" s="29"/>
      <c r="AT6" s="29"/>
      <c r="AU6" s="29"/>
      <c r="AV6" s="45" t="s">
        <v>18</v>
      </c>
      <c r="AW6" s="46">
        <f>D83</f>
        <v>0</v>
      </c>
      <c r="AX6" s="29"/>
      <c r="AY6" s="47"/>
      <c r="AZ6" s="48"/>
      <c r="BA6" s="49" t="s">
        <v>19</v>
      </c>
      <c r="BB6" s="29"/>
      <c r="BC6" s="29"/>
      <c r="BD6" s="29"/>
      <c r="BE6" s="29"/>
      <c r="BF6" s="29"/>
      <c r="BG6" s="29"/>
      <c r="BH6" s="29"/>
      <c r="BI6" s="29"/>
      <c r="BJ6" s="29"/>
      <c r="BK6" s="29"/>
      <c r="BL6" s="29"/>
      <c r="BM6" s="29"/>
      <c r="BN6" s="29"/>
      <c r="BO6" s="29"/>
      <c r="BP6" s="29"/>
      <c r="BQ6" s="29"/>
      <c r="BR6" s="29"/>
      <c r="BS6" s="50" t="s">
        <v>20</v>
      </c>
      <c r="BT6" s="29"/>
      <c r="BU6" s="29"/>
      <c r="BV6" s="29"/>
      <c r="BW6" s="29"/>
      <c r="BX6" s="29"/>
      <c r="BY6" s="29"/>
      <c r="BZ6" s="29"/>
      <c r="CA6" s="30"/>
      <c r="CB6" s="30"/>
      <c r="CC6" s="30"/>
      <c r="CD6" s="30"/>
      <c r="CE6" s="30"/>
      <c r="CF6" s="30"/>
      <c r="CG6" s="13"/>
      <c r="CH6" s="13"/>
      <c r="CI6" s="13"/>
      <c r="CJ6" s="13"/>
      <c r="CK6" s="13"/>
      <c r="CL6" s="13"/>
      <c r="CM6" s="13"/>
      <c r="CN6" s="13"/>
      <c r="CO6" s="13"/>
      <c r="CP6" s="13"/>
      <c r="CQ6" s="13"/>
      <c r="CR6" s="13"/>
      <c r="CS6" s="13"/>
      <c r="CT6" s="13"/>
      <c r="CU6" s="13"/>
      <c r="CV6" s="13" t="s">
        <v>2</v>
      </c>
      <c r="CW6" s="30"/>
      <c r="CX6" s="30"/>
      <c r="CY6" s="30"/>
      <c r="CZ6" s="30"/>
      <c r="DA6" s="30"/>
      <c r="DB6" s="30"/>
      <c r="DC6" s="30"/>
      <c r="DD6" s="30"/>
      <c r="DE6" s="30"/>
      <c r="DF6" s="30"/>
      <c r="DG6" s="30"/>
      <c r="DH6" s="30"/>
      <c r="DI6" s="30"/>
      <c r="DJ6" s="30"/>
      <c r="DK6" s="30"/>
      <c r="DL6" s="30"/>
      <c r="DM6" s="30"/>
      <c r="DN6" s="30"/>
      <c r="DO6" s="30"/>
      <c r="DP6" s="30"/>
      <c r="DQ6" s="30"/>
      <c r="DR6" s="30"/>
      <c r="DS6" s="30"/>
      <c r="DT6" s="30"/>
      <c r="DU6" s="30"/>
    </row>
    <row r="7">
      <c r="A7" s="31" t="str">
        <f>R7</f>
        <v/>
      </c>
      <c r="B7" s="51" t="s">
        <v>21</v>
      </c>
      <c r="C7" s="52" t="s">
        <v>22</v>
      </c>
      <c r="D7" s="53" t="s">
        <v>23</v>
      </c>
      <c r="E7" s="54" t="s">
        <v>24</v>
      </c>
      <c r="F7" s="55" t="s">
        <v>25</v>
      </c>
      <c r="G7" s="55" t="s">
        <v>26</v>
      </c>
      <c r="H7" s="56"/>
      <c r="I7" s="57"/>
      <c r="J7" s="58" t="s">
        <v>27</v>
      </c>
      <c r="K7" s="59"/>
      <c r="L7" s="60"/>
      <c r="M7" s="61" t="str">
        <f t="shared" ref="M7:N7" si="11">C199</f>
        <v/>
      </c>
      <c r="N7" s="62" t="str">
        <f t="shared" si="11"/>
        <v/>
      </c>
      <c r="O7" s="62" t="str">
        <f>C203&amp;", "&amp;E199</f>
        <v>, </v>
      </c>
      <c r="P7" s="62" t="str">
        <f t="shared" ref="P7:U7" si="12">F199</f>
        <v/>
      </c>
      <c r="Q7" s="62" t="str">
        <f t="shared" si="12"/>
        <v/>
      </c>
      <c r="R7" s="62" t="str">
        <f t="shared" si="12"/>
        <v/>
      </c>
      <c r="S7" s="62" t="str">
        <f t="shared" si="12"/>
        <v/>
      </c>
      <c r="T7" s="62" t="str">
        <f t="shared" si="12"/>
        <v/>
      </c>
      <c r="U7" s="63" t="str">
        <f t="shared" si="12"/>
        <v/>
      </c>
      <c r="V7" s="21"/>
      <c r="W7" s="21"/>
      <c r="X7" s="21"/>
      <c r="Y7" s="21"/>
      <c r="Z7" s="21"/>
      <c r="AA7" s="21"/>
      <c r="AB7" s="21"/>
      <c r="AC7" s="21"/>
      <c r="AD7" s="21"/>
      <c r="AE7" s="21"/>
      <c r="AF7" s="21"/>
      <c r="AG7" s="21"/>
      <c r="AH7" s="21"/>
      <c r="AI7" s="21"/>
      <c r="AJ7" s="21"/>
      <c r="AK7" s="21"/>
      <c r="AL7" s="21"/>
      <c r="AM7" s="21"/>
      <c r="AN7" s="10" t="s">
        <v>2</v>
      </c>
      <c r="AO7" s="64" t="s">
        <v>28</v>
      </c>
      <c r="AP7" s="65" t="str">
        <f>CY9</f>
        <v/>
      </c>
      <c r="AQ7" s="29"/>
      <c r="AR7" s="29"/>
      <c r="AS7" s="29"/>
      <c r="AT7" s="29"/>
      <c r="AU7" s="29"/>
      <c r="AV7" s="45" t="s">
        <v>29</v>
      </c>
      <c r="AW7" s="46">
        <f>H89</f>
        <v>0</v>
      </c>
      <c r="AX7" s="29"/>
      <c r="AY7" s="47"/>
      <c r="AZ7" s="48"/>
      <c r="BA7" s="29"/>
      <c r="BB7" s="29"/>
      <c r="BC7" s="29"/>
      <c r="BD7" s="29"/>
      <c r="BE7" s="29"/>
      <c r="BF7" s="29"/>
      <c r="BG7" s="29"/>
      <c r="BH7" s="66" t="s">
        <v>30</v>
      </c>
      <c r="BI7" s="67"/>
      <c r="BJ7" s="67"/>
      <c r="BK7" s="68"/>
      <c r="BL7" s="29"/>
      <c r="BM7" s="29"/>
      <c r="BN7" s="29"/>
      <c r="BO7" s="29"/>
      <c r="BP7" s="29"/>
      <c r="BQ7" s="29"/>
      <c r="BR7" s="29"/>
      <c r="BS7" s="69"/>
      <c r="BT7" s="70" t="s">
        <v>31</v>
      </c>
      <c r="BU7" s="67"/>
      <c r="BV7" s="67"/>
      <c r="BW7" s="67"/>
      <c r="BX7" s="67"/>
      <c r="BY7" s="67"/>
      <c r="BZ7" s="29"/>
      <c r="CA7" s="30"/>
      <c r="CB7" s="30"/>
      <c r="CC7" s="30"/>
      <c r="CD7" s="30"/>
      <c r="CE7" s="30"/>
      <c r="CF7" s="30"/>
      <c r="CG7" s="13"/>
      <c r="CH7" s="13"/>
      <c r="CI7" s="13"/>
      <c r="CJ7" s="13"/>
      <c r="CK7" s="13"/>
      <c r="CL7" s="13"/>
      <c r="CM7" s="13"/>
      <c r="CN7" s="13"/>
      <c r="CO7" s="13"/>
      <c r="CP7" s="13"/>
      <c r="CQ7" s="13"/>
      <c r="CR7" s="13"/>
      <c r="CS7" s="13"/>
      <c r="CT7" s="13"/>
      <c r="CU7" s="13"/>
      <c r="CV7" s="13" t="s">
        <v>2</v>
      </c>
      <c r="CW7" s="30"/>
      <c r="CX7" s="30"/>
      <c r="CY7" s="30"/>
      <c r="CZ7" s="30"/>
      <c r="DA7" s="30"/>
      <c r="DB7" s="30"/>
      <c r="DC7" s="30"/>
      <c r="DD7" s="30"/>
      <c r="DE7" s="30"/>
      <c r="DF7" s="30"/>
      <c r="DG7" s="30"/>
      <c r="DH7" s="30"/>
      <c r="DI7" s="30"/>
      <c r="DJ7" s="30"/>
      <c r="DK7" s="30"/>
      <c r="DL7" s="30"/>
      <c r="DM7" s="30"/>
      <c r="DN7" s="30"/>
      <c r="DO7" s="30"/>
      <c r="DP7" s="30"/>
      <c r="DQ7" s="30"/>
      <c r="DR7" s="30"/>
      <c r="DS7" s="30"/>
      <c r="DT7" s="30"/>
      <c r="DU7" s="30"/>
    </row>
    <row r="8">
      <c r="A8" s="31" t="str">
        <f>S7</f>
        <v/>
      </c>
      <c r="B8" s="71" t="s">
        <v>32</v>
      </c>
      <c r="C8" s="72" t="s">
        <v>33</v>
      </c>
      <c r="D8" s="73" t="s">
        <v>34</v>
      </c>
      <c r="E8" s="74" t="s">
        <v>35</v>
      </c>
      <c r="F8" s="75" t="s">
        <v>36</v>
      </c>
      <c r="G8" s="76"/>
      <c r="H8" s="56"/>
      <c r="I8" s="77"/>
      <c r="J8" s="58" t="s">
        <v>37</v>
      </c>
      <c r="K8" s="59"/>
      <c r="L8" s="60"/>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10" t="s">
        <v>2</v>
      </c>
      <c r="AO8" s="64" t="s">
        <v>16</v>
      </c>
      <c r="AP8" s="65" t="str">
        <f>DE9</f>
        <v/>
      </c>
      <c r="AQ8" s="29"/>
      <c r="AR8" s="29"/>
      <c r="AS8" s="29"/>
      <c r="AT8" s="29"/>
      <c r="AU8" s="29"/>
      <c r="AV8" s="45" t="s">
        <v>38</v>
      </c>
      <c r="AW8" s="46">
        <f>H91</f>
        <v>0</v>
      </c>
      <c r="AX8" s="29"/>
      <c r="AY8" s="47"/>
      <c r="AZ8" s="78" t="s">
        <v>39</v>
      </c>
      <c r="BA8" s="79"/>
      <c r="BB8" s="29"/>
      <c r="BC8" s="29"/>
      <c r="BD8" s="29"/>
      <c r="BE8" s="29"/>
      <c r="BF8" s="29"/>
      <c r="BG8" s="29"/>
      <c r="BH8" s="80" t="s">
        <v>40</v>
      </c>
      <c r="BI8" s="81" t="s">
        <v>41</v>
      </c>
      <c r="BJ8" s="81" t="s">
        <v>42</v>
      </c>
      <c r="BK8" s="82" t="s">
        <v>43</v>
      </c>
      <c r="BL8" s="29"/>
      <c r="BM8" s="29"/>
      <c r="BN8" s="29"/>
      <c r="BO8" s="29"/>
      <c r="BP8" s="29"/>
      <c r="BQ8" s="29"/>
      <c r="BR8" s="29"/>
      <c r="BS8" s="83">
        <f>AW9/4</f>
        <v>0</v>
      </c>
      <c r="BT8" s="84"/>
      <c r="BZ8" s="29"/>
      <c r="CA8" s="30"/>
      <c r="CB8" s="30"/>
      <c r="CC8" s="30"/>
      <c r="CD8" s="30"/>
      <c r="CE8" s="30"/>
      <c r="CF8" s="30"/>
      <c r="CG8" s="13"/>
      <c r="CH8" s="13"/>
      <c r="CI8" s="13"/>
      <c r="CJ8" s="13"/>
      <c r="CK8" s="13"/>
      <c r="CL8" s="13"/>
      <c r="CM8" s="13"/>
      <c r="CN8" s="13"/>
      <c r="CO8" s="13"/>
      <c r="CP8" s="13"/>
      <c r="CQ8" s="13"/>
      <c r="CR8" s="13"/>
      <c r="CS8" s="13"/>
      <c r="CT8" s="13"/>
      <c r="CU8" s="13"/>
      <c r="CV8" s="13" t="s">
        <v>2</v>
      </c>
      <c r="CW8" s="30"/>
      <c r="CX8" s="30"/>
      <c r="CY8" s="30"/>
      <c r="CZ8" s="30"/>
      <c r="DA8" s="30"/>
      <c r="DB8" s="30"/>
      <c r="DC8" s="30"/>
      <c r="DD8" s="30"/>
      <c r="DE8" s="30"/>
      <c r="DF8" s="30"/>
      <c r="DG8" s="30"/>
      <c r="DH8" s="30"/>
      <c r="DI8" s="30"/>
      <c r="DJ8" s="30"/>
      <c r="DK8" s="30"/>
      <c r="DL8" s="30"/>
      <c r="DM8" s="30"/>
      <c r="DN8" s="30"/>
      <c r="DO8" s="30"/>
      <c r="DP8" s="30"/>
      <c r="DQ8" s="30"/>
      <c r="DR8" s="30"/>
      <c r="DS8" s="30"/>
      <c r="DT8" s="30"/>
      <c r="DU8" s="30"/>
    </row>
    <row r="9">
      <c r="A9" s="31" t="str">
        <f>T7</f>
        <v/>
      </c>
      <c r="B9" s="7"/>
      <c r="C9" s="7"/>
      <c r="D9" s="7"/>
      <c r="E9" s="7"/>
      <c r="F9" s="7"/>
      <c r="G9" s="7"/>
      <c r="H9" s="56"/>
      <c r="I9" s="57"/>
      <c r="J9" s="58" t="s">
        <v>44</v>
      </c>
      <c r="K9" s="59"/>
      <c r="L9" s="60"/>
      <c r="M9" s="85"/>
      <c r="N9" s="86" t="str">
        <f t="shared" ref="N9:Z9" si="13">CX19</f>
        <v/>
      </c>
      <c r="O9" s="86" t="str">
        <f t="shared" si="13"/>
        <v/>
      </c>
      <c r="P9" s="86" t="str">
        <f t="shared" si="13"/>
        <v/>
      </c>
      <c r="Q9" s="86" t="str">
        <f t="shared" si="13"/>
        <v/>
      </c>
      <c r="R9" s="86" t="str">
        <f t="shared" si="13"/>
        <v/>
      </c>
      <c r="S9" s="86" t="str">
        <f t="shared" si="13"/>
        <v/>
      </c>
      <c r="T9" s="86" t="str">
        <f t="shared" si="13"/>
        <v/>
      </c>
      <c r="U9" s="86" t="str">
        <f t="shared" si="13"/>
        <v/>
      </c>
      <c r="V9" s="87" t="str">
        <f t="shared" si="13"/>
        <v/>
      </c>
      <c r="W9" s="87" t="str">
        <f t="shared" si="13"/>
        <v/>
      </c>
      <c r="X9" s="87" t="str">
        <f t="shared" si="13"/>
        <v/>
      </c>
      <c r="Y9" s="87" t="str">
        <f t="shared" si="13"/>
        <v/>
      </c>
      <c r="Z9" s="87" t="str">
        <f t="shared" si="13"/>
        <v/>
      </c>
      <c r="AA9" s="21"/>
      <c r="AB9" s="21"/>
      <c r="AC9" s="21"/>
      <c r="AD9" s="21"/>
      <c r="AE9" s="21"/>
      <c r="AF9" s="21"/>
      <c r="AG9" s="21"/>
      <c r="AH9" s="21"/>
      <c r="AI9" s="21"/>
      <c r="AJ9" s="21"/>
      <c r="AK9" s="21"/>
      <c r="AL9" s="21"/>
      <c r="AM9" s="21"/>
      <c r="AN9" s="10" t="s">
        <v>2</v>
      </c>
      <c r="AO9" s="64" t="s">
        <v>45</v>
      </c>
      <c r="AP9" s="65" t="str">
        <f>DD9</f>
        <v/>
      </c>
      <c r="AQ9" s="29"/>
      <c r="AR9" s="29"/>
      <c r="AS9" s="29"/>
      <c r="AT9" s="29"/>
      <c r="AU9" s="29"/>
      <c r="AV9" s="45" t="s">
        <v>46</v>
      </c>
      <c r="AW9" s="46">
        <f>sum(AT18:AT108)</f>
        <v>0</v>
      </c>
      <c r="AX9" s="29"/>
      <c r="AY9" s="47"/>
      <c r="AZ9" s="88" t="s">
        <v>47</v>
      </c>
      <c r="BA9" s="89" t="str">
        <f>BF16/AR16</f>
        <v>#DIV/0!</v>
      </c>
      <c r="BB9" s="29"/>
      <c r="BC9" s="29"/>
      <c r="BD9" s="29"/>
      <c r="BE9" s="29"/>
      <c r="BF9" s="29"/>
      <c r="BG9" s="29"/>
      <c r="BH9" s="80" t="s">
        <v>48</v>
      </c>
      <c r="BI9" s="81" t="s">
        <v>49</v>
      </c>
      <c r="BJ9" s="81" t="s">
        <v>50</v>
      </c>
      <c r="BK9" s="82" t="s">
        <v>51</v>
      </c>
      <c r="BL9" s="29"/>
      <c r="BM9" s="29"/>
      <c r="BN9" s="29"/>
      <c r="BO9" s="29"/>
      <c r="BP9" s="29"/>
      <c r="BQ9" s="29"/>
      <c r="BR9" s="29"/>
      <c r="BS9" s="90" t="s">
        <v>52</v>
      </c>
      <c r="BT9" s="84"/>
      <c r="BZ9" s="29"/>
      <c r="CA9" s="30"/>
      <c r="CB9" s="30"/>
      <c r="CC9" s="30"/>
      <c r="CD9" s="30"/>
      <c r="CE9" s="30"/>
      <c r="CF9" s="30"/>
      <c r="CG9" s="13"/>
      <c r="CH9" s="13"/>
      <c r="CI9" s="13"/>
      <c r="CJ9" s="13"/>
      <c r="CK9" s="13"/>
      <c r="CL9" s="13"/>
      <c r="CM9" s="13"/>
      <c r="CN9" s="13"/>
      <c r="CO9" s="13"/>
      <c r="CP9" s="13"/>
      <c r="CQ9" s="13"/>
      <c r="CR9" s="13"/>
      <c r="CS9" s="13"/>
      <c r="CT9" s="13"/>
      <c r="CU9" s="13"/>
      <c r="CV9" s="13" t="s">
        <v>2</v>
      </c>
      <c r="CW9" s="30"/>
      <c r="CX9" s="30"/>
      <c r="CY9" s="30"/>
      <c r="CZ9" s="30"/>
      <c r="DA9" s="30"/>
      <c r="DB9" s="30"/>
      <c r="DC9" s="30"/>
      <c r="DD9" s="30"/>
      <c r="DE9" s="30"/>
      <c r="DF9" s="30"/>
      <c r="DG9" s="30"/>
      <c r="DH9" s="30"/>
      <c r="DI9" s="30"/>
      <c r="DJ9" s="30"/>
      <c r="DK9" s="30"/>
      <c r="DL9" s="30"/>
      <c r="DM9" s="30"/>
      <c r="DN9" s="30"/>
      <c r="DO9" s="30"/>
      <c r="DP9" s="30"/>
      <c r="DQ9" s="30"/>
      <c r="DR9" s="30"/>
      <c r="DS9" s="30"/>
      <c r="DT9" s="30"/>
      <c r="DU9" s="30"/>
    </row>
    <row r="10">
      <c r="A10" s="91" t="s">
        <v>53</v>
      </c>
      <c r="B10" s="92" t="s">
        <v>54</v>
      </c>
      <c r="C10" s="93"/>
      <c r="D10" s="94"/>
      <c r="E10" s="7"/>
      <c r="F10" s="95" t="s">
        <v>55</v>
      </c>
      <c r="G10" s="7"/>
      <c r="H10" s="56"/>
      <c r="I10" s="96" t="s">
        <v>56</v>
      </c>
      <c r="J10" s="97"/>
      <c r="K10" s="97"/>
      <c r="L10" s="98"/>
      <c r="M10" s="99" t="s">
        <v>57</v>
      </c>
      <c r="N10" s="62" t="str">
        <f t="shared" ref="N10:Z10" si="14">C210</f>
        <v/>
      </c>
      <c r="O10" s="62" t="str">
        <f t="shared" si="14"/>
        <v/>
      </c>
      <c r="P10" s="62" t="str">
        <f t="shared" si="14"/>
        <v/>
      </c>
      <c r="Q10" s="62" t="str">
        <f t="shared" si="14"/>
        <v/>
      </c>
      <c r="R10" s="62" t="str">
        <f t="shared" si="14"/>
        <v/>
      </c>
      <c r="S10" s="62" t="str">
        <f t="shared" si="14"/>
        <v/>
      </c>
      <c r="T10" s="62" t="str">
        <f t="shared" si="14"/>
        <v/>
      </c>
      <c r="U10" s="62" t="str">
        <f t="shared" si="14"/>
        <v/>
      </c>
      <c r="V10" s="62" t="str">
        <f t="shared" si="14"/>
        <v/>
      </c>
      <c r="W10" s="62" t="str">
        <f t="shared" si="14"/>
        <v/>
      </c>
      <c r="X10" s="62" t="str">
        <f t="shared" si="14"/>
        <v/>
      </c>
      <c r="Y10" s="62" t="str">
        <f t="shared" si="14"/>
        <v/>
      </c>
      <c r="Z10" s="62" t="str">
        <f t="shared" si="14"/>
        <v/>
      </c>
      <c r="AA10" s="21"/>
      <c r="AB10" s="21"/>
      <c r="AC10" s="21"/>
      <c r="AD10" s="21"/>
      <c r="AE10" s="21"/>
      <c r="AF10" s="21"/>
      <c r="AG10" s="21"/>
      <c r="AH10" s="21"/>
      <c r="AI10" s="21"/>
      <c r="AJ10" s="21"/>
      <c r="AK10" s="21"/>
      <c r="AL10" s="21"/>
      <c r="AM10" s="21"/>
      <c r="AN10" s="10" t="s">
        <v>2</v>
      </c>
      <c r="AO10" s="64" t="s">
        <v>58</v>
      </c>
      <c r="AP10" s="100" t="str">
        <f>DA9</f>
        <v/>
      </c>
      <c r="AQ10" s="29"/>
      <c r="AR10" s="29"/>
      <c r="AS10" s="29"/>
      <c r="AT10" s="29"/>
      <c r="AU10" s="29"/>
      <c r="AV10" s="45" t="s">
        <v>59</v>
      </c>
      <c r="AW10" s="101"/>
      <c r="AX10" s="29"/>
      <c r="AY10" s="47"/>
      <c r="AZ10" s="102" t="s">
        <v>60</v>
      </c>
      <c r="BA10" s="103" t="str">
        <f>BG16/AR16</f>
        <v>#DIV/0!</v>
      </c>
      <c r="BB10" s="29"/>
      <c r="BC10" s="29"/>
      <c r="BD10" s="29"/>
      <c r="BE10" s="29"/>
      <c r="BF10" s="29"/>
      <c r="BG10" s="29"/>
      <c r="BH10" s="80" t="s">
        <v>61</v>
      </c>
      <c r="BI10" s="81" t="s">
        <v>62</v>
      </c>
      <c r="BJ10" s="81" t="s">
        <v>63</v>
      </c>
      <c r="BK10" s="82" t="s">
        <v>64</v>
      </c>
      <c r="BL10" s="29"/>
      <c r="BM10" s="29"/>
      <c r="BN10" s="29"/>
      <c r="BO10" s="29"/>
      <c r="BP10" s="29"/>
      <c r="BQ10" s="29"/>
      <c r="BR10" s="29"/>
      <c r="BS10" s="69"/>
      <c r="BT10" s="84"/>
      <c r="BZ10" s="29"/>
      <c r="CA10" s="30"/>
      <c r="CB10" s="30"/>
      <c r="CC10" s="30"/>
      <c r="CD10" s="30"/>
      <c r="CE10" s="30"/>
      <c r="CF10" s="30"/>
      <c r="CG10" s="13"/>
      <c r="CH10" s="13"/>
      <c r="CI10" s="13"/>
      <c r="CJ10" s="13"/>
      <c r="CK10" s="13"/>
      <c r="CL10" s="13"/>
      <c r="CM10" s="13"/>
      <c r="CN10" s="13"/>
      <c r="CO10" s="13"/>
      <c r="CP10" s="13"/>
      <c r="CQ10" s="13"/>
      <c r="CR10" s="13"/>
      <c r="CS10" s="13"/>
      <c r="CT10" s="13"/>
      <c r="CU10" s="13"/>
      <c r="CV10" s="13" t="s">
        <v>2</v>
      </c>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row>
    <row r="11">
      <c r="A11" s="104" t="str">
        <f>N18</f>
        <v/>
      </c>
      <c r="B11" s="105" t="s">
        <v>65</v>
      </c>
      <c r="C11" s="106" t="s">
        <v>66</v>
      </c>
      <c r="D11" s="107" t="s">
        <v>67</v>
      </c>
      <c r="E11" s="7"/>
      <c r="F11" s="108"/>
      <c r="G11" s="7"/>
      <c r="H11" s="109" t="str">
        <f t="shared" ref="H11:H15" si="16">I11/I$7</f>
        <v>#DIV/0!</v>
      </c>
      <c r="I11" s="57"/>
      <c r="J11" s="110"/>
      <c r="K11" s="111"/>
      <c r="L11" s="112"/>
      <c r="M11" s="99" t="s">
        <v>68</v>
      </c>
      <c r="N11" s="62" t="str">
        <f t="shared" ref="N11:Z11" si="15">C214</f>
        <v/>
      </c>
      <c r="O11" s="62" t="str">
        <f t="shared" si="15"/>
        <v/>
      </c>
      <c r="P11" s="62" t="str">
        <f t="shared" si="15"/>
        <v/>
      </c>
      <c r="Q11" s="62" t="str">
        <f t="shared" si="15"/>
        <v/>
      </c>
      <c r="R11" s="62" t="str">
        <f t="shared" si="15"/>
        <v/>
      </c>
      <c r="S11" s="62" t="str">
        <f t="shared" si="15"/>
        <v/>
      </c>
      <c r="T11" s="62" t="str">
        <f t="shared" si="15"/>
        <v/>
      </c>
      <c r="U11" s="62" t="str">
        <f t="shared" si="15"/>
        <v/>
      </c>
      <c r="V11" s="62" t="str">
        <f t="shared" si="15"/>
        <v/>
      </c>
      <c r="W11" s="62" t="str">
        <f t="shared" si="15"/>
        <v/>
      </c>
      <c r="X11" s="62" t="str">
        <f t="shared" si="15"/>
        <v/>
      </c>
      <c r="Y11" s="62" t="str">
        <f t="shared" si="15"/>
        <v/>
      </c>
      <c r="Z11" s="62" t="str">
        <f t="shared" si="15"/>
        <v/>
      </c>
      <c r="AA11" s="21"/>
      <c r="AB11" s="21"/>
      <c r="AC11" s="21"/>
      <c r="AD11" s="21"/>
      <c r="AE11" s="21"/>
      <c r="AF11" s="21"/>
      <c r="AG11" s="21"/>
      <c r="AH11" s="21"/>
      <c r="AI11" s="21"/>
      <c r="AJ11" s="21"/>
      <c r="AK11" s="21"/>
      <c r="AL11" s="21"/>
      <c r="AM11" s="21"/>
      <c r="AN11" s="10" t="s">
        <v>2</v>
      </c>
      <c r="AO11" s="64" t="s">
        <v>69</v>
      </c>
      <c r="AP11" s="113"/>
      <c r="AQ11" s="29"/>
      <c r="AR11" s="29"/>
      <c r="AS11" s="29"/>
      <c r="AT11" s="29"/>
      <c r="AU11" s="29"/>
      <c r="AV11" s="45" t="s">
        <v>70</v>
      </c>
      <c r="AW11" s="46">
        <f>AW9*(1+AW10)</f>
        <v>0</v>
      </c>
      <c r="AX11" s="29"/>
      <c r="AY11" s="47"/>
      <c r="AZ11" s="102" t="s">
        <v>71</v>
      </c>
      <c r="BA11" s="103" t="str">
        <f>BO16/AR16</f>
        <v>#DIV/0!</v>
      </c>
      <c r="BB11" s="29"/>
      <c r="BC11" s="29"/>
      <c r="BD11" s="29"/>
      <c r="BE11" s="29"/>
      <c r="BF11" s="29"/>
      <c r="BG11" s="29"/>
      <c r="BH11" s="80" t="s">
        <v>72</v>
      </c>
      <c r="BI11" s="81" t="s">
        <v>73</v>
      </c>
      <c r="BJ11" s="81" t="s">
        <v>74</v>
      </c>
      <c r="BK11" s="82" t="s">
        <v>75</v>
      </c>
      <c r="BL11" s="29"/>
      <c r="BM11" s="29"/>
      <c r="BN11" s="29"/>
      <c r="BO11" s="29"/>
      <c r="BP11" s="29"/>
      <c r="BQ11" s="29"/>
      <c r="BR11" s="29"/>
      <c r="BS11" s="114">
        <f>sum(BY18:BY104)</f>
        <v>0</v>
      </c>
      <c r="BT11" s="84"/>
      <c r="BZ11" s="29"/>
      <c r="CA11" s="30"/>
      <c r="CB11" s="30"/>
      <c r="CC11" s="30"/>
      <c r="CD11" s="30"/>
      <c r="CE11" s="30"/>
      <c r="CF11" s="30"/>
      <c r="CG11" s="13"/>
      <c r="CH11" s="13"/>
      <c r="CI11" s="13"/>
      <c r="CJ11" s="13"/>
      <c r="CK11" s="13"/>
      <c r="CL11" s="13"/>
      <c r="CM11" s="13"/>
      <c r="CN11" s="13"/>
      <c r="CO11" s="13"/>
      <c r="CP11" s="13"/>
      <c r="CQ11" s="13"/>
      <c r="CR11" s="13"/>
      <c r="CS11" s="13"/>
      <c r="CT11" s="13"/>
      <c r="CU11" s="13"/>
      <c r="CV11" s="13" t="s">
        <v>2</v>
      </c>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row>
    <row r="12">
      <c r="A12" s="91" t="s">
        <v>76</v>
      </c>
      <c r="B12" s="115"/>
      <c r="C12" s="116"/>
      <c r="D12" s="117" t="s">
        <v>77</v>
      </c>
      <c r="E12" s="7"/>
      <c r="F12" s="7"/>
      <c r="G12" s="7"/>
      <c r="H12" s="109" t="str">
        <f t="shared" si="16"/>
        <v>#DIV/0!</v>
      </c>
      <c r="I12" s="57"/>
      <c r="J12" s="110"/>
      <c r="K12" s="111"/>
      <c r="L12" s="112"/>
      <c r="M12" s="118"/>
      <c r="N12" s="118"/>
      <c r="O12" s="118"/>
      <c r="P12" s="119"/>
      <c r="Q12" s="118"/>
      <c r="R12" s="118"/>
      <c r="S12" s="118"/>
      <c r="T12" s="118"/>
      <c r="U12" s="120"/>
      <c r="V12" s="120"/>
      <c r="W12" s="120"/>
      <c r="X12" s="120"/>
      <c r="Y12" s="21"/>
      <c r="Z12" s="21"/>
      <c r="AA12" s="21"/>
      <c r="AB12" s="21"/>
      <c r="AC12" s="21"/>
      <c r="AD12" s="21"/>
      <c r="AE12" s="21"/>
      <c r="AF12" s="21"/>
      <c r="AG12" s="21"/>
      <c r="AH12" s="21"/>
      <c r="AI12" s="21"/>
      <c r="AJ12" s="21"/>
      <c r="AK12" s="21"/>
      <c r="AL12" s="21"/>
      <c r="AM12" s="21"/>
      <c r="AN12" s="10" t="s">
        <v>2</v>
      </c>
      <c r="AO12" s="64" t="s">
        <v>78</v>
      </c>
      <c r="AP12" s="121"/>
      <c r="AQ12" s="29"/>
      <c r="AR12" s="29"/>
      <c r="AS12" s="29"/>
      <c r="AT12" s="29"/>
      <c r="AU12" s="29"/>
      <c r="AV12" s="45" t="s">
        <v>79</v>
      </c>
      <c r="AW12" s="46">
        <f>AW8-AW11</f>
        <v>0</v>
      </c>
      <c r="AX12" s="29"/>
      <c r="AY12" s="47"/>
      <c r="AZ12" s="122" t="s">
        <v>80</v>
      </c>
      <c r="BA12" s="123" t="str">
        <f>BP16/AR16</f>
        <v>#DIV/0!</v>
      </c>
      <c r="BB12" s="29"/>
      <c r="BC12" s="29"/>
      <c r="BD12" s="29"/>
      <c r="BE12" s="29"/>
      <c r="BF12" s="29"/>
      <c r="BG12" s="29"/>
      <c r="BH12" s="80" t="s">
        <v>81</v>
      </c>
      <c r="BI12" s="81" t="s">
        <v>82</v>
      </c>
      <c r="BJ12" s="81" t="s">
        <v>83</v>
      </c>
      <c r="BK12" s="82" t="s">
        <v>84</v>
      </c>
      <c r="BL12" s="29"/>
      <c r="BM12" s="29"/>
      <c r="BN12" s="29"/>
      <c r="BO12" s="29"/>
      <c r="BP12" s="29"/>
      <c r="BQ12" s="29"/>
      <c r="BR12" s="29"/>
      <c r="BS12" s="124" t="s">
        <v>85</v>
      </c>
      <c r="BT12" s="84"/>
      <c r="BZ12" s="29"/>
      <c r="CA12" s="30"/>
      <c r="CB12" s="30"/>
      <c r="CC12" s="30"/>
      <c r="CD12" s="30"/>
      <c r="CE12" s="30"/>
      <c r="CF12" s="30"/>
      <c r="CG12" s="13"/>
      <c r="CH12" s="13"/>
      <c r="CI12" s="13"/>
      <c r="CJ12" s="13"/>
      <c r="CK12" s="13"/>
      <c r="CL12" s="13"/>
      <c r="CM12" s="13"/>
      <c r="CN12" s="13"/>
      <c r="CO12" s="13"/>
      <c r="CP12" s="13"/>
      <c r="CQ12" s="13"/>
      <c r="CR12" s="13"/>
      <c r="CS12" s="13"/>
      <c r="CT12" s="13"/>
      <c r="CU12" s="13"/>
      <c r="CV12" s="13" t="s">
        <v>2</v>
      </c>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row>
    <row r="13">
      <c r="A13" s="104" t="str">
        <f>O18</f>
        <v/>
      </c>
      <c r="B13" s="7"/>
      <c r="C13" s="7"/>
      <c r="D13" s="7"/>
      <c r="E13" s="7"/>
      <c r="F13" s="7"/>
      <c r="G13" s="7"/>
      <c r="H13" s="109" t="str">
        <f t="shared" si="16"/>
        <v>#DIV/0!</v>
      </c>
      <c r="I13" s="57"/>
      <c r="J13" s="110"/>
      <c r="K13" s="111"/>
      <c r="L13" s="112"/>
      <c r="M13" s="39" t="s">
        <v>86</v>
      </c>
      <c r="N13" s="40" t="s">
        <v>87</v>
      </c>
      <c r="O13" s="40" t="s">
        <v>88</v>
      </c>
      <c r="P13" s="40" t="s">
        <v>89</v>
      </c>
      <c r="Q13" s="40" t="s">
        <v>78</v>
      </c>
      <c r="R13" s="40" t="s">
        <v>87</v>
      </c>
      <c r="S13" s="40" t="s">
        <v>88</v>
      </c>
      <c r="T13" s="40" t="s">
        <v>89</v>
      </c>
      <c r="U13" s="40" t="s">
        <v>90</v>
      </c>
      <c r="V13" s="40" t="s">
        <v>91</v>
      </c>
      <c r="W13" s="40" t="s">
        <v>92</v>
      </c>
      <c r="X13" s="40" t="s">
        <v>93</v>
      </c>
      <c r="Y13" s="21"/>
      <c r="Z13" s="21"/>
      <c r="AA13" s="21"/>
      <c r="AB13" s="21"/>
      <c r="AC13" s="21"/>
      <c r="AD13" s="21"/>
      <c r="AE13" s="21"/>
      <c r="AF13" s="21"/>
      <c r="AG13" s="21"/>
      <c r="AH13" s="21"/>
      <c r="AI13" s="21"/>
      <c r="AJ13" s="21"/>
      <c r="AK13" s="21"/>
      <c r="AL13" s="21"/>
      <c r="AM13" s="21"/>
      <c r="AN13" s="10" t="s">
        <v>2</v>
      </c>
      <c r="AO13" s="64" t="s">
        <v>94</v>
      </c>
      <c r="AP13" s="121"/>
      <c r="AQ13" s="29"/>
      <c r="AR13" s="29"/>
      <c r="AS13" s="29"/>
      <c r="AT13" s="29"/>
      <c r="AU13" s="29"/>
      <c r="AV13" s="45" t="s">
        <v>95</v>
      </c>
      <c r="AW13" s="125" t="str">
        <f>AW11/AW8</f>
        <v>#DIV/0!</v>
      </c>
      <c r="AX13" s="29"/>
      <c r="AY13" s="47"/>
      <c r="AZ13" s="48"/>
      <c r="BA13" s="29"/>
      <c r="BB13" s="29"/>
      <c r="BC13" s="29"/>
      <c r="BD13" s="29"/>
      <c r="BE13" s="29"/>
      <c r="BF13" s="29"/>
      <c r="BG13" s="29"/>
      <c r="BH13" s="80" t="s">
        <v>96</v>
      </c>
      <c r="BI13" s="81" t="s">
        <v>97</v>
      </c>
      <c r="BJ13" s="81" t="s">
        <v>98</v>
      </c>
      <c r="BK13" s="82" t="s">
        <v>99</v>
      </c>
      <c r="BL13" s="126" t="s">
        <v>100</v>
      </c>
      <c r="BM13" s="29"/>
      <c r="BN13" s="29"/>
      <c r="BO13" s="29"/>
      <c r="BP13" s="29"/>
      <c r="BQ13" s="29"/>
      <c r="BR13" s="29"/>
      <c r="BS13" s="127" t="str">
        <f>BS11/BS8</f>
        <v>#DIV/0!</v>
      </c>
      <c r="BT13" s="84"/>
      <c r="BZ13" s="29"/>
      <c r="CA13" s="30"/>
      <c r="CB13" s="30"/>
      <c r="CC13" s="30"/>
      <c r="CD13" s="30"/>
      <c r="CE13" s="30"/>
      <c r="CF13" s="30"/>
      <c r="CG13" s="13"/>
      <c r="CH13" s="13"/>
      <c r="CI13" s="13"/>
      <c r="CJ13" s="13"/>
      <c r="CK13" s="13"/>
      <c r="CL13" s="13"/>
      <c r="CM13" s="13"/>
      <c r="CN13" s="13"/>
      <c r="CO13" s="13"/>
      <c r="CP13" s="13"/>
      <c r="CQ13" s="13"/>
      <c r="CR13" s="13"/>
      <c r="CS13" s="13"/>
      <c r="CT13" s="13"/>
      <c r="CU13" s="13"/>
      <c r="CV13" s="13" t="s">
        <v>2</v>
      </c>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row>
    <row r="14">
      <c r="A14" s="128" t="s">
        <v>101</v>
      </c>
      <c r="B14" s="129" t="s">
        <v>102</v>
      </c>
      <c r="C14" s="130"/>
      <c r="D14" s="131" t="s">
        <v>103</v>
      </c>
      <c r="E14" s="132" t="s">
        <v>104</v>
      </c>
      <c r="F14" s="132" t="s">
        <v>105</v>
      </c>
      <c r="G14" s="108"/>
      <c r="H14" s="109" t="str">
        <f t="shared" si="16"/>
        <v>#DIV/0!</v>
      </c>
      <c r="I14" s="57"/>
      <c r="J14" s="77"/>
      <c r="K14" s="111"/>
      <c r="L14" s="112"/>
      <c r="M14" s="61" t="str">
        <f t="shared" ref="M14:T14" si="17">L199</f>
        <v/>
      </c>
      <c r="N14" s="62" t="str">
        <f t="shared" si="17"/>
        <v/>
      </c>
      <c r="O14" s="62" t="str">
        <f t="shared" si="17"/>
        <v/>
      </c>
      <c r="P14" s="62" t="str">
        <f t="shared" si="17"/>
        <v/>
      </c>
      <c r="Q14" s="62" t="str">
        <f t="shared" si="17"/>
        <v/>
      </c>
      <c r="R14" s="62" t="str">
        <f t="shared" si="17"/>
        <v/>
      </c>
      <c r="S14" s="62" t="str">
        <f t="shared" si="17"/>
        <v/>
      </c>
      <c r="T14" s="62" t="str">
        <f t="shared" si="17"/>
        <v/>
      </c>
      <c r="U14" s="62" t="str">
        <f t="shared" ref="U14:X14" si="18">K161</f>
        <v/>
      </c>
      <c r="V14" s="62" t="str">
        <f t="shared" si="18"/>
        <v/>
      </c>
      <c r="W14" s="62" t="str">
        <f t="shared" si="18"/>
        <v/>
      </c>
      <c r="X14" s="62" t="str">
        <f t="shared" si="18"/>
        <v/>
      </c>
      <c r="Y14" s="21"/>
      <c r="Z14" s="21"/>
      <c r="AA14" s="21"/>
      <c r="AB14" s="21"/>
      <c r="AC14" s="21"/>
      <c r="AD14" s="21"/>
      <c r="AE14" s="21"/>
      <c r="AF14" s="21"/>
      <c r="AG14" s="21"/>
      <c r="AH14" s="21"/>
      <c r="AI14" s="21"/>
      <c r="AJ14" s="21"/>
      <c r="AK14" s="21"/>
      <c r="AL14" s="21"/>
      <c r="AM14" s="21"/>
      <c r="AN14" s="10" t="s">
        <v>2</v>
      </c>
      <c r="AO14" s="64" t="s">
        <v>11</v>
      </c>
      <c r="AP14" s="133" t="str">
        <f>CX13</f>
        <v/>
      </c>
      <c r="AQ14" s="29"/>
      <c r="AR14" s="134" t="s">
        <v>19</v>
      </c>
      <c r="AS14" s="134" t="s">
        <v>19</v>
      </c>
      <c r="AT14" s="134" t="s">
        <v>19</v>
      </c>
      <c r="AU14" s="135" t="s">
        <v>106</v>
      </c>
      <c r="AV14" s="29"/>
      <c r="AW14" s="48"/>
      <c r="AX14" s="29"/>
      <c r="AY14" s="47"/>
      <c r="AZ14" s="48"/>
      <c r="BA14" s="136">
        <v>1.0</v>
      </c>
      <c r="BB14" s="137" t="s">
        <v>107</v>
      </c>
      <c r="BC14" s="67"/>
      <c r="BD14" s="68"/>
      <c r="BE14" s="29"/>
      <c r="BF14" s="29"/>
      <c r="BG14" s="29"/>
      <c r="BH14" s="138"/>
      <c r="BI14" s="139"/>
      <c r="BJ14" s="139"/>
      <c r="BK14" s="140"/>
      <c r="BL14" s="126" t="s">
        <v>108</v>
      </c>
      <c r="BM14" s="29"/>
      <c r="BN14" s="29"/>
      <c r="BO14" s="29"/>
      <c r="BP14" s="29"/>
      <c r="BQ14" s="29"/>
      <c r="BR14" s="29"/>
      <c r="BS14" s="141" t="s">
        <v>109</v>
      </c>
      <c r="BT14" s="84"/>
      <c r="BZ14" s="29"/>
      <c r="CA14" s="30"/>
      <c r="CB14" s="30"/>
      <c r="CC14" s="30"/>
      <c r="CD14" s="30"/>
      <c r="CE14" s="30"/>
      <c r="CF14" s="30"/>
      <c r="CG14" s="13"/>
      <c r="CH14" s="13"/>
      <c r="CI14" s="13"/>
      <c r="CJ14" s="13"/>
      <c r="CK14" s="13"/>
      <c r="CL14" s="13"/>
      <c r="CM14" s="13"/>
      <c r="CN14" s="13"/>
      <c r="CO14" s="13"/>
      <c r="CP14" s="13"/>
      <c r="CQ14" s="13"/>
      <c r="CR14" s="13"/>
      <c r="CS14" s="13"/>
      <c r="CT14" s="13"/>
      <c r="CU14" s="13"/>
      <c r="CV14" s="13" t="s">
        <v>2</v>
      </c>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row>
    <row r="15">
      <c r="A15" s="128" t="s">
        <v>110</v>
      </c>
      <c r="B15" s="142"/>
      <c r="C15" s="143"/>
      <c r="D15" s="144" t="s">
        <v>36</v>
      </c>
      <c r="E15" s="145" t="s">
        <v>77</v>
      </c>
      <c r="F15" s="145" t="s">
        <v>111</v>
      </c>
      <c r="G15" s="7"/>
      <c r="H15" s="109" t="str">
        <f t="shared" si="16"/>
        <v>#DIV/0!</v>
      </c>
      <c r="J15" s="77"/>
      <c r="K15" s="111"/>
      <c r="L15" s="112"/>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10" t="s">
        <v>2</v>
      </c>
      <c r="AO15" s="64" t="s">
        <v>112</v>
      </c>
      <c r="AP15" s="133" t="str">
        <f>DB9</f>
        <v/>
      </c>
      <c r="AQ15" s="29"/>
      <c r="AR15" s="29"/>
      <c r="AS15" s="29"/>
      <c r="AT15" s="29"/>
      <c r="AU15" s="146"/>
      <c r="AV15" s="29"/>
      <c r="AW15" s="48"/>
      <c r="AX15" s="29"/>
      <c r="AY15" s="47"/>
      <c r="AZ15" s="48"/>
      <c r="BA15" s="147">
        <v>0.5</v>
      </c>
      <c r="BB15" s="84"/>
      <c r="BD15" s="148"/>
      <c r="BE15" s="29"/>
      <c r="BF15" s="29"/>
      <c r="BG15" s="29"/>
      <c r="BH15" s="29"/>
      <c r="BI15" s="29"/>
      <c r="BJ15" s="29"/>
      <c r="BK15" s="29"/>
      <c r="BL15" s="126" t="s">
        <v>113</v>
      </c>
      <c r="BM15" s="29"/>
      <c r="BN15" s="29"/>
      <c r="BO15" s="29"/>
      <c r="BP15" s="29"/>
      <c r="BQ15" s="29"/>
      <c r="BR15" s="29"/>
      <c r="BS15" s="69"/>
      <c r="BT15" s="29"/>
      <c r="BU15" s="29"/>
      <c r="BV15" s="29"/>
      <c r="BW15" s="29"/>
      <c r="BX15" s="29"/>
      <c r="BY15" s="29"/>
      <c r="BZ15" s="29"/>
      <c r="CA15" s="30"/>
      <c r="CB15" s="30"/>
      <c r="CC15" s="30"/>
      <c r="CD15" s="30"/>
      <c r="CE15" s="30"/>
      <c r="CF15" s="30"/>
      <c r="CG15" s="13"/>
      <c r="CH15" s="13"/>
      <c r="CI15" s="13"/>
      <c r="CJ15" s="13"/>
      <c r="CK15" s="13"/>
      <c r="CL15" s="13"/>
      <c r="CM15" s="13"/>
      <c r="CN15" s="13"/>
      <c r="CO15" s="13"/>
      <c r="CP15" s="13"/>
      <c r="CQ15" s="13"/>
      <c r="CR15" s="13"/>
      <c r="CS15" s="13"/>
      <c r="CT15" s="13"/>
      <c r="CU15" s="13"/>
      <c r="CV15" s="13" t="s">
        <v>2</v>
      </c>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row>
    <row r="16">
      <c r="A16" s="31"/>
      <c r="B16" s="7"/>
      <c r="C16" s="7"/>
      <c r="D16" s="7"/>
      <c r="E16" s="7"/>
      <c r="F16" s="7"/>
      <c r="G16" s="7"/>
      <c r="H16" s="56"/>
      <c r="I16" s="96" t="s">
        <v>114</v>
      </c>
      <c r="J16" s="96"/>
      <c r="K16" s="96"/>
      <c r="L16" s="149"/>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10" t="s">
        <v>2</v>
      </c>
      <c r="AO16" s="150" t="s">
        <v>115</v>
      </c>
      <c r="AP16" s="151"/>
      <c r="AQ16" s="29"/>
      <c r="AR16" s="152">
        <f>sumif(AR18:AR108,"&gt;0")</f>
        <v>0</v>
      </c>
      <c r="AS16" s="29"/>
      <c r="AT16" s="29"/>
      <c r="AU16" s="69"/>
      <c r="AV16" s="29"/>
      <c r="AW16" s="48"/>
      <c r="AX16" s="29"/>
      <c r="AY16" s="47"/>
      <c r="AZ16" s="48"/>
      <c r="BA16" s="153" t="s">
        <v>116</v>
      </c>
      <c r="BB16" s="154"/>
      <c r="BC16" s="155"/>
      <c r="BD16" s="156"/>
      <c r="BE16" s="157"/>
      <c r="BF16" s="158">
        <f>sumif(BF18:BF108,"&gt;0")</f>
        <v>0</v>
      </c>
      <c r="BG16" s="158">
        <f>COUNTIF(BG18:BG108,"&gt;0")</f>
        <v>0</v>
      </c>
      <c r="BH16" s="29"/>
      <c r="BI16" s="29"/>
      <c r="BJ16" s="29"/>
      <c r="BK16" s="29"/>
      <c r="BL16" s="126" t="s">
        <v>117</v>
      </c>
      <c r="BM16" s="29"/>
      <c r="BN16" s="29"/>
      <c r="BO16" s="158">
        <f t="shared" ref="BO16:BP16" si="19">COUNTIF(BO18:BO108,"&gt;0")</f>
        <v>0</v>
      </c>
      <c r="BP16" s="152">
        <f t="shared" si="19"/>
        <v>0</v>
      </c>
      <c r="BQ16" s="29"/>
      <c r="BR16" s="29"/>
      <c r="BS16" s="159" t="s">
        <v>118</v>
      </c>
      <c r="BT16" s="29"/>
      <c r="BU16" s="29"/>
      <c r="BV16" s="29"/>
      <c r="BW16" s="29"/>
      <c r="BX16" s="24">
        <f>COUNTIF(BX18:BX108,"yes")</f>
        <v>0</v>
      </c>
      <c r="BY16" s="29"/>
      <c r="BZ16" s="29"/>
      <c r="CA16" s="30"/>
      <c r="CB16" s="30"/>
      <c r="CC16" s="30"/>
      <c r="CD16" s="30"/>
      <c r="CE16" s="30"/>
      <c r="CF16" s="30"/>
      <c r="CG16" s="160"/>
      <c r="CH16" s="160"/>
      <c r="CI16" s="160"/>
      <c r="CJ16" s="160"/>
      <c r="CK16" s="160"/>
      <c r="CL16" s="160"/>
      <c r="CM16" s="160"/>
      <c r="CN16" s="160"/>
      <c r="CO16" s="160"/>
      <c r="CP16" s="160"/>
      <c r="CQ16" s="160"/>
      <c r="CR16" s="160"/>
      <c r="CS16" s="160"/>
      <c r="CT16" s="160"/>
      <c r="CU16" s="160"/>
      <c r="CV16" s="160" t="s">
        <v>2</v>
      </c>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row>
    <row r="17">
      <c r="A17" s="21"/>
      <c r="B17" s="161" t="s">
        <v>119</v>
      </c>
      <c r="C17" s="162"/>
      <c r="D17" s="162"/>
      <c r="E17" s="162"/>
      <c r="F17" s="162"/>
      <c r="G17" s="163" t="s">
        <v>120</v>
      </c>
      <c r="H17" s="164" t="str">
        <f>I17/I8</f>
        <v>#DIV/0!</v>
      </c>
      <c r="I17" s="57"/>
      <c r="J17" s="110"/>
      <c r="K17" s="111"/>
      <c r="L17" s="112"/>
      <c r="M17" s="21"/>
      <c r="N17" s="86" t="str">
        <f t="shared" ref="N17:O17" si="20">CX16</f>
        <v/>
      </c>
      <c r="O17" s="86" t="str">
        <f t="shared" si="20"/>
        <v/>
      </c>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10" t="s">
        <v>2</v>
      </c>
      <c r="AO17" s="165" t="s">
        <v>121</v>
      </c>
      <c r="AP17" s="166" t="s">
        <v>122</v>
      </c>
      <c r="AQ17" s="166" t="s">
        <v>123</v>
      </c>
      <c r="AR17" s="166" t="s">
        <v>124</v>
      </c>
      <c r="AS17" s="167" t="s">
        <v>125</v>
      </c>
      <c r="AT17" s="167" t="s">
        <v>126</v>
      </c>
      <c r="AU17" s="167" t="s">
        <v>127</v>
      </c>
      <c r="AV17" s="167" t="s">
        <v>128</v>
      </c>
      <c r="AW17" s="168" t="s">
        <v>129</v>
      </c>
      <c r="AX17" s="167" t="s">
        <v>130</v>
      </c>
      <c r="AY17" s="169" t="s">
        <v>131</v>
      </c>
      <c r="AZ17" s="170" t="s">
        <v>132</v>
      </c>
      <c r="BA17" s="167" t="s">
        <v>132</v>
      </c>
      <c r="BB17" s="167" t="str">
        <f t="array" ref="BB17:BD124">CY30:DA137</f>
        <v/>
      </c>
      <c r="BC17" s="167"/>
      <c r="BD17" s="167"/>
      <c r="BE17" s="167" t="s">
        <v>133</v>
      </c>
      <c r="BF17" s="167" t="s">
        <v>134</v>
      </c>
      <c r="BG17" s="171" t="s">
        <v>135</v>
      </c>
      <c r="BH17" s="167" t="s">
        <v>136</v>
      </c>
      <c r="BI17" s="167" t="s">
        <v>137</v>
      </c>
      <c r="BJ17" s="167" t="s">
        <v>138</v>
      </c>
      <c r="BK17" s="167" t="s">
        <v>139</v>
      </c>
      <c r="BL17" s="167" t="s">
        <v>140</v>
      </c>
      <c r="BM17" s="167" t="s">
        <v>141</v>
      </c>
      <c r="BN17" s="167" t="s">
        <v>142</v>
      </c>
      <c r="BO17" s="167" t="s">
        <v>143</v>
      </c>
      <c r="BP17" s="167" t="s">
        <v>144</v>
      </c>
      <c r="BQ17" s="167" t="s">
        <v>145</v>
      </c>
      <c r="BR17" s="167" t="s">
        <v>146</v>
      </c>
      <c r="BS17" s="167" t="str">
        <f t="array" ref="BS17:BS124">DC30:DC137</f>
        <v/>
      </c>
      <c r="BT17" s="167" t="s">
        <v>147</v>
      </c>
      <c r="BU17" s="167" t="str">
        <f t="array" ref="BU17:BW124">DE30:DG137</f>
        <v/>
      </c>
      <c r="BV17" s="167"/>
      <c r="BW17" s="167"/>
      <c r="BX17" s="167" t="s">
        <v>148</v>
      </c>
      <c r="BY17" s="167" t="s">
        <v>149</v>
      </c>
      <c r="BZ17" s="172"/>
      <c r="CA17" s="173"/>
      <c r="CB17" s="173"/>
      <c r="CC17" s="173"/>
      <c r="CD17" s="173"/>
      <c r="CE17" s="173"/>
      <c r="CF17" s="173"/>
      <c r="CG17" s="13"/>
      <c r="CH17" s="13"/>
      <c r="CI17" s="13"/>
      <c r="CJ17" s="13"/>
      <c r="CK17" s="13"/>
      <c r="CL17" s="13"/>
      <c r="CM17" s="13"/>
      <c r="CN17" s="13"/>
      <c r="CO17" s="13"/>
      <c r="CP17" s="13"/>
      <c r="CQ17" s="13"/>
      <c r="CR17" s="13"/>
      <c r="CS17" s="13"/>
      <c r="CT17" s="13"/>
      <c r="CU17" s="13"/>
      <c r="CV17" s="13" t="s">
        <v>2</v>
      </c>
      <c r="CW17" s="173"/>
      <c r="CX17" s="173"/>
      <c r="CY17" s="173"/>
      <c r="CZ17" s="173"/>
      <c r="DA17" s="173"/>
      <c r="DB17" s="173"/>
      <c r="DC17" s="173"/>
      <c r="DD17" s="173"/>
      <c r="DE17" s="173"/>
      <c r="DF17" s="173"/>
      <c r="DG17" s="30"/>
      <c r="DH17" s="30"/>
      <c r="DI17" s="30"/>
      <c r="DJ17" s="30"/>
      <c r="DK17" s="30"/>
      <c r="DL17" s="30"/>
      <c r="DM17" s="30"/>
      <c r="DN17" s="30"/>
      <c r="DO17" s="30"/>
      <c r="DP17" s="30"/>
      <c r="DQ17" s="30"/>
      <c r="DR17" s="30"/>
      <c r="DS17" s="30"/>
      <c r="DT17" s="30"/>
      <c r="DU17" s="30"/>
    </row>
    <row r="18">
      <c r="A18" s="21"/>
      <c r="B18" s="174" t="str">
        <f>if(F15="Manual", J22,J11)</f>
        <v/>
      </c>
      <c r="C18" s="175" t="str">
        <f>if(F15="Manual", J23,J12)</f>
        <v/>
      </c>
      <c r="D18" s="175" t="str">
        <f>IF(F15="Manual", J24,J13)</f>
        <v/>
      </c>
      <c r="E18" s="176" t="str">
        <f>J14</f>
        <v/>
      </c>
      <c r="F18" s="176" t="str">
        <f>J15</f>
        <v/>
      </c>
      <c r="G18" s="177" t="str">
        <f>J17</f>
        <v/>
      </c>
      <c r="H18" s="178"/>
      <c r="I18" s="179">
        <f>I9-I17</f>
        <v>0</v>
      </c>
      <c r="J18" s="180" t="s">
        <v>150</v>
      </c>
      <c r="K18" s="181"/>
      <c r="L18" s="182"/>
      <c r="M18" s="99" t="s">
        <v>151</v>
      </c>
      <c r="N18" s="62" t="str">
        <f t="shared" ref="N18:O18" si="21">O203</f>
        <v/>
      </c>
      <c r="O18" s="62" t="str">
        <f t="shared" si="21"/>
        <v/>
      </c>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10" t="s">
        <v>2</v>
      </c>
      <c r="AO18" s="183"/>
      <c r="AP18" s="183"/>
      <c r="AQ18" s="184" t="str">
        <f t="shared" ref="AQ18:AQ108" si="23">if(AX18="","",mid(AX18,find(".",AX18)+1,(find(".com",AX18)-find(".",AX18)-1)))</f>
        <v/>
      </c>
      <c r="AR18" s="185"/>
      <c r="AS18" s="186"/>
      <c r="AT18" s="187" t="str">
        <f t="shared" ref="AT18:AT108" si="24">if($AP18="","",AR18*AS18)</f>
        <v/>
      </c>
      <c r="AU18" s="188"/>
      <c r="AV18" s="189"/>
      <c r="AW18" s="190"/>
      <c r="AX18" s="191"/>
      <c r="AY18" s="192"/>
      <c r="AZ18" s="193"/>
      <c r="BA18" s="194"/>
      <c r="BB18" s="195"/>
      <c r="BC18" s="196"/>
      <c r="BD18" s="195"/>
      <c r="BE18" s="197"/>
      <c r="BF18" s="198">
        <f t="shared" ref="BF18:BF108" si="25">if(BE18="YES",AR18,0)</f>
        <v>0</v>
      </c>
      <c r="BG18" s="199"/>
      <c r="BH18" s="200"/>
      <c r="BI18" s="185"/>
      <c r="BJ18" s="201"/>
      <c r="BK18" s="185"/>
      <c r="BL18" s="185"/>
      <c r="BM18" s="199"/>
      <c r="BN18" s="202"/>
      <c r="BO18" s="199"/>
      <c r="BP18" s="199"/>
      <c r="BQ18" s="203" t="str">
        <f t="shared" ref="BQ18:BQ108" si="26">if(BP18&gt;0,BL$16&amp;text(BP18,"d-mmm-yy"),if(BO18&gt;0,BL$15&amp;text(BO18,"d-mmm-yy"),if(BM18&gt;0,BL$14&amp;text(BM18,"d-mmm-yy"),if(BG18&gt;0,BL$13&amp;text(BG18,"d-mmm-yy"),""))))</f>
        <v/>
      </c>
      <c r="BR18" s="183"/>
      <c r="BS18" s="204"/>
      <c r="BT18" s="184" t="str">
        <f t="shared" ref="BT18:BT108" si="27">if(BG18&gt;0, left(AP$14,4)&amp;left(AP$6,4)&amp;row(BR18),"")</f>
        <v/>
      </c>
      <c r="BU18" s="204"/>
      <c r="BV18" s="204"/>
      <c r="BW18" s="204"/>
      <c r="BX18" s="205"/>
      <c r="BY18" s="205" t="str">
        <f t="shared" ref="BY18:BY108" si="28">if(BX18="Yes",BV18,"")</f>
        <v/>
      </c>
      <c r="BZ18" s="205"/>
      <c r="CA18" s="173"/>
      <c r="CB18" s="173"/>
      <c r="CC18" s="173"/>
      <c r="CD18" s="173"/>
      <c r="CE18" s="173"/>
      <c r="CF18" s="173"/>
      <c r="CG18" s="13"/>
      <c r="CH18" s="13"/>
      <c r="CI18" s="13"/>
      <c r="CJ18" s="13"/>
      <c r="CK18" s="13"/>
      <c r="CL18" s="13"/>
      <c r="CM18" s="13"/>
      <c r="CN18" s="13"/>
      <c r="CO18" s="13"/>
      <c r="CP18" s="13"/>
      <c r="CQ18" s="13"/>
      <c r="CR18" s="13"/>
      <c r="CS18" s="13"/>
      <c r="CT18" s="13"/>
      <c r="CU18" s="13"/>
      <c r="CV18" s="13" t="s">
        <v>2</v>
      </c>
      <c r="CW18" s="173"/>
      <c r="CX18" s="173"/>
      <c r="CY18" s="173"/>
      <c r="CZ18" s="173"/>
      <c r="DA18" s="173"/>
      <c r="DB18" s="173"/>
      <c r="DC18" s="173"/>
      <c r="DD18" s="173"/>
      <c r="DE18" s="173"/>
      <c r="DF18" s="173"/>
      <c r="DG18" s="30"/>
      <c r="DH18" s="30"/>
      <c r="DI18" s="30"/>
      <c r="DJ18" s="30"/>
      <c r="DK18" s="30"/>
      <c r="DL18" s="30"/>
      <c r="DM18" s="30"/>
      <c r="DN18" s="30"/>
      <c r="DO18" s="30"/>
      <c r="DP18" s="30"/>
      <c r="DQ18" s="30"/>
      <c r="DR18" s="30"/>
      <c r="DS18" s="30"/>
      <c r="DT18" s="30"/>
      <c r="DU18" s="30"/>
    </row>
    <row r="19">
      <c r="A19" s="21"/>
      <c r="B19" s="206"/>
      <c r="C19" s="207"/>
      <c r="D19" s="207"/>
      <c r="E19" s="207"/>
      <c r="F19" s="207"/>
      <c r="G19" s="208" t="str">
        <f>if(F15="Manual", I28,H17)</f>
        <v>#DIV/0!</v>
      </c>
      <c r="H19" s="118"/>
      <c r="I19" s="118"/>
      <c r="J19" s="118"/>
      <c r="K19" s="21"/>
      <c r="L19" s="21"/>
      <c r="M19" s="99" t="s">
        <v>152</v>
      </c>
      <c r="N19" s="62" t="str">
        <f t="shared" ref="N19:O19" si="22">Q203</f>
        <v/>
      </c>
      <c r="O19" s="62" t="str">
        <f t="shared" si="22"/>
        <v/>
      </c>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10" t="s">
        <v>2</v>
      </c>
      <c r="AO19" s="183"/>
      <c r="AP19" s="183"/>
      <c r="AQ19" s="184" t="str">
        <f t="shared" si="23"/>
        <v/>
      </c>
      <c r="AR19" s="185"/>
      <c r="AS19" s="186"/>
      <c r="AT19" s="187" t="str">
        <f t="shared" si="24"/>
        <v/>
      </c>
      <c r="AU19" s="188"/>
      <c r="AV19" s="209"/>
      <c r="AW19" s="190"/>
      <c r="AX19" s="191"/>
      <c r="AY19" s="192"/>
      <c r="AZ19" s="193"/>
      <c r="BA19" s="194"/>
      <c r="BB19" s="196"/>
      <c r="BC19" s="196"/>
      <c r="BD19" s="195"/>
      <c r="BE19" s="197"/>
      <c r="BF19" s="198">
        <f t="shared" si="25"/>
        <v>0</v>
      </c>
      <c r="BG19" s="199"/>
      <c r="BH19" s="210"/>
      <c r="BI19" s="185"/>
      <c r="BJ19" s="185"/>
      <c r="BK19" s="185"/>
      <c r="BL19" s="185"/>
      <c r="BM19" s="199"/>
      <c r="BN19" s="211"/>
      <c r="BO19" s="199"/>
      <c r="BP19" s="199"/>
      <c r="BQ19" s="203" t="str">
        <f t="shared" si="26"/>
        <v/>
      </c>
      <c r="BR19" s="183"/>
      <c r="BS19" s="204"/>
      <c r="BT19" s="184" t="str">
        <f t="shared" si="27"/>
        <v/>
      </c>
      <c r="BU19" s="204"/>
      <c r="BV19" s="204"/>
      <c r="BW19" s="204"/>
      <c r="BX19" s="205"/>
      <c r="BY19" s="205" t="str">
        <f t="shared" si="28"/>
        <v/>
      </c>
      <c r="BZ19" s="205"/>
      <c r="CA19" s="173"/>
      <c r="CB19" s="173"/>
      <c r="CC19" s="173"/>
      <c r="CD19" s="173"/>
      <c r="CE19" s="173"/>
      <c r="CF19" s="173"/>
      <c r="CG19" s="13"/>
      <c r="CH19" s="13"/>
      <c r="CI19" s="13"/>
      <c r="CJ19" s="13"/>
      <c r="CK19" s="13"/>
      <c r="CL19" s="13"/>
      <c r="CM19" s="13"/>
      <c r="CN19" s="13"/>
      <c r="CO19" s="13"/>
      <c r="CP19" s="13"/>
      <c r="CQ19" s="13"/>
      <c r="CR19" s="13"/>
      <c r="CS19" s="13"/>
      <c r="CT19" s="13"/>
      <c r="CU19" s="13"/>
      <c r="CV19" s="13" t="s">
        <v>2</v>
      </c>
      <c r="CW19" s="173"/>
      <c r="CX19" s="173"/>
      <c r="CY19" s="173"/>
      <c r="CZ19" s="173"/>
      <c r="DA19" s="173"/>
      <c r="DB19" s="173"/>
      <c r="DC19" s="173"/>
      <c r="DD19" s="173"/>
      <c r="DE19" s="173"/>
      <c r="DF19" s="173"/>
      <c r="DG19" s="30"/>
      <c r="DH19" s="30"/>
      <c r="DI19" s="30"/>
      <c r="DJ19" s="30"/>
      <c r="DK19" s="30"/>
      <c r="DL19" s="30"/>
      <c r="DM19" s="30"/>
      <c r="DN19" s="30"/>
      <c r="DO19" s="30"/>
      <c r="DP19" s="30"/>
      <c r="DQ19" s="30"/>
      <c r="DR19" s="30"/>
      <c r="DS19" s="30"/>
      <c r="DT19" s="30"/>
      <c r="DU19" s="30"/>
    </row>
    <row r="20">
      <c r="A20" s="21"/>
      <c r="B20" s="7"/>
      <c r="C20" s="7"/>
      <c r="D20" s="7"/>
      <c r="E20" s="7"/>
      <c r="F20" s="7"/>
      <c r="G20" s="212"/>
      <c r="H20" s="56"/>
      <c r="I20" s="34" t="s">
        <v>153</v>
      </c>
      <c r="J20" s="36"/>
      <c r="K20" s="38"/>
      <c r="L20" s="21"/>
      <c r="M20" s="99" t="s">
        <v>154</v>
      </c>
      <c r="N20" s="62" t="str">
        <f t="shared" ref="N20:O20" si="29">S203</f>
        <v/>
      </c>
      <c r="O20" s="62" t="str">
        <f t="shared" si="29"/>
        <v/>
      </c>
      <c r="P20" s="86" t="str">
        <f>CZ16</f>
        <v/>
      </c>
      <c r="Q20" s="21"/>
      <c r="R20" s="21"/>
      <c r="S20" s="21"/>
      <c r="T20" s="21"/>
      <c r="U20" s="21"/>
      <c r="V20" s="21"/>
      <c r="W20" s="21"/>
      <c r="X20" s="21"/>
      <c r="Y20" s="21"/>
      <c r="Z20" s="21"/>
      <c r="AA20" s="21"/>
      <c r="AB20" s="21"/>
      <c r="AC20" s="21"/>
      <c r="AD20" s="21"/>
      <c r="AE20" s="21"/>
      <c r="AF20" s="21"/>
      <c r="AG20" s="21"/>
      <c r="AH20" s="21"/>
      <c r="AI20" s="21"/>
      <c r="AJ20" s="21"/>
      <c r="AK20" s="21"/>
      <c r="AL20" s="21"/>
      <c r="AM20" s="21"/>
      <c r="AN20" s="10" t="s">
        <v>2</v>
      </c>
      <c r="AO20" s="183"/>
      <c r="AP20" s="183"/>
      <c r="AQ20" s="184" t="str">
        <f t="shared" si="23"/>
        <v/>
      </c>
      <c r="AR20" s="185"/>
      <c r="AS20" s="186"/>
      <c r="AT20" s="187" t="str">
        <f t="shared" si="24"/>
        <v/>
      </c>
      <c r="AU20" s="213"/>
      <c r="AV20" s="209"/>
      <c r="AW20" s="190"/>
      <c r="AX20" s="191"/>
      <c r="AY20" s="192"/>
      <c r="AZ20" s="214"/>
      <c r="BA20" s="194"/>
      <c r="BB20" s="196"/>
      <c r="BC20" s="196"/>
      <c r="BD20" s="195"/>
      <c r="BE20" s="197"/>
      <c r="BF20" s="198">
        <f t="shared" si="25"/>
        <v>0</v>
      </c>
      <c r="BG20" s="199"/>
      <c r="BH20" s="215"/>
      <c r="BI20" s="185"/>
      <c r="BJ20" s="185"/>
      <c r="BK20" s="185"/>
      <c r="BL20" s="185"/>
      <c r="BM20" s="199"/>
      <c r="BN20" s="211"/>
      <c r="BO20" s="199"/>
      <c r="BP20" s="199"/>
      <c r="BQ20" s="203" t="str">
        <f t="shared" si="26"/>
        <v/>
      </c>
      <c r="BR20" s="183"/>
      <c r="BS20" s="204"/>
      <c r="BT20" s="184" t="str">
        <f t="shared" si="27"/>
        <v/>
      </c>
      <c r="BU20" s="204"/>
      <c r="BV20" s="204"/>
      <c r="BW20" s="204"/>
      <c r="BX20" s="205"/>
      <c r="BY20" s="205" t="str">
        <f t="shared" si="28"/>
        <v/>
      </c>
      <c r="BZ20" s="205"/>
      <c r="CA20" s="173"/>
      <c r="CB20" s="173"/>
      <c r="CC20" s="173"/>
      <c r="CD20" s="173"/>
      <c r="CE20" s="173"/>
      <c r="CF20" s="173"/>
      <c r="CG20" s="13"/>
      <c r="CH20" s="13"/>
      <c r="CI20" s="13"/>
      <c r="CJ20" s="13"/>
      <c r="CK20" s="13"/>
      <c r="CL20" s="13"/>
      <c r="CM20" s="13"/>
      <c r="CN20" s="13"/>
      <c r="CO20" s="13"/>
      <c r="CP20" s="13"/>
      <c r="CQ20" s="13"/>
      <c r="CR20" s="13"/>
      <c r="CS20" s="13"/>
      <c r="CT20" s="13"/>
      <c r="CU20" s="13"/>
      <c r="CV20" s="13" t="s">
        <v>2</v>
      </c>
      <c r="CW20" s="173"/>
      <c r="CX20" s="173"/>
      <c r="CY20" s="173"/>
      <c r="CZ20" s="173"/>
      <c r="DA20" s="173"/>
      <c r="DB20" s="173"/>
      <c r="DC20" s="173"/>
      <c r="DD20" s="173"/>
      <c r="DE20" s="173"/>
      <c r="DF20" s="173"/>
      <c r="DG20" s="30"/>
      <c r="DH20" s="30"/>
      <c r="DI20" s="30"/>
      <c r="DJ20" s="30"/>
      <c r="DK20" s="30"/>
      <c r="DL20" s="30"/>
      <c r="DM20" s="30"/>
      <c r="DN20" s="30"/>
      <c r="DO20" s="30"/>
      <c r="DP20" s="30"/>
      <c r="DQ20" s="30"/>
      <c r="DR20" s="30"/>
      <c r="DS20" s="30"/>
      <c r="DT20" s="30"/>
      <c r="DU20" s="30"/>
    </row>
    <row r="21">
      <c r="A21" s="21"/>
      <c r="B21" s="216" t="s">
        <v>155</v>
      </c>
      <c r="C21" s="217" t="s">
        <v>156</v>
      </c>
      <c r="D21" s="7"/>
      <c r="E21" s="108"/>
      <c r="F21" s="108"/>
      <c r="G21" s="212"/>
      <c r="H21" s="56"/>
      <c r="I21" s="218" t="s">
        <v>157</v>
      </c>
      <c r="J21" s="219" t="s">
        <v>158</v>
      </c>
      <c r="K21" s="220"/>
      <c r="L21" s="21"/>
      <c r="M21" s="99" t="s">
        <v>159</v>
      </c>
      <c r="N21" s="62" t="str">
        <f t="shared" ref="N21:P21" si="30">C207</f>
        <v/>
      </c>
      <c r="O21" s="62" t="str">
        <f t="shared" si="30"/>
        <v/>
      </c>
      <c r="P21" s="62" t="str">
        <f t="shared" si="30"/>
        <v/>
      </c>
      <c r="Q21" s="21"/>
      <c r="R21" s="21"/>
      <c r="S21" s="21"/>
      <c r="T21" s="21"/>
      <c r="U21" s="21"/>
      <c r="V21" s="21"/>
      <c r="W21" s="21"/>
      <c r="X21" s="21"/>
      <c r="Y21" s="21"/>
      <c r="Z21" s="21"/>
      <c r="AA21" s="21"/>
      <c r="AB21" s="21"/>
      <c r="AC21" s="21"/>
      <c r="AD21" s="21"/>
      <c r="AE21" s="21"/>
      <c r="AF21" s="21"/>
      <c r="AG21" s="21"/>
      <c r="AH21" s="21"/>
      <c r="AI21" s="21"/>
      <c r="AJ21" s="21"/>
      <c r="AK21" s="21"/>
      <c r="AL21" s="21"/>
      <c r="AM21" s="21"/>
      <c r="AN21" s="10" t="s">
        <v>2</v>
      </c>
      <c r="AO21" s="183"/>
      <c r="AP21" s="183"/>
      <c r="AQ21" s="184" t="str">
        <f t="shared" si="23"/>
        <v/>
      </c>
      <c r="AR21" s="185"/>
      <c r="AS21" s="186"/>
      <c r="AT21" s="187" t="str">
        <f t="shared" si="24"/>
        <v/>
      </c>
      <c r="AU21" s="213"/>
      <c r="AV21" s="209"/>
      <c r="AW21" s="190"/>
      <c r="AX21" s="191"/>
      <c r="AY21" s="192"/>
      <c r="AZ21" s="214"/>
      <c r="BA21" s="194"/>
      <c r="BB21" s="196"/>
      <c r="BC21" s="196"/>
      <c r="BD21" s="195"/>
      <c r="BE21" s="197"/>
      <c r="BF21" s="198">
        <f t="shared" si="25"/>
        <v>0</v>
      </c>
      <c r="BG21" s="199"/>
      <c r="BH21" s="210"/>
      <c r="BI21" s="185"/>
      <c r="BJ21" s="185"/>
      <c r="BK21" s="185"/>
      <c r="BL21" s="185"/>
      <c r="BM21" s="199"/>
      <c r="BN21" s="211"/>
      <c r="BO21" s="199"/>
      <c r="BP21" s="199"/>
      <c r="BQ21" s="203" t="str">
        <f t="shared" si="26"/>
        <v/>
      </c>
      <c r="BR21" s="183"/>
      <c r="BS21" s="204"/>
      <c r="BT21" s="184" t="str">
        <f t="shared" si="27"/>
        <v/>
      </c>
      <c r="BU21" s="204"/>
      <c r="BV21" s="204"/>
      <c r="BW21" s="204"/>
      <c r="BX21" s="205"/>
      <c r="BY21" s="205" t="str">
        <f t="shared" si="28"/>
        <v/>
      </c>
      <c r="BZ21" s="205"/>
      <c r="CA21" s="173"/>
      <c r="CB21" s="173"/>
      <c r="CC21" s="173"/>
      <c r="CD21" s="173"/>
      <c r="CE21" s="173"/>
      <c r="CF21" s="173"/>
      <c r="CG21" s="13"/>
      <c r="CH21" s="13"/>
      <c r="CI21" s="13"/>
      <c r="CJ21" s="13"/>
      <c r="CK21" s="13"/>
      <c r="CL21" s="13"/>
      <c r="CM21" s="13"/>
      <c r="CN21" s="13"/>
      <c r="CO21" s="13"/>
      <c r="CP21" s="13"/>
      <c r="CQ21" s="13"/>
      <c r="CR21" s="13"/>
      <c r="CS21" s="13"/>
      <c r="CT21" s="13"/>
      <c r="CU21" s="13"/>
      <c r="CV21" s="13" t="s">
        <v>2</v>
      </c>
      <c r="CW21" s="173"/>
      <c r="CX21" s="173"/>
      <c r="CY21" s="173"/>
      <c r="CZ21" s="173"/>
      <c r="DA21" s="173"/>
      <c r="DB21" s="173"/>
      <c r="DC21" s="173"/>
      <c r="DD21" s="173"/>
      <c r="DE21" s="173"/>
      <c r="DF21" s="173"/>
      <c r="DG21" s="30"/>
      <c r="DH21" s="30"/>
      <c r="DI21" s="30"/>
      <c r="DJ21" s="30"/>
      <c r="DK21" s="30"/>
      <c r="DL21" s="30"/>
      <c r="DM21" s="30"/>
      <c r="DN21" s="30"/>
      <c r="DO21" s="30"/>
      <c r="DP21" s="30"/>
      <c r="DQ21" s="30"/>
      <c r="DR21" s="30"/>
      <c r="DS21" s="30"/>
      <c r="DT21" s="30"/>
      <c r="DU21" s="30"/>
    </row>
    <row r="22">
      <c r="A22" s="21"/>
      <c r="B22" s="221" t="s">
        <v>160</v>
      </c>
      <c r="C22" s="222" t="s">
        <v>161</v>
      </c>
      <c r="D22" s="7"/>
      <c r="E22" s="223" t="s">
        <v>162</v>
      </c>
      <c r="F22" s="223" t="s">
        <v>163</v>
      </c>
      <c r="G22" s="212"/>
      <c r="H22" s="56"/>
      <c r="I22" s="224"/>
      <c r="J22" s="77" t="s">
        <v>164</v>
      </c>
      <c r="K22" s="225"/>
      <c r="L22" s="21"/>
      <c r="M22" s="99" t="s">
        <v>165</v>
      </c>
      <c r="N22" s="62" t="str">
        <f t="shared" ref="N22:P22" si="31">F207</f>
        <v/>
      </c>
      <c r="O22" s="62" t="str">
        <f t="shared" si="31"/>
        <v/>
      </c>
      <c r="P22" s="62" t="str">
        <f t="shared" si="31"/>
        <v/>
      </c>
      <c r="Q22" s="21"/>
      <c r="R22" s="21"/>
      <c r="S22" s="21"/>
      <c r="T22" s="226" t="s">
        <v>166</v>
      </c>
      <c r="U22" s="227"/>
      <c r="V22" s="21"/>
      <c r="W22" s="21"/>
      <c r="X22" s="21"/>
      <c r="Y22" s="21"/>
      <c r="Z22" s="21"/>
      <c r="AA22" s="21"/>
      <c r="AB22" s="21"/>
      <c r="AC22" s="21"/>
      <c r="AD22" s="21"/>
      <c r="AE22" s="21"/>
      <c r="AF22" s="21"/>
      <c r="AG22" s="21"/>
      <c r="AH22" s="21"/>
      <c r="AI22" s="21"/>
      <c r="AJ22" s="21"/>
      <c r="AK22" s="21"/>
      <c r="AL22" s="21"/>
      <c r="AM22" s="21"/>
      <c r="AN22" s="10" t="s">
        <v>2</v>
      </c>
      <c r="AO22" s="183"/>
      <c r="AP22" s="183"/>
      <c r="AQ22" s="184" t="str">
        <f t="shared" si="23"/>
        <v/>
      </c>
      <c r="AR22" s="185"/>
      <c r="AS22" s="186"/>
      <c r="AT22" s="187" t="str">
        <f t="shared" si="24"/>
        <v/>
      </c>
      <c r="AU22" s="228"/>
      <c r="AV22" s="229"/>
      <c r="AW22" s="190"/>
      <c r="AX22" s="191"/>
      <c r="AY22" s="192"/>
      <c r="AZ22" s="193"/>
      <c r="BA22" s="194"/>
      <c r="BB22" s="195"/>
      <c r="BC22" s="196"/>
      <c r="BD22" s="195"/>
      <c r="BE22" s="197"/>
      <c r="BF22" s="198">
        <f t="shared" si="25"/>
        <v>0</v>
      </c>
      <c r="BG22" s="230"/>
      <c r="BH22" s="231"/>
      <c r="BI22" s="185"/>
      <c r="BJ22" s="185"/>
      <c r="BK22" s="185"/>
      <c r="BL22" s="185"/>
      <c r="BM22" s="199"/>
      <c r="BN22" s="232"/>
      <c r="BO22" s="199"/>
      <c r="BP22" s="199"/>
      <c r="BQ22" s="203" t="str">
        <f t="shared" si="26"/>
        <v/>
      </c>
      <c r="BR22" s="183"/>
      <c r="BS22" s="204"/>
      <c r="BT22" s="184" t="str">
        <f t="shared" si="27"/>
        <v/>
      </c>
      <c r="BU22" s="204"/>
      <c r="BV22" s="204"/>
      <c r="BW22" s="204"/>
      <c r="BX22" s="205"/>
      <c r="BY22" s="205" t="str">
        <f t="shared" si="28"/>
        <v/>
      </c>
      <c r="BZ22" s="205"/>
      <c r="CA22" s="173"/>
      <c r="CB22" s="173"/>
      <c r="CC22" s="173"/>
      <c r="CD22" s="173"/>
      <c r="CE22" s="173"/>
      <c r="CF22" s="173"/>
      <c r="CG22" s="13"/>
      <c r="CH22" s="13"/>
      <c r="CI22" s="13"/>
      <c r="CJ22" s="13"/>
      <c r="CK22" s="13"/>
      <c r="CL22" s="13"/>
      <c r="CM22" s="13"/>
      <c r="CN22" s="13"/>
      <c r="CO22" s="13"/>
      <c r="CP22" s="13"/>
      <c r="CQ22" s="13"/>
      <c r="CR22" s="13"/>
      <c r="CS22" s="13"/>
      <c r="CT22" s="13"/>
      <c r="CU22" s="13"/>
      <c r="CV22" s="13" t="s">
        <v>2</v>
      </c>
      <c r="CW22" s="173"/>
      <c r="CX22" s="173"/>
      <c r="CY22" s="173"/>
      <c r="CZ22" s="173"/>
      <c r="DA22" s="173"/>
      <c r="DB22" s="173"/>
      <c r="DC22" s="173"/>
      <c r="DD22" s="173"/>
      <c r="DE22" s="173"/>
      <c r="DF22" s="173"/>
      <c r="DG22" s="30"/>
      <c r="DH22" s="30"/>
      <c r="DI22" s="30"/>
      <c r="DJ22" s="30"/>
      <c r="DK22" s="30"/>
      <c r="DL22" s="30"/>
      <c r="DM22" s="30"/>
      <c r="DN22" s="30"/>
      <c r="DO22" s="30"/>
      <c r="DP22" s="30"/>
      <c r="DQ22" s="30"/>
      <c r="DR22" s="30"/>
      <c r="DS22" s="30"/>
      <c r="DT22" s="30"/>
      <c r="DU22" s="30"/>
    </row>
    <row r="23">
      <c r="A23" s="21"/>
      <c r="B23" s="233"/>
      <c r="C23" s="234"/>
      <c r="D23" s="7"/>
      <c r="E23" s="75" t="s">
        <v>36</v>
      </c>
      <c r="F23" s="75" t="s">
        <v>36</v>
      </c>
      <c r="G23" s="212"/>
      <c r="H23" s="118"/>
      <c r="I23" s="235"/>
      <c r="J23" s="77"/>
      <c r="K23" s="225"/>
      <c r="L23" s="21"/>
      <c r="M23" s="99" t="s">
        <v>167</v>
      </c>
      <c r="N23" s="62" t="str">
        <f t="shared" ref="N23:P23" si="32">I207</f>
        <v/>
      </c>
      <c r="O23" s="62" t="str">
        <f t="shared" si="32"/>
        <v/>
      </c>
      <c r="P23" s="62" t="str">
        <f t="shared" si="32"/>
        <v/>
      </c>
      <c r="Q23" s="21"/>
      <c r="R23" s="21"/>
      <c r="S23" s="21"/>
      <c r="T23" s="236" t="s">
        <v>168</v>
      </c>
      <c r="U23" s="237" t="str">
        <f>G8</f>
        <v/>
      </c>
      <c r="V23" s="21"/>
      <c r="W23" s="21"/>
      <c r="X23" s="21"/>
      <c r="Y23" s="21"/>
      <c r="Z23" s="21"/>
      <c r="AA23" s="21"/>
      <c r="AB23" s="21"/>
      <c r="AC23" s="21"/>
      <c r="AD23" s="21"/>
      <c r="AE23" s="21"/>
      <c r="AF23" s="21"/>
      <c r="AG23" s="21"/>
      <c r="AH23" s="21"/>
      <c r="AI23" s="21"/>
      <c r="AJ23" s="21"/>
      <c r="AK23" s="21"/>
      <c r="AL23" s="21"/>
      <c r="AM23" s="21"/>
      <c r="AN23" s="10" t="s">
        <v>2</v>
      </c>
      <c r="AO23" s="183"/>
      <c r="AP23" s="183"/>
      <c r="AQ23" s="184" t="str">
        <f t="shared" si="23"/>
        <v/>
      </c>
      <c r="AR23" s="185"/>
      <c r="AS23" s="186"/>
      <c r="AT23" s="187" t="str">
        <f t="shared" si="24"/>
        <v/>
      </c>
      <c r="AU23" s="213"/>
      <c r="AV23" s="209"/>
      <c r="AW23" s="190"/>
      <c r="AX23" s="191"/>
      <c r="AY23" s="192"/>
      <c r="AZ23" s="214"/>
      <c r="BA23" s="194"/>
      <c r="BB23" s="196"/>
      <c r="BC23" s="196"/>
      <c r="BD23" s="195"/>
      <c r="BE23" s="197"/>
      <c r="BF23" s="198">
        <f t="shared" si="25"/>
        <v>0</v>
      </c>
      <c r="BG23" s="199"/>
      <c r="BH23" s="210"/>
      <c r="BI23" s="185"/>
      <c r="BJ23" s="185"/>
      <c r="BK23" s="185"/>
      <c r="BL23" s="185"/>
      <c r="BM23" s="199"/>
      <c r="BN23" s="211"/>
      <c r="BO23" s="199"/>
      <c r="BP23" s="199"/>
      <c r="BQ23" s="203" t="str">
        <f t="shared" si="26"/>
        <v/>
      </c>
      <c r="BR23" s="183"/>
      <c r="BS23" s="204"/>
      <c r="BT23" s="184" t="str">
        <f t="shared" si="27"/>
        <v/>
      </c>
      <c r="BU23" s="204"/>
      <c r="BV23" s="204"/>
      <c r="BW23" s="204"/>
      <c r="BX23" s="205"/>
      <c r="BY23" s="205" t="str">
        <f t="shared" si="28"/>
        <v/>
      </c>
      <c r="BZ23" s="205"/>
      <c r="CA23" s="173"/>
      <c r="CB23" s="173"/>
      <c r="CC23" s="173"/>
      <c r="CD23" s="173"/>
      <c r="CE23" s="173"/>
      <c r="CF23" s="173"/>
      <c r="CG23" s="13"/>
      <c r="CH23" s="13"/>
      <c r="CI23" s="13"/>
      <c r="CJ23" s="13"/>
      <c r="CK23" s="13"/>
      <c r="CL23" s="13"/>
      <c r="CM23" s="13"/>
      <c r="CN23" s="13"/>
      <c r="CO23" s="13"/>
      <c r="CP23" s="13"/>
      <c r="CQ23" s="13"/>
      <c r="CR23" s="13"/>
      <c r="CS23" s="13"/>
      <c r="CT23" s="13"/>
      <c r="CU23" s="13"/>
      <c r="CV23" s="13" t="s">
        <v>2</v>
      </c>
      <c r="CW23" s="173"/>
      <c r="CX23" s="173"/>
      <c r="CY23" s="173"/>
      <c r="CZ23" s="173"/>
      <c r="DA23" s="173"/>
      <c r="DB23" s="173"/>
      <c r="DC23" s="173"/>
      <c r="DD23" s="173"/>
      <c r="DE23" s="173"/>
      <c r="DF23" s="173"/>
      <c r="DG23" s="30"/>
      <c r="DH23" s="30"/>
      <c r="DI23" s="30"/>
      <c r="DJ23" s="30"/>
      <c r="DK23" s="30"/>
      <c r="DL23" s="30"/>
      <c r="DM23" s="30"/>
      <c r="DN23" s="30"/>
      <c r="DO23" s="30"/>
      <c r="DP23" s="30"/>
      <c r="DQ23" s="30"/>
      <c r="DR23" s="30"/>
      <c r="DS23" s="30"/>
      <c r="DT23" s="30"/>
      <c r="DU23" s="30"/>
    </row>
    <row r="24">
      <c r="A24" s="21"/>
      <c r="B24" s="7"/>
      <c r="C24" s="7"/>
      <c r="D24" s="7"/>
      <c r="E24" s="7"/>
      <c r="F24" s="7"/>
      <c r="G24" s="212"/>
      <c r="H24" s="118"/>
      <c r="I24" s="235"/>
      <c r="J24" s="77"/>
      <c r="K24" s="225"/>
      <c r="L24" s="21"/>
      <c r="M24" s="99" t="s">
        <v>169</v>
      </c>
      <c r="N24" s="62" t="str">
        <f t="shared" ref="N24:P24" si="33">L207</f>
        <v/>
      </c>
      <c r="O24" s="62" t="str">
        <f t="shared" si="33"/>
        <v/>
      </c>
      <c r="P24" s="62" t="str">
        <f t="shared" si="33"/>
        <v/>
      </c>
      <c r="Q24" s="21"/>
      <c r="R24" s="21"/>
      <c r="S24" s="21"/>
      <c r="T24" s="236" t="s">
        <v>170</v>
      </c>
      <c r="U24" s="238">
        <v>2919.0</v>
      </c>
      <c r="V24" s="21"/>
      <c r="W24" s="21"/>
      <c r="X24" s="21"/>
      <c r="Y24" s="21"/>
      <c r="Z24" s="21"/>
      <c r="AA24" s="21"/>
      <c r="AB24" s="21"/>
      <c r="AC24" s="21"/>
      <c r="AD24" s="21"/>
      <c r="AE24" s="21"/>
      <c r="AF24" s="21"/>
      <c r="AG24" s="21"/>
      <c r="AH24" s="21"/>
      <c r="AI24" s="21"/>
      <c r="AJ24" s="21"/>
      <c r="AK24" s="21"/>
      <c r="AL24" s="21"/>
      <c r="AM24" s="21"/>
      <c r="AN24" s="10" t="s">
        <v>2</v>
      </c>
      <c r="AO24" s="183"/>
      <c r="AP24" s="183"/>
      <c r="AQ24" s="184" t="str">
        <f t="shared" si="23"/>
        <v/>
      </c>
      <c r="AR24" s="185"/>
      <c r="AS24" s="186"/>
      <c r="AT24" s="187" t="str">
        <f t="shared" si="24"/>
        <v/>
      </c>
      <c r="AU24" s="213"/>
      <c r="AV24" s="209"/>
      <c r="AW24" s="190"/>
      <c r="AX24" s="191"/>
      <c r="AY24" s="192"/>
      <c r="AZ24" s="193"/>
      <c r="BA24" s="194"/>
      <c r="BB24" s="196"/>
      <c r="BC24" s="196"/>
      <c r="BD24" s="195"/>
      <c r="BE24" s="197"/>
      <c r="BF24" s="198">
        <f t="shared" si="25"/>
        <v>0</v>
      </c>
      <c r="BG24" s="199"/>
      <c r="BH24" s="210"/>
      <c r="BI24" s="185"/>
      <c r="BJ24" s="185"/>
      <c r="BK24" s="185"/>
      <c r="BL24" s="185"/>
      <c r="BM24" s="199"/>
      <c r="BN24" s="211"/>
      <c r="BO24" s="199"/>
      <c r="BP24" s="199"/>
      <c r="BQ24" s="203" t="str">
        <f t="shared" si="26"/>
        <v/>
      </c>
      <c r="BR24" s="183"/>
      <c r="BS24" s="204"/>
      <c r="BT24" s="184" t="str">
        <f t="shared" si="27"/>
        <v/>
      </c>
      <c r="BU24" s="204"/>
      <c r="BV24" s="204"/>
      <c r="BW24" s="204"/>
      <c r="BX24" s="205"/>
      <c r="BY24" s="205" t="str">
        <f t="shared" si="28"/>
        <v/>
      </c>
      <c r="BZ24" s="205"/>
      <c r="CA24" s="173"/>
      <c r="CB24" s="173"/>
      <c r="CC24" s="173"/>
      <c r="CD24" s="173"/>
      <c r="CE24" s="173"/>
      <c r="CF24" s="173"/>
      <c r="CG24" s="13"/>
      <c r="CH24" s="13"/>
      <c r="CI24" s="13"/>
      <c r="CJ24" s="13"/>
      <c r="CK24" s="13"/>
      <c r="CL24" s="13"/>
      <c r="CM24" s="13"/>
      <c r="CN24" s="13"/>
      <c r="CO24" s="13"/>
      <c r="CP24" s="13"/>
      <c r="CQ24" s="13"/>
      <c r="CR24" s="13"/>
      <c r="CS24" s="13"/>
      <c r="CT24" s="13"/>
      <c r="CU24" s="13"/>
      <c r="CV24" s="13" t="s">
        <v>2</v>
      </c>
      <c r="CW24" s="173"/>
      <c r="CX24" s="173"/>
      <c r="CY24" s="173"/>
      <c r="CZ24" s="173"/>
      <c r="DA24" s="173"/>
      <c r="DB24" s="173"/>
      <c r="DC24" s="173"/>
      <c r="DD24" s="173"/>
      <c r="DE24" s="173"/>
      <c r="DF24" s="173"/>
      <c r="DG24" s="30"/>
      <c r="DH24" s="30"/>
      <c r="DI24" s="30"/>
      <c r="DJ24" s="30"/>
      <c r="DK24" s="30"/>
      <c r="DL24" s="30"/>
      <c r="DM24" s="30"/>
      <c r="DN24" s="30"/>
      <c r="DO24" s="30"/>
      <c r="DP24" s="30"/>
      <c r="DQ24" s="30"/>
      <c r="DR24" s="30"/>
      <c r="DS24" s="30"/>
      <c r="DT24" s="30"/>
      <c r="DU24" s="30"/>
    </row>
    <row r="25">
      <c r="A25" s="21"/>
      <c r="B25" s="239" t="s">
        <v>171</v>
      </c>
      <c r="C25" s="240"/>
      <c r="D25" s="7"/>
      <c r="E25" s="7"/>
      <c r="F25" s="7"/>
      <c r="G25" s="212"/>
      <c r="H25" s="118"/>
      <c r="I25" s="235"/>
      <c r="J25" s="77"/>
      <c r="K25" s="225"/>
      <c r="L25" s="21"/>
      <c r="M25" s="99" t="s">
        <v>172</v>
      </c>
      <c r="N25" s="62" t="str">
        <f t="shared" ref="N25:P25" si="34">O207</f>
        <v/>
      </c>
      <c r="O25" s="62" t="str">
        <f t="shared" si="34"/>
        <v/>
      </c>
      <c r="P25" s="62" t="str">
        <f t="shared" si="34"/>
        <v/>
      </c>
      <c r="Q25" s="21"/>
      <c r="R25" s="21"/>
      <c r="S25" s="21"/>
      <c r="T25" s="236" t="s">
        <v>173</v>
      </c>
      <c r="U25" s="120" t="str">
        <f>U24/U23</f>
        <v>#DIV/0!</v>
      </c>
      <c r="V25" s="21"/>
      <c r="W25" s="21"/>
      <c r="X25" s="21"/>
      <c r="Y25" s="21"/>
      <c r="Z25" s="21"/>
      <c r="AA25" s="21"/>
      <c r="AB25" s="21"/>
      <c r="AC25" s="21"/>
      <c r="AD25" s="21"/>
      <c r="AE25" s="21"/>
      <c r="AF25" s="21"/>
      <c r="AG25" s="21"/>
      <c r="AH25" s="21"/>
      <c r="AI25" s="21"/>
      <c r="AJ25" s="21"/>
      <c r="AK25" s="21"/>
      <c r="AL25" s="21"/>
      <c r="AM25" s="21"/>
      <c r="AN25" s="10" t="s">
        <v>2</v>
      </c>
      <c r="AO25" s="183"/>
      <c r="AP25" s="183"/>
      <c r="AQ25" s="184" t="str">
        <f t="shared" si="23"/>
        <v/>
      </c>
      <c r="AR25" s="185"/>
      <c r="AS25" s="186"/>
      <c r="AT25" s="187" t="str">
        <f t="shared" si="24"/>
        <v/>
      </c>
      <c r="AU25" s="228"/>
      <c r="AV25" s="209"/>
      <c r="AW25" s="190"/>
      <c r="AX25" s="191"/>
      <c r="AY25" s="192"/>
      <c r="AZ25" s="193"/>
      <c r="BA25" s="194"/>
      <c r="BB25" s="196"/>
      <c r="BC25" s="196"/>
      <c r="BD25" s="195"/>
      <c r="BE25" s="197"/>
      <c r="BF25" s="198">
        <f t="shared" si="25"/>
        <v>0</v>
      </c>
      <c r="BG25" s="199"/>
      <c r="BH25" s="210"/>
      <c r="BI25" s="185"/>
      <c r="BJ25" s="185"/>
      <c r="BK25" s="185"/>
      <c r="BL25" s="185"/>
      <c r="BM25" s="199"/>
      <c r="BN25" s="211"/>
      <c r="BO25" s="199"/>
      <c r="BP25" s="199"/>
      <c r="BQ25" s="203" t="str">
        <f t="shared" si="26"/>
        <v/>
      </c>
      <c r="BR25" s="183"/>
      <c r="BS25" s="204"/>
      <c r="BT25" s="184" t="str">
        <f t="shared" si="27"/>
        <v/>
      </c>
      <c r="BU25" s="204"/>
      <c r="BV25" s="204"/>
      <c r="BW25" s="204"/>
      <c r="BX25" s="205"/>
      <c r="BY25" s="205" t="str">
        <f t="shared" si="28"/>
        <v/>
      </c>
      <c r="BZ25" s="205"/>
      <c r="CA25" s="173"/>
      <c r="CB25" s="173"/>
      <c r="CC25" s="173"/>
      <c r="CD25" s="173"/>
      <c r="CE25" s="173"/>
      <c r="CF25" s="173"/>
      <c r="CG25" s="13"/>
      <c r="CH25" s="13"/>
      <c r="CI25" s="13"/>
      <c r="CJ25" s="13"/>
      <c r="CK25" s="13"/>
      <c r="CL25" s="13"/>
      <c r="CM25" s="13"/>
      <c r="CN25" s="13"/>
      <c r="CO25" s="13"/>
      <c r="CP25" s="13"/>
      <c r="CQ25" s="13"/>
      <c r="CR25" s="13"/>
      <c r="CS25" s="13"/>
      <c r="CT25" s="13"/>
      <c r="CU25" s="13"/>
      <c r="CV25" s="13" t="s">
        <v>2</v>
      </c>
      <c r="CW25" s="173"/>
      <c r="CX25" s="173"/>
      <c r="CY25" s="173"/>
      <c r="CZ25" s="173"/>
      <c r="DA25" s="173"/>
      <c r="DB25" s="173"/>
      <c r="DC25" s="173"/>
      <c r="DD25" s="173"/>
      <c r="DE25" s="173"/>
      <c r="DF25" s="173"/>
      <c r="DG25" s="30"/>
      <c r="DH25" s="30"/>
      <c r="DI25" s="30"/>
      <c r="DJ25" s="30"/>
      <c r="DK25" s="30"/>
      <c r="DL25" s="30"/>
      <c r="DM25" s="30"/>
      <c r="DN25" s="30"/>
      <c r="DO25" s="30"/>
      <c r="DP25" s="30"/>
      <c r="DQ25" s="30"/>
      <c r="DR25" s="30"/>
      <c r="DS25" s="30"/>
      <c r="DT25" s="30"/>
      <c r="DU25" s="30"/>
    </row>
    <row r="26">
      <c r="A26" s="21"/>
      <c r="B26" s="241" t="s">
        <v>174</v>
      </c>
      <c r="C26" s="242" t="s">
        <v>175</v>
      </c>
      <c r="D26" s="7"/>
      <c r="E26" s="7"/>
      <c r="F26" s="7"/>
      <c r="G26" s="212"/>
      <c r="H26" s="118"/>
      <c r="I26" s="235"/>
      <c r="J26" s="77"/>
      <c r="K26" s="225"/>
      <c r="L26" s="21"/>
      <c r="M26" s="99" t="s">
        <v>176</v>
      </c>
      <c r="N26" s="62" t="str">
        <f t="shared" ref="N26:P26" si="35">R207</f>
        <v/>
      </c>
      <c r="O26" s="62" t="str">
        <f t="shared" si="35"/>
        <v/>
      </c>
      <c r="P26" s="62" t="str">
        <f t="shared" si="35"/>
        <v/>
      </c>
      <c r="Q26" s="21"/>
      <c r="R26" s="21"/>
      <c r="S26" s="21"/>
      <c r="T26" s="243" t="s">
        <v>177</v>
      </c>
      <c r="U26" s="244" t="str">
        <f>U25/D37</f>
        <v>#DIV/0!</v>
      </c>
      <c r="V26" s="21"/>
      <c r="W26" s="21"/>
      <c r="X26" s="21"/>
      <c r="Y26" s="21"/>
      <c r="Z26" s="21"/>
      <c r="AA26" s="21"/>
      <c r="AB26" s="21"/>
      <c r="AC26" s="21"/>
      <c r="AD26" s="21"/>
      <c r="AE26" s="21"/>
      <c r="AF26" s="21"/>
      <c r="AG26" s="21"/>
      <c r="AH26" s="21"/>
      <c r="AI26" s="21"/>
      <c r="AJ26" s="21"/>
      <c r="AK26" s="21"/>
      <c r="AL26" s="21"/>
      <c r="AM26" s="21"/>
      <c r="AN26" s="10" t="s">
        <v>2</v>
      </c>
      <c r="AO26" s="183"/>
      <c r="AP26" s="183"/>
      <c r="AQ26" s="184" t="str">
        <f t="shared" si="23"/>
        <v/>
      </c>
      <c r="AR26" s="185"/>
      <c r="AS26" s="186"/>
      <c r="AT26" s="187" t="str">
        <f t="shared" si="24"/>
        <v/>
      </c>
      <c r="AU26" s="228"/>
      <c r="AV26" s="209"/>
      <c r="AW26" s="190"/>
      <c r="AX26" s="191"/>
      <c r="AY26" s="192"/>
      <c r="AZ26" s="193"/>
      <c r="BA26" s="194"/>
      <c r="BB26" s="196"/>
      <c r="BC26" s="196"/>
      <c r="BD26" s="195"/>
      <c r="BE26" s="197"/>
      <c r="BF26" s="198">
        <f t="shared" si="25"/>
        <v>0</v>
      </c>
      <c r="BG26" s="199"/>
      <c r="BH26" s="210"/>
      <c r="BI26" s="185"/>
      <c r="BJ26" s="185"/>
      <c r="BK26" s="185"/>
      <c r="BL26" s="185"/>
      <c r="BM26" s="199"/>
      <c r="BN26" s="211"/>
      <c r="BO26" s="199"/>
      <c r="BP26" s="199"/>
      <c r="BQ26" s="203" t="str">
        <f t="shared" si="26"/>
        <v/>
      </c>
      <c r="BR26" s="183"/>
      <c r="BS26" s="204"/>
      <c r="BT26" s="184" t="str">
        <f t="shared" si="27"/>
        <v/>
      </c>
      <c r="BU26" s="204"/>
      <c r="BV26" s="204"/>
      <c r="BW26" s="204"/>
      <c r="BX26" s="205"/>
      <c r="BY26" s="205" t="str">
        <f t="shared" si="28"/>
        <v/>
      </c>
      <c r="BZ26" s="205"/>
      <c r="CA26" s="173"/>
      <c r="CB26" s="173"/>
      <c r="CC26" s="173"/>
      <c r="CD26" s="173"/>
      <c r="CE26" s="173"/>
      <c r="CF26" s="173"/>
      <c r="CG26" s="13"/>
      <c r="CH26" s="13"/>
      <c r="CI26" s="13"/>
      <c r="CJ26" s="13"/>
      <c r="CK26" s="13"/>
      <c r="CL26" s="13"/>
      <c r="CM26" s="13"/>
      <c r="CN26" s="13"/>
      <c r="CO26" s="13"/>
      <c r="CP26" s="13"/>
      <c r="CQ26" s="13"/>
      <c r="CR26" s="13"/>
      <c r="CS26" s="13"/>
      <c r="CT26" s="13"/>
      <c r="CU26" s="13"/>
      <c r="CV26" s="13" t="s">
        <v>2</v>
      </c>
      <c r="CW26" s="173"/>
      <c r="CX26" s="173"/>
      <c r="CY26" s="173"/>
      <c r="CZ26" s="173"/>
      <c r="DA26" s="173"/>
      <c r="DB26" s="173"/>
      <c r="DC26" s="173"/>
      <c r="DD26" s="173"/>
      <c r="DE26" s="173"/>
      <c r="DF26" s="173"/>
      <c r="DG26" s="30"/>
      <c r="DH26" s="30"/>
      <c r="DI26" s="30"/>
      <c r="DJ26" s="30"/>
      <c r="DK26" s="30"/>
      <c r="DL26" s="30"/>
      <c r="DM26" s="30"/>
      <c r="DN26" s="30"/>
      <c r="DO26" s="30"/>
      <c r="DP26" s="30"/>
      <c r="DQ26" s="30"/>
      <c r="DR26" s="30"/>
      <c r="DS26" s="30"/>
      <c r="DT26" s="30"/>
      <c r="DU26" s="30"/>
    </row>
    <row r="27">
      <c r="A27" s="21"/>
      <c r="B27" s="245"/>
      <c r="C27" s="246"/>
      <c r="D27" s="7"/>
      <c r="E27" s="7"/>
      <c r="F27" s="7"/>
      <c r="G27" s="212"/>
      <c r="H27" s="118"/>
      <c r="I27" s="247" t="s">
        <v>114</v>
      </c>
      <c r="J27" s="96"/>
      <c r="K27" s="149"/>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10" t="s">
        <v>2</v>
      </c>
      <c r="AO27" s="183"/>
      <c r="AP27" s="183"/>
      <c r="AQ27" s="184" t="str">
        <f t="shared" si="23"/>
        <v/>
      </c>
      <c r="AR27" s="185"/>
      <c r="AS27" s="186"/>
      <c r="AT27" s="187" t="str">
        <f t="shared" si="24"/>
        <v/>
      </c>
      <c r="AU27" s="213"/>
      <c r="AV27" s="209"/>
      <c r="AW27" s="190"/>
      <c r="AX27" s="191"/>
      <c r="AY27" s="192"/>
      <c r="AZ27" s="214"/>
      <c r="BA27" s="194"/>
      <c r="BB27" s="196"/>
      <c r="BC27" s="196"/>
      <c r="BD27" s="195"/>
      <c r="BE27" s="197"/>
      <c r="BF27" s="198">
        <f t="shared" si="25"/>
        <v>0</v>
      </c>
      <c r="BG27" s="199"/>
      <c r="BH27" s="210"/>
      <c r="BI27" s="185"/>
      <c r="BJ27" s="185"/>
      <c r="BK27" s="185"/>
      <c r="BL27" s="185"/>
      <c r="BM27" s="199"/>
      <c r="BN27" s="211"/>
      <c r="BO27" s="199"/>
      <c r="BP27" s="199"/>
      <c r="BQ27" s="203" t="str">
        <f t="shared" si="26"/>
        <v/>
      </c>
      <c r="BR27" s="183"/>
      <c r="BS27" s="204"/>
      <c r="BT27" s="184" t="str">
        <f t="shared" si="27"/>
        <v/>
      </c>
      <c r="BU27" s="204"/>
      <c r="BV27" s="204"/>
      <c r="BW27" s="204"/>
      <c r="BX27" s="205"/>
      <c r="BY27" s="205" t="str">
        <f t="shared" si="28"/>
        <v/>
      </c>
      <c r="BZ27" s="205"/>
      <c r="CA27" s="173"/>
      <c r="CB27" s="173"/>
      <c r="CC27" s="173"/>
      <c r="CD27" s="173"/>
      <c r="CE27" s="173"/>
      <c r="CF27" s="173"/>
      <c r="CG27" s="13"/>
      <c r="CH27" s="13"/>
      <c r="CI27" s="13"/>
      <c r="CJ27" s="13"/>
      <c r="CK27" s="13"/>
      <c r="CL27" s="13"/>
      <c r="CM27" s="13"/>
      <c r="CN27" s="13"/>
      <c r="CO27" s="13"/>
      <c r="CP27" s="13"/>
      <c r="CQ27" s="13"/>
      <c r="CR27" s="13"/>
      <c r="CS27" s="13"/>
      <c r="CT27" s="13"/>
      <c r="CU27" s="13"/>
      <c r="CV27" s="13" t="s">
        <v>2</v>
      </c>
      <c r="CW27" s="173"/>
      <c r="CX27" s="173"/>
      <c r="CY27" s="173"/>
      <c r="CZ27" s="173"/>
      <c r="DA27" s="173"/>
      <c r="DB27" s="173"/>
      <c r="DC27" s="173"/>
      <c r="DD27" s="173"/>
      <c r="DE27" s="173"/>
      <c r="DF27" s="173"/>
      <c r="DG27" s="30"/>
      <c r="DH27" s="30"/>
      <c r="DI27" s="30"/>
      <c r="DJ27" s="30"/>
      <c r="DK27" s="30"/>
      <c r="DL27" s="30"/>
      <c r="DM27" s="30"/>
      <c r="DN27" s="30"/>
      <c r="DO27" s="30"/>
      <c r="DP27" s="30"/>
      <c r="DQ27" s="30"/>
      <c r="DR27" s="30"/>
      <c r="DS27" s="30"/>
      <c r="DT27" s="30"/>
      <c r="DU27" s="30"/>
    </row>
    <row r="28">
      <c r="A28" s="21"/>
      <c r="B28" s="248"/>
      <c r="C28" s="249"/>
      <c r="D28" s="249"/>
      <c r="E28" s="249"/>
      <c r="F28" s="249"/>
      <c r="G28" s="250"/>
      <c r="H28" s="21"/>
      <c r="I28" s="251"/>
      <c r="J28" s="252"/>
      <c r="K28" s="253"/>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10" t="s">
        <v>2</v>
      </c>
      <c r="AO28" s="183"/>
      <c r="AP28" s="183"/>
      <c r="AQ28" s="184" t="str">
        <f t="shared" si="23"/>
        <v/>
      </c>
      <c r="AR28" s="205"/>
      <c r="AS28" s="254"/>
      <c r="AT28" s="187" t="str">
        <f t="shared" si="24"/>
        <v/>
      </c>
      <c r="AU28" s="213"/>
      <c r="AV28" s="255"/>
      <c r="AW28" s="256"/>
      <c r="AX28" s="205"/>
      <c r="AY28" s="192"/>
      <c r="AZ28" s="214"/>
      <c r="BA28" s="194"/>
      <c r="BB28" s="196"/>
      <c r="BC28" s="196"/>
      <c r="BD28" s="196"/>
      <c r="BE28" s="255"/>
      <c r="BF28" s="198">
        <f t="shared" si="25"/>
        <v>0</v>
      </c>
      <c r="BG28" s="205"/>
      <c r="BH28" s="205"/>
      <c r="BI28" s="205"/>
      <c r="BJ28" s="205"/>
      <c r="BK28" s="185"/>
      <c r="BL28" s="205"/>
      <c r="BM28" s="205"/>
      <c r="BN28" s="211"/>
      <c r="BO28" s="205"/>
      <c r="BP28" s="205"/>
      <c r="BQ28" s="203" t="str">
        <f t="shared" si="26"/>
        <v/>
      </c>
      <c r="BR28" s="205"/>
      <c r="BS28" s="204"/>
      <c r="BT28" s="184" t="str">
        <f t="shared" si="27"/>
        <v/>
      </c>
      <c r="BU28" s="204"/>
      <c r="BV28" s="204"/>
      <c r="BW28" s="204"/>
      <c r="BX28" s="205"/>
      <c r="BY28" s="205" t="str">
        <f t="shared" si="28"/>
        <v/>
      </c>
      <c r="BZ28" s="205"/>
      <c r="CA28" s="173"/>
      <c r="CB28" s="173"/>
      <c r="CC28" s="173"/>
      <c r="CD28" s="173"/>
      <c r="CE28" s="173"/>
      <c r="CF28" s="173"/>
      <c r="CG28" s="13"/>
      <c r="CH28" s="13"/>
      <c r="CI28" s="13"/>
      <c r="CJ28" s="13"/>
      <c r="CK28" s="13"/>
      <c r="CL28" s="13"/>
      <c r="CM28" s="13"/>
      <c r="CN28" s="13"/>
      <c r="CO28" s="13"/>
      <c r="CP28" s="13"/>
      <c r="CQ28" s="13"/>
      <c r="CR28" s="13"/>
      <c r="CS28" s="13"/>
      <c r="CT28" s="13"/>
      <c r="CU28" s="13"/>
      <c r="CV28" s="13" t="s">
        <v>2</v>
      </c>
      <c r="CW28" s="173"/>
      <c r="CX28" s="173"/>
      <c r="CY28" s="173"/>
      <c r="CZ28" s="173"/>
      <c r="DA28" s="173"/>
      <c r="DB28" s="173"/>
      <c r="DC28" s="173"/>
      <c r="DD28" s="173"/>
      <c r="DE28" s="173"/>
      <c r="DF28" s="173"/>
      <c r="DG28" s="30"/>
      <c r="DH28" s="30"/>
      <c r="DI28" s="30"/>
      <c r="DJ28" s="30"/>
      <c r="DK28" s="30"/>
      <c r="DL28" s="30"/>
      <c r="DM28" s="30"/>
      <c r="DN28" s="30"/>
      <c r="DO28" s="30"/>
      <c r="DP28" s="30"/>
      <c r="DQ28" s="30"/>
      <c r="DR28" s="30"/>
      <c r="DS28" s="30"/>
      <c r="DT28" s="30"/>
      <c r="DU28" s="30"/>
    </row>
    <row r="29">
      <c r="A29" s="257"/>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10" t="s">
        <v>2</v>
      </c>
      <c r="AO29" s="183"/>
      <c r="AP29" s="183"/>
      <c r="AQ29" s="184" t="str">
        <f t="shared" si="23"/>
        <v/>
      </c>
      <c r="AR29" s="205"/>
      <c r="AS29" s="258"/>
      <c r="AT29" s="187" t="str">
        <f t="shared" si="24"/>
        <v/>
      </c>
      <c r="AU29" s="213"/>
      <c r="AV29" s="205"/>
      <c r="AW29" s="256"/>
      <c r="AX29" s="205"/>
      <c r="AY29" s="192"/>
      <c r="AZ29" s="214"/>
      <c r="BA29" s="194"/>
      <c r="BB29" s="196"/>
      <c r="BC29" s="196"/>
      <c r="BD29" s="196"/>
      <c r="BE29" s="255"/>
      <c r="BF29" s="198">
        <f t="shared" si="25"/>
        <v>0</v>
      </c>
      <c r="BG29" s="205"/>
      <c r="BH29" s="205"/>
      <c r="BI29" s="205"/>
      <c r="BJ29" s="205"/>
      <c r="BK29" s="185"/>
      <c r="BL29" s="205"/>
      <c r="BM29" s="205"/>
      <c r="BN29" s="211"/>
      <c r="BO29" s="205"/>
      <c r="BP29" s="205"/>
      <c r="BQ29" s="203" t="str">
        <f t="shared" si="26"/>
        <v/>
      </c>
      <c r="BR29" s="205"/>
      <c r="BS29" s="204"/>
      <c r="BT29" s="184" t="str">
        <f t="shared" si="27"/>
        <v/>
      </c>
      <c r="BU29" s="204"/>
      <c r="BV29" s="204"/>
      <c r="BW29" s="204"/>
      <c r="BX29" s="205"/>
      <c r="BY29" s="205" t="str">
        <f t="shared" si="28"/>
        <v/>
      </c>
      <c r="BZ29" s="205"/>
      <c r="CA29" s="173"/>
      <c r="CB29" s="173"/>
      <c r="CC29" s="173"/>
      <c r="CD29" s="173"/>
      <c r="CE29" s="173"/>
      <c r="CF29" s="173"/>
      <c r="CG29" s="13"/>
      <c r="CH29" s="13"/>
      <c r="CI29" s="13"/>
      <c r="CJ29" s="13"/>
      <c r="CK29" s="13"/>
      <c r="CL29" s="13"/>
      <c r="CM29" s="13"/>
      <c r="CN29" s="13"/>
      <c r="CO29" s="13"/>
      <c r="CP29" s="13"/>
      <c r="CQ29" s="13"/>
      <c r="CR29" s="13"/>
      <c r="CS29" s="13"/>
      <c r="CT29" s="13"/>
      <c r="CU29" s="13"/>
      <c r="CV29" s="13" t="s">
        <v>2</v>
      </c>
      <c r="CW29" s="173"/>
      <c r="CX29" s="173"/>
      <c r="CY29" s="173"/>
      <c r="CZ29" s="173"/>
      <c r="DA29" s="173"/>
      <c r="DB29" s="173"/>
      <c r="DC29" s="173"/>
      <c r="DD29" s="173"/>
      <c r="DE29" s="173"/>
      <c r="DF29" s="173"/>
      <c r="DG29" s="30"/>
      <c r="DH29" s="30"/>
      <c r="DI29" s="30"/>
      <c r="DJ29" s="30"/>
      <c r="DK29" s="30"/>
      <c r="DL29" s="30"/>
      <c r="DM29" s="30"/>
      <c r="DN29" s="30"/>
      <c r="DO29" s="30"/>
      <c r="DP29" s="30"/>
      <c r="DQ29" s="30"/>
      <c r="DR29" s="30"/>
      <c r="DS29" s="30"/>
      <c r="DT29" s="30"/>
      <c r="DU29" s="30"/>
    </row>
    <row r="30">
      <c r="A30" s="257"/>
      <c r="B30" s="259"/>
      <c r="C30" s="260" t="s">
        <v>178</v>
      </c>
      <c r="D30" s="261" t="s">
        <v>36</v>
      </c>
      <c r="E30" s="261" t="s">
        <v>77</v>
      </c>
      <c r="F30" s="261" t="s">
        <v>77</v>
      </c>
      <c r="G30" s="261" t="s">
        <v>77</v>
      </c>
      <c r="H30" s="261" t="s">
        <v>77</v>
      </c>
      <c r="I30" s="261" t="s">
        <v>77</v>
      </c>
      <c r="J30" s="261" t="s">
        <v>77</v>
      </c>
      <c r="K30" s="261" t="s">
        <v>77</v>
      </c>
      <c r="L30" s="261" t="s">
        <v>77</v>
      </c>
      <c r="M30" s="262" t="s">
        <v>77</v>
      </c>
      <c r="N30" s="262" t="s">
        <v>77</v>
      </c>
      <c r="O30" s="262" t="s">
        <v>77</v>
      </c>
      <c r="P30" s="262" t="s">
        <v>77</v>
      </c>
      <c r="Q30" s="262" t="s">
        <v>77</v>
      </c>
      <c r="R30" s="262" t="s">
        <v>77</v>
      </c>
      <c r="S30" s="262" t="s">
        <v>77</v>
      </c>
      <c r="T30" s="262" t="s">
        <v>77</v>
      </c>
      <c r="U30" s="263" t="s">
        <v>77</v>
      </c>
      <c r="V30" s="261" t="s">
        <v>77</v>
      </c>
      <c r="W30" s="264" t="s">
        <v>77</v>
      </c>
      <c r="X30" s="264" t="s">
        <v>77</v>
      </c>
      <c r="Y30" s="264" t="s">
        <v>77</v>
      </c>
      <c r="Z30" s="265" t="s">
        <v>77</v>
      </c>
      <c r="AA30" s="21"/>
      <c r="AB30" s="21"/>
      <c r="AC30" s="21"/>
      <c r="AD30" s="21"/>
      <c r="AE30" s="21"/>
      <c r="AF30" s="21"/>
      <c r="AG30" s="21"/>
      <c r="AH30" s="21"/>
      <c r="AI30" s="21"/>
      <c r="AJ30" s="21"/>
      <c r="AK30" s="21"/>
      <c r="AL30" s="21"/>
      <c r="AM30" s="21"/>
      <c r="AN30" s="10" t="s">
        <v>2</v>
      </c>
      <c r="AO30" s="183"/>
      <c r="AP30" s="183"/>
      <c r="AQ30" s="184" t="str">
        <f t="shared" si="23"/>
        <v/>
      </c>
      <c r="AR30" s="205"/>
      <c r="AS30" s="258"/>
      <c r="AT30" s="187" t="str">
        <f t="shared" si="24"/>
        <v/>
      </c>
      <c r="AU30" s="213"/>
      <c r="AV30" s="205"/>
      <c r="AW30" s="256"/>
      <c r="AX30" s="205"/>
      <c r="AY30" s="192"/>
      <c r="AZ30" s="214"/>
      <c r="BA30" s="194"/>
      <c r="BB30" s="196"/>
      <c r="BC30" s="196"/>
      <c r="BD30" s="196"/>
      <c r="BE30" s="255"/>
      <c r="BF30" s="198">
        <f t="shared" si="25"/>
        <v>0</v>
      </c>
      <c r="BG30" s="205"/>
      <c r="BH30" s="205"/>
      <c r="BI30" s="205"/>
      <c r="BJ30" s="205"/>
      <c r="BK30" s="185"/>
      <c r="BL30" s="205"/>
      <c r="BM30" s="205"/>
      <c r="BN30" s="211"/>
      <c r="BO30" s="205"/>
      <c r="BP30" s="205"/>
      <c r="BQ30" s="203" t="str">
        <f t="shared" si="26"/>
        <v/>
      </c>
      <c r="BR30" s="205"/>
      <c r="BS30" s="204"/>
      <c r="BT30" s="184" t="str">
        <f t="shared" si="27"/>
        <v/>
      </c>
      <c r="BU30" s="204"/>
      <c r="BV30" s="204"/>
      <c r="BW30" s="204"/>
      <c r="BX30" s="205"/>
      <c r="BY30" s="205" t="str">
        <f t="shared" si="28"/>
        <v/>
      </c>
      <c r="BZ30" s="205"/>
      <c r="CA30" s="173"/>
      <c r="CB30" s="173"/>
      <c r="CC30" s="173"/>
      <c r="CD30" s="173"/>
      <c r="CE30" s="173"/>
      <c r="CF30" s="173"/>
      <c r="CG30" s="13"/>
      <c r="CH30" s="13"/>
      <c r="CI30" s="13"/>
      <c r="CJ30" s="13"/>
      <c r="CK30" s="13"/>
      <c r="CL30" s="13"/>
      <c r="CM30" s="13"/>
      <c r="CN30" s="13"/>
      <c r="CO30" s="13"/>
      <c r="CP30" s="13"/>
      <c r="CQ30" s="13"/>
      <c r="CR30" s="13"/>
      <c r="CS30" s="13"/>
      <c r="CT30" s="13"/>
      <c r="CU30" s="13"/>
      <c r="CV30" s="13" t="s">
        <v>2</v>
      </c>
      <c r="CW30" s="173"/>
      <c r="CX30" s="173"/>
      <c r="CY30" s="173"/>
      <c r="CZ30" s="173"/>
      <c r="DA30" s="173"/>
      <c r="DB30" s="173"/>
      <c r="DC30" s="173"/>
      <c r="DD30" s="173"/>
      <c r="DE30" s="173"/>
      <c r="DF30" s="173"/>
      <c r="DG30" s="30"/>
      <c r="DH30" s="30"/>
      <c r="DI30" s="30"/>
      <c r="DJ30" s="30"/>
      <c r="DK30" s="30"/>
      <c r="DL30" s="30"/>
      <c r="DM30" s="30"/>
      <c r="DN30" s="30"/>
      <c r="DO30" s="30"/>
      <c r="DP30" s="30"/>
      <c r="DQ30" s="30"/>
      <c r="DR30" s="30"/>
      <c r="DS30" s="30"/>
      <c r="DT30" s="30"/>
      <c r="DU30" s="30"/>
    </row>
    <row r="31">
      <c r="A31" s="257"/>
      <c r="B31" s="266"/>
      <c r="C31" s="267" t="s">
        <v>179</v>
      </c>
      <c r="D31" s="268">
        <f>if(D30="YES",1,0)</f>
        <v>0</v>
      </c>
      <c r="E31" s="268">
        <f>if(E30="YES",1+MAX(D31),0)</f>
        <v>1</v>
      </c>
      <c r="F31" s="268">
        <f t="shared" ref="F31:Z31" si="36">if(F30="YES",1+MAX($D31:E31),0)</f>
        <v>2</v>
      </c>
      <c r="G31" s="268">
        <f t="shared" si="36"/>
        <v>3</v>
      </c>
      <c r="H31" s="268">
        <f t="shared" si="36"/>
        <v>4</v>
      </c>
      <c r="I31" s="268">
        <f t="shared" si="36"/>
        <v>5</v>
      </c>
      <c r="J31" s="268">
        <f t="shared" si="36"/>
        <v>6</v>
      </c>
      <c r="K31" s="268">
        <f t="shared" si="36"/>
        <v>7</v>
      </c>
      <c r="L31" s="269">
        <f t="shared" si="36"/>
        <v>8</v>
      </c>
      <c r="M31" s="270">
        <f t="shared" si="36"/>
        <v>9</v>
      </c>
      <c r="N31" s="271">
        <f t="shared" si="36"/>
        <v>10</v>
      </c>
      <c r="O31" s="271">
        <f t="shared" si="36"/>
        <v>11</v>
      </c>
      <c r="P31" s="271">
        <f t="shared" si="36"/>
        <v>12</v>
      </c>
      <c r="Q31" s="271">
        <f t="shared" si="36"/>
        <v>13</v>
      </c>
      <c r="R31" s="271">
        <f t="shared" si="36"/>
        <v>14</v>
      </c>
      <c r="S31" s="271">
        <f t="shared" si="36"/>
        <v>15</v>
      </c>
      <c r="T31" s="271">
        <f t="shared" si="36"/>
        <v>16</v>
      </c>
      <c r="U31" s="272">
        <f t="shared" si="36"/>
        <v>17</v>
      </c>
      <c r="V31" s="273">
        <f t="shared" si="36"/>
        <v>18</v>
      </c>
      <c r="W31" s="274">
        <f t="shared" si="36"/>
        <v>19</v>
      </c>
      <c r="X31" s="274">
        <f t="shared" si="36"/>
        <v>20</v>
      </c>
      <c r="Y31" s="274">
        <f t="shared" si="36"/>
        <v>21</v>
      </c>
      <c r="Z31" s="275">
        <f t="shared" si="36"/>
        <v>22</v>
      </c>
      <c r="AA31" s="21"/>
      <c r="AB31" s="21"/>
      <c r="AC31" s="21"/>
      <c r="AD31" s="21"/>
      <c r="AE31" s="21"/>
      <c r="AF31" s="21"/>
      <c r="AG31" s="21"/>
      <c r="AH31" s="21"/>
      <c r="AI31" s="21"/>
      <c r="AJ31" s="21"/>
      <c r="AK31" s="21"/>
      <c r="AL31" s="21"/>
      <c r="AM31" s="21"/>
      <c r="AN31" s="10" t="s">
        <v>2</v>
      </c>
      <c r="AO31" s="183"/>
      <c r="AP31" s="183"/>
      <c r="AQ31" s="184" t="str">
        <f t="shared" si="23"/>
        <v/>
      </c>
      <c r="AR31" s="185"/>
      <c r="AS31" s="186"/>
      <c r="AT31" s="187" t="str">
        <f t="shared" si="24"/>
        <v/>
      </c>
      <c r="AU31" s="213"/>
      <c r="AV31" s="205"/>
      <c r="AW31" s="256"/>
      <c r="AX31" s="276"/>
      <c r="AY31" s="192"/>
      <c r="AZ31" s="214"/>
      <c r="BA31" s="194"/>
      <c r="BB31" s="196"/>
      <c r="BC31" s="196"/>
      <c r="BD31" s="195"/>
      <c r="BE31" s="197"/>
      <c r="BF31" s="198">
        <f t="shared" si="25"/>
        <v>0</v>
      </c>
      <c r="BG31" s="199"/>
      <c r="BH31" s="210"/>
      <c r="BI31" s="185"/>
      <c r="BJ31" s="185"/>
      <c r="BK31" s="185"/>
      <c r="BL31" s="185"/>
      <c r="BM31" s="199"/>
      <c r="BN31" s="211"/>
      <c r="BO31" s="199"/>
      <c r="BP31" s="199"/>
      <c r="BQ31" s="203" t="str">
        <f t="shared" si="26"/>
        <v/>
      </c>
      <c r="BR31" s="183"/>
      <c r="BS31" s="204"/>
      <c r="BT31" s="184" t="str">
        <f t="shared" si="27"/>
        <v/>
      </c>
      <c r="BU31" s="204"/>
      <c r="BV31" s="204"/>
      <c r="BW31" s="204"/>
      <c r="BX31" s="205"/>
      <c r="BY31" s="205" t="str">
        <f t="shared" si="28"/>
        <v/>
      </c>
      <c r="BZ31" s="205"/>
      <c r="CA31" s="173"/>
      <c r="CB31" s="173"/>
      <c r="CC31" s="173"/>
      <c r="CD31" s="173"/>
      <c r="CE31" s="173"/>
      <c r="CF31" s="173"/>
      <c r="CG31" s="13"/>
      <c r="CH31" s="13"/>
      <c r="CI31" s="13"/>
      <c r="CJ31" s="13"/>
      <c r="CK31" s="13"/>
      <c r="CL31" s="13"/>
      <c r="CM31" s="13"/>
      <c r="CN31" s="13"/>
      <c r="CO31" s="13"/>
      <c r="CP31" s="13"/>
      <c r="CQ31" s="13"/>
      <c r="CR31" s="13"/>
      <c r="CS31" s="13"/>
      <c r="CT31" s="13"/>
      <c r="CU31" s="13"/>
      <c r="CV31" s="13" t="s">
        <v>2</v>
      </c>
      <c r="CW31" s="173"/>
      <c r="CX31" s="173"/>
      <c r="CY31" s="173"/>
      <c r="CZ31" s="173"/>
      <c r="DA31" s="173"/>
      <c r="DB31" s="173"/>
      <c r="DC31" s="173"/>
      <c r="DD31" s="173"/>
      <c r="DE31" s="173"/>
      <c r="DF31" s="173"/>
      <c r="DG31" s="30"/>
      <c r="DH31" s="30"/>
      <c r="DI31" s="30"/>
      <c r="DJ31" s="30"/>
      <c r="DK31" s="30"/>
      <c r="DL31" s="30"/>
      <c r="DM31" s="30"/>
      <c r="DN31" s="30"/>
      <c r="DO31" s="30"/>
      <c r="DP31" s="30"/>
      <c r="DQ31" s="30"/>
      <c r="DR31" s="30"/>
      <c r="DS31" s="30"/>
      <c r="DT31" s="30"/>
      <c r="DU31" s="30"/>
    </row>
    <row r="32">
      <c r="A32" s="257"/>
      <c r="C32" s="277" t="s">
        <v>180</v>
      </c>
      <c r="D32" s="2"/>
      <c r="E32" s="2"/>
      <c r="F32" s="2"/>
      <c r="G32" s="2"/>
      <c r="H32" s="2"/>
      <c r="I32" s="2"/>
      <c r="J32" s="2"/>
      <c r="K32" s="2"/>
      <c r="L32" s="2"/>
      <c r="M32" s="2"/>
      <c r="N32" s="2"/>
      <c r="O32" s="2"/>
      <c r="P32" s="2"/>
      <c r="Q32" s="2"/>
      <c r="R32" s="2"/>
      <c r="S32" s="2"/>
      <c r="T32" s="2"/>
      <c r="U32" s="2"/>
      <c r="V32" s="2"/>
      <c r="W32" s="2"/>
      <c r="X32" s="2"/>
      <c r="Y32" s="2"/>
      <c r="Z32" s="2"/>
      <c r="AA32" s="21"/>
      <c r="AB32" s="21"/>
      <c r="AC32" s="21"/>
      <c r="AD32" s="21"/>
      <c r="AE32" s="21"/>
      <c r="AF32" s="21"/>
      <c r="AG32" s="21"/>
      <c r="AH32" s="21"/>
      <c r="AI32" s="21"/>
      <c r="AJ32" s="21"/>
      <c r="AK32" s="21"/>
      <c r="AL32" s="21"/>
      <c r="AM32" s="21"/>
      <c r="AN32" s="10" t="s">
        <v>2</v>
      </c>
      <c r="AO32" s="183"/>
      <c r="AP32" s="183"/>
      <c r="AQ32" s="184" t="str">
        <f t="shared" si="23"/>
        <v/>
      </c>
      <c r="AR32" s="185"/>
      <c r="AS32" s="186"/>
      <c r="AT32" s="187" t="str">
        <f t="shared" si="24"/>
        <v/>
      </c>
      <c r="AU32" s="213"/>
      <c r="AV32" s="189"/>
      <c r="AW32" s="256"/>
      <c r="AX32" s="276"/>
      <c r="AY32" s="192"/>
      <c r="AZ32" s="214"/>
      <c r="BA32" s="278"/>
      <c r="BB32" s="196"/>
      <c r="BC32" s="196"/>
      <c r="BD32" s="195"/>
      <c r="BE32" s="197"/>
      <c r="BF32" s="198">
        <f t="shared" si="25"/>
        <v>0</v>
      </c>
      <c r="BG32" s="199"/>
      <c r="BH32" s="279"/>
      <c r="BI32" s="185"/>
      <c r="BJ32" s="185"/>
      <c r="BK32" s="185"/>
      <c r="BL32" s="185"/>
      <c r="BM32" s="280"/>
      <c r="BN32" s="211"/>
      <c r="BO32" s="199"/>
      <c r="BP32" s="199"/>
      <c r="BQ32" s="203" t="str">
        <f t="shared" si="26"/>
        <v/>
      </c>
      <c r="BR32" s="183"/>
      <c r="BS32" s="204"/>
      <c r="BT32" s="184" t="str">
        <f t="shared" si="27"/>
        <v/>
      </c>
      <c r="BU32" s="204"/>
      <c r="BV32" s="204"/>
      <c r="BW32" s="204"/>
      <c r="BX32" s="205"/>
      <c r="BY32" s="205" t="str">
        <f t="shared" si="28"/>
        <v/>
      </c>
      <c r="BZ32" s="205"/>
      <c r="CA32" s="173"/>
      <c r="CB32" s="173"/>
      <c r="CC32" s="173"/>
      <c r="CD32" s="173"/>
      <c r="CE32" s="173"/>
      <c r="CF32" s="173"/>
      <c r="CG32" s="13"/>
      <c r="CH32" s="13"/>
      <c r="CI32" s="13"/>
      <c r="CJ32" s="13"/>
      <c r="CK32" s="13"/>
      <c r="CL32" s="13"/>
      <c r="CM32" s="13"/>
      <c r="CN32" s="13"/>
      <c r="CO32" s="13"/>
      <c r="CP32" s="13"/>
      <c r="CQ32" s="13"/>
      <c r="CR32" s="13"/>
      <c r="CS32" s="13"/>
      <c r="CT32" s="13"/>
      <c r="CU32" s="13"/>
      <c r="CV32" s="13" t="s">
        <v>2</v>
      </c>
      <c r="CW32" s="173"/>
      <c r="CX32" s="173"/>
      <c r="CY32" s="173"/>
      <c r="CZ32" s="173"/>
      <c r="DA32" s="173"/>
      <c r="DB32" s="173"/>
      <c r="DC32" s="173"/>
      <c r="DD32" s="173"/>
      <c r="DE32" s="173"/>
      <c r="DF32" s="173"/>
      <c r="DG32" s="30"/>
      <c r="DH32" s="30"/>
      <c r="DI32" s="30"/>
      <c r="DJ32" s="30"/>
      <c r="DK32" s="30"/>
      <c r="DL32" s="30"/>
      <c r="DM32" s="30"/>
      <c r="DN32" s="30"/>
      <c r="DO32" s="30"/>
      <c r="DP32" s="30"/>
      <c r="DQ32" s="30"/>
      <c r="DR32" s="30"/>
      <c r="DS32" s="30"/>
      <c r="DT32" s="30"/>
      <c r="DU32" s="30"/>
    </row>
    <row r="33">
      <c r="A33" s="257"/>
      <c r="B33" s="281"/>
      <c r="C33" s="282" t="s">
        <v>181</v>
      </c>
      <c r="D33" s="283">
        <v>9880.0</v>
      </c>
      <c r="E33" s="284"/>
      <c r="F33" s="284"/>
      <c r="G33" s="284"/>
      <c r="H33" s="284"/>
      <c r="I33" s="284"/>
      <c r="J33" s="284"/>
      <c r="K33" s="284"/>
      <c r="L33" s="284"/>
      <c r="M33" s="284"/>
      <c r="N33" s="284"/>
      <c r="O33" s="284"/>
      <c r="P33" s="284"/>
      <c r="Q33" s="284"/>
      <c r="R33" s="284"/>
      <c r="S33" s="284"/>
      <c r="T33" s="284"/>
      <c r="U33" s="284"/>
      <c r="V33" s="284"/>
      <c r="W33" s="284"/>
      <c r="X33" s="284"/>
      <c r="Y33" s="284"/>
      <c r="Z33" s="284"/>
      <c r="AA33" s="21"/>
      <c r="AB33" s="21"/>
      <c r="AC33" s="21"/>
      <c r="AD33" s="21"/>
      <c r="AE33" s="21"/>
      <c r="AF33" s="21"/>
      <c r="AG33" s="21"/>
      <c r="AH33" s="21"/>
      <c r="AI33" s="21"/>
      <c r="AJ33" s="21"/>
      <c r="AK33" s="21"/>
      <c r="AL33" s="21"/>
      <c r="AM33" s="21"/>
      <c r="AN33" s="10" t="s">
        <v>2</v>
      </c>
      <c r="AO33" s="183"/>
      <c r="AP33" s="183"/>
      <c r="AQ33" s="184" t="str">
        <f t="shared" si="23"/>
        <v/>
      </c>
      <c r="AR33" s="185"/>
      <c r="AS33" s="186"/>
      <c r="AT33" s="187" t="str">
        <f t="shared" si="24"/>
        <v/>
      </c>
      <c r="AU33" s="213"/>
      <c r="AV33" s="209"/>
      <c r="AW33" s="190"/>
      <c r="AX33" s="191"/>
      <c r="AY33" s="192"/>
      <c r="AZ33" s="214"/>
      <c r="BA33" s="194"/>
      <c r="BB33" s="195"/>
      <c r="BC33" s="285"/>
      <c r="BD33" s="195"/>
      <c r="BE33" s="197"/>
      <c r="BF33" s="198">
        <f t="shared" si="25"/>
        <v>0</v>
      </c>
      <c r="BG33" s="199"/>
      <c r="BH33" s="210"/>
      <c r="BI33" s="185"/>
      <c r="BJ33" s="185"/>
      <c r="BK33" s="185"/>
      <c r="BL33" s="185"/>
      <c r="BM33" s="199"/>
      <c r="BN33" s="211"/>
      <c r="BO33" s="199"/>
      <c r="BP33" s="199"/>
      <c r="BQ33" s="203" t="str">
        <f t="shared" si="26"/>
        <v/>
      </c>
      <c r="BR33" s="183"/>
      <c r="BS33" s="204"/>
      <c r="BT33" s="184" t="str">
        <f t="shared" si="27"/>
        <v/>
      </c>
      <c r="BU33" s="204"/>
      <c r="BV33" s="204"/>
      <c r="BW33" s="204"/>
      <c r="BX33" s="205"/>
      <c r="BY33" s="205" t="str">
        <f t="shared" si="28"/>
        <v/>
      </c>
      <c r="BZ33" s="205"/>
      <c r="CA33" s="173"/>
      <c r="CB33" s="173"/>
      <c r="CC33" s="173"/>
      <c r="CD33" s="173"/>
      <c r="CE33" s="173"/>
      <c r="CF33" s="173"/>
      <c r="CG33" s="13"/>
      <c r="CH33" s="13"/>
      <c r="CI33" s="13"/>
      <c r="CJ33" s="13"/>
      <c r="CK33" s="13"/>
      <c r="CL33" s="13"/>
      <c r="CM33" s="13"/>
      <c r="CN33" s="13"/>
      <c r="CO33" s="13"/>
      <c r="CP33" s="13"/>
      <c r="CQ33" s="13"/>
      <c r="CR33" s="13"/>
      <c r="CS33" s="13"/>
      <c r="CT33" s="13"/>
      <c r="CU33" s="13"/>
      <c r="CV33" s="13" t="s">
        <v>2</v>
      </c>
      <c r="CW33" s="173"/>
      <c r="CX33" s="173"/>
      <c r="CY33" s="173"/>
      <c r="CZ33" s="173"/>
      <c r="DA33" s="173"/>
      <c r="DB33" s="173"/>
      <c r="DC33" s="173"/>
      <c r="DD33" s="173"/>
      <c r="DE33" s="173"/>
      <c r="DF33" s="173"/>
      <c r="DG33" s="30"/>
      <c r="DH33" s="30"/>
      <c r="DI33" s="30"/>
      <c r="DJ33" s="30"/>
      <c r="DK33" s="30"/>
      <c r="DL33" s="30"/>
      <c r="DM33" s="30"/>
      <c r="DN33" s="30"/>
      <c r="DO33" s="30"/>
      <c r="DP33" s="30"/>
      <c r="DQ33" s="30"/>
      <c r="DR33" s="30"/>
      <c r="DS33" s="30"/>
      <c r="DT33" s="30"/>
      <c r="DU33" s="30"/>
    </row>
    <row r="34">
      <c r="A34" s="257"/>
      <c r="B34" s="266"/>
      <c r="C34" s="267" t="s">
        <v>182</v>
      </c>
      <c r="D34" s="286">
        <f>$L$245+G233*D37</f>
        <v>0</v>
      </c>
      <c r="E34" s="286">
        <f t="shared" ref="E34:Z34" si="37">D34</f>
        <v>0</v>
      </c>
      <c r="F34" s="286">
        <f t="shared" si="37"/>
        <v>0</v>
      </c>
      <c r="G34" s="286">
        <f t="shared" si="37"/>
        <v>0</v>
      </c>
      <c r="H34" s="286">
        <f t="shared" si="37"/>
        <v>0</v>
      </c>
      <c r="I34" s="286">
        <f t="shared" si="37"/>
        <v>0</v>
      </c>
      <c r="J34" s="286">
        <f t="shared" si="37"/>
        <v>0</v>
      </c>
      <c r="K34" s="286">
        <f t="shared" si="37"/>
        <v>0</v>
      </c>
      <c r="L34" s="287">
        <f t="shared" si="37"/>
        <v>0</v>
      </c>
      <c r="M34" s="288">
        <f t="shared" si="37"/>
        <v>0</v>
      </c>
      <c r="N34" s="286">
        <f t="shared" si="37"/>
        <v>0</v>
      </c>
      <c r="O34" s="286">
        <f t="shared" si="37"/>
        <v>0</v>
      </c>
      <c r="P34" s="286">
        <f t="shared" si="37"/>
        <v>0</v>
      </c>
      <c r="Q34" s="286">
        <f t="shared" si="37"/>
        <v>0</v>
      </c>
      <c r="R34" s="286">
        <f t="shared" si="37"/>
        <v>0</v>
      </c>
      <c r="S34" s="286">
        <f t="shared" si="37"/>
        <v>0</v>
      </c>
      <c r="T34" s="286">
        <f t="shared" si="37"/>
        <v>0</v>
      </c>
      <c r="U34" s="287">
        <f t="shared" si="37"/>
        <v>0</v>
      </c>
      <c r="V34" s="288">
        <f t="shared" si="37"/>
        <v>0</v>
      </c>
      <c r="W34" s="286">
        <f t="shared" si="37"/>
        <v>0</v>
      </c>
      <c r="X34" s="286">
        <f t="shared" si="37"/>
        <v>0</v>
      </c>
      <c r="Y34" s="286">
        <f t="shared" si="37"/>
        <v>0</v>
      </c>
      <c r="Z34" s="289">
        <f t="shared" si="37"/>
        <v>0</v>
      </c>
      <c r="AA34" s="21"/>
      <c r="AB34" s="21"/>
      <c r="AC34" s="21"/>
      <c r="AD34" s="21"/>
      <c r="AE34" s="21"/>
      <c r="AF34" s="21"/>
      <c r="AG34" s="21"/>
      <c r="AH34" s="21"/>
      <c r="AI34" s="21"/>
      <c r="AJ34" s="21"/>
      <c r="AK34" s="21"/>
      <c r="AL34" s="21"/>
      <c r="AM34" s="21"/>
      <c r="AN34" s="10" t="s">
        <v>2</v>
      </c>
      <c r="AO34" s="183"/>
      <c r="AP34" s="205"/>
      <c r="AQ34" s="184" t="str">
        <f t="shared" si="23"/>
        <v/>
      </c>
      <c r="AR34" s="290"/>
      <c r="AS34" s="258"/>
      <c r="AT34" s="187" t="str">
        <f t="shared" si="24"/>
        <v/>
      </c>
      <c r="AU34" s="213"/>
      <c r="AV34" s="255"/>
      <c r="AW34" s="256"/>
      <c r="AX34" s="205"/>
      <c r="AY34" s="192"/>
      <c r="AZ34" s="214"/>
      <c r="BA34" s="291"/>
      <c r="BB34" s="196"/>
      <c r="BC34" s="196"/>
      <c r="BD34" s="196"/>
      <c r="BE34" s="255"/>
      <c r="BF34" s="198">
        <f t="shared" si="25"/>
        <v>0</v>
      </c>
      <c r="BG34" s="292"/>
      <c r="BH34" s="256"/>
      <c r="BI34" s="258"/>
      <c r="BJ34" s="205"/>
      <c r="BK34" s="185"/>
      <c r="BL34" s="205"/>
      <c r="BM34" s="293"/>
      <c r="BN34" s="211"/>
      <c r="BO34" s="205"/>
      <c r="BP34" s="205"/>
      <c r="BQ34" s="203" t="str">
        <f t="shared" si="26"/>
        <v/>
      </c>
      <c r="BR34" s="205"/>
      <c r="BS34" s="204"/>
      <c r="BT34" s="184" t="str">
        <f t="shared" si="27"/>
        <v/>
      </c>
      <c r="BU34" s="204"/>
      <c r="BV34" s="204"/>
      <c r="BW34" s="204"/>
      <c r="BX34" s="205"/>
      <c r="BY34" s="205" t="str">
        <f t="shared" si="28"/>
        <v/>
      </c>
      <c r="BZ34" s="205"/>
      <c r="CA34" s="173"/>
      <c r="CB34" s="173"/>
      <c r="CC34" s="173"/>
      <c r="CD34" s="173"/>
      <c r="CE34" s="173"/>
      <c r="CF34" s="173"/>
      <c r="CG34" s="13"/>
      <c r="CH34" s="13"/>
      <c r="CI34" s="13"/>
      <c r="CJ34" s="13"/>
      <c r="CK34" s="13"/>
      <c r="CL34" s="13"/>
      <c r="CM34" s="13"/>
      <c r="CN34" s="13"/>
      <c r="CO34" s="13"/>
      <c r="CP34" s="13"/>
      <c r="CQ34" s="13"/>
      <c r="CR34" s="13"/>
      <c r="CS34" s="13"/>
      <c r="CT34" s="13"/>
      <c r="CU34" s="13"/>
      <c r="CV34" s="13" t="s">
        <v>2</v>
      </c>
      <c r="CW34" s="173"/>
      <c r="CX34" s="173"/>
      <c r="CY34" s="173"/>
      <c r="CZ34" s="173"/>
      <c r="DA34" s="173"/>
      <c r="DB34" s="173"/>
      <c r="DC34" s="173"/>
      <c r="DD34" s="173"/>
      <c r="DE34" s="173"/>
      <c r="DF34" s="173"/>
      <c r="DG34" s="30"/>
      <c r="DH34" s="30"/>
      <c r="DI34" s="30"/>
      <c r="DJ34" s="30"/>
      <c r="DK34" s="30"/>
      <c r="DL34" s="30"/>
      <c r="DM34" s="30"/>
      <c r="DN34" s="30"/>
      <c r="DO34" s="30"/>
      <c r="DP34" s="30"/>
      <c r="DQ34" s="30"/>
      <c r="DR34" s="30"/>
      <c r="DS34" s="30"/>
      <c r="DT34" s="30"/>
      <c r="DU34" s="30"/>
    </row>
    <row r="35">
      <c r="A35" s="257"/>
      <c r="B35" s="294"/>
      <c r="C35" s="295" t="s">
        <v>183</v>
      </c>
      <c r="D35" s="296" t="str">
        <f t="shared" ref="D35:Z35" si="38">$B$8</f>
        <v>HSTA</v>
      </c>
      <c r="E35" s="297" t="str">
        <f t="shared" si="38"/>
        <v>HSTA</v>
      </c>
      <c r="F35" s="297" t="str">
        <f t="shared" si="38"/>
        <v>HSTA</v>
      </c>
      <c r="G35" s="297" t="str">
        <f t="shared" si="38"/>
        <v>HSTA</v>
      </c>
      <c r="H35" s="297" t="str">
        <f t="shared" si="38"/>
        <v>HSTA</v>
      </c>
      <c r="I35" s="297" t="str">
        <f t="shared" si="38"/>
        <v>HSTA</v>
      </c>
      <c r="J35" s="297" t="str">
        <f t="shared" si="38"/>
        <v>HSTA</v>
      </c>
      <c r="K35" s="297" t="str">
        <f t="shared" si="38"/>
        <v>HSTA</v>
      </c>
      <c r="L35" s="298" t="str">
        <f t="shared" si="38"/>
        <v>HSTA</v>
      </c>
      <c r="M35" s="296" t="str">
        <f t="shared" si="38"/>
        <v>HSTA</v>
      </c>
      <c r="N35" s="297" t="str">
        <f t="shared" si="38"/>
        <v>HSTA</v>
      </c>
      <c r="O35" s="297" t="str">
        <f t="shared" si="38"/>
        <v>HSTA</v>
      </c>
      <c r="P35" s="297" t="str">
        <f t="shared" si="38"/>
        <v>HSTA</v>
      </c>
      <c r="Q35" s="297" t="str">
        <f t="shared" si="38"/>
        <v>HSTA</v>
      </c>
      <c r="R35" s="297" t="str">
        <f t="shared" si="38"/>
        <v>HSTA</v>
      </c>
      <c r="S35" s="297" t="str">
        <f t="shared" si="38"/>
        <v>HSTA</v>
      </c>
      <c r="T35" s="297" t="str">
        <f t="shared" si="38"/>
        <v>HSTA</v>
      </c>
      <c r="U35" s="298" t="str">
        <f t="shared" si="38"/>
        <v>HSTA</v>
      </c>
      <c r="V35" s="296" t="str">
        <f t="shared" si="38"/>
        <v>HSTA</v>
      </c>
      <c r="W35" s="297" t="str">
        <f t="shared" si="38"/>
        <v>HSTA</v>
      </c>
      <c r="X35" s="297" t="str">
        <f t="shared" si="38"/>
        <v>HSTA</v>
      </c>
      <c r="Y35" s="297" t="str">
        <f t="shared" si="38"/>
        <v>HSTA</v>
      </c>
      <c r="Z35" s="299" t="str">
        <f t="shared" si="38"/>
        <v>HSTA</v>
      </c>
      <c r="AA35" s="21"/>
      <c r="AB35" s="21"/>
      <c r="AC35" s="21"/>
      <c r="AD35" s="21"/>
      <c r="AE35" s="21"/>
      <c r="AF35" s="21"/>
      <c r="AG35" s="21"/>
      <c r="AH35" s="21"/>
      <c r="AI35" s="21"/>
      <c r="AJ35" s="21"/>
      <c r="AK35" s="21"/>
      <c r="AL35" s="21"/>
      <c r="AM35" s="21"/>
      <c r="AN35" s="10" t="s">
        <v>2</v>
      </c>
      <c r="AO35" s="183"/>
      <c r="AP35" s="205"/>
      <c r="AQ35" s="184" t="str">
        <f t="shared" si="23"/>
        <v/>
      </c>
      <c r="AR35" s="300"/>
      <c r="AS35" s="301"/>
      <c r="AT35" s="187" t="str">
        <f t="shared" si="24"/>
        <v/>
      </c>
      <c r="AU35" s="213"/>
      <c r="AV35" s="209"/>
      <c r="AW35" s="302"/>
      <c r="AX35" s="276"/>
      <c r="AY35" s="192"/>
      <c r="AZ35" s="214"/>
      <c r="BA35" s="291"/>
      <c r="BB35" s="196"/>
      <c r="BC35" s="196"/>
      <c r="BD35" s="196"/>
      <c r="BE35" s="197"/>
      <c r="BF35" s="198">
        <f t="shared" si="25"/>
        <v>0</v>
      </c>
      <c r="BG35" s="199"/>
      <c r="BH35" s="210"/>
      <c r="BI35" s="301"/>
      <c r="BJ35" s="185"/>
      <c r="BK35" s="185"/>
      <c r="BL35" s="185"/>
      <c r="BM35" s="199"/>
      <c r="BN35" s="211"/>
      <c r="BO35" s="199"/>
      <c r="BP35" s="199"/>
      <c r="BQ35" s="203" t="str">
        <f t="shared" si="26"/>
        <v/>
      </c>
      <c r="BR35" s="183"/>
      <c r="BS35" s="204"/>
      <c r="BT35" s="184" t="str">
        <f t="shared" si="27"/>
        <v/>
      </c>
      <c r="BU35" s="204"/>
      <c r="BV35" s="204"/>
      <c r="BW35" s="204"/>
      <c r="BX35" s="205"/>
      <c r="BY35" s="205" t="str">
        <f t="shared" si="28"/>
        <v/>
      </c>
      <c r="BZ35" s="205"/>
      <c r="CA35" s="173"/>
      <c r="CB35" s="173"/>
      <c r="CC35" s="173"/>
      <c r="CD35" s="173"/>
      <c r="CE35" s="173"/>
      <c r="CF35" s="173"/>
      <c r="CG35" s="13"/>
      <c r="CH35" s="13"/>
      <c r="CI35" s="13"/>
      <c r="CJ35" s="13"/>
      <c r="CK35" s="13"/>
      <c r="CL35" s="13"/>
      <c r="CM35" s="13"/>
      <c r="CN35" s="13"/>
      <c r="CO35" s="13"/>
      <c r="CP35" s="13"/>
      <c r="CQ35" s="13"/>
      <c r="CR35" s="13"/>
      <c r="CS35" s="13"/>
      <c r="CT35" s="13"/>
      <c r="CU35" s="13"/>
      <c r="CV35" s="13" t="s">
        <v>2</v>
      </c>
      <c r="CW35" s="173"/>
      <c r="CX35" s="173"/>
      <c r="CY35" s="173"/>
      <c r="CZ35" s="173"/>
      <c r="DA35" s="173"/>
      <c r="DB35" s="173"/>
      <c r="DC35" s="173"/>
      <c r="DD35" s="173"/>
      <c r="DE35" s="173"/>
      <c r="DF35" s="173"/>
      <c r="DG35" s="30"/>
      <c r="DH35" s="30"/>
      <c r="DI35" s="30"/>
      <c r="DJ35" s="30"/>
      <c r="DK35" s="30"/>
      <c r="DL35" s="30"/>
      <c r="DM35" s="30"/>
      <c r="DN35" s="30"/>
      <c r="DO35" s="30"/>
      <c r="DP35" s="30"/>
      <c r="DQ35" s="30"/>
      <c r="DR35" s="30"/>
      <c r="DS35" s="30"/>
      <c r="DT35" s="30"/>
      <c r="DU35" s="30"/>
    </row>
    <row r="36">
      <c r="A36" s="257"/>
      <c r="B36" s="294"/>
      <c r="C36" s="295" t="s">
        <v>184</v>
      </c>
      <c r="D36" s="303" t="str">
        <f t="shared" ref="D36:Z36" si="39">$C$8</f>
        <v>FL&amp;F</v>
      </c>
      <c r="E36" s="304" t="str">
        <f t="shared" si="39"/>
        <v>FL&amp;F</v>
      </c>
      <c r="F36" s="304" t="str">
        <f t="shared" si="39"/>
        <v>FL&amp;F</v>
      </c>
      <c r="G36" s="304" t="str">
        <f t="shared" si="39"/>
        <v>FL&amp;F</v>
      </c>
      <c r="H36" s="304" t="str">
        <f t="shared" si="39"/>
        <v>FL&amp;F</v>
      </c>
      <c r="I36" s="304" t="str">
        <f t="shared" si="39"/>
        <v>FL&amp;F</v>
      </c>
      <c r="J36" s="304" t="str">
        <f t="shared" si="39"/>
        <v>FL&amp;F</v>
      </c>
      <c r="K36" s="304" t="str">
        <f t="shared" si="39"/>
        <v>FL&amp;F</v>
      </c>
      <c r="L36" s="305" t="str">
        <f t="shared" si="39"/>
        <v>FL&amp;F</v>
      </c>
      <c r="M36" s="303" t="str">
        <f t="shared" si="39"/>
        <v>FL&amp;F</v>
      </c>
      <c r="N36" s="304" t="str">
        <f t="shared" si="39"/>
        <v>FL&amp;F</v>
      </c>
      <c r="O36" s="304" t="str">
        <f t="shared" si="39"/>
        <v>FL&amp;F</v>
      </c>
      <c r="P36" s="304" t="str">
        <f t="shared" si="39"/>
        <v>FL&amp;F</v>
      </c>
      <c r="Q36" s="304" t="str">
        <f t="shared" si="39"/>
        <v>FL&amp;F</v>
      </c>
      <c r="R36" s="304" t="str">
        <f t="shared" si="39"/>
        <v>FL&amp;F</v>
      </c>
      <c r="S36" s="304" t="str">
        <f t="shared" si="39"/>
        <v>FL&amp;F</v>
      </c>
      <c r="T36" s="304" t="str">
        <f t="shared" si="39"/>
        <v>FL&amp;F</v>
      </c>
      <c r="U36" s="305" t="str">
        <f t="shared" si="39"/>
        <v>FL&amp;F</v>
      </c>
      <c r="V36" s="303" t="str">
        <f t="shared" si="39"/>
        <v>FL&amp;F</v>
      </c>
      <c r="W36" s="304" t="str">
        <f t="shared" si="39"/>
        <v>FL&amp;F</v>
      </c>
      <c r="X36" s="304" t="str">
        <f t="shared" si="39"/>
        <v>FL&amp;F</v>
      </c>
      <c r="Y36" s="304" t="str">
        <f t="shared" si="39"/>
        <v>FL&amp;F</v>
      </c>
      <c r="Z36" s="306" t="str">
        <f t="shared" si="39"/>
        <v>FL&amp;F</v>
      </c>
      <c r="AA36" s="21"/>
      <c r="AB36" s="21"/>
      <c r="AC36" s="21"/>
      <c r="AD36" s="21"/>
      <c r="AE36" s="21"/>
      <c r="AF36" s="21"/>
      <c r="AG36" s="21"/>
      <c r="AH36" s="21"/>
      <c r="AI36" s="21"/>
      <c r="AJ36" s="21"/>
      <c r="AK36" s="21"/>
      <c r="AL36" s="21"/>
      <c r="AM36" s="21"/>
      <c r="AN36" s="10" t="s">
        <v>2</v>
      </c>
      <c r="AO36" s="183"/>
      <c r="AP36" s="205"/>
      <c r="AQ36" s="184" t="str">
        <f t="shared" si="23"/>
        <v/>
      </c>
      <c r="AR36" s="300"/>
      <c r="AS36" s="301"/>
      <c r="AT36" s="187" t="str">
        <f t="shared" si="24"/>
        <v/>
      </c>
      <c r="AU36" s="213"/>
      <c r="AV36" s="209"/>
      <c r="AW36" s="307"/>
      <c r="AX36" s="276"/>
      <c r="AY36" s="192"/>
      <c r="AZ36" s="291"/>
      <c r="BA36" s="291"/>
      <c r="BB36" s="196"/>
      <c r="BC36" s="196"/>
      <c r="BD36" s="196"/>
      <c r="BE36" s="197"/>
      <c r="BF36" s="198">
        <f t="shared" si="25"/>
        <v>0</v>
      </c>
      <c r="BG36" s="199"/>
      <c r="BH36" s="210"/>
      <c r="BI36" s="301"/>
      <c r="BJ36" s="185"/>
      <c r="BK36" s="185"/>
      <c r="BL36" s="185"/>
      <c r="BM36" s="199"/>
      <c r="BN36" s="211"/>
      <c r="BO36" s="199"/>
      <c r="BP36" s="199"/>
      <c r="BQ36" s="203" t="str">
        <f t="shared" si="26"/>
        <v/>
      </c>
      <c r="BR36" s="183"/>
      <c r="BS36" s="204"/>
      <c r="BT36" s="184" t="str">
        <f t="shared" si="27"/>
        <v/>
      </c>
      <c r="BU36" s="204"/>
      <c r="BV36" s="204"/>
      <c r="BW36" s="204"/>
      <c r="BX36" s="205"/>
      <c r="BY36" s="205" t="str">
        <f t="shared" si="28"/>
        <v/>
      </c>
      <c r="BZ36" s="205"/>
      <c r="CA36" s="173"/>
      <c r="CB36" s="173"/>
      <c r="CC36" s="173"/>
      <c r="CD36" s="173"/>
      <c r="CE36" s="173"/>
      <c r="CF36" s="173"/>
      <c r="CG36" s="13"/>
      <c r="CH36" s="13"/>
      <c r="CI36" s="13"/>
      <c r="CJ36" s="13"/>
      <c r="CK36" s="13"/>
      <c r="CL36" s="13"/>
      <c r="CM36" s="13"/>
      <c r="CN36" s="13"/>
      <c r="CO36" s="13"/>
      <c r="CP36" s="13"/>
      <c r="CQ36" s="13"/>
      <c r="CR36" s="13"/>
      <c r="CS36" s="13"/>
      <c r="CT36" s="13"/>
      <c r="CU36" s="13"/>
      <c r="CV36" s="13" t="s">
        <v>2</v>
      </c>
      <c r="CW36" s="173"/>
      <c r="CX36" s="173"/>
      <c r="CY36" s="173"/>
      <c r="CZ36" s="173"/>
      <c r="DA36" s="173"/>
      <c r="DB36" s="173"/>
      <c r="DC36" s="173"/>
      <c r="DD36" s="173"/>
      <c r="DE36" s="173"/>
      <c r="DF36" s="173"/>
      <c r="DG36" s="30"/>
      <c r="DH36" s="30"/>
      <c r="DI36" s="30"/>
      <c r="DJ36" s="30"/>
      <c r="DK36" s="30"/>
      <c r="DL36" s="30"/>
      <c r="DM36" s="30"/>
      <c r="DN36" s="30"/>
      <c r="DO36" s="30"/>
      <c r="DP36" s="30"/>
      <c r="DQ36" s="30"/>
      <c r="DR36" s="30"/>
      <c r="DS36" s="30"/>
      <c r="DT36" s="30"/>
      <c r="DU36" s="30"/>
    </row>
    <row r="37">
      <c r="A37" s="257"/>
      <c r="B37" s="308"/>
      <c r="C37" s="309" t="s">
        <v>37</v>
      </c>
      <c r="D37" s="86"/>
      <c r="E37" s="86"/>
      <c r="F37" s="86"/>
      <c r="G37" s="86"/>
      <c r="H37" s="86"/>
      <c r="I37" s="86"/>
      <c r="J37" s="86"/>
      <c r="K37" s="86"/>
      <c r="L37" s="310"/>
      <c r="M37" s="85"/>
      <c r="N37" s="86" t="str">
        <f t="shared" ref="N37:Z37" si="40">M37</f>
        <v/>
      </c>
      <c r="O37" s="86" t="str">
        <f t="shared" si="40"/>
        <v/>
      </c>
      <c r="P37" s="86" t="str">
        <f t="shared" si="40"/>
        <v/>
      </c>
      <c r="Q37" s="86" t="str">
        <f t="shared" si="40"/>
        <v/>
      </c>
      <c r="R37" s="86" t="str">
        <f t="shared" si="40"/>
        <v/>
      </c>
      <c r="S37" s="86" t="str">
        <f t="shared" si="40"/>
        <v/>
      </c>
      <c r="T37" s="86" t="str">
        <f t="shared" si="40"/>
        <v/>
      </c>
      <c r="U37" s="310" t="str">
        <f t="shared" si="40"/>
        <v/>
      </c>
      <c r="V37" s="85" t="str">
        <f t="shared" si="40"/>
        <v/>
      </c>
      <c r="W37" s="86" t="str">
        <f t="shared" si="40"/>
        <v/>
      </c>
      <c r="X37" s="86" t="str">
        <f t="shared" si="40"/>
        <v/>
      </c>
      <c r="Y37" s="86" t="str">
        <f t="shared" si="40"/>
        <v/>
      </c>
      <c r="Z37" s="311" t="str">
        <f t="shared" si="40"/>
        <v/>
      </c>
      <c r="AA37" s="21"/>
      <c r="AB37" s="21"/>
      <c r="AC37" s="21"/>
      <c r="AD37" s="21"/>
      <c r="AE37" s="21"/>
      <c r="AF37" s="21"/>
      <c r="AG37" s="21"/>
      <c r="AH37" s="21"/>
      <c r="AI37" s="21"/>
      <c r="AJ37" s="21"/>
      <c r="AK37" s="21"/>
      <c r="AL37" s="21"/>
      <c r="AM37" s="21"/>
      <c r="AN37" s="10" t="s">
        <v>2</v>
      </c>
      <c r="AO37" s="183"/>
      <c r="AP37" s="205"/>
      <c r="AQ37" s="184" t="str">
        <f t="shared" si="23"/>
        <v/>
      </c>
      <c r="AR37" s="300"/>
      <c r="AS37" s="301"/>
      <c r="AT37" s="187" t="str">
        <f t="shared" si="24"/>
        <v/>
      </c>
      <c r="AU37" s="213"/>
      <c r="AV37" s="209"/>
      <c r="AW37" s="307"/>
      <c r="AX37" s="276"/>
      <c r="AY37" s="192"/>
      <c r="AZ37" s="214"/>
      <c r="BA37" s="291"/>
      <c r="BB37" s="195"/>
      <c r="BC37" s="285"/>
      <c r="BD37" s="196"/>
      <c r="BE37" s="197"/>
      <c r="BF37" s="198">
        <f t="shared" si="25"/>
        <v>0</v>
      </c>
      <c r="BG37" s="199"/>
      <c r="BH37" s="210"/>
      <c r="BI37" s="301"/>
      <c r="BJ37" s="185"/>
      <c r="BK37" s="185"/>
      <c r="BL37" s="185"/>
      <c r="BM37" s="199"/>
      <c r="BN37" s="211"/>
      <c r="BO37" s="199"/>
      <c r="BP37" s="199"/>
      <c r="BQ37" s="203" t="str">
        <f t="shared" si="26"/>
        <v/>
      </c>
      <c r="BR37" s="183"/>
      <c r="BS37" s="204"/>
      <c r="BT37" s="184" t="str">
        <f t="shared" si="27"/>
        <v/>
      </c>
      <c r="BU37" s="204"/>
      <c r="BV37" s="204"/>
      <c r="BW37" s="204"/>
      <c r="BX37" s="205"/>
      <c r="BY37" s="205" t="str">
        <f t="shared" si="28"/>
        <v/>
      </c>
      <c r="BZ37" s="205"/>
      <c r="CA37" s="173"/>
      <c r="CB37" s="173"/>
      <c r="CC37" s="173"/>
      <c r="CD37" s="173"/>
      <c r="CE37" s="173"/>
      <c r="CF37" s="173"/>
      <c r="CG37" s="13"/>
      <c r="CH37" s="13"/>
      <c r="CI37" s="13"/>
      <c r="CJ37" s="13"/>
      <c r="CK37" s="13"/>
      <c r="CL37" s="13"/>
      <c r="CM37" s="13"/>
      <c r="CN37" s="13"/>
      <c r="CO37" s="13"/>
      <c r="CP37" s="13"/>
      <c r="CQ37" s="13"/>
      <c r="CR37" s="13"/>
      <c r="CS37" s="13"/>
      <c r="CT37" s="13"/>
      <c r="CU37" s="13"/>
      <c r="CV37" s="13" t="s">
        <v>2</v>
      </c>
      <c r="CW37" s="173"/>
      <c r="CX37" s="173"/>
      <c r="CY37" s="173"/>
      <c r="CZ37" s="173"/>
      <c r="DA37" s="173"/>
      <c r="DB37" s="173"/>
      <c r="DC37" s="173"/>
      <c r="DD37" s="173"/>
      <c r="DE37" s="173"/>
      <c r="DF37" s="173"/>
      <c r="DG37" s="30"/>
      <c r="DH37" s="30"/>
      <c r="DI37" s="30"/>
      <c r="DJ37" s="30"/>
      <c r="DK37" s="30"/>
      <c r="DL37" s="30"/>
      <c r="DM37" s="30"/>
      <c r="DN37" s="30"/>
      <c r="DO37" s="30"/>
      <c r="DP37" s="30"/>
      <c r="DQ37" s="30"/>
      <c r="DR37" s="30"/>
      <c r="DS37" s="30"/>
      <c r="DT37" s="30"/>
      <c r="DU37" s="30"/>
    </row>
    <row r="38">
      <c r="A38" s="257"/>
      <c r="B38" s="281"/>
      <c r="C38" s="312" t="s">
        <v>185</v>
      </c>
      <c r="D38" s="313"/>
      <c r="E38" s="313"/>
      <c r="F38" s="313"/>
      <c r="G38" s="313"/>
      <c r="H38" s="313"/>
      <c r="I38" s="313"/>
      <c r="J38" s="313"/>
      <c r="K38" s="313"/>
      <c r="L38" s="314"/>
      <c r="M38" s="315"/>
      <c r="N38" s="313" t="str">
        <f t="shared" ref="N38:Z38" si="41">M38</f>
        <v/>
      </c>
      <c r="O38" s="313" t="str">
        <f t="shared" si="41"/>
        <v/>
      </c>
      <c r="P38" s="313" t="str">
        <f t="shared" si="41"/>
        <v/>
      </c>
      <c r="Q38" s="313" t="str">
        <f t="shared" si="41"/>
        <v/>
      </c>
      <c r="R38" s="313" t="str">
        <f t="shared" si="41"/>
        <v/>
      </c>
      <c r="S38" s="313" t="str">
        <f t="shared" si="41"/>
        <v/>
      </c>
      <c r="T38" s="313" t="str">
        <f t="shared" si="41"/>
        <v/>
      </c>
      <c r="U38" s="314" t="str">
        <f t="shared" si="41"/>
        <v/>
      </c>
      <c r="V38" s="315" t="str">
        <f t="shared" si="41"/>
        <v/>
      </c>
      <c r="W38" s="313" t="str">
        <f t="shared" si="41"/>
        <v/>
      </c>
      <c r="X38" s="313" t="str">
        <f t="shared" si="41"/>
        <v/>
      </c>
      <c r="Y38" s="313" t="str">
        <f t="shared" si="41"/>
        <v/>
      </c>
      <c r="Z38" s="316" t="str">
        <f t="shared" si="41"/>
        <v/>
      </c>
      <c r="AA38" s="21"/>
      <c r="AB38" s="21"/>
      <c r="AC38" s="21"/>
      <c r="AD38" s="21"/>
      <c r="AE38" s="21"/>
      <c r="AF38" s="21"/>
      <c r="AG38" s="21"/>
      <c r="AH38" s="21"/>
      <c r="AI38" s="21"/>
      <c r="AJ38" s="21"/>
      <c r="AK38" s="21"/>
      <c r="AL38" s="21"/>
      <c r="AM38" s="21"/>
      <c r="AN38" s="10" t="s">
        <v>2</v>
      </c>
      <c r="AO38" s="183"/>
      <c r="AP38" s="205"/>
      <c r="AQ38" s="184" t="str">
        <f t="shared" si="23"/>
        <v/>
      </c>
      <c r="AR38" s="300"/>
      <c r="AS38" s="301"/>
      <c r="AT38" s="187" t="str">
        <f t="shared" si="24"/>
        <v/>
      </c>
      <c r="AU38" s="213"/>
      <c r="AV38" s="317"/>
      <c r="AW38" s="307"/>
      <c r="AX38" s="276"/>
      <c r="AY38" s="192"/>
      <c r="AZ38" s="291"/>
      <c r="BA38" s="291"/>
      <c r="BB38" s="196"/>
      <c r="BC38" s="196"/>
      <c r="BD38" s="196"/>
      <c r="BE38" s="197"/>
      <c r="BF38" s="198">
        <f t="shared" si="25"/>
        <v>0</v>
      </c>
      <c r="BG38" s="318"/>
      <c r="BH38" s="319"/>
      <c r="BI38" s="301"/>
      <c r="BJ38" s="185"/>
      <c r="BK38" s="185"/>
      <c r="BL38" s="185"/>
      <c r="BM38" s="318"/>
      <c r="BN38" s="211"/>
      <c r="BO38" s="199"/>
      <c r="BP38" s="199"/>
      <c r="BQ38" s="203" t="str">
        <f t="shared" si="26"/>
        <v/>
      </c>
      <c r="BR38" s="183"/>
      <c r="BS38" s="204"/>
      <c r="BT38" s="184" t="str">
        <f t="shared" si="27"/>
        <v/>
      </c>
      <c r="BU38" s="204"/>
      <c r="BV38" s="204"/>
      <c r="BW38" s="204"/>
      <c r="BX38" s="205"/>
      <c r="BY38" s="205" t="str">
        <f t="shared" si="28"/>
        <v/>
      </c>
      <c r="BZ38" s="205"/>
      <c r="CA38" s="173"/>
      <c r="CB38" s="173"/>
      <c r="CC38" s="173"/>
      <c r="CD38" s="173"/>
      <c r="CE38" s="173"/>
      <c r="CF38" s="173"/>
      <c r="CG38" s="13"/>
      <c r="CH38" s="13"/>
      <c r="CI38" s="13"/>
      <c r="CJ38" s="13"/>
      <c r="CK38" s="13"/>
      <c r="CL38" s="13"/>
      <c r="CM38" s="13"/>
      <c r="CN38" s="13"/>
      <c r="CO38" s="13"/>
      <c r="CP38" s="13"/>
      <c r="CQ38" s="13"/>
      <c r="CR38" s="13"/>
      <c r="CS38" s="13"/>
      <c r="CT38" s="13"/>
      <c r="CU38" s="13"/>
      <c r="CV38" s="13" t="s">
        <v>2</v>
      </c>
      <c r="CW38" s="173"/>
      <c r="CX38" s="173"/>
      <c r="CY38" s="173"/>
      <c r="CZ38" s="173"/>
      <c r="DA38" s="173"/>
      <c r="DB38" s="173"/>
      <c r="DC38" s="173"/>
      <c r="DD38" s="173"/>
      <c r="DE38" s="173"/>
      <c r="DF38" s="173"/>
      <c r="DG38" s="30"/>
      <c r="DH38" s="30"/>
      <c r="DI38" s="30"/>
      <c r="DJ38" s="30"/>
      <c r="DK38" s="30"/>
      <c r="DL38" s="30"/>
      <c r="DM38" s="30"/>
      <c r="DN38" s="30"/>
      <c r="DO38" s="30"/>
      <c r="DP38" s="30"/>
      <c r="DQ38" s="30"/>
      <c r="DR38" s="30"/>
      <c r="DS38" s="30"/>
      <c r="DT38" s="30"/>
      <c r="DU38" s="30"/>
    </row>
    <row r="39">
      <c r="A39" s="257"/>
      <c r="B39" s="281"/>
      <c r="C39" s="282" t="s">
        <v>186</v>
      </c>
      <c r="D39" s="320"/>
      <c r="E39" s="320"/>
      <c r="F39" s="320"/>
      <c r="G39" s="320"/>
      <c r="H39" s="320"/>
      <c r="I39" s="320"/>
      <c r="J39" s="320"/>
      <c r="K39" s="320"/>
      <c r="L39" s="320"/>
      <c r="M39" s="320"/>
      <c r="N39" s="320" t="str">
        <f t="shared" ref="N39:Z39" si="42">if(N32=$B$262,N33/N37,"")</f>
        <v/>
      </c>
      <c r="O39" s="320" t="str">
        <f t="shared" si="42"/>
        <v/>
      </c>
      <c r="P39" s="320" t="str">
        <f t="shared" si="42"/>
        <v/>
      </c>
      <c r="Q39" s="320" t="str">
        <f t="shared" si="42"/>
        <v/>
      </c>
      <c r="R39" s="320" t="str">
        <f t="shared" si="42"/>
        <v/>
      </c>
      <c r="S39" s="320" t="str">
        <f t="shared" si="42"/>
        <v/>
      </c>
      <c r="T39" s="320" t="str">
        <f t="shared" si="42"/>
        <v/>
      </c>
      <c r="U39" s="320" t="str">
        <f t="shared" si="42"/>
        <v/>
      </c>
      <c r="V39" s="320" t="str">
        <f t="shared" si="42"/>
        <v/>
      </c>
      <c r="W39" s="320" t="str">
        <f t="shared" si="42"/>
        <v/>
      </c>
      <c r="X39" s="320" t="str">
        <f t="shared" si="42"/>
        <v/>
      </c>
      <c r="Y39" s="320" t="str">
        <f t="shared" si="42"/>
        <v/>
      </c>
      <c r="Z39" s="320" t="str">
        <f t="shared" si="42"/>
        <v/>
      </c>
      <c r="AA39" s="21"/>
      <c r="AB39" s="21"/>
      <c r="AC39" s="21"/>
      <c r="AD39" s="21"/>
      <c r="AE39" s="21"/>
      <c r="AF39" s="21"/>
      <c r="AG39" s="21"/>
      <c r="AH39" s="21"/>
      <c r="AI39" s="21"/>
      <c r="AJ39" s="21"/>
      <c r="AK39" s="21"/>
      <c r="AL39" s="21"/>
      <c r="AM39" s="21"/>
      <c r="AN39" s="10" t="s">
        <v>2</v>
      </c>
      <c r="AO39" s="183"/>
      <c r="AP39" s="321"/>
      <c r="AQ39" s="184" t="str">
        <f t="shared" si="23"/>
        <v/>
      </c>
      <c r="AR39" s="300"/>
      <c r="AS39" s="301"/>
      <c r="AT39" s="187" t="str">
        <f t="shared" si="24"/>
        <v/>
      </c>
      <c r="AU39" s="213"/>
      <c r="AV39" s="209"/>
      <c r="AW39" s="307"/>
      <c r="AX39" s="276"/>
      <c r="AY39" s="192"/>
      <c r="AZ39" s="214"/>
      <c r="BA39" s="291"/>
      <c r="BB39" s="196"/>
      <c r="BC39" s="196"/>
      <c r="BD39" s="196"/>
      <c r="BE39" s="197"/>
      <c r="BF39" s="198">
        <f t="shared" si="25"/>
        <v>0</v>
      </c>
      <c r="BG39" s="199"/>
      <c r="BH39" s="210"/>
      <c r="BI39" s="185"/>
      <c r="BJ39" s="185"/>
      <c r="BK39" s="185"/>
      <c r="BL39" s="185"/>
      <c r="BM39" s="199"/>
      <c r="BN39" s="211"/>
      <c r="BO39" s="199"/>
      <c r="BP39" s="199"/>
      <c r="BQ39" s="203" t="str">
        <f t="shared" si="26"/>
        <v/>
      </c>
      <c r="BR39" s="183"/>
      <c r="BS39" s="204"/>
      <c r="BT39" s="184" t="str">
        <f t="shared" si="27"/>
        <v/>
      </c>
      <c r="BU39" s="204"/>
      <c r="BV39" s="204"/>
      <c r="BW39" s="204"/>
      <c r="BX39" s="205"/>
      <c r="BY39" s="205" t="str">
        <f t="shared" si="28"/>
        <v/>
      </c>
      <c r="BZ39" s="205"/>
      <c r="CA39" s="173"/>
      <c r="CB39" s="173"/>
      <c r="CC39" s="173"/>
      <c r="CD39" s="173"/>
      <c r="CE39" s="173"/>
      <c r="CF39" s="173"/>
      <c r="CG39" s="13"/>
      <c r="CH39" s="13"/>
      <c r="CI39" s="13"/>
      <c r="CJ39" s="13"/>
      <c r="CK39" s="13"/>
      <c r="CL39" s="13"/>
      <c r="CM39" s="13"/>
      <c r="CN39" s="13"/>
      <c r="CO39" s="13"/>
      <c r="CP39" s="13"/>
      <c r="CQ39" s="13"/>
      <c r="CR39" s="13"/>
      <c r="CS39" s="13"/>
      <c r="CT39" s="13"/>
      <c r="CU39" s="13"/>
      <c r="CV39" s="13" t="s">
        <v>2</v>
      </c>
      <c r="CW39" s="173"/>
      <c r="CX39" s="173"/>
      <c r="CY39" s="173"/>
      <c r="CZ39" s="173"/>
      <c r="DA39" s="173"/>
      <c r="DB39" s="173"/>
      <c r="DC39" s="173"/>
      <c r="DD39" s="173"/>
      <c r="DE39" s="173"/>
      <c r="DF39" s="173"/>
      <c r="DG39" s="30"/>
      <c r="DH39" s="30"/>
      <c r="DI39" s="30"/>
      <c r="DJ39" s="30"/>
      <c r="DK39" s="30"/>
      <c r="DL39" s="30"/>
      <c r="DM39" s="30"/>
      <c r="DN39" s="30"/>
      <c r="DO39" s="30"/>
      <c r="DP39" s="30"/>
      <c r="DQ39" s="30"/>
      <c r="DR39" s="30"/>
      <c r="DS39" s="30"/>
      <c r="DT39" s="30"/>
      <c r="DU39" s="30"/>
    </row>
    <row r="40">
      <c r="A40" s="257"/>
      <c r="AA40" s="21"/>
      <c r="AB40" s="21"/>
      <c r="AC40" s="21"/>
      <c r="AD40" s="21"/>
      <c r="AE40" s="21"/>
      <c r="AF40" s="21"/>
      <c r="AG40" s="21"/>
      <c r="AH40" s="21"/>
      <c r="AI40" s="21"/>
      <c r="AJ40" s="21"/>
      <c r="AK40" s="21"/>
      <c r="AL40" s="21"/>
      <c r="AM40" s="21"/>
      <c r="AN40" s="10" t="s">
        <v>2</v>
      </c>
      <c r="AO40" s="183"/>
      <c r="AP40" s="183"/>
      <c r="AQ40" s="184" t="str">
        <f t="shared" si="23"/>
        <v/>
      </c>
      <c r="AR40" s="185"/>
      <c r="AS40" s="186"/>
      <c r="AT40" s="187" t="str">
        <f t="shared" si="24"/>
        <v/>
      </c>
      <c r="AU40" s="228"/>
      <c r="AV40" s="189"/>
      <c r="AW40" s="190"/>
      <c r="AX40" s="191"/>
      <c r="AY40" s="192"/>
      <c r="AZ40" s="214"/>
      <c r="BA40" s="194"/>
      <c r="BB40" s="195"/>
      <c r="BC40" s="196"/>
      <c r="BD40" s="195"/>
      <c r="BE40" s="197"/>
      <c r="BF40" s="198">
        <f t="shared" si="25"/>
        <v>0</v>
      </c>
      <c r="BG40" s="199"/>
      <c r="BH40" s="210"/>
      <c r="BI40" s="185"/>
      <c r="BJ40" s="185"/>
      <c r="BK40" s="185"/>
      <c r="BL40" s="185"/>
      <c r="BM40" s="199"/>
      <c r="BN40" s="211"/>
      <c r="BO40" s="199"/>
      <c r="BP40" s="199"/>
      <c r="BQ40" s="203" t="str">
        <f t="shared" si="26"/>
        <v/>
      </c>
      <c r="BR40" s="183"/>
      <c r="BS40" s="204"/>
      <c r="BT40" s="184" t="str">
        <f t="shared" si="27"/>
        <v/>
      </c>
      <c r="BU40" s="204"/>
      <c r="BV40" s="204"/>
      <c r="BW40" s="204"/>
      <c r="BX40" s="205"/>
      <c r="BY40" s="205" t="str">
        <f t="shared" si="28"/>
        <v/>
      </c>
      <c r="BZ40" s="205"/>
      <c r="CA40" s="173"/>
      <c r="CB40" s="173"/>
      <c r="CC40" s="173"/>
      <c r="CD40" s="173"/>
      <c r="CE40" s="173"/>
      <c r="CF40" s="173"/>
      <c r="CG40" s="13"/>
      <c r="CH40" s="13"/>
      <c r="CI40" s="13"/>
      <c r="CJ40" s="13"/>
      <c r="CK40" s="13"/>
      <c r="CL40" s="13"/>
      <c r="CM40" s="13"/>
      <c r="CN40" s="13"/>
      <c r="CO40" s="13"/>
      <c r="CP40" s="13"/>
      <c r="CQ40" s="13"/>
      <c r="CR40" s="13"/>
      <c r="CS40" s="13"/>
      <c r="CT40" s="13"/>
      <c r="CU40" s="13"/>
      <c r="CV40" s="13" t="s">
        <v>2</v>
      </c>
      <c r="CW40" s="173"/>
      <c r="CX40" s="173"/>
      <c r="CY40" s="173"/>
      <c r="CZ40" s="173"/>
      <c r="DA40" s="173"/>
      <c r="DB40" s="173"/>
      <c r="DC40" s="173"/>
      <c r="DD40" s="173"/>
      <c r="DE40" s="173"/>
      <c r="DF40" s="173"/>
      <c r="DG40" s="30"/>
      <c r="DH40" s="30"/>
      <c r="DI40" s="30"/>
      <c r="DJ40" s="30"/>
      <c r="DK40" s="30"/>
      <c r="DL40" s="30"/>
      <c r="DM40" s="30"/>
      <c r="DN40" s="30"/>
      <c r="DO40" s="30"/>
      <c r="DP40" s="30"/>
      <c r="DQ40" s="30"/>
      <c r="DR40" s="30"/>
      <c r="DS40" s="30"/>
      <c r="DT40" s="30"/>
      <c r="DU40" s="30"/>
    </row>
    <row r="41">
      <c r="A41" s="257"/>
      <c r="B41" s="308"/>
      <c r="C41" s="282" t="s">
        <v>187</v>
      </c>
      <c r="D41" s="322"/>
      <c r="E41" s="323"/>
      <c r="F41" s="323"/>
      <c r="G41" s="323"/>
      <c r="H41" s="323"/>
      <c r="I41" s="323"/>
      <c r="J41" s="323"/>
      <c r="K41" s="324"/>
      <c r="L41" s="325"/>
      <c r="M41" s="326"/>
      <c r="N41" s="324"/>
      <c r="O41" s="324"/>
      <c r="P41" s="324"/>
      <c r="Q41" s="324"/>
      <c r="R41" s="324"/>
      <c r="S41" s="324"/>
      <c r="T41" s="324"/>
      <c r="U41" s="324"/>
      <c r="V41" s="324"/>
      <c r="W41" s="324"/>
      <c r="X41" s="324"/>
      <c r="Y41" s="324"/>
      <c r="Z41" s="327"/>
      <c r="AA41" s="21"/>
      <c r="AB41" s="21"/>
      <c r="AC41" s="21"/>
      <c r="AD41" s="21"/>
      <c r="AE41" s="21"/>
      <c r="AF41" s="21"/>
      <c r="AG41" s="21"/>
      <c r="AH41" s="21"/>
      <c r="AI41" s="21"/>
      <c r="AJ41" s="21"/>
      <c r="AK41" s="21"/>
      <c r="AL41" s="21"/>
      <c r="AM41" s="21"/>
      <c r="AN41" s="10" t="s">
        <v>2</v>
      </c>
      <c r="AO41" s="183"/>
      <c r="AP41" s="183"/>
      <c r="AQ41" s="184" t="str">
        <f t="shared" si="23"/>
        <v/>
      </c>
      <c r="AR41" s="205"/>
      <c r="AS41" s="258"/>
      <c r="AT41" s="187" t="str">
        <f t="shared" si="24"/>
        <v/>
      </c>
      <c r="AU41" s="328"/>
      <c r="AV41" s="255"/>
      <c r="AW41" s="256"/>
      <c r="AX41" s="205"/>
      <c r="AY41" s="192"/>
      <c r="AZ41" s="214"/>
      <c r="BA41" s="194"/>
      <c r="BB41" s="196"/>
      <c r="BC41" s="196"/>
      <c r="BD41" s="196"/>
      <c r="BE41" s="255"/>
      <c r="BF41" s="198">
        <f t="shared" si="25"/>
        <v>0</v>
      </c>
      <c r="BG41" s="205"/>
      <c r="BH41" s="205"/>
      <c r="BI41" s="205"/>
      <c r="BJ41" s="205"/>
      <c r="BK41" s="185"/>
      <c r="BL41" s="205"/>
      <c r="BM41" s="205"/>
      <c r="BN41" s="211"/>
      <c r="BO41" s="205"/>
      <c r="BP41" s="205"/>
      <c r="BQ41" s="203" t="str">
        <f t="shared" si="26"/>
        <v/>
      </c>
      <c r="BR41" s="205"/>
      <c r="BS41" s="204"/>
      <c r="BT41" s="184" t="str">
        <f t="shared" si="27"/>
        <v/>
      </c>
      <c r="BU41" s="204"/>
      <c r="BV41" s="204"/>
      <c r="BW41" s="204"/>
      <c r="BX41" s="205"/>
      <c r="BY41" s="205" t="str">
        <f t="shared" si="28"/>
        <v/>
      </c>
      <c r="BZ41" s="205"/>
      <c r="CA41" s="173"/>
      <c r="CB41" s="173"/>
      <c r="CC41" s="173"/>
      <c r="CD41" s="173"/>
      <c r="CE41" s="173"/>
      <c r="CF41" s="173"/>
      <c r="CG41" s="13"/>
      <c r="CH41" s="13"/>
      <c r="CI41" s="13"/>
      <c r="CJ41" s="13"/>
      <c r="CK41" s="13"/>
      <c r="CL41" s="13"/>
      <c r="CM41" s="13"/>
      <c r="CN41" s="13"/>
      <c r="CO41" s="13"/>
      <c r="CP41" s="13"/>
      <c r="CQ41" s="13"/>
      <c r="CR41" s="13"/>
      <c r="CS41" s="13"/>
      <c r="CT41" s="13"/>
      <c r="CU41" s="13"/>
      <c r="CV41" s="13" t="s">
        <v>2</v>
      </c>
      <c r="CW41" s="173"/>
      <c r="CX41" s="173"/>
      <c r="CY41" s="173"/>
      <c r="CZ41" s="173"/>
      <c r="DA41" s="173"/>
      <c r="DB41" s="173"/>
      <c r="DC41" s="173"/>
      <c r="DD41" s="173"/>
      <c r="DE41" s="173"/>
      <c r="DF41" s="173"/>
      <c r="DG41" s="30"/>
      <c r="DH41" s="30"/>
      <c r="DI41" s="30"/>
      <c r="DJ41" s="30"/>
      <c r="DK41" s="30"/>
      <c r="DL41" s="30"/>
      <c r="DM41" s="30"/>
      <c r="DN41" s="30"/>
      <c r="DO41" s="30"/>
      <c r="DP41" s="30"/>
      <c r="DQ41" s="30"/>
      <c r="DR41" s="30"/>
      <c r="DS41" s="30"/>
      <c r="DT41" s="30"/>
      <c r="DU41" s="30"/>
    </row>
    <row r="42">
      <c r="A42" s="257"/>
      <c r="B42" s="308"/>
      <c r="C42" s="282" t="s">
        <v>188</v>
      </c>
      <c r="D42" s="322"/>
      <c r="E42" s="323"/>
      <c r="F42" s="323"/>
      <c r="G42" s="323"/>
      <c r="H42" s="323"/>
      <c r="I42" s="323"/>
      <c r="J42" s="323"/>
      <c r="K42" s="324"/>
      <c r="L42" s="325"/>
      <c r="M42" s="326"/>
      <c r="N42" s="324"/>
      <c r="O42" s="324"/>
      <c r="P42" s="324"/>
      <c r="Q42" s="324"/>
      <c r="R42" s="324"/>
      <c r="S42" s="324"/>
      <c r="T42" s="324"/>
      <c r="U42" s="324"/>
      <c r="V42" s="324"/>
      <c r="W42" s="324"/>
      <c r="X42" s="324"/>
      <c r="Y42" s="324"/>
      <c r="Z42" s="327"/>
      <c r="AA42" s="21"/>
      <c r="AB42" s="21"/>
      <c r="AC42" s="21"/>
      <c r="AD42" s="21"/>
      <c r="AE42" s="21"/>
      <c r="AF42" s="21"/>
      <c r="AG42" s="21"/>
      <c r="AH42" s="21"/>
      <c r="AI42" s="21"/>
      <c r="AJ42" s="21"/>
      <c r="AK42" s="21"/>
      <c r="AL42" s="21"/>
      <c r="AM42" s="21"/>
      <c r="AN42" s="10" t="s">
        <v>2</v>
      </c>
      <c r="AO42" s="183"/>
      <c r="AP42" s="183"/>
      <c r="AQ42" s="184" t="str">
        <f t="shared" si="23"/>
        <v/>
      </c>
      <c r="AR42" s="185"/>
      <c r="AS42" s="186"/>
      <c r="AT42" s="187" t="str">
        <f t="shared" si="24"/>
        <v/>
      </c>
      <c r="AU42" s="213"/>
      <c r="AV42" s="209"/>
      <c r="AW42" s="190"/>
      <c r="AX42" s="191"/>
      <c r="AY42" s="192"/>
      <c r="AZ42" s="214"/>
      <c r="BA42" s="194"/>
      <c r="BB42" s="196"/>
      <c r="BC42" s="196"/>
      <c r="BD42" s="195"/>
      <c r="BE42" s="197"/>
      <c r="BF42" s="198">
        <f t="shared" si="25"/>
        <v>0</v>
      </c>
      <c r="BG42" s="199"/>
      <c r="BH42" s="200"/>
      <c r="BI42" s="185"/>
      <c r="BJ42" s="185"/>
      <c r="BK42" s="185"/>
      <c r="BL42" s="185"/>
      <c r="BM42" s="199"/>
      <c r="BN42" s="211"/>
      <c r="BO42" s="199"/>
      <c r="BP42" s="199"/>
      <c r="BQ42" s="203" t="str">
        <f t="shared" si="26"/>
        <v/>
      </c>
      <c r="BR42" s="183"/>
      <c r="BS42" s="204"/>
      <c r="BT42" s="184" t="str">
        <f t="shared" si="27"/>
        <v/>
      </c>
      <c r="BU42" s="204"/>
      <c r="BV42" s="204"/>
      <c r="BW42" s="204"/>
      <c r="BX42" s="205"/>
      <c r="BY42" s="205" t="str">
        <f t="shared" si="28"/>
        <v/>
      </c>
      <c r="BZ42" s="205"/>
      <c r="CA42" s="173"/>
      <c r="CB42" s="173"/>
      <c r="CC42" s="173"/>
      <c r="CD42" s="173"/>
      <c r="CE42" s="173"/>
      <c r="CF42" s="173"/>
      <c r="CG42" s="13"/>
      <c r="CH42" s="13"/>
      <c r="CI42" s="13"/>
      <c r="CJ42" s="13"/>
      <c r="CK42" s="13"/>
      <c r="CL42" s="13"/>
      <c r="CM42" s="13"/>
      <c r="CN42" s="13"/>
      <c r="CO42" s="13"/>
      <c r="CP42" s="13"/>
      <c r="CQ42" s="13"/>
      <c r="CR42" s="13"/>
      <c r="CS42" s="13"/>
      <c r="CT42" s="13"/>
      <c r="CU42" s="13"/>
      <c r="CV42" s="13" t="s">
        <v>2</v>
      </c>
      <c r="CW42" s="173"/>
      <c r="CX42" s="173"/>
      <c r="CY42" s="173"/>
      <c r="CZ42" s="173"/>
      <c r="DA42" s="173"/>
      <c r="DB42" s="173"/>
      <c r="DC42" s="173"/>
      <c r="DD42" s="173"/>
      <c r="DE42" s="173"/>
      <c r="DF42" s="173"/>
      <c r="DG42" s="30"/>
      <c r="DH42" s="30"/>
      <c r="DI42" s="30"/>
      <c r="DJ42" s="30"/>
      <c r="DK42" s="30"/>
      <c r="DL42" s="30"/>
      <c r="DM42" s="30"/>
      <c r="DN42" s="30"/>
      <c r="DO42" s="30"/>
      <c r="DP42" s="30"/>
      <c r="DQ42" s="30"/>
      <c r="DR42" s="30"/>
      <c r="DS42" s="30"/>
      <c r="DT42" s="30"/>
      <c r="DU42" s="30"/>
    </row>
    <row r="43">
      <c r="A43" s="257"/>
      <c r="B43" s="308"/>
      <c r="C43" s="309" t="s">
        <v>189</v>
      </c>
      <c r="D43" s="322"/>
      <c r="E43" s="323"/>
      <c r="F43" s="323"/>
      <c r="G43" s="323"/>
      <c r="H43" s="324"/>
      <c r="I43" s="324"/>
      <c r="J43" s="323"/>
      <c r="K43" s="323"/>
      <c r="L43" s="325"/>
      <c r="M43" s="326"/>
      <c r="N43" s="324"/>
      <c r="O43" s="324"/>
      <c r="P43" s="324"/>
      <c r="Q43" s="324"/>
      <c r="R43" s="324"/>
      <c r="S43" s="324"/>
      <c r="T43" s="324"/>
      <c r="U43" s="324"/>
      <c r="V43" s="324"/>
      <c r="W43" s="324"/>
      <c r="X43" s="324"/>
      <c r="Y43" s="324"/>
      <c r="Z43" s="327"/>
      <c r="AA43" s="21"/>
      <c r="AB43" s="21"/>
      <c r="AC43" s="21"/>
      <c r="AD43" s="21"/>
      <c r="AE43" s="21"/>
      <c r="AF43" s="21"/>
      <c r="AG43" s="21"/>
      <c r="AH43" s="21"/>
      <c r="AI43" s="21"/>
      <c r="AJ43" s="21"/>
      <c r="AK43" s="21"/>
      <c r="AL43" s="21"/>
      <c r="AM43" s="21"/>
      <c r="AN43" s="10" t="s">
        <v>2</v>
      </c>
      <c r="AO43" s="183"/>
      <c r="AP43" s="183"/>
      <c r="AQ43" s="184" t="str">
        <f t="shared" si="23"/>
        <v/>
      </c>
      <c r="AR43" s="185"/>
      <c r="AS43" s="186"/>
      <c r="AT43" s="187" t="str">
        <f t="shared" si="24"/>
        <v/>
      </c>
      <c r="AU43" s="213"/>
      <c r="AV43" s="210"/>
      <c r="AW43" s="256"/>
      <c r="AX43" s="191"/>
      <c r="AY43" s="192"/>
      <c r="AZ43" s="214"/>
      <c r="BA43" s="194"/>
      <c r="BB43" s="196"/>
      <c r="BC43" s="196"/>
      <c r="BD43" s="195"/>
      <c r="BE43" s="197"/>
      <c r="BF43" s="198">
        <f t="shared" si="25"/>
        <v>0</v>
      </c>
      <c r="BG43" s="199"/>
      <c r="BH43" s="210"/>
      <c r="BI43" s="185"/>
      <c r="BJ43" s="185"/>
      <c r="BK43" s="185"/>
      <c r="BL43" s="185"/>
      <c r="BM43" s="199"/>
      <c r="BN43" s="211"/>
      <c r="BO43" s="199"/>
      <c r="BP43" s="199"/>
      <c r="BQ43" s="203" t="str">
        <f t="shared" si="26"/>
        <v/>
      </c>
      <c r="BR43" s="183"/>
      <c r="BS43" s="204"/>
      <c r="BT43" s="184" t="str">
        <f t="shared" si="27"/>
        <v/>
      </c>
      <c r="BU43" s="204"/>
      <c r="BV43" s="204"/>
      <c r="BW43" s="204"/>
      <c r="BX43" s="205"/>
      <c r="BY43" s="205" t="str">
        <f t="shared" si="28"/>
        <v/>
      </c>
      <c r="BZ43" s="205"/>
      <c r="CA43" s="173"/>
      <c r="CB43" s="173"/>
      <c r="CC43" s="173"/>
      <c r="CD43" s="173"/>
      <c r="CE43" s="173"/>
      <c r="CF43" s="173"/>
      <c r="CG43" s="13"/>
      <c r="CH43" s="13"/>
      <c r="CI43" s="13"/>
      <c r="CJ43" s="13"/>
      <c r="CK43" s="13"/>
      <c r="CL43" s="13"/>
      <c r="CM43" s="13"/>
      <c r="CN43" s="13"/>
      <c r="CO43" s="13"/>
      <c r="CP43" s="13"/>
      <c r="CQ43" s="13"/>
      <c r="CR43" s="13"/>
      <c r="CS43" s="13"/>
      <c r="CT43" s="13"/>
      <c r="CU43" s="13"/>
      <c r="CV43" s="13" t="s">
        <v>2</v>
      </c>
      <c r="CW43" s="173"/>
      <c r="CX43" s="173"/>
      <c r="CY43" s="173"/>
      <c r="CZ43" s="173"/>
      <c r="DA43" s="173"/>
      <c r="DB43" s="173"/>
      <c r="DC43" s="173"/>
      <c r="DD43" s="173"/>
      <c r="DE43" s="173"/>
      <c r="DF43" s="173"/>
      <c r="DG43" s="30"/>
      <c r="DH43" s="30"/>
      <c r="DI43" s="30"/>
      <c r="DJ43" s="30"/>
      <c r="DK43" s="30"/>
      <c r="DL43" s="30"/>
      <c r="DM43" s="30"/>
      <c r="DN43" s="30"/>
      <c r="DO43" s="30"/>
      <c r="DP43" s="30"/>
      <c r="DQ43" s="30"/>
      <c r="DR43" s="30"/>
      <c r="DS43" s="30"/>
      <c r="DT43" s="30"/>
      <c r="DU43" s="30"/>
    </row>
    <row r="44">
      <c r="A44" s="257"/>
      <c r="B44" s="308"/>
      <c r="C44" s="309" t="s">
        <v>190</v>
      </c>
      <c r="D44" s="322"/>
      <c r="E44" s="323"/>
      <c r="F44" s="323"/>
      <c r="G44" s="323"/>
      <c r="H44" s="324"/>
      <c r="I44" s="324"/>
      <c r="J44" s="323"/>
      <c r="K44" s="324"/>
      <c r="L44" s="325"/>
      <c r="M44" s="326"/>
      <c r="N44" s="324"/>
      <c r="O44" s="324"/>
      <c r="P44" s="324"/>
      <c r="Q44" s="324"/>
      <c r="R44" s="324"/>
      <c r="S44" s="324"/>
      <c r="T44" s="324"/>
      <c r="U44" s="324"/>
      <c r="V44" s="324"/>
      <c r="W44" s="324"/>
      <c r="X44" s="324"/>
      <c r="Y44" s="324"/>
      <c r="Z44" s="327"/>
      <c r="AA44" s="21"/>
      <c r="AB44" s="21"/>
      <c r="AC44" s="21"/>
      <c r="AD44" s="21"/>
      <c r="AE44" s="21"/>
      <c r="AF44" s="21"/>
      <c r="AG44" s="21"/>
      <c r="AH44" s="21"/>
      <c r="AI44" s="21"/>
      <c r="AJ44" s="21"/>
      <c r="AK44" s="21"/>
      <c r="AL44" s="21"/>
      <c r="AM44" s="21"/>
      <c r="AN44" s="10" t="s">
        <v>2</v>
      </c>
      <c r="AO44" s="183"/>
      <c r="AP44" s="183"/>
      <c r="AQ44" s="184" t="str">
        <f t="shared" si="23"/>
        <v/>
      </c>
      <c r="AR44" s="185"/>
      <c r="AS44" s="186"/>
      <c r="AT44" s="187" t="str">
        <f t="shared" si="24"/>
        <v/>
      </c>
      <c r="AU44" s="213"/>
      <c r="AV44" s="210"/>
      <c r="AW44" s="190"/>
      <c r="AX44" s="191"/>
      <c r="AY44" s="192"/>
      <c r="AZ44" s="214"/>
      <c r="BA44" s="194"/>
      <c r="BB44" s="196"/>
      <c r="BC44" s="196"/>
      <c r="BD44" s="195"/>
      <c r="BE44" s="197"/>
      <c r="BF44" s="198">
        <f t="shared" si="25"/>
        <v>0</v>
      </c>
      <c r="BG44" s="199"/>
      <c r="BH44" s="210"/>
      <c r="BI44" s="185"/>
      <c r="BJ44" s="185"/>
      <c r="BK44" s="185"/>
      <c r="BL44" s="185"/>
      <c r="BM44" s="199"/>
      <c r="BN44" s="211"/>
      <c r="BO44" s="199"/>
      <c r="BP44" s="199"/>
      <c r="BQ44" s="203" t="str">
        <f t="shared" si="26"/>
        <v/>
      </c>
      <c r="BR44" s="183"/>
      <c r="BS44" s="204"/>
      <c r="BT44" s="184" t="str">
        <f t="shared" si="27"/>
        <v/>
      </c>
      <c r="BU44" s="204"/>
      <c r="BV44" s="204"/>
      <c r="BW44" s="204"/>
      <c r="BX44" s="205"/>
      <c r="BY44" s="205" t="str">
        <f t="shared" si="28"/>
        <v/>
      </c>
      <c r="BZ44" s="205"/>
      <c r="CA44" s="173"/>
      <c r="CB44" s="173"/>
      <c r="CC44" s="173"/>
      <c r="CD44" s="173"/>
      <c r="CE44" s="173"/>
      <c r="CF44" s="173"/>
      <c r="CG44" s="13"/>
      <c r="CH44" s="13"/>
      <c r="CI44" s="13"/>
      <c r="CJ44" s="13"/>
      <c r="CK44" s="13"/>
      <c r="CL44" s="13"/>
      <c r="CM44" s="13"/>
      <c r="CN44" s="13"/>
      <c r="CO44" s="13"/>
      <c r="CP44" s="13"/>
      <c r="CQ44" s="13"/>
      <c r="CR44" s="13"/>
      <c r="CS44" s="13"/>
      <c r="CT44" s="13"/>
      <c r="CU44" s="13"/>
      <c r="CV44" s="13" t="s">
        <v>2</v>
      </c>
      <c r="CW44" s="173"/>
      <c r="CX44" s="173"/>
      <c r="CY44" s="173"/>
      <c r="CZ44" s="173"/>
      <c r="DA44" s="173"/>
      <c r="DB44" s="173"/>
      <c r="DC44" s="173"/>
      <c r="DD44" s="173"/>
      <c r="DE44" s="173"/>
      <c r="DF44" s="173"/>
      <c r="DG44" s="30"/>
      <c r="DH44" s="30"/>
      <c r="DI44" s="30"/>
      <c r="DJ44" s="30"/>
      <c r="DK44" s="30"/>
      <c r="DL44" s="30"/>
      <c r="DM44" s="30"/>
      <c r="DN44" s="30"/>
      <c r="DO44" s="30"/>
      <c r="DP44" s="30"/>
      <c r="DQ44" s="30"/>
      <c r="DR44" s="30"/>
      <c r="DS44" s="30"/>
      <c r="DT44" s="30"/>
      <c r="DU44" s="30"/>
    </row>
    <row r="45">
      <c r="A45" s="257"/>
      <c r="B45" s="329" t="s">
        <v>191</v>
      </c>
      <c r="C45" s="330" t="s">
        <v>36</v>
      </c>
      <c r="D45" s="331"/>
      <c r="E45" s="332"/>
      <c r="F45" s="332"/>
      <c r="G45" s="332"/>
      <c r="H45" s="332"/>
      <c r="I45" s="332"/>
      <c r="J45" s="332"/>
      <c r="K45" s="332"/>
      <c r="L45" s="333"/>
      <c r="M45" s="334"/>
      <c r="N45" s="332">
        <f t="shared" ref="N45:Z45" si="43">if($C45="", "Referral?",if($C45="YES",min(10%*N34,1000),0))</f>
        <v>0</v>
      </c>
      <c r="O45" s="332">
        <f t="shared" si="43"/>
        <v>0</v>
      </c>
      <c r="P45" s="332">
        <f t="shared" si="43"/>
        <v>0</v>
      </c>
      <c r="Q45" s="332">
        <f t="shared" si="43"/>
        <v>0</v>
      </c>
      <c r="R45" s="332">
        <f t="shared" si="43"/>
        <v>0</v>
      </c>
      <c r="S45" s="332">
        <f t="shared" si="43"/>
        <v>0</v>
      </c>
      <c r="T45" s="332">
        <f t="shared" si="43"/>
        <v>0</v>
      </c>
      <c r="U45" s="333">
        <f t="shared" si="43"/>
        <v>0</v>
      </c>
      <c r="V45" s="334">
        <f t="shared" si="43"/>
        <v>0</v>
      </c>
      <c r="W45" s="332">
        <f t="shared" si="43"/>
        <v>0</v>
      </c>
      <c r="X45" s="332">
        <f t="shared" si="43"/>
        <v>0</v>
      </c>
      <c r="Y45" s="332">
        <f t="shared" si="43"/>
        <v>0</v>
      </c>
      <c r="Z45" s="335">
        <f t="shared" si="43"/>
        <v>0</v>
      </c>
      <c r="AA45" s="21"/>
      <c r="AB45" s="21"/>
      <c r="AC45" s="21"/>
      <c r="AD45" s="21"/>
      <c r="AE45" s="21"/>
      <c r="AF45" s="21"/>
      <c r="AG45" s="21"/>
      <c r="AH45" s="21"/>
      <c r="AI45" s="21"/>
      <c r="AJ45" s="21"/>
      <c r="AK45" s="21"/>
      <c r="AL45" s="21"/>
      <c r="AM45" s="21"/>
      <c r="AN45" s="10" t="s">
        <v>2</v>
      </c>
      <c r="AO45" s="183"/>
      <c r="AP45" s="183"/>
      <c r="AQ45" s="184" t="str">
        <f t="shared" si="23"/>
        <v/>
      </c>
      <c r="AR45" s="185"/>
      <c r="AS45" s="186"/>
      <c r="AT45" s="187" t="str">
        <f t="shared" si="24"/>
        <v/>
      </c>
      <c r="AU45" s="213"/>
      <c r="AV45" s="210"/>
      <c r="AW45" s="190"/>
      <c r="AX45" s="191"/>
      <c r="AY45" s="192"/>
      <c r="AZ45" s="214"/>
      <c r="BA45" s="194"/>
      <c r="BB45" s="196"/>
      <c r="BC45" s="196"/>
      <c r="BD45" s="195"/>
      <c r="BE45" s="197"/>
      <c r="BF45" s="198">
        <f t="shared" si="25"/>
        <v>0</v>
      </c>
      <c r="BG45" s="199"/>
      <c r="BH45" s="210"/>
      <c r="BI45" s="185"/>
      <c r="BJ45" s="185"/>
      <c r="BK45" s="185"/>
      <c r="BL45" s="185"/>
      <c r="BM45" s="199"/>
      <c r="BN45" s="211"/>
      <c r="BO45" s="199"/>
      <c r="BP45" s="199"/>
      <c r="BQ45" s="203" t="str">
        <f t="shared" si="26"/>
        <v/>
      </c>
      <c r="BR45" s="183"/>
      <c r="BS45" s="204"/>
      <c r="BT45" s="184" t="str">
        <f t="shared" si="27"/>
        <v/>
      </c>
      <c r="BU45" s="204"/>
      <c r="BV45" s="204"/>
      <c r="BW45" s="204"/>
      <c r="BX45" s="205"/>
      <c r="BY45" s="205" t="str">
        <f t="shared" si="28"/>
        <v/>
      </c>
      <c r="BZ45" s="205"/>
      <c r="CA45" s="173"/>
      <c r="CB45" s="173"/>
      <c r="CC45" s="173"/>
      <c r="CD45" s="173"/>
      <c r="CE45" s="173"/>
      <c r="CF45" s="173"/>
      <c r="CG45" s="13"/>
      <c r="CH45" s="13"/>
      <c r="CI45" s="13"/>
      <c r="CJ45" s="13"/>
      <c r="CK45" s="13"/>
      <c r="CL45" s="13"/>
      <c r="CM45" s="13"/>
      <c r="CN45" s="13"/>
      <c r="CO45" s="13"/>
      <c r="CP45" s="13"/>
      <c r="CQ45" s="13"/>
      <c r="CR45" s="13"/>
      <c r="CS45" s="13"/>
      <c r="CT45" s="13"/>
      <c r="CU45" s="13"/>
      <c r="CV45" s="13" t="s">
        <v>2</v>
      </c>
      <c r="CW45" s="173"/>
      <c r="CX45" s="173"/>
      <c r="CY45" s="173"/>
      <c r="CZ45" s="173"/>
      <c r="DA45" s="173"/>
      <c r="DB45" s="173"/>
      <c r="DC45" s="173"/>
      <c r="DD45" s="173"/>
      <c r="DE45" s="173"/>
      <c r="DF45" s="173"/>
      <c r="DG45" s="30"/>
      <c r="DH45" s="30"/>
      <c r="DI45" s="30"/>
      <c r="DJ45" s="30"/>
      <c r="DK45" s="30"/>
      <c r="DL45" s="30"/>
      <c r="DM45" s="30"/>
      <c r="DN45" s="30"/>
      <c r="DO45" s="30"/>
      <c r="DP45" s="30"/>
      <c r="DQ45" s="30"/>
      <c r="DR45" s="30"/>
      <c r="DS45" s="30"/>
      <c r="DT45" s="30"/>
      <c r="DU45" s="30"/>
    </row>
    <row r="46">
      <c r="A46" s="257"/>
      <c r="B46" s="336"/>
      <c r="C46" s="337" t="s">
        <v>192</v>
      </c>
      <c r="D46" s="338"/>
      <c r="E46" s="338"/>
      <c r="F46" s="338"/>
      <c r="G46" s="338"/>
      <c r="H46" s="338"/>
      <c r="I46" s="338"/>
      <c r="J46" s="338"/>
      <c r="K46" s="338"/>
      <c r="L46" s="339"/>
      <c r="M46" s="340"/>
      <c r="N46" s="338">
        <f t="shared" ref="N46:Z46" si="44">sum(Q226:Q231)</f>
        <v>0</v>
      </c>
      <c r="O46" s="338">
        <f t="shared" si="44"/>
        <v>0</v>
      </c>
      <c r="P46" s="338">
        <f t="shared" si="44"/>
        <v>0</v>
      </c>
      <c r="Q46" s="338">
        <f t="shared" si="44"/>
        <v>0</v>
      </c>
      <c r="R46" s="338">
        <f t="shared" si="44"/>
        <v>0</v>
      </c>
      <c r="S46" s="338">
        <f t="shared" si="44"/>
        <v>0</v>
      </c>
      <c r="T46" s="338">
        <f t="shared" si="44"/>
        <v>0</v>
      </c>
      <c r="U46" s="339">
        <f t="shared" si="44"/>
        <v>0</v>
      </c>
      <c r="V46" s="340">
        <f t="shared" si="44"/>
        <v>0</v>
      </c>
      <c r="W46" s="338">
        <f t="shared" si="44"/>
        <v>0</v>
      </c>
      <c r="X46" s="338">
        <f t="shared" si="44"/>
        <v>0</v>
      </c>
      <c r="Y46" s="338">
        <f t="shared" si="44"/>
        <v>0</v>
      </c>
      <c r="Z46" s="341">
        <f t="shared" si="44"/>
        <v>0</v>
      </c>
      <c r="AA46" s="21"/>
      <c r="AB46" s="21"/>
      <c r="AC46" s="21"/>
      <c r="AD46" s="21"/>
      <c r="AE46" s="21"/>
      <c r="AF46" s="21"/>
      <c r="AG46" s="21"/>
      <c r="AH46" s="21"/>
      <c r="AI46" s="21"/>
      <c r="AJ46" s="21"/>
      <c r="AK46" s="21"/>
      <c r="AL46" s="21"/>
      <c r="AM46" s="21"/>
      <c r="AN46" s="10" t="s">
        <v>2</v>
      </c>
      <c r="AO46" s="183"/>
      <c r="AP46" s="183"/>
      <c r="AQ46" s="184" t="str">
        <f t="shared" si="23"/>
        <v/>
      </c>
      <c r="AR46" s="185"/>
      <c r="AS46" s="186"/>
      <c r="AT46" s="187" t="str">
        <f t="shared" si="24"/>
        <v/>
      </c>
      <c r="AU46" s="213"/>
      <c r="AV46" s="210"/>
      <c r="AW46" s="190"/>
      <c r="AX46" s="191"/>
      <c r="AY46" s="192"/>
      <c r="AZ46" s="214"/>
      <c r="BA46" s="194"/>
      <c r="BB46" s="196"/>
      <c r="BC46" s="196"/>
      <c r="BD46" s="195"/>
      <c r="BE46" s="197"/>
      <c r="BF46" s="198">
        <f t="shared" si="25"/>
        <v>0</v>
      </c>
      <c r="BG46" s="199"/>
      <c r="BH46" s="210"/>
      <c r="BI46" s="185"/>
      <c r="BJ46" s="185"/>
      <c r="BK46" s="185"/>
      <c r="BL46" s="185"/>
      <c r="BM46" s="199"/>
      <c r="BN46" s="211"/>
      <c r="BO46" s="199"/>
      <c r="BP46" s="199"/>
      <c r="BQ46" s="203" t="str">
        <f t="shared" si="26"/>
        <v/>
      </c>
      <c r="BR46" s="183"/>
      <c r="BS46" s="204"/>
      <c r="BT46" s="184" t="str">
        <f t="shared" si="27"/>
        <v/>
      </c>
      <c r="BU46" s="204"/>
      <c r="BV46" s="204"/>
      <c r="BW46" s="204"/>
      <c r="BX46" s="205"/>
      <c r="BY46" s="205" t="str">
        <f t="shared" si="28"/>
        <v/>
      </c>
      <c r="BZ46" s="205"/>
      <c r="CA46" s="173"/>
      <c r="CB46" s="173"/>
      <c r="CC46" s="173"/>
      <c r="CD46" s="173"/>
      <c r="CE46" s="173"/>
      <c r="CF46" s="173"/>
      <c r="CG46" s="13"/>
      <c r="CH46" s="13"/>
      <c r="CI46" s="13"/>
      <c r="CJ46" s="13"/>
      <c r="CK46" s="13"/>
      <c r="CL46" s="13"/>
      <c r="CM46" s="13"/>
      <c r="CN46" s="13"/>
      <c r="CO46" s="13"/>
      <c r="CP46" s="13"/>
      <c r="CQ46" s="13"/>
      <c r="CR46" s="13"/>
      <c r="CS46" s="13"/>
      <c r="CT46" s="13"/>
      <c r="CU46" s="13"/>
      <c r="CV46" s="13" t="s">
        <v>2</v>
      </c>
      <c r="CW46" s="173"/>
      <c r="CX46" s="173"/>
      <c r="CY46" s="173"/>
      <c r="CZ46" s="173"/>
      <c r="DA46" s="173"/>
      <c r="DB46" s="173"/>
      <c r="DC46" s="173"/>
      <c r="DD46" s="173"/>
      <c r="DE46" s="173"/>
      <c r="DF46" s="173"/>
      <c r="DG46" s="30"/>
      <c r="DH46" s="30"/>
      <c r="DI46" s="30"/>
      <c r="DJ46" s="30"/>
      <c r="DK46" s="30"/>
      <c r="DL46" s="30"/>
      <c r="DM46" s="30"/>
      <c r="DN46" s="30"/>
      <c r="DO46" s="30"/>
      <c r="DP46" s="30"/>
      <c r="DQ46" s="30"/>
      <c r="DR46" s="30"/>
      <c r="DS46" s="30"/>
      <c r="DT46" s="30"/>
      <c r="DU46" s="30"/>
    </row>
    <row r="47">
      <c r="A47" s="257"/>
      <c r="B47" s="336"/>
      <c r="C47" s="337" t="s">
        <v>193</v>
      </c>
      <c r="D47" s="342"/>
      <c r="E47" s="342"/>
      <c r="F47" s="342"/>
      <c r="G47" s="342"/>
      <c r="H47" s="342"/>
      <c r="I47" s="342"/>
      <c r="J47" s="342"/>
      <c r="K47" s="342"/>
      <c r="L47" s="343"/>
      <c r="M47" s="344"/>
      <c r="N47" s="342" t="str">
        <f t="shared" ref="N47:Z47" si="45">N46/Q226</f>
        <v>#DIV/0!</v>
      </c>
      <c r="O47" s="342" t="str">
        <f t="shared" si="45"/>
        <v>#DIV/0!</v>
      </c>
      <c r="P47" s="342" t="str">
        <f t="shared" si="45"/>
        <v>#DIV/0!</v>
      </c>
      <c r="Q47" s="342" t="str">
        <f t="shared" si="45"/>
        <v>#DIV/0!</v>
      </c>
      <c r="R47" s="342" t="str">
        <f t="shared" si="45"/>
        <v>#DIV/0!</v>
      </c>
      <c r="S47" s="342" t="str">
        <f t="shared" si="45"/>
        <v>#DIV/0!</v>
      </c>
      <c r="T47" s="342" t="str">
        <f t="shared" si="45"/>
        <v>#DIV/0!</v>
      </c>
      <c r="U47" s="343" t="str">
        <f t="shared" si="45"/>
        <v>#DIV/0!</v>
      </c>
      <c r="V47" s="344" t="str">
        <f t="shared" si="45"/>
        <v>#DIV/0!</v>
      </c>
      <c r="W47" s="342" t="str">
        <f t="shared" si="45"/>
        <v>#DIV/0!</v>
      </c>
      <c r="X47" s="342" t="str">
        <f t="shared" si="45"/>
        <v>#DIV/0!</v>
      </c>
      <c r="Y47" s="342" t="str">
        <f t="shared" si="45"/>
        <v>#DIV/0!</v>
      </c>
      <c r="Z47" s="345" t="str">
        <f t="shared" si="45"/>
        <v>#DIV/0!</v>
      </c>
      <c r="AA47" s="21"/>
      <c r="AB47" s="21"/>
      <c r="AC47" s="21"/>
      <c r="AD47" s="21"/>
      <c r="AE47" s="21"/>
      <c r="AF47" s="21"/>
      <c r="AG47" s="21"/>
      <c r="AH47" s="21"/>
      <c r="AI47" s="21"/>
      <c r="AJ47" s="21"/>
      <c r="AK47" s="21"/>
      <c r="AL47" s="21"/>
      <c r="AM47" s="21"/>
      <c r="AN47" s="10" t="s">
        <v>2</v>
      </c>
      <c r="AO47" s="183"/>
      <c r="AP47" s="183"/>
      <c r="AQ47" s="184" t="str">
        <f t="shared" si="23"/>
        <v/>
      </c>
      <c r="AR47" s="205"/>
      <c r="AS47" s="258"/>
      <c r="AT47" s="187" t="str">
        <f t="shared" si="24"/>
        <v/>
      </c>
      <c r="AU47" s="213"/>
      <c r="AV47" s="205"/>
      <c r="AW47" s="256"/>
      <c r="AX47" s="205"/>
      <c r="AY47" s="192"/>
      <c r="AZ47" s="214"/>
      <c r="BA47" s="194"/>
      <c r="BB47" s="196"/>
      <c r="BC47" s="196"/>
      <c r="BD47" s="196"/>
      <c r="BE47" s="255"/>
      <c r="BF47" s="198">
        <f t="shared" si="25"/>
        <v>0</v>
      </c>
      <c r="BG47" s="205"/>
      <c r="BH47" s="205"/>
      <c r="BI47" s="205"/>
      <c r="BJ47" s="205"/>
      <c r="BK47" s="185"/>
      <c r="BL47" s="205"/>
      <c r="BM47" s="205"/>
      <c r="BN47" s="211"/>
      <c r="BO47" s="205"/>
      <c r="BP47" s="205"/>
      <c r="BQ47" s="203" t="str">
        <f t="shared" si="26"/>
        <v/>
      </c>
      <c r="BR47" s="205"/>
      <c r="BS47" s="204"/>
      <c r="BT47" s="184" t="str">
        <f t="shared" si="27"/>
        <v/>
      </c>
      <c r="BU47" s="204"/>
      <c r="BV47" s="204"/>
      <c r="BW47" s="204"/>
      <c r="BX47" s="205"/>
      <c r="BY47" s="205" t="str">
        <f t="shared" si="28"/>
        <v/>
      </c>
      <c r="BZ47" s="205"/>
      <c r="CA47" s="173"/>
      <c r="CB47" s="173"/>
      <c r="CC47" s="173"/>
      <c r="CD47" s="173"/>
      <c r="CE47" s="173"/>
      <c r="CF47" s="173"/>
      <c r="CG47" s="13"/>
      <c r="CH47" s="13"/>
      <c r="CI47" s="13"/>
      <c r="CJ47" s="13"/>
      <c r="CK47" s="13"/>
      <c r="CL47" s="13"/>
      <c r="CM47" s="13"/>
      <c r="CN47" s="13"/>
      <c r="CO47" s="13"/>
      <c r="CP47" s="13"/>
      <c r="CQ47" s="13"/>
      <c r="CR47" s="13"/>
      <c r="CS47" s="13"/>
      <c r="CT47" s="13"/>
      <c r="CU47" s="13"/>
      <c r="CV47" s="13" t="s">
        <v>2</v>
      </c>
      <c r="CW47" s="173"/>
      <c r="CX47" s="173"/>
      <c r="CY47" s="173"/>
      <c r="CZ47" s="173"/>
      <c r="DA47" s="173"/>
      <c r="DB47" s="173"/>
      <c r="DC47" s="173"/>
      <c r="DD47" s="173"/>
      <c r="DE47" s="173"/>
      <c r="DF47" s="173"/>
      <c r="DG47" s="30"/>
      <c r="DH47" s="30"/>
      <c r="DI47" s="30"/>
      <c r="DJ47" s="30"/>
      <c r="DK47" s="30"/>
      <c r="DL47" s="30"/>
      <c r="DM47" s="30"/>
      <c r="DN47" s="30"/>
      <c r="DO47" s="30"/>
      <c r="DP47" s="30"/>
      <c r="DQ47" s="30"/>
      <c r="DR47" s="30"/>
      <c r="DS47" s="30"/>
      <c r="DT47" s="30"/>
      <c r="DU47" s="30"/>
    </row>
    <row r="48">
      <c r="A48" s="257"/>
      <c r="B48" s="346"/>
      <c r="C48" s="347" t="s">
        <v>194</v>
      </c>
      <c r="D48" s="348"/>
      <c r="E48" s="348"/>
      <c r="F48" s="348"/>
      <c r="G48" s="348"/>
      <c r="H48" s="348"/>
      <c r="I48" s="348"/>
      <c r="J48" s="348"/>
      <c r="K48" s="348"/>
      <c r="L48" s="349"/>
      <c r="M48" s="350"/>
      <c r="N48" s="348">
        <f t="shared" ref="N48:Z48" si="46">Q225*$B277</f>
        <v>0</v>
      </c>
      <c r="O48" s="348">
        <f t="shared" si="46"/>
        <v>0</v>
      </c>
      <c r="P48" s="348">
        <f t="shared" si="46"/>
        <v>0</v>
      </c>
      <c r="Q48" s="348">
        <f t="shared" si="46"/>
        <v>0</v>
      </c>
      <c r="R48" s="348">
        <f t="shared" si="46"/>
        <v>0</v>
      </c>
      <c r="S48" s="348">
        <f t="shared" si="46"/>
        <v>0</v>
      </c>
      <c r="T48" s="348">
        <f t="shared" si="46"/>
        <v>0</v>
      </c>
      <c r="U48" s="349">
        <f t="shared" si="46"/>
        <v>0</v>
      </c>
      <c r="V48" s="350">
        <f t="shared" si="46"/>
        <v>0</v>
      </c>
      <c r="W48" s="348">
        <f t="shared" si="46"/>
        <v>0</v>
      </c>
      <c r="X48" s="348">
        <f t="shared" si="46"/>
        <v>0</v>
      </c>
      <c r="Y48" s="348">
        <f t="shared" si="46"/>
        <v>0</v>
      </c>
      <c r="Z48" s="351">
        <f t="shared" si="46"/>
        <v>0</v>
      </c>
      <c r="AA48" s="21"/>
      <c r="AB48" s="21"/>
      <c r="AC48" s="21"/>
      <c r="AD48" s="21"/>
      <c r="AE48" s="21"/>
      <c r="AF48" s="21"/>
      <c r="AG48" s="21"/>
      <c r="AH48" s="21"/>
      <c r="AI48" s="21"/>
      <c r="AJ48" s="21"/>
      <c r="AK48" s="21"/>
      <c r="AL48" s="21"/>
      <c r="AM48" s="21"/>
      <c r="AN48" s="10" t="s">
        <v>2</v>
      </c>
      <c r="AO48" s="183"/>
      <c r="AP48" s="183"/>
      <c r="AQ48" s="184" t="str">
        <f t="shared" si="23"/>
        <v/>
      </c>
      <c r="AR48" s="185"/>
      <c r="AS48" s="186"/>
      <c r="AT48" s="187" t="str">
        <f t="shared" si="24"/>
        <v/>
      </c>
      <c r="AU48" s="213"/>
      <c r="AV48" s="210"/>
      <c r="AW48" s="190"/>
      <c r="AX48" s="191"/>
      <c r="AY48" s="192"/>
      <c r="AZ48" s="214"/>
      <c r="BA48" s="194"/>
      <c r="BB48" s="196"/>
      <c r="BC48" s="196"/>
      <c r="BD48" s="195"/>
      <c r="BE48" s="197"/>
      <c r="BF48" s="198">
        <f t="shared" si="25"/>
        <v>0</v>
      </c>
      <c r="BG48" s="199"/>
      <c r="BH48" s="210"/>
      <c r="BI48" s="185"/>
      <c r="BJ48" s="185"/>
      <c r="BK48" s="185"/>
      <c r="BL48" s="185"/>
      <c r="BM48" s="199"/>
      <c r="BN48" s="211"/>
      <c r="BO48" s="199"/>
      <c r="BP48" s="199"/>
      <c r="BQ48" s="203" t="str">
        <f t="shared" si="26"/>
        <v/>
      </c>
      <c r="BR48" s="183"/>
      <c r="BS48" s="204"/>
      <c r="BT48" s="184" t="str">
        <f t="shared" si="27"/>
        <v/>
      </c>
      <c r="BU48" s="204"/>
      <c r="BV48" s="204"/>
      <c r="BW48" s="204"/>
      <c r="BX48" s="205"/>
      <c r="BY48" s="205" t="str">
        <f t="shared" si="28"/>
        <v/>
      </c>
      <c r="BZ48" s="205"/>
      <c r="CA48" s="173"/>
      <c r="CB48" s="173"/>
      <c r="CC48" s="173"/>
      <c r="CD48" s="173"/>
      <c r="CE48" s="173"/>
      <c r="CF48" s="173"/>
      <c r="CG48" s="13"/>
      <c r="CH48" s="13"/>
      <c r="CI48" s="13"/>
      <c r="CJ48" s="13"/>
      <c r="CK48" s="13"/>
      <c r="CL48" s="13"/>
      <c r="CM48" s="13"/>
      <c r="CN48" s="13"/>
      <c r="CO48" s="13"/>
      <c r="CP48" s="13"/>
      <c r="CQ48" s="13"/>
      <c r="CR48" s="13"/>
      <c r="CS48" s="13"/>
      <c r="CT48" s="13"/>
      <c r="CU48" s="13"/>
      <c r="CV48" s="13" t="s">
        <v>2</v>
      </c>
      <c r="CW48" s="173"/>
      <c r="CX48" s="173"/>
      <c r="CY48" s="173"/>
      <c r="CZ48" s="173"/>
      <c r="DA48" s="173"/>
      <c r="DB48" s="173"/>
      <c r="DC48" s="173"/>
      <c r="DD48" s="173"/>
      <c r="DE48" s="173"/>
      <c r="DF48" s="173"/>
      <c r="DG48" s="30"/>
      <c r="DH48" s="30"/>
      <c r="DI48" s="30"/>
      <c r="DJ48" s="30"/>
      <c r="DK48" s="30"/>
      <c r="DL48" s="30"/>
      <c r="DM48" s="30"/>
      <c r="DN48" s="30"/>
      <c r="DO48" s="30"/>
      <c r="DP48" s="30"/>
      <c r="DQ48" s="30"/>
      <c r="DR48" s="30"/>
      <c r="DS48" s="30"/>
      <c r="DT48" s="30"/>
      <c r="DU48" s="30"/>
    </row>
    <row r="49">
      <c r="A49" s="257"/>
      <c r="B49" s="281"/>
      <c r="C49" s="99" t="s">
        <v>195</v>
      </c>
      <c r="D49" s="352"/>
      <c r="E49" s="353"/>
      <c r="F49" s="352"/>
      <c r="G49" s="352"/>
      <c r="H49" s="354"/>
      <c r="I49" s="354"/>
      <c r="J49" s="352"/>
      <c r="K49" s="354"/>
      <c r="L49" s="355"/>
      <c r="M49" s="356"/>
      <c r="N49" s="354"/>
      <c r="O49" s="354"/>
      <c r="P49" s="354"/>
      <c r="Q49" s="354"/>
      <c r="R49" s="354"/>
      <c r="S49" s="354"/>
      <c r="T49" s="354"/>
      <c r="U49" s="357"/>
      <c r="V49" s="356"/>
      <c r="W49" s="354"/>
      <c r="X49" s="354"/>
      <c r="Y49" s="354"/>
      <c r="Z49" s="358"/>
      <c r="AA49" s="21"/>
      <c r="AB49" s="21"/>
      <c r="AC49" s="21"/>
      <c r="AD49" s="21"/>
      <c r="AE49" s="21"/>
      <c r="AF49" s="21"/>
      <c r="AG49" s="21"/>
      <c r="AH49" s="21"/>
      <c r="AI49" s="21"/>
      <c r="AJ49" s="21"/>
      <c r="AK49" s="21"/>
      <c r="AL49" s="21"/>
      <c r="AM49" s="21"/>
      <c r="AN49" s="10" t="s">
        <v>2</v>
      </c>
      <c r="AO49" s="183"/>
      <c r="AP49" s="183"/>
      <c r="AQ49" s="184" t="str">
        <f t="shared" si="23"/>
        <v/>
      </c>
      <c r="AR49" s="185"/>
      <c r="AS49" s="186"/>
      <c r="AT49" s="187" t="str">
        <f t="shared" si="24"/>
        <v/>
      </c>
      <c r="AU49" s="213"/>
      <c r="AV49" s="183"/>
      <c r="AW49" s="190"/>
      <c r="AX49" s="191"/>
      <c r="AY49" s="192"/>
      <c r="AZ49" s="214"/>
      <c r="BA49" s="194"/>
      <c r="BB49" s="196"/>
      <c r="BC49" s="196"/>
      <c r="BD49" s="195"/>
      <c r="BE49" s="197"/>
      <c r="BF49" s="198">
        <f t="shared" si="25"/>
        <v>0</v>
      </c>
      <c r="BG49" s="199"/>
      <c r="BH49" s="210"/>
      <c r="BI49" s="185"/>
      <c r="BJ49" s="185"/>
      <c r="BK49" s="185"/>
      <c r="BL49" s="185"/>
      <c r="BM49" s="199"/>
      <c r="BN49" s="211"/>
      <c r="BO49" s="199"/>
      <c r="BP49" s="199"/>
      <c r="BQ49" s="203" t="str">
        <f t="shared" si="26"/>
        <v/>
      </c>
      <c r="BR49" s="183"/>
      <c r="BS49" s="204"/>
      <c r="BT49" s="184" t="str">
        <f t="shared" si="27"/>
        <v/>
      </c>
      <c r="BU49" s="204"/>
      <c r="BV49" s="204"/>
      <c r="BW49" s="204"/>
      <c r="BX49" s="205"/>
      <c r="BY49" s="205" t="str">
        <f t="shared" si="28"/>
        <v/>
      </c>
      <c r="BZ49" s="205"/>
      <c r="CA49" s="173"/>
      <c r="CB49" s="173"/>
      <c r="CC49" s="173"/>
      <c r="CD49" s="173"/>
      <c r="CE49" s="173"/>
      <c r="CF49" s="173"/>
      <c r="CG49" s="13"/>
      <c r="CH49" s="13"/>
      <c r="CI49" s="13"/>
      <c r="CJ49" s="13"/>
      <c r="CK49" s="13"/>
      <c r="CL49" s="13"/>
      <c r="CM49" s="13"/>
      <c r="CN49" s="13"/>
      <c r="CO49" s="13"/>
      <c r="CP49" s="13"/>
      <c r="CQ49" s="13"/>
      <c r="CR49" s="13"/>
      <c r="CS49" s="13"/>
      <c r="CT49" s="13"/>
      <c r="CU49" s="13"/>
      <c r="CV49" s="13" t="s">
        <v>2</v>
      </c>
      <c r="CW49" s="173"/>
      <c r="CX49" s="173"/>
      <c r="CY49" s="173"/>
      <c r="CZ49" s="173"/>
      <c r="DA49" s="173"/>
      <c r="DB49" s="173"/>
      <c r="DC49" s="173"/>
      <c r="DD49" s="173"/>
      <c r="DE49" s="173"/>
      <c r="DF49" s="173"/>
      <c r="DG49" s="30"/>
      <c r="DH49" s="30"/>
      <c r="DI49" s="30"/>
      <c r="DJ49" s="30"/>
      <c r="DK49" s="30"/>
      <c r="DL49" s="30"/>
      <c r="DM49" s="30"/>
      <c r="DN49" s="30"/>
      <c r="DO49" s="30"/>
      <c r="DP49" s="30"/>
      <c r="DQ49" s="30"/>
      <c r="DR49" s="30"/>
      <c r="DS49" s="30"/>
      <c r="DT49" s="30"/>
      <c r="DU49" s="30"/>
    </row>
    <row r="50">
      <c r="A50" s="257"/>
      <c r="B50" s="359" t="s">
        <v>196</v>
      </c>
      <c r="C50" s="99" t="s">
        <v>197</v>
      </c>
      <c r="D50" s="360"/>
      <c r="E50" s="352"/>
      <c r="F50" s="352"/>
      <c r="G50" s="352"/>
      <c r="H50" s="354"/>
      <c r="I50" s="354"/>
      <c r="J50" s="352"/>
      <c r="K50" s="354"/>
      <c r="L50" s="355"/>
      <c r="M50" s="356"/>
      <c r="N50" s="354"/>
      <c r="O50" s="354"/>
      <c r="P50" s="354"/>
      <c r="Q50" s="354"/>
      <c r="R50" s="354"/>
      <c r="S50" s="354"/>
      <c r="T50" s="354"/>
      <c r="U50" s="357"/>
      <c r="V50" s="356"/>
      <c r="W50" s="354"/>
      <c r="X50" s="354"/>
      <c r="Y50" s="354"/>
      <c r="Z50" s="358"/>
      <c r="AA50" s="21"/>
      <c r="AB50" s="21"/>
      <c r="AC50" s="21"/>
      <c r="AD50" s="21"/>
      <c r="AE50" s="21"/>
      <c r="AF50" s="21"/>
      <c r="AG50" s="21"/>
      <c r="AH50" s="21"/>
      <c r="AI50" s="21"/>
      <c r="AJ50" s="21"/>
      <c r="AK50" s="21"/>
      <c r="AL50" s="21"/>
      <c r="AM50" s="21"/>
      <c r="AN50" s="10" t="s">
        <v>2</v>
      </c>
      <c r="AO50" s="183"/>
      <c r="AP50" s="183"/>
      <c r="AQ50" s="184" t="str">
        <f t="shared" si="23"/>
        <v/>
      </c>
      <c r="AR50" s="185"/>
      <c r="AS50" s="186"/>
      <c r="AT50" s="187" t="str">
        <f t="shared" si="24"/>
        <v/>
      </c>
      <c r="AU50" s="213"/>
      <c r="AV50" s="209"/>
      <c r="AW50" s="190"/>
      <c r="AX50" s="191"/>
      <c r="AY50" s="192"/>
      <c r="AZ50" s="214"/>
      <c r="BA50" s="194"/>
      <c r="BB50" s="195"/>
      <c r="BC50" s="196"/>
      <c r="BD50" s="195"/>
      <c r="BE50" s="197"/>
      <c r="BF50" s="198">
        <f t="shared" si="25"/>
        <v>0</v>
      </c>
      <c r="BG50" s="199"/>
      <c r="BH50" s="210"/>
      <c r="BI50" s="185"/>
      <c r="BJ50" s="185"/>
      <c r="BK50" s="185"/>
      <c r="BL50" s="185"/>
      <c r="BM50" s="199"/>
      <c r="BN50" s="211"/>
      <c r="BO50" s="199"/>
      <c r="BP50" s="199"/>
      <c r="BQ50" s="203" t="str">
        <f t="shared" si="26"/>
        <v/>
      </c>
      <c r="BR50" s="183"/>
      <c r="BS50" s="204"/>
      <c r="BT50" s="184" t="str">
        <f t="shared" si="27"/>
        <v/>
      </c>
      <c r="BU50" s="204"/>
      <c r="BV50" s="204"/>
      <c r="BW50" s="204"/>
      <c r="BX50" s="205"/>
      <c r="BY50" s="205" t="str">
        <f t="shared" si="28"/>
        <v/>
      </c>
      <c r="BZ50" s="205"/>
      <c r="CA50" s="173"/>
      <c r="CB50" s="173"/>
      <c r="CC50" s="173"/>
      <c r="CD50" s="173"/>
      <c r="CE50" s="173"/>
      <c r="CF50" s="173"/>
      <c r="CG50" s="13"/>
      <c r="CH50" s="13"/>
      <c r="CI50" s="13"/>
      <c r="CJ50" s="13"/>
      <c r="CK50" s="13"/>
      <c r="CL50" s="13"/>
      <c r="CM50" s="13"/>
      <c r="CN50" s="13"/>
      <c r="CO50" s="13"/>
      <c r="CP50" s="13"/>
      <c r="CQ50" s="13"/>
      <c r="CR50" s="13"/>
      <c r="CS50" s="13"/>
      <c r="CT50" s="13"/>
      <c r="CU50" s="13"/>
      <c r="CV50" s="13" t="s">
        <v>2</v>
      </c>
      <c r="CW50" s="173"/>
      <c r="CX50" s="173"/>
      <c r="CY50" s="173"/>
      <c r="CZ50" s="173"/>
      <c r="DA50" s="173"/>
      <c r="DB50" s="173"/>
      <c r="DC50" s="173"/>
      <c r="DD50" s="173"/>
      <c r="DE50" s="173"/>
      <c r="DF50" s="173"/>
      <c r="DG50" s="30"/>
      <c r="DH50" s="30"/>
      <c r="DI50" s="30"/>
      <c r="DJ50" s="30"/>
      <c r="DK50" s="30"/>
      <c r="DL50" s="30"/>
      <c r="DM50" s="30"/>
      <c r="DN50" s="30"/>
      <c r="DO50" s="30"/>
      <c r="DP50" s="30"/>
      <c r="DQ50" s="30"/>
      <c r="DR50" s="30"/>
      <c r="DS50" s="30"/>
      <c r="DT50" s="30"/>
      <c r="DU50" s="30"/>
    </row>
    <row r="51">
      <c r="A51" s="257"/>
      <c r="B51" s="359" t="s">
        <v>196</v>
      </c>
      <c r="C51" s="99" t="s">
        <v>198</v>
      </c>
      <c r="D51" s="360"/>
      <c r="E51" s="352"/>
      <c r="F51" s="352"/>
      <c r="G51" s="352"/>
      <c r="H51" s="354"/>
      <c r="I51" s="354"/>
      <c r="J51" s="352"/>
      <c r="K51" s="354"/>
      <c r="L51" s="355"/>
      <c r="M51" s="356"/>
      <c r="N51" s="354"/>
      <c r="O51" s="354"/>
      <c r="P51" s="354"/>
      <c r="Q51" s="354"/>
      <c r="R51" s="354"/>
      <c r="S51" s="354"/>
      <c r="T51" s="354"/>
      <c r="U51" s="357"/>
      <c r="V51" s="356"/>
      <c r="W51" s="354"/>
      <c r="X51" s="354"/>
      <c r="Y51" s="354"/>
      <c r="Z51" s="358"/>
      <c r="AA51" s="21"/>
      <c r="AB51" s="21"/>
      <c r="AC51" s="21"/>
      <c r="AD51" s="21"/>
      <c r="AE51" s="21"/>
      <c r="AF51" s="21"/>
      <c r="AG51" s="21"/>
      <c r="AH51" s="21"/>
      <c r="AI51" s="21"/>
      <c r="AJ51" s="21"/>
      <c r="AK51" s="21"/>
      <c r="AL51" s="21"/>
      <c r="AM51" s="21"/>
      <c r="AN51" s="10" t="s">
        <v>2</v>
      </c>
      <c r="AO51" s="183"/>
      <c r="AP51" s="183"/>
      <c r="AQ51" s="184" t="str">
        <f t="shared" si="23"/>
        <v/>
      </c>
      <c r="AR51" s="205"/>
      <c r="AS51" s="258"/>
      <c r="AT51" s="187" t="str">
        <f t="shared" si="24"/>
        <v/>
      </c>
      <c r="AU51" s="213"/>
      <c r="AV51" s="205"/>
      <c r="AW51" s="256"/>
      <c r="AX51" s="205"/>
      <c r="AY51" s="192"/>
      <c r="AZ51" s="214"/>
      <c r="BA51" s="194"/>
      <c r="BB51" s="196"/>
      <c r="BC51" s="196"/>
      <c r="BD51" s="196"/>
      <c r="BE51" s="255"/>
      <c r="BF51" s="198">
        <f t="shared" si="25"/>
        <v>0</v>
      </c>
      <c r="BG51" s="205"/>
      <c r="BH51" s="205"/>
      <c r="BI51" s="205"/>
      <c r="BJ51" s="205"/>
      <c r="BK51" s="185"/>
      <c r="BL51" s="205"/>
      <c r="BM51" s="205"/>
      <c r="BN51" s="211"/>
      <c r="BO51" s="205"/>
      <c r="BP51" s="205"/>
      <c r="BQ51" s="203" t="str">
        <f t="shared" si="26"/>
        <v/>
      </c>
      <c r="BR51" s="205"/>
      <c r="BS51" s="204"/>
      <c r="BT51" s="184" t="str">
        <f t="shared" si="27"/>
        <v/>
      </c>
      <c r="BU51" s="204"/>
      <c r="BV51" s="204"/>
      <c r="BW51" s="204"/>
      <c r="BX51" s="205"/>
      <c r="BY51" s="205" t="str">
        <f t="shared" si="28"/>
        <v/>
      </c>
      <c r="BZ51" s="205"/>
      <c r="CA51" s="173"/>
      <c r="CB51" s="173"/>
      <c r="CC51" s="173"/>
      <c r="CD51" s="173"/>
      <c r="CE51" s="173"/>
      <c r="CF51" s="173"/>
      <c r="CG51" s="13"/>
      <c r="CH51" s="13"/>
      <c r="CI51" s="13"/>
      <c r="CJ51" s="13"/>
      <c r="CK51" s="13"/>
      <c r="CL51" s="13"/>
      <c r="CM51" s="13"/>
      <c r="CN51" s="13"/>
      <c r="CO51" s="13"/>
      <c r="CP51" s="13"/>
      <c r="CQ51" s="13"/>
      <c r="CR51" s="13"/>
      <c r="CS51" s="13"/>
      <c r="CT51" s="13"/>
      <c r="CU51" s="13"/>
      <c r="CV51" s="13" t="s">
        <v>2</v>
      </c>
      <c r="CW51" s="173"/>
      <c r="CX51" s="173"/>
      <c r="CY51" s="173"/>
      <c r="CZ51" s="173"/>
      <c r="DA51" s="173"/>
      <c r="DB51" s="173"/>
      <c r="DC51" s="173"/>
      <c r="DD51" s="173"/>
      <c r="DE51" s="173"/>
      <c r="DF51" s="173"/>
      <c r="DG51" s="30"/>
      <c r="DH51" s="30"/>
      <c r="DI51" s="30"/>
      <c r="DJ51" s="30"/>
      <c r="DK51" s="30"/>
      <c r="DL51" s="30"/>
      <c r="DM51" s="30"/>
      <c r="DN51" s="30"/>
      <c r="DO51" s="30"/>
      <c r="DP51" s="30"/>
      <c r="DQ51" s="30"/>
      <c r="DR51" s="30"/>
      <c r="DS51" s="30"/>
      <c r="DT51" s="30"/>
      <c r="DU51" s="30"/>
    </row>
    <row r="52">
      <c r="A52" s="257"/>
      <c r="B52" s="359" t="s">
        <v>196</v>
      </c>
      <c r="C52" s="99" t="s">
        <v>199</v>
      </c>
      <c r="D52" s="360"/>
      <c r="E52" s="352"/>
      <c r="F52" s="352"/>
      <c r="G52" s="352"/>
      <c r="H52" s="354"/>
      <c r="I52" s="354"/>
      <c r="J52" s="352"/>
      <c r="K52" s="354"/>
      <c r="L52" s="355"/>
      <c r="M52" s="356"/>
      <c r="N52" s="354"/>
      <c r="O52" s="354"/>
      <c r="P52" s="354"/>
      <c r="Q52" s="354"/>
      <c r="R52" s="354"/>
      <c r="S52" s="354"/>
      <c r="T52" s="354"/>
      <c r="U52" s="357"/>
      <c r="V52" s="356"/>
      <c r="W52" s="354"/>
      <c r="X52" s="354"/>
      <c r="Y52" s="354"/>
      <c r="Z52" s="358"/>
      <c r="AA52" s="21"/>
      <c r="AB52" s="21"/>
      <c r="AC52" s="21"/>
      <c r="AD52" s="21"/>
      <c r="AE52" s="21"/>
      <c r="AF52" s="21"/>
      <c r="AG52" s="21"/>
      <c r="AH52" s="21"/>
      <c r="AI52" s="21"/>
      <c r="AJ52" s="21"/>
      <c r="AK52" s="21"/>
      <c r="AL52" s="21"/>
      <c r="AM52" s="21"/>
      <c r="AN52" s="10" t="s">
        <v>2</v>
      </c>
      <c r="AO52" s="183"/>
      <c r="AP52" s="183"/>
      <c r="AQ52" s="184" t="str">
        <f t="shared" si="23"/>
        <v/>
      </c>
      <c r="AR52" s="185"/>
      <c r="AS52" s="186"/>
      <c r="AT52" s="187" t="str">
        <f t="shared" si="24"/>
        <v/>
      </c>
      <c r="AU52" s="213"/>
      <c r="AV52" s="209"/>
      <c r="AW52" s="190"/>
      <c r="AX52" s="191"/>
      <c r="AY52" s="192"/>
      <c r="AZ52" s="214"/>
      <c r="BA52" s="194"/>
      <c r="BB52" s="195"/>
      <c r="BC52" s="196"/>
      <c r="BD52" s="195"/>
      <c r="BE52" s="197"/>
      <c r="BF52" s="198">
        <f t="shared" si="25"/>
        <v>0</v>
      </c>
      <c r="BG52" s="199"/>
      <c r="BH52" s="210"/>
      <c r="BI52" s="185"/>
      <c r="BJ52" s="185"/>
      <c r="BK52" s="185"/>
      <c r="BL52" s="185"/>
      <c r="BM52" s="199"/>
      <c r="BN52" s="211"/>
      <c r="BO52" s="199"/>
      <c r="BP52" s="199"/>
      <c r="BQ52" s="203" t="str">
        <f t="shared" si="26"/>
        <v/>
      </c>
      <c r="BR52" s="183"/>
      <c r="BS52" s="204"/>
      <c r="BT52" s="184" t="str">
        <f t="shared" si="27"/>
        <v/>
      </c>
      <c r="BU52" s="204"/>
      <c r="BV52" s="204"/>
      <c r="BW52" s="204"/>
      <c r="BX52" s="205"/>
      <c r="BY52" s="205" t="str">
        <f t="shared" si="28"/>
        <v/>
      </c>
      <c r="BZ52" s="205"/>
      <c r="CA52" s="173"/>
      <c r="CB52" s="173"/>
      <c r="CC52" s="173"/>
      <c r="CD52" s="173"/>
      <c r="CE52" s="173"/>
      <c r="CF52" s="173"/>
      <c r="CG52" s="13"/>
      <c r="CH52" s="13"/>
      <c r="CI52" s="13"/>
      <c r="CJ52" s="13"/>
      <c r="CK52" s="13"/>
      <c r="CL52" s="13"/>
      <c r="CM52" s="13"/>
      <c r="CN52" s="13"/>
      <c r="CO52" s="13"/>
      <c r="CP52" s="13"/>
      <c r="CQ52" s="13"/>
      <c r="CR52" s="13"/>
      <c r="CS52" s="13"/>
      <c r="CT52" s="13"/>
      <c r="CU52" s="13"/>
      <c r="CV52" s="13" t="s">
        <v>2</v>
      </c>
      <c r="CW52" s="173"/>
      <c r="CX52" s="173"/>
      <c r="CY52" s="173"/>
      <c r="CZ52" s="173"/>
      <c r="DA52" s="173"/>
      <c r="DB52" s="173"/>
      <c r="DC52" s="173"/>
      <c r="DD52" s="173"/>
      <c r="DE52" s="173"/>
      <c r="DF52" s="173"/>
      <c r="DG52" s="30"/>
      <c r="DH52" s="30"/>
      <c r="DI52" s="30"/>
      <c r="DJ52" s="30"/>
      <c r="DK52" s="30"/>
      <c r="DL52" s="30"/>
      <c r="DM52" s="30"/>
      <c r="DN52" s="30"/>
      <c r="DO52" s="30"/>
      <c r="DP52" s="30"/>
      <c r="DQ52" s="30"/>
      <c r="DR52" s="30"/>
      <c r="DS52" s="30"/>
      <c r="DT52" s="30"/>
      <c r="DU52" s="30"/>
    </row>
    <row r="53">
      <c r="A53" s="257"/>
      <c r="B53" s="361" t="s">
        <v>196</v>
      </c>
      <c r="C53" s="362" t="s">
        <v>200</v>
      </c>
      <c r="D53" s="363"/>
      <c r="E53" s="364"/>
      <c r="F53" s="364"/>
      <c r="G53" s="364"/>
      <c r="H53" s="365"/>
      <c r="I53" s="365"/>
      <c r="J53" s="364"/>
      <c r="K53" s="365"/>
      <c r="L53" s="366"/>
      <c r="M53" s="367"/>
      <c r="N53" s="365"/>
      <c r="O53" s="365"/>
      <c r="P53" s="365"/>
      <c r="Q53" s="365"/>
      <c r="R53" s="365"/>
      <c r="S53" s="365"/>
      <c r="T53" s="365"/>
      <c r="U53" s="368"/>
      <c r="V53" s="367"/>
      <c r="W53" s="365"/>
      <c r="X53" s="365"/>
      <c r="Y53" s="365"/>
      <c r="Z53" s="369"/>
      <c r="AA53" s="21"/>
      <c r="AB53" s="21"/>
      <c r="AC53" s="21"/>
      <c r="AD53" s="21"/>
      <c r="AE53" s="21"/>
      <c r="AF53" s="21"/>
      <c r="AG53" s="21"/>
      <c r="AH53" s="21"/>
      <c r="AI53" s="21"/>
      <c r="AJ53" s="21"/>
      <c r="AK53" s="21"/>
      <c r="AL53" s="21"/>
      <c r="AM53" s="21"/>
      <c r="AN53" s="10" t="s">
        <v>2</v>
      </c>
      <c r="AO53" s="183"/>
      <c r="AP53" s="183"/>
      <c r="AQ53" s="184" t="str">
        <f t="shared" si="23"/>
        <v/>
      </c>
      <c r="AR53" s="185"/>
      <c r="AS53" s="186"/>
      <c r="AT53" s="187" t="str">
        <f t="shared" si="24"/>
        <v/>
      </c>
      <c r="AU53" s="228"/>
      <c r="AV53" s="209"/>
      <c r="AW53" s="190"/>
      <c r="AX53" s="191"/>
      <c r="AY53" s="192"/>
      <c r="AZ53" s="214"/>
      <c r="BA53" s="194"/>
      <c r="BB53" s="196"/>
      <c r="BC53" s="196"/>
      <c r="BD53" s="195"/>
      <c r="BE53" s="197"/>
      <c r="BF53" s="198">
        <f t="shared" si="25"/>
        <v>0</v>
      </c>
      <c r="BG53" s="199"/>
      <c r="BH53" s="370"/>
      <c r="BI53" s="185"/>
      <c r="BJ53" s="185"/>
      <c r="BK53" s="185"/>
      <c r="BL53" s="185"/>
      <c r="BM53" s="199"/>
      <c r="BN53" s="211"/>
      <c r="BO53" s="199"/>
      <c r="BP53" s="199"/>
      <c r="BQ53" s="203" t="str">
        <f t="shared" si="26"/>
        <v/>
      </c>
      <c r="BR53" s="183"/>
      <c r="BS53" s="204"/>
      <c r="BT53" s="184" t="str">
        <f t="shared" si="27"/>
        <v/>
      </c>
      <c r="BU53" s="204"/>
      <c r="BV53" s="204"/>
      <c r="BW53" s="204"/>
      <c r="BX53" s="205"/>
      <c r="BY53" s="205" t="str">
        <f t="shared" si="28"/>
        <v/>
      </c>
      <c r="BZ53" s="205"/>
      <c r="CA53" s="173"/>
      <c r="CB53" s="173"/>
      <c r="CC53" s="173"/>
      <c r="CD53" s="173"/>
      <c r="CE53" s="173"/>
      <c r="CF53" s="173"/>
      <c r="CG53" s="13"/>
      <c r="CH53" s="13"/>
      <c r="CI53" s="13"/>
      <c r="CJ53" s="13"/>
      <c r="CK53" s="13"/>
      <c r="CL53" s="13"/>
      <c r="CM53" s="13"/>
      <c r="CN53" s="13"/>
      <c r="CO53" s="13"/>
      <c r="CP53" s="13"/>
      <c r="CQ53" s="13"/>
      <c r="CR53" s="13"/>
      <c r="CS53" s="13"/>
      <c r="CT53" s="13"/>
      <c r="CU53" s="13"/>
      <c r="CV53" s="13" t="s">
        <v>2</v>
      </c>
      <c r="CW53" s="173"/>
      <c r="CX53" s="173"/>
      <c r="CY53" s="173"/>
      <c r="CZ53" s="173"/>
      <c r="DA53" s="173"/>
      <c r="DB53" s="173"/>
      <c r="DC53" s="173"/>
      <c r="DD53" s="173"/>
      <c r="DE53" s="173"/>
      <c r="DF53" s="173"/>
      <c r="DG53" s="30"/>
      <c r="DH53" s="30"/>
      <c r="DI53" s="30"/>
      <c r="DJ53" s="30"/>
      <c r="DK53" s="30"/>
      <c r="DL53" s="30"/>
      <c r="DM53" s="30"/>
      <c r="DN53" s="30"/>
      <c r="DO53" s="30"/>
      <c r="DP53" s="30"/>
      <c r="DQ53" s="30"/>
      <c r="DR53" s="30"/>
      <c r="DS53" s="30"/>
      <c r="DT53" s="30"/>
      <c r="DU53" s="30"/>
    </row>
    <row r="54">
      <c r="A54" s="257"/>
      <c r="B54" s="118"/>
      <c r="C54" s="118"/>
      <c r="D54" s="118">
        <f t="shared" ref="D54:Z54" si="47">D31</f>
        <v>0</v>
      </c>
      <c r="E54" s="118">
        <f t="shared" si="47"/>
        <v>1</v>
      </c>
      <c r="F54" s="118">
        <f t="shared" si="47"/>
        <v>2</v>
      </c>
      <c r="G54" s="118">
        <f t="shared" si="47"/>
        <v>3</v>
      </c>
      <c r="H54" s="118">
        <f t="shared" si="47"/>
        <v>4</v>
      </c>
      <c r="I54" s="118">
        <f t="shared" si="47"/>
        <v>5</v>
      </c>
      <c r="J54" s="118">
        <f t="shared" si="47"/>
        <v>6</v>
      </c>
      <c r="K54" s="118">
        <f t="shared" si="47"/>
        <v>7</v>
      </c>
      <c r="L54" s="118">
        <f t="shared" si="47"/>
        <v>8</v>
      </c>
      <c r="M54" s="118">
        <f t="shared" si="47"/>
        <v>9</v>
      </c>
      <c r="N54" s="118">
        <f t="shared" si="47"/>
        <v>10</v>
      </c>
      <c r="O54" s="118">
        <f t="shared" si="47"/>
        <v>11</v>
      </c>
      <c r="P54" s="118">
        <f t="shared" si="47"/>
        <v>12</v>
      </c>
      <c r="Q54" s="118">
        <f t="shared" si="47"/>
        <v>13</v>
      </c>
      <c r="R54" s="118">
        <f t="shared" si="47"/>
        <v>14</v>
      </c>
      <c r="S54" s="118">
        <f t="shared" si="47"/>
        <v>15</v>
      </c>
      <c r="T54" s="118">
        <f t="shared" si="47"/>
        <v>16</v>
      </c>
      <c r="U54" s="118">
        <f t="shared" si="47"/>
        <v>17</v>
      </c>
      <c r="V54" s="118">
        <f t="shared" si="47"/>
        <v>18</v>
      </c>
      <c r="W54" s="118">
        <f t="shared" si="47"/>
        <v>19</v>
      </c>
      <c r="X54" s="118">
        <f t="shared" si="47"/>
        <v>20</v>
      </c>
      <c r="Y54" s="118">
        <f t="shared" si="47"/>
        <v>21</v>
      </c>
      <c r="Z54" s="118">
        <f t="shared" si="47"/>
        <v>22</v>
      </c>
      <c r="AA54" s="21"/>
      <c r="AB54" s="21"/>
      <c r="AC54" s="21"/>
      <c r="AD54" s="21"/>
      <c r="AE54" s="21"/>
      <c r="AF54" s="21"/>
      <c r="AG54" s="21"/>
      <c r="AH54" s="21"/>
      <c r="AI54" s="21"/>
      <c r="AJ54" s="21"/>
      <c r="AK54" s="21"/>
      <c r="AL54" s="21"/>
      <c r="AM54" s="21"/>
      <c r="AN54" s="10" t="s">
        <v>2</v>
      </c>
      <c r="AO54" s="183"/>
      <c r="AP54" s="205"/>
      <c r="AQ54" s="184" t="str">
        <f t="shared" si="23"/>
        <v/>
      </c>
      <c r="AR54" s="300"/>
      <c r="AS54" s="301"/>
      <c r="AT54" s="187" t="str">
        <f t="shared" si="24"/>
        <v/>
      </c>
      <c r="AU54" s="213"/>
      <c r="AV54" s="371"/>
      <c r="AW54" s="256"/>
      <c r="AX54" s="276"/>
      <c r="AY54" s="192"/>
      <c r="AZ54" s="214"/>
      <c r="BA54" s="291"/>
      <c r="BB54" s="196"/>
      <c r="BC54" s="196"/>
      <c r="BD54" s="196"/>
      <c r="BE54" s="197"/>
      <c r="BF54" s="198">
        <f t="shared" si="25"/>
        <v>0</v>
      </c>
      <c r="BG54" s="318"/>
      <c r="BH54" s="372"/>
      <c r="BI54" s="373"/>
      <c r="BJ54" s="373"/>
      <c r="BK54" s="185"/>
      <c r="BL54" s="205"/>
      <c r="BM54" s="374"/>
      <c r="BN54" s="211"/>
      <c r="BO54" s="199"/>
      <c r="BP54" s="199"/>
      <c r="BQ54" s="203" t="str">
        <f t="shared" si="26"/>
        <v/>
      </c>
      <c r="BR54" s="183"/>
      <c r="BS54" s="204"/>
      <c r="BT54" s="184" t="str">
        <f t="shared" si="27"/>
        <v/>
      </c>
      <c r="BU54" s="204"/>
      <c r="BV54" s="204"/>
      <c r="BW54" s="204"/>
      <c r="BX54" s="205"/>
      <c r="BY54" s="205" t="str">
        <f t="shared" si="28"/>
        <v/>
      </c>
      <c r="BZ54" s="205"/>
      <c r="CA54" s="173"/>
      <c r="CB54" s="173"/>
      <c r="CC54" s="173"/>
      <c r="CD54" s="173"/>
      <c r="CE54" s="173"/>
      <c r="CF54" s="173"/>
      <c r="CG54" s="13"/>
      <c r="CH54" s="13"/>
      <c r="CI54" s="13"/>
      <c r="CJ54" s="13"/>
      <c r="CK54" s="13"/>
      <c r="CL54" s="13"/>
      <c r="CM54" s="13"/>
      <c r="CN54" s="13"/>
      <c r="CO54" s="13"/>
      <c r="CP54" s="13"/>
      <c r="CQ54" s="13"/>
      <c r="CR54" s="13"/>
      <c r="CS54" s="13"/>
      <c r="CT54" s="13"/>
      <c r="CU54" s="13"/>
      <c r="CV54" s="13" t="s">
        <v>2</v>
      </c>
      <c r="CW54" s="173"/>
      <c r="CX54" s="173"/>
      <c r="CY54" s="173"/>
      <c r="CZ54" s="173"/>
      <c r="DA54" s="173"/>
      <c r="DB54" s="173"/>
      <c r="DC54" s="173"/>
      <c r="DD54" s="173"/>
      <c r="DE54" s="173"/>
      <c r="DF54" s="173"/>
      <c r="DG54" s="30"/>
      <c r="DH54" s="30"/>
      <c r="DI54" s="30"/>
      <c r="DJ54" s="30"/>
      <c r="DK54" s="30"/>
      <c r="DL54" s="30"/>
      <c r="DM54" s="30"/>
      <c r="DN54" s="30"/>
      <c r="DO54" s="30"/>
      <c r="DP54" s="30"/>
      <c r="DQ54" s="30"/>
      <c r="DR54" s="30"/>
      <c r="DS54" s="30"/>
      <c r="DT54" s="30"/>
      <c r="DU54" s="30"/>
    </row>
    <row r="55">
      <c r="A55" s="257"/>
      <c r="B55" s="21"/>
      <c r="C55" s="21"/>
      <c r="D55" s="21"/>
      <c r="E55" s="21"/>
      <c r="F55" s="21"/>
      <c r="G55" s="21"/>
      <c r="H55" s="21"/>
      <c r="I55" s="21"/>
      <c r="J55" s="21"/>
      <c r="K55" s="118"/>
      <c r="L55" s="118"/>
      <c r="M55" s="118"/>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10" t="s">
        <v>2</v>
      </c>
      <c r="AO55" s="183"/>
      <c r="AP55" s="205"/>
      <c r="AQ55" s="184" t="str">
        <f t="shared" si="23"/>
        <v/>
      </c>
      <c r="AR55" s="300"/>
      <c r="AS55" s="301"/>
      <c r="AT55" s="187" t="str">
        <f t="shared" si="24"/>
        <v/>
      </c>
      <c r="AU55" s="228"/>
      <c r="AV55" s="375"/>
      <c r="AW55" s="256"/>
      <c r="AX55" s="276"/>
      <c r="AY55" s="192"/>
      <c r="AZ55" s="214"/>
      <c r="BA55" s="291"/>
      <c r="BB55" s="196"/>
      <c r="BC55" s="196"/>
      <c r="BD55" s="196"/>
      <c r="BE55" s="197"/>
      <c r="BF55" s="198">
        <f t="shared" si="25"/>
        <v>0</v>
      </c>
      <c r="BG55" s="318"/>
      <c r="BH55" s="376"/>
      <c r="BI55" s="301"/>
      <c r="BJ55" s="185"/>
      <c r="BK55" s="185"/>
      <c r="BL55" s="185"/>
      <c r="BM55" s="255"/>
      <c r="BN55" s="211"/>
      <c r="BO55" s="199"/>
      <c r="BP55" s="199"/>
      <c r="BQ55" s="203" t="str">
        <f t="shared" si="26"/>
        <v/>
      </c>
      <c r="BR55" s="183"/>
      <c r="BS55" s="204"/>
      <c r="BT55" s="184" t="str">
        <f t="shared" si="27"/>
        <v/>
      </c>
      <c r="BU55" s="204"/>
      <c r="BV55" s="204"/>
      <c r="BW55" s="204"/>
      <c r="BX55" s="205"/>
      <c r="BY55" s="205" t="str">
        <f t="shared" si="28"/>
        <v/>
      </c>
      <c r="BZ55" s="205"/>
      <c r="CA55" s="173"/>
      <c r="CB55" s="173"/>
      <c r="CC55" s="173"/>
      <c r="CD55" s="173"/>
      <c r="CE55" s="173"/>
      <c r="CF55" s="173"/>
      <c r="CG55" s="13"/>
      <c r="CH55" s="13"/>
      <c r="CI55" s="13"/>
      <c r="CJ55" s="13"/>
      <c r="CK55" s="13"/>
      <c r="CL55" s="13"/>
      <c r="CM55" s="13"/>
      <c r="CN55" s="13"/>
      <c r="CO55" s="13"/>
      <c r="CP55" s="13"/>
      <c r="CQ55" s="13"/>
      <c r="CR55" s="13"/>
      <c r="CS55" s="13"/>
      <c r="CT55" s="13"/>
      <c r="CU55" s="13"/>
      <c r="CV55" s="13" t="s">
        <v>2</v>
      </c>
      <c r="CW55" s="173"/>
      <c r="CX55" s="173"/>
      <c r="CY55" s="173"/>
      <c r="CZ55" s="173"/>
      <c r="DA55" s="173"/>
      <c r="DB55" s="173"/>
      <c r="DC55" s="173"/>
      <c r="DD55" s="173"/>
      <c r="DE55" s="173"/>
      <c r="DF55" s="173"/>
      <c r="DG55" s="30"/>
      <c r="DH55" s="30"/>
      <c r="DI55" s="30"/>
      <c r="DJ55" s="30"/>
      <c r="DK55" s="30"/>
      <c r="DL55" s="30"/>
      <c r="DM55" s="30"/>
      <c r="DN55" s="30"/>
      <c r="DO55" s="30"/>
      <c r="DP55" s="30"/>
      <c r="DQ55" s="30"/>
      <c r="DR55" s="30"/>
      <c r="DS55" s="30"/>
      <c r="DT55" s="30"/>
      <c r="DU55" s="30"/>
    </row>
    <row r="56">
      <c r="A56" s="257"/>
      <c r="B56" s="21"/>
      <c r="C56" s="21"/>
      <c r="D56" s="21"/>
      <c r="E56" s="21"/>
      <c r="F56" s="21"/>
      <c r="G56" s="21"/>
      <c r="H56" s="21"/>
      <c r="I56" s="21"/>
      <c r="J56" s="21"/>
      <c r="K56" s="118"/>
      <c r="L56" s="118"/>
      <c r="M56" s="118"/>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10" t="s">
        <v>2</v>
      </c>
      <c r="AO56" s="183"/>
      <c r="AP56" s="205"/>
      <c r="AQ56" s="184" t="str">
        <f t="shared" si="23"/>
        <v/>
      </c>
      <c r="AR56" s="300"/>
      <c r="AS56" s="301"/>
      <c r="AT56" s="187" t="str">
        <f t="shared" si="24"/>
        <v/>
      </c>
      <c r="AU56" s="213"/>
      <c r="AV56" s="377"/>
      <c r="AW56" s="256"/>
      <c r="AX56" s="276"/>
      <c r="AY56" s="192"/>
      <c r="AZ56" s="214"/>
      <c r="BA56" s="291"/>
      <c r="BB56" s="196"/>
      <c r="BC56" s="196"/>
      <c r="BD56" s="196"/>
      <c r="BE56" s="197"/>
      <c r="BF56" s="198">
        <f t="shared" si="25"/>
        <v>0</v>
      </c>
      <c r="BG56" s="318"/>
      <c r="BH56" s="372"/>
      <c r="BI56" s="301"/>
      <c r="BJ56" s="185"/>
      <c r="BK56" s="185"/>
      <c r="BL56" s="205"/>
      <c r="BM56" s="374"/>
      <c r="BN56" s="211"/>
      <c r="BO56" s="199"/>
      <c r="BP56" s="199"/>
      <c r="BQ56" s="203" t="str">
        <f t="shared" si="26"/>
        <v/>
      </c>
      <c r="BR56" s="183"/>
      <c r="BS56" s="204"/>
      <c r="BT56" s="184" t="str">
        <f t="shared" si="27"/>
        <v/>
      </c>
      <c r="BU56" s="204"/>
      <c r="BV56" s="204"/>
      <c r="BW56" s="204"/>
      <c r="BX56" s="205"/>
      <c r="BY56" s="205" t="str">
        <f t="shared" si="28"/>
        <v/>
      </c>
      <c r="BZ56" s="205"/>
      <c r="CA56" s="173"/>
      <c r="CB56" s="173"/>
      <c r="CC56" s="173"/>
      <c r="CD56" s="173"/>
      <c r="CE56" s="173"/>
      <c r="CF56" s="173"/>
      <c r="CG56" s="13"/>
      <c r="CH56" s="13"/>
      <c r="CI56" s="13"/>
      <c r="CJ56" s="13"/>
      <c r="CK56" s="13"/>
      <c r="CL56" s="13"/>
      <c r="CM56" s="13"/>
      <c r="CN56" s="13"/>
      <c r="CO56" s="13"/>
      <c r="CP56" s="13"/>
      <c r="CQ56" s="13"/>
      <c r="CR56" s="13"/>
      <c r="CS56" s="13"/>
      <c r="CT56" s="13"/>
      <c r="CU56" s="13"/>
      <c r="CV56" s="13" t="s">
        <v>2</v>
      </c>
      <c r="CW56" s="173"/>
      <c r="CX56" s="173"/>
      <c r="CY56" s="173"/>
      <c r="CZ56" s="173"/>
      <c r="DA56" s="173"/>
      <c r="DB56" s="173"/>
      <c r="DC56" s="173"/>
      <c r="DD56" s="173"/>
      <c r="DE56" s="173"/>
      <c r="DF56" s="173"/>
      <c r="DG56" s="30"/>
      <c r="DH56" s="30"/>
      <c r="DI56" s="30"/>
      <c r="DJ56" s="30"/>
      <c r="DK56" s="30"/>
      <c r="DL56" s="30"/>
      <c r="DM56" s="30"/>
      <c r="DN56" s="30"/>
      <c r="DO56" s="30"/>
      <c r="DP56" s="30"/>
      <c r="DQ56" s="30"/>
      <c r="DR56" s="30"/>
      <c r="DS56" s="30"/>
      <c r="DT56" s="30"/>
      <c r="DU56" s="30"/>
    </row>
    <row r="57">
      <c r="A57" s="257"/>
      <c r="B57" s="21"/>
      <c r="C57" s="21"/>
      <c r="D57" s="21"/>
      <c r="E57" s="21"/>
      <c r="F57" s="21"/>
      <c r="G57" s="21"/>
      <c r="H57" s="21"/>
      <c r="I57" s="21"/>
      <c r="J57" s="21"/>
      <c r="K57" s="118"/>
      <c r="L57" s="118"/>
      <c r="M57" s="118"/>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10" t="s">
        <v>2</v>
      </c>
      <c r="AO57" s="183"/>
      <c r="AP57" s="205"/>
      <c r="AQ57" s="184" t="str">
        <f t="shared" si="23"/>
        <v/>
      </c>
      <c r="AR57" s="300"/>
      <c r="AS57" s="301"/>
      <c r="AT57" s="187" t="str">
        <f t="shared" si="24"/>
        <v/>
      </c>
      <c r="AU57" s="213"/>
      <c r="AV57" s="377"/>
      <c r="AW57" s="256"/>
      <c r="AX57" s="276"/>
      <c r="AY57" s="192"/>
      <c r="AZ57" s="214"/>
      <c r="BA57" s="291"/>
      <c r="BB57" s="196"/>
      <c r="BC57" s="196"/>
      <c r="BD57" s="196"/>
      <c r="BE57" s="197"/>
      <c r="BF57" s="198">
        <f t="shared" si="25"/>
        <v>0</v>
      </c>
      <c r="BG57" s="318"/>
      <c r="BH57" s="372"/>
      <c r="BI57" s="301"/>
      <c r="BJ57" s="185"/>
      <c r="BK57" s="185"/>
      <c r="BL57" s="205"/>
      <c r="BM57" s="374"/>
      <c r="BN57" s="211"/>
      <c r="BO57" s="199"/>
      <c r="BP57" s="199"/>
      <c r="BQ57" s="203" t="str">
        <f t="shared" si="26"/>
        <v/>
      </c>
      <c r="BR57" s="205"/>
      <c r="BS57" s="204"/>
      <c r="BT57" s="184" t="str">
        <f t="shared" si="27"/>
        <v/>
      </c>
      <c r="BU57" s="204"/>
      <c r="BV57" s="204"/>
      <c r="BW57" s="204"/>
      <c r="BX57" s="205"/>
      <c r="BY57" s="205" t="str">
        <f t="shared" si="28"/>
        <v/>
      </c>
      <c r="BZ57" s="205"/>
      <c r="CA57" s="173"/>
      <c r="CB57" s="173"/>
      <c r="CC57" s="173"/>
      <c r="CD57" s="173"/>
      <c r="CE57" s="173"/>
      <c r="CF57" s="173"/>
      <c r="CG57" s="13"/>
      <c r="CH57" s="13"/>
      <c r="CI57" s="13"/>
      <c r="CJ57" s="13"/>
      <c r="CK57" s="13"/>
      <c r="CL57" s="13"/>
      <c r="CM57" s="13"/>
      <c r="CN57" s="13"/>
      <c r="CO57" s="13"/>
      <c r="CP57" s="13"/>
      <c r="CQ57" s="13"/>
      <c r="CR57" s="13"/>
      <c r="CS57" s="13"/>
      <c r="CT57" s="13"/>
      <c r="CU57" s="13"/>
      <c r="CV57" s="13" t="s">
        <v>2</v>
      </c>
      <c r="CW57" s="173"/>
      <c r="CX57" s="173"/>
      <c r="CY57" s="173"/>
      <c r="CZ57" s="173"/>
      <c r="DA57" s="173"/>
      <c r="DB57" s="173"/>
      <c r="DC57" s="173"/>
      <c r="DD57" s="173"/>
      <c r="DE57" s="173"/>
      <c r="DF57" s="173"/>
      <c r="DG57" s="30"/>
      <c r="DH57" s="30"/>
      <c r="DI57" s="30"/>
      <c r="DJ57" s="30"/>
      <c r="DK57" s="30"/>
      <c r="DL57" s="30"/>
      <c r="DM57" s="30"/>
      <c r="DN57" s="30"/>
      <c r="DO57" s="30"/>
      <c r="DP57" s="30"/>
      <c r="DQ57" s="30"/>
      <c r="DR57" s="30"/>
      <c r="DS57" s="30"/>
      <c r="DT57" s="30"/>
      <c r="DU57" s="30"/>
    </row>
    <row r="58">
      <c r="A58" s="257"/>
      <c r="B58" s="21"/>
      <c r="C58" s="21"/>
      <c r="D58" s="21"/>
      <c r="E58" s="21"/>
      <c r="F58" s="21"/>
      <c r="G58" s="21"/>
      <c r="H58" s="21"/>
      <c r="I58" s="21"/>
      <c r="J58" s="21"/>
      <c r="K58" s="118"/>
      <c r="L58" s="118"/>
      <c r="M58" s="118"/>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10" t="s">
        <v>2</v>
      </c>
      <c r="AO58" s="183"/>
      <c r="AP58" s="183"/>
      <c r="AQ58" s="184" t="str">
        <f t="shared" si="23"/>
        <v/>
      </c>
      <c r="AR58" s="205"/>
      <c r="AS58" s="258"/>
      <c r="AT58" s="187" t="str">
        <f t="shared" si="24"/>
        <v/>
      </c>
      <c r="AU58" s="213"/>
      <c r="AV58" s="205"/>
      <c r="AW58" s="256"/>
      <c r="AX58" s="205"/>
      <c r="AY58" s="192"/>
      <c r="AZ58" s="214"/>
      <c r="BA58" s="194"/>
      <c r="BB58" s="196"/>
      <c r="BC58" s="196"/>
      <c r="BD58" s="196"/>
      <c r="BE58" s="255"/>
      <c r="BF58" s="198">
        <f t="shared" si="25"/>
        <v>0</v>
      </c>
      <c r="BG58" s="205"/>
      <c r="BH58" s="205"/>
      <c r="BI58" s="205"/>
      <c r="BJ58" s="205"/>
      <c r="BK58" s="185"/>
      <c r="BL58" s="205"/>
      <c r="BM58" s="205"/>
      <c r="BN58" s="211"/>
      <c r="BO58" s="205"/>
      <c r="BP58" s="205"/>
      <c r="BQ58" s="203" t="str">
        <f t="shared" si="26"/>
        <v/>
      </c>
      <c r="BR58" s="205"/>
      <c r="BS58" s="204"/>
      <c r="BT58" s="184" t="str">
        <f t="shared" si="27"/>
        <v/>
      </c>
      <c r="BU58" s="204"/>
      <c r="BV58" s="204"/>
      <c r="BW58" s="204"/>
      <c r="BX58" s="205"/>
      <c r="BY58" s="205" t="str">
        <f t="shared" si="28"/>
        <v/>
      </c>
      <c r="BZ58" s="205"/>
      <c r="CA58" s="173"/>
      <c r="CB58" s="173"/>
      <c r="CC58" s="173"/>
      <c r="CD58" s="173"/>
      <c r="CE58" s="173"/>
      <c r="CF58" s="173"/>
      <c r="CG58" s="13"/>
      <c r="CH58" s="13"/>
      <c r="CI58" s="13"/>
      <c r="CJ58" s="13"/>
      <c r="CK58" s="13"/>
      <c r="CL58" s="13"/>
      <c r="CM58" s="13"/>
      <c r="CN58" s="13"/>
      <c r="CO58" s="13"/>
      <c r="CP58" s="13"/>
      <c r="CQ58" s="13"/>
      <c r="CR58" s="13"/>
      <c r="CS58" s="13"/>
      <c r="CT58" s="13"/>
      <c r="CU58" s="13"/>
      <c r="CV58" s="13" t="s">
        <v>2</v>
      </c>
      <c r="CW58" s="173"/>
      <c r="CX58" s="173"/>
      <c r="CY58" s="173"/>
      <c r="CZ58" s="173"/>
      <c r="DA58" s="173"/>
      <c r="DB58" s="173"/>
      <c r="DC58" s="173"/>
      <c r="DD58" s="173"/>
      <c r="DE58" s="173"/>
      <c r="DF58" s="173"/>
      <c r="DG58" s="30"/>
      <c r="DH58" s="30"/>
      <c r="DI58" s="30"/>
      <c r="DJ58" s="30"/>
      <c r="DK58" s="30"/>
      <c r="DL58" s="30"/>
      <c r="DM58" s="30"/>
      <c r="DN58" s="30"/>
      <c r="DO58" s="30"/>
      <c r="DP58" s="30"/>
      <c r="DQ58" s="30"/>
      <c r="DR58" s="30"/>
      <c r="DS58" s="30"/>
      <c r="DT58" s="30"/>
      <c r="DU58" s="30"/>
    </row>
    <row r="59">
      <c r="A59" s="257"/>
      <c r="B59" s="21"/>
      <c r="C59" s="21"/>
      <c r="D59" s="21"/>
      <c r="E59" s="21"/>
      <c r="F59" s="21"/>
      <c r="G59" s="21"/>
      <c r="H59" s="21"/>
      <c r="I59" s="21"/>
      <c r="J59" s="21"/>
      <c r="K59" s="118"/>
      <c r="L59" s="118"/>
      <c r="M59" s="118"/>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10" t="s">
        <v>2</v>
      </c>
      <c r="AO59" s="183"/>
      <c r="AP59" s="183"/>
      <c r="AQ59" s="184" t="str">
        <f t="shared" si="23"/>
        <v/>
      </c>
      <c r="AR59" s="205"/>
      <c r="AS59" s="258"/>
      <c r="AT59" s="187" t="str">
        <f t="shared" si="24"/>
        <v/>
      </c>
      <c r="AU59" s="213"/>
      <c r="AV59" s="205"/>
      <c r="AW59" s="256"/>
      <c r="AX59" s="205"/>
      <c r="AY59" s="192"/>
      <c r="AZ59" s="214"/>
      <c r="BA59" s="194"/>
      <c r="BB59" s="196"/>
      <c r="BC59" s="196"/>
      <c r="BD59" s="196"/>
      <c r="BE59" s="255"/>
      <c r="BF59" s="198">
        <f t="shared" si="25"/>
        <v>0</v>
      </c>
      <c r="BG59" s="205"/>
      <c r="BH59" s="205"/>
      <c r="BI59" s="205"/>
      <c r="BJ59" s="205"/>
      <c r="BK59" s="185"/>
      <c r="BL59" s="205"/>
      <c r="BM59" s="205"/>
      <c r="BN59" s="211"/>
      <c r="BO59" s="205"/>
      <c r="BP59" s="205"/>
      <c r="BQ59" s="203" t="str">
        <f t="shared" si="26"/>
        <v/>
      </c>
      <c r="BR59" s="205"/>
      <c r="BS59" s="204"/>
      <c r="BT59" s="184" t="str">
        <f t="shared" si="27"/>
        <v/>
      </c>
      <c r="BU59" s="204"/>
      <c r="BV59" s="204"/>
      <c r="BW59" s="204"/>
      <c r="BX59" s="205"/>
      <c r="BY59" s="205" t="str">
        <f t="shared" si="28"/>
        <v/>
      </c>
      <c r="BZ59" s="205"/>
      <c r="CA59" s="173"/>
      <c r="CB59" s="173"/>
      <c r="CC59" s="173"/>
      <c r="CD59" s="173"/>
      <c r="CE59" s="173"/>
      <c r="CF59" s="173"/>
      <c r="CG59" s="13"/>
      <c r="CH59" s="13"/>
      <c r="CI59" s="13"/>
      <c r="CJ59" s="13"/>
      <c r="CK59" s="13"/>
      <c r="CL59" s="13"/>
      <c r="CM59" s="13"/>
      <c r="CN59" s="13"/>
      <c r="CO59" s="13"/>
      <c r="CP59" s="13"/>
      <c r="CQ59" s="13"/>
      <c r="CR59" s="13"/>
      <c r="CS59" s="13"/>
      <c r="CT59" s="13"/>
      <c r="CU59" s="13"/>
      <c r="CV59" s="13" t="s">
        <v>2</v>
      </c>
      <c r="CW59" s="173"/>
      <c r="CX59" s="173"/>
      <c r="CY59" s="173"/>
      <c r="CZ59" s="173"/>
      <c r="DA59" s="173"/>
      <c r="DB59" s="173"/>
      <c r="DC59" s="173"/>
      <c r="DD59" s="173"/>
      <c r="DE59" s="173"/>
      <c r="DF59" s="173"/>
      <c r="DG59" s="30"/>
      <c r="DH59" s="30"/>
      <c r="DI59" s="30"/>
      <c r="DJ59" s="30"/>
      <c r="DK59" s="30"/>
      <c r="DL59" s="30"/>
      <c r="DM59" s="30"/>
      <c r="DN59" s="30"/>
      <c r="DO59" s="30"/>
      <c r="DP59" s="30"/>
      <c r="DQ59" s="30"/>
      <c r="DR59" s="30"/>
      <c r="DS59" s="30"/>
      <c r="DT59" s="30"/>
      <c r="DU59" s="30"/>
    </row>
    <row r="60">
      <c r="A60" s="257"/>
      <c r="B60" s="21"/>
      <c r="C60" s="21"/>
      <c r="D60" s="21"/>
      <c r="E60" s="21"/>
      <c r="F60" s="21"/>
      <c r="G60" s="21"/>
      <c r="H60" s="21"/>
      <c r="I60" s="21"/>
      <c r="J60" s="21"/>
      <c r="K60" s="118"/>
      <c r="L60" s="118"/>
      <c r="M60" s="118"/>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10" t="s">
        <v>2</v>
      </c>
      <c r="AO60" s="183"/>
      <c r="AP60" s="183"/>
      <c r="AQ60" s="184" t="str">
        <f t="shared" si="23"/>
        <v/>
      </c>
      <c r="AR60" s="185"/>
      <c r="AS60" s="186"/>
      <c r="AT60" s="187" t="str">
        <f t="shared" si="24"/>
        <v/>
      </c>
      <c r="AU60" s="213"/>
      <c r="AV60" s="209"/>
      <c r="AW60" s="190"/>
      <c r="AX60" s="378"/>
      <c r="AY60" s="192"/>
      <c r="AZ60" s="193"/>
      <c r="BA60" s="194"/>
      <c r="BB60" s="195"/>
      <c r="BC60" s="285"/>
      <c r="BD60" s="195"/>
      <c r="BE60" s="197"/>
      <c r="BF60" s="198">
        <f t="shared" si="25"/>
        <v>0</v>
      </c>
      <c r="BG60" s="199"/>
      <c r="BH60" s="210"/>
      <c r="BI60" s="185"/>
      <c r="BJ60" s="185"/>
      <c r="BK60" s="185"/>
      <c r="BL60" s="185"/>
      <c r="BM60" s="199"/>
      <c r="BN60" s="379"/>
      <c r="BO60" s="199"/>
      <c r="BP60" s="199"/>
      <c r="BQ60" s="203" t="str">
        <f t="shared" si="26"/>
        <v/>
      </c>
      <c r="BR60" s="183"/>
      <c r="BS60" s="204"/>
      <c r="BT60" s="184" t="str">
        <f t="shared" si="27"/>
        <v/>
      </c>
      <c r="BU60" s="204"/>
      <c r="BV60" s="204"/>
      <c r="BW60" s="204"/>
      <c r="BX60" s="205"/>
      <c r="BY60" s="205" t="str">
        <f t="shared" si="28"/>
        <v/>
      </c>
      <c r="BZ60" s="205"/>
      <c r="CA60" s="173"/>
      <c r="CB60" s="173"/>
      <c r="CC60" s="173"/>
      <c r="CD60" s="173"/>
      <c r="CE60" s="173"/>
      <c r="CF60" s="173"/>
      <c r="CG60" s="13"/>
      <c r="CH60" s="13"/>
      <c r="CI60" s="13"/>
      <c r="CJ60" s="13"/>
      <c r="CK60" s="13"/>
      <c r="CL60" s="13"/>
      <c r="CM60" s="13"/>
      <c r="CN60" s="13"/>
      <c r="CO60" s="13"/>
      <c r="CP60" s="13"/>
      <c r="CQ60" s="13"/>
      <c r="CR60" s="13"/>
      <c r="CS60" s="13"/>
      <c r="CT60" s="13"/>
      <c r="CU60" s="13"/>
      <c r="CV60" s="13" t="s">
        <v>2</v>
      </c>
      <c r="CW60" s="173"/>
      <c r="CX60" s="173"/>
      <c r="CY60" s="173"/>
      <c r="CZ60" s="173"/>
      <c r="DA60" s="173"/>
      <c r="DB60" s="173"/>
      <c r="DC60" s="173"/>
      <c r="DD60" s="173"/>
      <c r="DE60" s="173"/>
      <c r="DF60" s="173"/>
      <c r="DG60" s="30"/>
      <c r="DH60" s="30"/>
      <c r="DI60" s="30"/>
      <c r="DJ60" s="30"/>
      <c r="DK60" s="30"/>
      <c r="DL60" s="30"/>
      <c r="DM60" s="30"/>
      <c r="DN60" s="30"/>
      <c r="DO60" s="30"/>
      <c r="DP60" s="30"/>
      <c r="DQ60" s="30"/>
      <c r="DR60" s="30"/>
      <c r="DS60" s="30"/>
      <c r="DT60" s="30"/>
      <c r="DU60" s="30"/>
    </row>
    <row r="61">
      <c r="A61" s="257"/>
      <c r="B61" s="21"/>
      <c r="C61" s="21"/>
      <c r="D61" s="21"/>
      <c r="E61" s="21"/>
      <c r="F61" s="21"/>
      <c r="G61" s="21"/>
      <c r="H61" s="21"/>
      <c r="I61" s="21"/>
      <c r="J61" s="21"/>
      <c r="K61" s="118"/>
      <c r="L61" s="118"/>
      <c r="M61" s="118"/>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10" t="s">
        <v>2</v>
      </c>
      <c r="AO61" s="183"/>
      <c r="AP61" s="183"/>
      <c r="AQ61" s="184" t="str">
        <f t="shared" si="23"/>
        <v/>
      </c>
      <c r="AR61" s="185"/>
      <c r="AS61" s="186"/>
      <c r="AT61" s="187" t="str">
        <f t="shared" si="24"/>
        <v/>
      </c>
      <c r="AU61" s="228"/>
      <c r="AV61" s="380"/>
      <c r="AW61" s="190"/>
      <c r="AX61" s="191"/>
      <c r="AY61" s="192"/>
      <c r="AZ61" s="214"/>
      <c r="BA61" s="278"/>
      <c r="BB61" s="195"/>
      <c r="BC61" s="285"/>
      <c r="BD61" s="195"/>
      <c r="BE61" s="197"/>
      <c r="BF61" s="198">
        <f t="shared" si="25"/>
        <v>0</v>
      </c>
      <c r="BG61" s="381"/>
      <c r="BH61" s="382"/>
      <c r="BI61" s="185"/>
      <c r="BJ61" s="185"/>
      <c r="BK61" s="185"/>
      <c r="BL61" s="185"/>
      <c r="BM61" s="205"/>
      <c r="BN61" s="211"/>
      <c r="BO61" s="199"/>
      <c r="BP61" s="199"/>
      <c r="BQ61" s="203" t="str">
        <f t="shared" si="26"/>
        <v/>
      </c>
      <c r="BR61" s="205"/>
      <c r="BS61" s="204"/>
      <c r="BT61" s="184" t="str">
        <f t="shared" si="27"/>
        <v/>
      </c>
      <c r="BU61" s="204"/>
      <c r="BV61" s="204"/>
      <c r="BW61" s="204"/>
      <c r="BX61" s="205"/>
      <c r="BY61" s="205" t="str">
        <f t="shared" si="28"/>
        <v/>
      </c>
      <c r="BZ61" s="205"/>
      <c r="CA61" s="173"/>
      <c r="CB61" s="173"/>
      <c r="CC61" s="173"/>
      <c r="CD61" s="173"/>
      <c r="CE61" s="173"/>
      <c r="CF61" s="173"/>
      <c r="CG61" s="13"/>
      <c r="CH61" s="13"/>
      <c r="CI61" s="13"/>
      <c r="CJ61" s="13"/>
      <c r="CK61" s="13"/>
      <c r="CL61" s="13"/>
      <c r="CM61" s="13"/>
      <c r="CN61" s="13"/>
      <c r="CO61" s="13"/>
      <c r="CP61" s="13"/>
      <c r="CQ61" s="13"/>
      <c r="CR61" s="13"/>
      <c r="CS61" s="13"/>
      <c r="CT61" s="13"/>
      <c r="CU61" s="13"/>
      <c r="CV61" s="13" t="s">
        <v>2</v>
      </c>
      <c r="CW61" s="173"/>
      <c r="CX61" s="173"/>
      <c r="CY61" s="173"/>
      <c r="CZ61" s="173"/>
      <c r="DA61" s="173"/>
      <c r="DB61" s="173"/>
      <c r="DC61" s="173"/>
      <c r="DD61" s="173"/>
      <c r="DE61" s="173"/>
      <c r="DF61" s="173"/>
      <c r="DG61" s="30"/>
      <c r="DH61" s="30"/>
      <c r="DI61" s="30"/>
      <c r="DJ61" s="30"/>
      <c r="DK61" s="30"/>
      <c r="DL61" s="30"/>
      <c r="DM61" s="30"/>
      <c r="DN61" s="30"/>
      <c r="DO61" s="30"/>
      <c r="DP61" s="30"/>
      <c r="DQ61" s="30"/>
      <c r="DR61" s="30"/>
      <c r="DS61" s="30"/>
      <c r="DT61" s="30"/>
      <c r="DU61" s="30"/>
    </row>
    <row r="62">
      <c r="A62" s="257"/>
      <c r="B62" s="21"/>
      <c r="C62" s="21"/>
      <c r="D62" s="21"/>
      <c r="E62" s="21"/>
      <c r="F62" s="21"/>
      <c r="G62" s="21"/>
      <c r="H62" s="21"/>
      <c r="I62" s="21"/>
      <c r="J62" s="21"/>
      <c r="K62" s="118"/>
      <c r="L62" s="118"/>
      <c r="M62" s="118"/>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10" t="s">
        <v>2</v>
      </c>
      <c r="AO62" s="183"/>
      <c r="AP62" s="183"/>
      <c r="AQ62" s="184" t="str">
        <f t="shared" si="23"/>
        <v/>
      </c>
      <c r="AR62" s="185"/>
      <c r="AS62" s="186"/>
      <c r="AT62" s="187" t="str">
        <f t="shared" si="24"/>
        <v/>
      </c>
      <c r="AU62" s="213"/>
      <c r="AV62" s="209"/>
      <c r="AW62" s="190"/>
      <c r="AX62" s="191"/>
      <c r="AY62" s="192"/>
      <c r="AZ62" s="214"/>
      <c r="BA62" s="194"/>
      <c r="BB62" s="195"/>
      <c r="BC62" s="196"/>
      <c r="BD62" s="195"/>
      <c r="BE62" s="197"/>
      <c r="BF62" s="198">
        <f t="shared" si="25"/>
        <v>0</v>
      </c>
      <c r="BG62" s="199"/>
      <c r="BH62" s="210"/>
      <c r="BI62" s="185"/>
      <c r="BJ62" s="185"/>
      <c r="BK62" s="185"/>
      <c r="BL62" s="185"/>
      <c r="BM62" s="199"/>
      <c r="BN62" s="211"/>
      <c r="BO62" s="199"/>
      <c r="BP62" s="199"/>
      <c r="BQ62" s="203" t="str">
        <f t="shared" si="26"/>
        <v/>
      </c>
      <c r="BR62" s="183"/>
      <c r="BS62" s="204"/>
      <c r="BT62" s="184" t="str">
        <f t="shared" si="27"/>
        <v/>
      </c>
      <c r="BU62" s="204"/>
      <c r="BV62" s="204"/>
      <c r="BW62" s="204"/>
      <c r="BX62" s="205"/>
      <c r="BY62" s="205" t="str">
        <f t="shared" si="28"/>
        <v/>
      </c>
      <c r="BZ62" s="205"/>
      <c r="CA62" s="173"/>
      <c r="CB62" s="173"/>
      <c r="CC62" s="173"/>
      <c r="CD62" s="173"/>
      <c r="CE62" s="173"/>
      <c r="CF62" s="173"/>
      <c r="CG62" s="13"/>
      <c r="CH62" s="13"/>
      <c r="CI62" s="13"/>
      <c r="CJ62" s="13"/>
      <c r="CK62" s="13"/>
      <c r="CL62" s="13"/>
      <c r="CM62" s="13"/>
      <c r="CN62" s="13"/>
      <c r="CO62" s="13"/>
      <c r="CP62" s="13"/>
      <c r="CQ62" s="13"/>
      <c r="CR62" s="13"/>
      <c r="CS62" s="13"/>
      <c r="CT62" s="13"/>
      <c r="CU62" s="13"/>
      <c r="CV62" s="13" t="s">
        <v>2</v>
      </c>
      <c r="CW62" s="173"/>
      <c r="CX62" s="173"/>
      <c r="CY62" s="173"/>
      <c r="CZ62" s="173"/>
      <c r="DA62" s="173"/>
      <c r="DB62" s="173"/>
      <c r="DC62" s="173"/>
      <c r="DD62" s="173"/>
      <c r="DE62" s="173"/>
      <c r="DF62" s="173"/>
      <c r="DG62" s="30"/>
      <c r="DH62" s="30"/>
      <c r="DI62" s="30"/>
      <c r="DJ62" s="30"/>
      <c r="DK62" s="30"/>
      <c r="DL62" s="30"/>
      <c r="DM62" s="30"/>
      <c r="DN62" s="30"/>
      <c r="DO62" s="30"/>
      <c r="DP62" s="30"/>
      <c r="DQ62" s="30"/>
      <c r="DR62" s="30"/>
      <c r="DS62" s="30"/>
      <c r="DT62" s="30"/>
      <c r="DU62" s="30"/>
    </row>
    <row r="63">
      <c r="A63" s="257"/>
      <c r="B63" s="21"/>
      <c r="C63" s="21"/>
      <c r="D63" s="21"/>
      <c r="E63" s="21"/>
      <c r="F63" s="21"/>
      <c r="G63" s="21"/>
      <c r="H63" s="21"/>
      <c r="I63" s="21"/>
      <c r="J63" s="21"/>
      <c r="K63" s="118"/>
      <c r="L63" s="118"/>
      <c r="M63" s="118"/>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10" t="s">
        <v>2</v>
      </c>
      <c r="AO63" s="183"/>
      <c r="AP63" s="183"/>
      <c r="AQ63" s="184" t="str">
        <f t="shared" si="23"/>
        <v/>
      </c>
      <c r="AR63" s="185"/>
      <c r="AS63" s="186"/>
      <c r="AT63" s="187" t="str">
        <f t="shared" si="24"/>
        <v/>
      </c>
      <c r="AU63" s="213"/>
      <c r="AV63" s="209"/>
      <c r="AW63" s="190"/>
      <c r="AX63" s="191"/>
      <c r="AY63" s="192"/>
      <c r="AZ63" s="193"/>
      <c r="BA63" s="194"/>
      <c r="BB63" s="195"/>
      <c r="BC63" s="196"/>
      <c r="BD63" s="195"/>
      <c r="BE63" s="197"/>
      <c r="BF63" s="198">
        <f t="shared" si="25"/>
        <v>0</v>
      </c>
      <c r="BG63" s="199"/>
      <c r="BH63" s="200"/>
      <c r="BI63" s="185"/>
      <c r="BJ63" s="185"/>
      <c r="BK63" s="185"/>
      <c r="BL63" s="185"/>
      <c r="BM63" s="199"/>
      <c r="BN63" s="211"/>
      <c r="BO63" s="199"/>
      <c r="BP63" s="199"/>
      <c r="BQ63" s="203" t="str">
        <f t="shared" si="26"/>
        <v/>
      </c>
      <c r="BR63" s="183"/>
      <c r="BS63" s="204"/>
      <c r="BT63" s="184" t="str">
        <f t="shared" si="27"/>
        <v/>
      </c>
      <c r="BU63" s="204"/>
      <c r="BV63" s="204"/>
      <c r="BW63" s="204"/>
      <c r="BX63" s="205"/>
      <c r="BY63" s="205" t="str">
        <f t="shared" si="28"/>
        <v/>
      </c>
      <c r="BZ63" s="205"/>
      <c r="CA63" s="173"/>
      <c r="CB63" s="173"/>
      <c r="CC63" s="173"/>
      <c r="CD63" s="173"/>
      <c r="CE63" s="173"/>
      <c r="CF63" s="173"/>
      <c r="CG63" s="13"/>
      <c r="CH63" s="13"/>
      <c r="CI63" s="13"/>
      <c r="CJ63" s="13"/>
      <c r="CK63" s="13"/>
      <c r="CL63" s="13"/>
      <c r="CM63" s="13"/>
      <c r="CN63" s="13"/>
      <c r="CO63" s="13"/>
      <c r="CP63" s="13"/>
      <c r="CQ63" s="13"/>
      <c r="CR63" s="13"/>
      <c r="CS63" s="13"/>
      <c r="CT63" s="13"/>
      <c r="CU63" s="13"/>
      <c r="CV63" s="13" t="s">
        <v>2</v>
      </c>
      <c r="CW63" s="173"/>
      <c r="CX63" s="173"/>
      <c r="CY63" s="173"/>
      <c r="CZ63" s="173"/>
      <c r="DA63" s="173"/>
      <c r="DB63" s="173"/>
      <c r="DC63" s="173"/>
      <c r="DD63" s="173"/>
      <c r="DE63" s="173"/>
      <c r="DF63" s="173"/>
      <c r="DG63" s="30"/>
      <c r="DH63" s="30"/>
      <c r="DI63" s="30"/>
      <c r="DJ63" s="30"/>
      <c r="DK63" s="30"/>
      <c r="DL63" s="30"/>
      <c r="DM63" s="30"/>
      <c r="DN63" s="30"/>
      <c r="DO63" s="30"/>
      <c r="DP63" s="30"/>
      <c r="DQ63" s="30"/>
      <c r="DR63" s="30"/>
      <c r="DS63" s="30"/>
      <c r="DT63" s="30"/>
      <c r="DU63" s="30"/>
    </row>
    <row r="64">
      <c r="A64" s="257"/>
      <c r="B64" s="21"/>
      <c r="C64" s="21"/>
      <c r="D64" s="21"/>
      <c r="E64" s="21"/>
      <c r="F64" s="21"/>
      <c r="G64" s="21"/>
      <c r="H64" s="21"/>
      <c r="I64" s="21"/>
      <c r="J64" s="21"/>
      <c r="K64" s="118"/>
      <c r="L64" s="118"/>
      <c r="M64" s="118"/>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10" t="s">
        <v>2</v>
      </c>
      <c r="AO64" s="183"/>
      <c r="AP64" s="183"/>
      <c r="AQ64" s="184" t="str">
        <f t="shared" si="23"/>
        <v/>
      </c>
      <c r="AR64" s="185"/>
      <c r="AS64" s="186"/>
      <c r="AT64" s="187" t="str">
        <f t="shared" si="24"/>
        <v/>
      </c>
      <c r="AU64" s="228"/>
      <c r="AV64" s="210"/>
      <c r="AW64" s="190"/>
      <c r="AX64" s="191"/>
      <c r="AY64" s="192"/>
      <c r="AZ64" s="214"/>
      <c r="BA64" s="194"/>
      <c r="BB64" s="195"/>
      <c r="BC64" s="196"/>
      <c r="BD64" s="195"/>
      <c r="BE64" s="197"/>
      <c r="BF64" s="198">
        <f t="shared" si="25"/>
        <v>0</v>
      </c>
      <c r="BG64" s="199"/>
      <c r="BH64" s="210"/>
      <c r="BI64" s="185"/>
      <c r="BJ64" s="185"/>
      <c r="BK64" s="185"/>
      <c r="BL64" s="185"/>
      <c r="BM64" s="199"/>
      <c r="BN64" s="211"/>
      <c r="BO64" s="199"/>
      <c r="BP64" s="199"/>
      <c r="BQ64" s="203" t="str">
        <f t="shared" si="26"/>
        <v/>
      </c>
      <c r="BR64" s="183"/>
      <c r="BS64" s="204"/>
      <c r="BT64" s="184" t="str">
        <f t="shared" si="27"/>
        <v/>
      </c>
      <c r="BU64" s="204"/>
      <c r="BV64" s="204"/>
      <c r="BW64" s="204"/>
      <c r="BX64" s="205"/>
      <c r="BY64" s="205" t="str">
        <f t="shared" si="28"/>
        <v/>
      </c>
      <c r="BZ64" s="205"/>
      <c r="CA64" s="173"/>
      <c r="CB64" s="173"/>
      <c r="CC64" s="173"/>
      <c r="CD64" s="173"/>
      <c r="CE64" s="173"/>
      <c r="CF64" s="173"/>
      <c r="CG64" s="13"/>
      <c r="CH64" s="13"/>
      <c r="CI64" s="13"/>
      <c r="CJ64" s="13"/>
      <c r="CK64" s="13"/>
      <c r="CL64" s="13"/>
      <c r="CM64" s="13"/>
      <c r="CN64" s="13"/>
      <c r="CO64" s="13"/>
      <c r="CP64" s="13"/>
      <c r="CQ64" s="13"/>
      <c r="CR64" s="13"/>
      <c r="CS64" s="13"/>
      <c r="CT64" s="13"/>
      <c r="CU64" s="13"/>
      <c r="CV64" s="13" t="s">
        <v>2</v>
      </c>
      <c r="CW64" s="173"/>
      <c r="CX64" s="173"/>
      <c r="CY64" s="173"/>
      <c r="CZ64" s="173"/>
      <c r="DA64" s="173"/>
      <c r="DB64" s="173"/>
      <c r="DC64" s="173"/>
      <c r="DD64" s="173"/>
      <c r="DE64" s="173"/>
      <c r="DF64" s="173"/>
      <c r="DG64" s="30"/>
      <c r="DH64" s="30"/>
      <c r="DI64" s="30"/>
      <c r="DJ64" s="30"/>
      <c r="DK64" s="30"/>
      <c r="DL64" s="30"/>
      <c r="DM64" s="30"/>
      <c r="DN64" s="30"/>
      <c r="DO64" s="30"/>
      <c r="DP64" s="30"/>
      <c r="DQ64" s="30"/>
      <c r="DR64" s="30"/>
      <c r="DS64" s="30"/>
      <c r="DT64" s="30"/>
      <c r="DU64" s="30"/>
    </row>
    <row r="65">
      <c r="A65" s="257"/>
      <c r="B65" s="21"/>
      <c r="C65" s="21"/>
      <c r="D65" s="21"/>
      <c r="E65" s="21"/>
      <c r="F65" s="21"/>
      <c r="G65" s="21"/>
      <c r="H65" s="21"/>
      <c r="I65" s="21"/>
      <c r="J65" s="21"/>
      <c r="K65" s="118"/>
      <c r="L65" s="118"/>
      <c r="M65" s="118"/>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10" t="s">
        <v>2</v>
      </c>
      <c r="AO65" s="183"/>
      <c r="AP65" s="183"/>
      <c r="AQ65" s="184" t="str">
        <f t="shared" si="23"/>
        <v/>
      </c>
      <c r="AR65" s="185"/>
      <c r="AS65" s="186"/>
      <c r="AT65" s="187" t="str">
        <f t="shared" si="24"/>
        <v/>
      </c>
      <c r="AU65" s="213"/>
      <c r="AV65" s="210"/>
      <c r="AW65" s="190"/>
      <c r="AX65" s="191"/>
      <c r="AY65" s="192"/>
      <c r="AZ65" s="214"/>
      <c r="BA65" s="194"/>
      <c r="BB65" s="196"/>
      <c r="BC65" s="196"/>
      <c r="BD65" s="195"/>
      <c r="BE65" s="197"/>
      <c r="BF65" s="198">
        <f t="shared" si="25"/>
        <v>0</v>
      </c>
      <c r="BG65" s="199"/>
      <c r="BH65" s="210"/>
      <c r="BI65" s="185"/>
      <c r="BJ65" s="185"/>
      <c r="BK65" s="185"/>
      <c r="BL65" s="185"/>
      <c r="BM65" s="199"/>
      <c r="BN65" s="211"/>
      <c r="BO65" s="199"/>
      <c r="BP65" s="199"/>
      <c r="BQ65" s="203" t="str">
        <f t="shared" si="26"/>
        <v/>
      </c>
      <c r="BR65" s="183"/>
      <c r="BS65" s="204"/>
      <c r="BT65" s="184" t="str">
        <f t="shared" si="27"/>
        <v/>
      </c>
      <c r="BU65" s="204"/>
      <c r="BV65" s="204"/>
      <c r="BW65" s="204"/>
      <c r="BX65" s="205"/>
      <c r="BY65" s="205" t="str">
        <f t="shared" si="28"/>
        <v/>
      </c>
      <c r="BZ65" s="205"/>
      <c r="CA65" s="173"/>
      <c r="CB65" s="173"/>
      <c r="CC65" s="173"/>
      <c r="CD65" s="173"/>
      <c r="CE65" s="173"/>
      <c r="CF65" s="173"/>
      <c r="CG65" s="13"/>
      <c r="CH65" s="13"/>
      <c r="CI65" s="13"/>
      <c r="CJ65" s="13"/>
      <c r="CK65" s="13"/>
      <c r="CL65" s="13"/>
      <c r="CM65" s="13"/>
      <c r="CN65" s="13"/>
      <c r="CO65" s="13"/>
      <c r="CP65" s="13"/>
      <c r="CQ65" s="13"/>
      <c r="CR65" s="13"/>
      <c r="CS65" s="13"/>
      <c r="CT65" s="13"/>
      <c r="CU65" s="13"/>
      <c r="CV65" s="13" t="s">
        <v>2</v>
      </c>
      <c r="CW65" s="173"/>
      <c r="CX65" s="173"/>
      <c r="CY65" s="173"/>
      <c r="CZ65" s="173"/>
      <c r="DA65" s="173"/>
      <c r="DB65" s="173"/>
      <c r="DC65" s="173"/>
      <c r="DD65" s="173"/>
      <c r="DE65" s="173"/>
      <c r="DF65" s="173"/>
      <c r="DG65" s="30"/>
      <c r="DH65" s="30"/>
      <c r="DI65" s="30"/>
      <c r="DJ65" s="30"/>
      <c r="DK65" s="30"/>
      <c r="DL65" s="30"/>
      <c r="DM65" s="30"/>
      <c r="DN65" s="30"/>
      <c r="DO65" s="30"/>
      <c r="DP65" s="30"/>
      <c r="DQ65" s="30"/>
      <c r="DR65" s="30"/>
      <c r="DS65" s="30"/>
      <c r="DT65" s="30"/>
      <c r="DU65" s="30"/>
    </row>
    <row r="66">
      <c r="A66" s="257"/>
      <c r="B66" s="21"/>
      <c r="C66" s="21"/>
      <c r="D66" s="21"/>
      <c r="E66" s="21"/>
      <c r="F66" s="21"/>
      <c r="G66" s="21"/>
      <c r="H66" s="21"/>
      <c r="I66" s="21"/>
      <c r="J66" s="21"/>
      <c r="K66" s="118"/>
      <c r="L66" s="118"/>
      <c r="M66" s="118"/>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10" t="s">
        <v>2</v>
      </c>
      <c r="AO66" s="183"/>
      <c r="AP66" s="183"/>
      <c r="AQ66" s="184" t="str">
        <f t="shared" si="23"/>
        <v/>
      </c>
      <c r="AR66" s="185"/>
      <c r="AS66" s="186"/>
      <c r="AT66" s="187" t="str">
        <f t="shared" si="24"/>
        <v/>
      </c>
      <c r="AU66" s="213"/>
      <c r="AV66" s="209"/>
      <c r="AW66" s="190"/>
      <c r="AX66" s="191"/>
      <c r="AY66" s="192"/>
      <c r="AZ66" s="214"/>
      <c r="BA66" s="194"/>
      <c r="BB66" s="195"/>
      <c r="BC66" s="196"/>
      <c r="BD66" s="195"/>
      <c r="BE66" s="197"/>
      <c r="BF66" s="198">
        <f t="shared" si="25"/>
        <v>0</v>
      </c>
      <c r="BG66" s="199"/>
      <c r="BH66" s="210"/>
      <c r="BI66" s="185"/>
      <c r="BJ66" s="185"/>
      <c r="BK66" s="185"/>
      <c r="BL66" s="185"/>
      <c r="BM66" s="383"/>
      <c r="BN66" s="211"/>
      <c r="BO66" s="199"/>
      <c r="BP66" s="199"/>
      <c r="BQ66" s="203" t="str">
        <f t="shared" si="26"/>
        <v/>
      </c>
      <c r="BR66" s="183"/>
      <c r="BS66" s="204"/>
      <c r="BT66" s="184" t="str">
        <f t="shared" si="27"/>
        <v/>
      </c>
      <c r="BU66" s="204"/>
      <c r="BV66" s="204"/>
      <c r="BW66" s="204"/>
      <c r="BX66" s="205"/>
      <c r="BY66" s="205" t="str">
        <f t="shared" si="28"/>
        <v/>
      </c>
      <c r="BZ66" s="205"/>
      <c r="CA66" s="173"/>
      <c r="CB66" s="173"/>
      <c r="CC66" s="173"/>
      <c r="CD66" s="173"/>
      <c r="CE66" s="173"/>
      <c r="CF66" s="173"/>
      <c r="CG66" s="13"/>
      <c r="CH66" s="13"/>
      <c r="CI66" s="13"/>
      <c r="CJ66" s="13"/>
      <c r="CK66" s="13"/>
      <c r="CL66" s="13"/>
      <c r="CM66" s="13"/>
      <c r="CN66" s="13"/>
      <c r="CO66" s="13"/>
      <c r="CP66" s="13"/>
      <c r="CQ66" s="13"/>
      <c r="CR66" s="13"/>
      <c r="CS66" s="13"/>
      <c r="CT66" s="13"/>
      <c r="CU66" s="13"/>
      <c r="CV66" s="13" t="s">
        <v>2</v>
      </c>
      <c r="CW66" s="173"/>
      <c r="CX66" s="173"/>
      <c r="CY66" s="173"/>
      <c r="CZ66" s="173"/>
      <c r="DA66" s="173"/>
      <c r="DB66" s="173"/>
      <c r="DC66" s="173"/>
      <c r="DD66" s="173"/>
      <c r="DE66" s="173"/>
      <c r="DF66" s="173"/>
      <c r="DG66" s="30"/>
      <c r="DH66" s="30"/>
      <c r="DI66" s="30"/>
      <c r="DJ66" s="30"/>
      <c r="DK66" s="30"/>
      <c r="DL66" s="30"/>
      <c r="DM66" s="30"/>
      <c r="DN66" s="30"/>
      <c r="DO66" s="30"/>
      <c r="DP66" s="30"/>
      <c r="DQ66" s="30"/>
      <c r="DR66" s="30"/>
      <c r="DS66" s="30"/>
      <c r="DT66" s="30"/>
      <c r="DU66" s="30"/>
    </row>
    <row r="67">
      <c r="A67" s="257"/>
      <c r="B67" s="384"/>
      <c r="C67" s="385" t="s">
        <v>201</v>
      </c>
      <c r="D67" s="386" t="str">
        <f t="shared" ref="D67:F67" si="48">L246</f>
        <v>Per Diem</v>
      </c>
      <c r="E67" s="387" t="str">
        <f t="shared" si="48"/>
        <v>Dwelling</v>
      </c>
      <c r="F67" s="388" t="str">
        <f t="shared" si="48"/>
        <v>Utilities</v>
      </c>
      <c r="G67" s="389" t="str">
        <f t="shared" ref="G67:G82" si="52">Q246</f>
        <v>Furniture</v>
      </c>
      <c r="H67" s="390" t="str">
        <f t="shared" ref="H67:I67" si="49">O246</f>
        <v>Unused</v>
      </c>
      <c r="I67" s="391" t="str">
        <f t="shared" si="49"/>
        <v>Out of Pocket</v>
      </c>
      <c r="J67" s="392" t="str">
        <f t="shared" ref="J67:M67" si="50">R246</f>
        <v>Lease</v>
      </c>
      <c r="K67" s="393" t="str">
        <f t="shared" si="50"/>
        <v>Tax</v>
      </c>
      <c r="L67" s="393" t="str">
        <f t="shared" si="50"/>
        <v>Total Bill</v>
      </c>
      <c r="M67" s="394" t="str">
        <f t="shared" si="50"/>
        <v>M&amp;IE</v>
      </c>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10" t="s">
        <v>2</v>
      </c>
      <c r="AO67" s="183"/>
      <c r="AP67" s="183"/>
      <c r="AQ67" s="184" t="str">
        <f t="shared" si="23"/>
        <v/>
      </c>
      <c r="AR67" s="185"/>
      <c r="AS67" s="186"/>
      <c r="AT67" s="187" t="str">
        <f t="shared" si="24"/>
        <v/>
      </c>
      <c r="AU67" s="213"/>
      <c r="AV67" s="209"/>
      <c r="AW67" s="190"/>
      <c r="AX67" s="191"/>
      <c r="AY67" s="192"/>
      <c r="AZ67" s="214"/>
      <c r="BA67" s="194"/>
      <c r="BB67" s="196"/>
      <c r="BC67" s="196"/>
      <c r="BD67" s="195"/>
      <c r="BE67" s="197"/>
      <c r="BF67" s="198">
        <f t="shared" si="25"/>
        <v>0</v>
      </c>
      <c r="BG67" s="199"/>
      <c r="BH67" s="210"/>
      <c r="BI67" s="185"/>
      <c r="BJ67" s="185"/>
      <c r="BK67" s="185"/>
      <c r="BL67" s="185"/>
      <c r="BM67" s="199"/>
      <c r="BN67" s="211"/>
      <c r="BO67" s="199"/>
      <c r="BP67" s="199"/>
      <c r="BQ67" s="203" t="str">
        <f t="shared" si="26"/>
        <v/>
      </c>
      <c r="BR67" s="183"/>
      <c r="BS67" s="204"/>
      <c r="BT67" s="184" t="str">
        <f t="shared" si="27"/>
        <v/>
      </c>
      <c r="BU67" s="204"/>
      <c r="BV67" s="204"/>
      <c r="BW67" s="204"/>
      <c r="BX67" s="205"/>
      <c r="BY67" s="205" t="str">
        <f t="shared" si="28"/>
        <v/>
      </c>
      <c r="BZ67" s="205"/>
      <c r="CA67" s="173"/>
      <c r="CB67" s="173"/>
      <c r="CC67" s="173"/>
      <c r="CD67" s="173"/>
      <c r="CE67" s="173"/>
      <c r="CF67" s="173"/>
      <c r="CG67" s="13"/>
      <c r="CH67" s="13"/>
      <c r="CI67" s="13"/>
      <c r="CJ67" s="13"/>
      <c r="CK67" s="13"/>
      <c r="CL67" s="13"/>
      <c r="CM67" s="13"/>
      <c r="CN67" s="13"/>
      <c r="CO67" s="13"/>
      <c r="CP67" s="13"/>
      <c r="CQ67" s="13"/>
      <c r="CR67" s="13"/>
      <c r="CS67" s="13"/>
      <c r="CT67" s="13"/>
      <c r="CU67" s="13"/>
      <c r="CV67" s="13" t="s">
        <v>2</v>
      </c>
      <c r="CW67" s="173"/>
      <c r="CX67" s="173"/>
      <c r="CY67" s="173"/>
      <c r="CZ67" s="173"/>
      <c r="DA67" s="173"/>
      <c r="DB67" s="173"/>
      <c r="DC67" s="173"/>
      <c r="DD67" s="173"/>
      <c r="DE67" s="173"/>
      <c r="DF67" s="173"/>
      <c r="DG67" s="30"/>
      <c r="DH67" s="30"/>
      <c r="DI67" s="30"/>
      <c r="DJ67" s="30"/>
      <c r="DK67" s="30"/>
      <c r="DL67" s="30"/>
      <c r="DM67" s="30"/>
      <c r="DN67" s="30"/>
      <c r="DO67" s="30"/>
      <c r="DP67" s="30"/>
      <c r="DQ67" s="30"/>
      <c r="DR67" s="30"/>
      <c r="DS67" s="30"/>
      <c r="DT67" s="30"/>
      <c r="DU67" s="30"/>
    </row>
    <row r="68">
      <c r="A68" s="237">
        <v>1.0</v>
      </c>
      <c r="B68" s="395" t="str">
        <f t="shared" ref="B68:B82" si="55">I247</f>
        <v/>
      </c>
      <c r="C68" s="59" t="str">
        <f t="shared" ref="C68:F68" si="51">K247</f>
        <v/>
      </c>
      <c r="D68" s="386">
        <f t="shared" si="51"/>
        <v>0</v>
      </c>
      <c r="E68" s="387">
        <f t="shared" si="51"/>
        <v>0</v>
      </c>
      <c r="F68" s="388">
        <f t="shared" si="51"/>
        <v>0</v>
      </c>
      <c r="G68" s="389">
        <f t="shared" si="52"/>
        <v>0</v>
      </c>
      <c r="H68" s="390">
        <f t="shared" ref="H68:I68" si="53">O247</f>
        <v>0</v>
      </c>
      <c r="I68" s="396">
        <f t="shared" si="53"/>
        <v>0</v>
      </c>
      <c r="J68" s="397">
        <f t="shared" ref="J68:M68" si="54">R247</f>
        <v>0</v>
      </c>
      <c r="K68" s="393" t="str">
        <f t="shared" si="54"/>
        <v>#DIV/0!</v>
      </c>
      <c r="L68" s="393" t="str">
        <f t="shared" si="54"/>
        <v>#DIV/0!</v>
      </c>
      <c r="M68" s="398">
        <f t="shared" si="54"/>
        <v>0</v>
      </c>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10" t="s">
        <v>2</v>
      </c>
      <c r="AO68" s="183"/>
      <c r="AP68" s="183"/>
      <c r="AQ68" s="184" t="str">
        <f t="shared" si="23"/>
        <v/>
      </c>
      <c r="AR68" s="185"/>
      <c r="AS68" s="186"/>
      <c r="AT68" s="187" t="str">
        <f t="shared" si="24"/>
        <v/>
      </c>
      <c r="AU68" s="213"/>
      <c r="AV68" s="209"/>
      <c r="AW68" s="190"/>
      <c r="AX68" s="191"/>
      <c r="AY68" s="192"/>
      <c r="AZ68" s="214"/>
      <c r="BA68" s="194"/>
      <c r="BB68" s="196"/>
      <c r="BC68" s="196"/>
      <c r="BD68" s="195"/>
      <c r="BE68" s="197"/>
      <c r="BF68" s="198">
        <f t="shared" si="25"/>
        <v>0</v>
      </c>
      <c r="BG68" s="199"/>
      <c r="BH68" s="210"/>
      <c r="BI68" s="185"/>
      <c r="BJ68" s="185"/>
      <c r="BK68" s="185"/>
      <c r="BL68" s="185"/>
      <c r="BM68" s="199"/>
      <c r="BN68" s="211"/>
      <c r="BO68" s="199"/>
      <c r="BP68" s="199"/>
      <c r="BQ68" s="203" t="str">
        <f t="shared" si="26"/>
        <v/>
      </c>
      <c r="BR68" s="183"/>
      <c r="BS68" s="204"/>
      <c r="BT68" s="184" t="str">
        <f t="shared" si="27"/>
        <v/>
      </c>
      <c r="BU68" s="204"/>
      <c r="BV68" s="204"/>
      <c r="BW68" s="204"/>
      <c r="BX68" s="205"/>
      <c r="BY68" s="205" t="str">
        <f t="shared" si="28"/>
        <v/>
      </c>
      <c r="BZ68" s="205"/>
      <c r="CA68" s="173"/>
      <c r="CB68" s="173"/>
      <c r="CC68" s="173"/>
      <c r="CD68" s="173"/>
      <c r="CE68" s="173"/>
      <c r="CF68" s="173"/>
      <c r="CG68" s="13"/>
      <c r="CH68" s="13"/>
      <c r="CI68" s="13"/>
      <c r="CJ68" s="13"/>
      <c r="CK68" s="13"/>
      <c r="CL68" s="13"/>
      <c r="CM68" s="13"/>
      <c r="CN68" s="13"/>
      <c r="CO68" s="13"/>
      <c r="CP68" s="13"/>
      <c r="CQ68" s="13"/>
      <c r="CR68" s="13"/>
      <c r="CS68" s="13"/>
      <c r="CT68" s="13"/>
      <c r="CU68" s="13"/>
      <c r="CV68" s="13" t="s">
        <v>2</v>
      </c>
      <c r="CW68" s="173"/>
      <c r="CX68" s="173"/>
      <c r="CY68" s="173"/>
      <c r="CZ68" s="173"/>
      <c r="DA68" s="173"/>
      <c r="DB68" s="173"/>
      <c r="DC68" s="173"/>
      <c r="DD68" s="173"/>
      <c r="DE68" s="173"/>
      <c r="DF68" s="173"/>
      <c r="DG68" s="30"/>
      <c r="DH68" s="30"/>
      <c r="DI68" s="30"/>
      <c r="DJ68" s="30"/>
      <c r="DK68" s="30"/>
      <c r="DL68" s="30"/>
      <c r="DM68" s="30"/>
      <c r="DN68" s="30"/>
      <c r="DO68" s="30"/>
      <c r="DP68" s="30"/>
      <c r="DQ68" s="30"/>
      <c r="DR68" s="30"/>
      <c r="DS68" s="30"/>
      <c r="DT68" s="30"/>
      <c r="DU68" s="30"/>
    </row>
    <row r="69">
      <c r="A69" s="21">
        <f t="shared" ref="A69:A82" si="59">A68+1</f>
        <v>2</v>
      </c>
      <c r="B69" s="395" t="str">
        <f t="shared" si="55"/>
        <v/>
      </c>
      <c r="C69" s="59" t="str">
        <f t="shared" ref="C69:F69" si="56">K248</f>
        <v/>
      </c>
      <c r="D69" s="386">
        <f t="shared" si="56"/>
        <v>0</v>
      </c>
      <c r="E69" s="387">
        <f t="shared" si="56"/>
        <v>0</v>
      </c>
      <c r="F69" s="388">
        <f t="shared" si="56"/>
        <v>0</v>
      </c>
      <c r="G69" s="389">
        <f t="shared" si="52"/>
        <v>0</v>
      </c>
      <c r="H69" s="390">
        <f t="shared" ref="H69:I69" si="57">O248</f>
        <v>0</v>
      </c>
      <c r="I69" s="396">
        <f t="shared" si="57"/>
        <v>0</v>
      </c>
      <c r="J69" s="397">
        <f t="shared" ref="J69:M69" si="58">R248</f>
        <v>0</v>
      </c>
      <c r="K69" s="393" t="str">
        <f t="shared" si="58"/>
        <v>#DIV/0!</v>
      </c>
      <c r="L69" s="393" t="str">
        <f t="shared" si="58"/>
        <v>#DIV/0!</v>
      </c>
      <c r="M69" s="398">
        <f t="shared" si="58"/>
        <v>0</v>
      </c>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10" t="s">
        <v>2</v>
      </c>
      <c r="AO69" s="183"/>
      <c r="AP69" s="205"/>
      <c r="AQ69" s="184" t="str">
        <f t="shared" si="23"/>
        <v/>
      </c>
      <c r="AR69" s="300"/>
      <c r="AS69" s="301"/>
      <c r="AT69" s="187" t="str">
        <f t="shared" si="24"/>
        <v/>
      </c>
      <c r="AU69" s="213"/>
      <c r="AV69" s="229"/>
      <c r="AW69" s="256"/>
      <c r="AX69" s="276"/>
      <c r="AY69" s="399" t="s">
        <v>202</v>
      </c>
      <c r="AZ69" s="291"/>
      <c r="BA69" s="291"/>
      <c r="BB69" s="196"/>
      <c r="BC69" s="196"/>
      <c r="BD69" s="196"/>
      <c r="BE69" s="197"/>
      <c r="BF69" s="198">
        <f t="shared" si="25"/>
        <v>0</v>
      </c>
      <c r="BG69" s="318"/>
      <c r="BH69" s="400"/>
      <c r="BI69" s="301"/>
      <c r="BJ69" s="185"/>
      <c r="BK69" s="185"/>
      <c r="BL69" s="185"/>
      <c r="BM69" s="318"/>
      <c r="BN69" s="401"/>
      <c r="BO69" s="402"/>
      <c r="BP69" s="199"/>
      <c r="BQ69" s="203" t="str">
        <f t="shared" si="26"/>
        <v/>
      </c>
      <c r="BR69" s="183"/>
      <c r="BS69" s="204"/>
      <c r="BT69" s="184" t="str">
        <f t="shared" si="27"/>
        <v/>
      </c>
      <c r="BU69" s="204"/>
      <c r="BV69" s="204"/>
      <c r="BW69" s="204"/>
      <c r="BX69" s="205"/>
      <c r="BY69" s="205" t="str">
        <f t="shared" si="28"/>
        <v/>
      </c>
      <c r="BZ69" s="205"/>
      <c r="CA69" s="173"/>
      <c r="CB69" s="173"/>
      <c r="CC69" s="173"/>
      <c r="CD69" s="173"/>
      <c r="CE69" s="173"/>
      <c r="CF69" s="173"/>
      <c r="CG69" s="13"/>
      <c r="CH69" s="13"/>
      <c r="CI69" s="13"/>
      <c r="CJ69" s="13"/>
      <c r="CK69" s="13"/>
      <c r="CL69" s="13"/>
      <c r="CM69" s="13"/>
      <c r="CN69" s="13"/>
      <c r="CO69" s="13"/>
      <c r="CP69" s="13"/>
      <c r="CQ69" s="13"/>
      <c r="CR69" s="13"/>
      <c r="CS69" s="13"/>
      <c r="CT69" s="13"/>
      <c r="CU69" s="13"/>
      <c r="CV69" s="13" t="s">
        <v>2</v>
      </c>
      <c r="CW69" s="173"/>
      <c r="CX69" s="173"/>
      <c r="CY69" s="173"/>
      <c r="CZ69" s="173"/>
      <c r="DA69" s="173"/>
      <c r="DB69" s="173"/>
      <c r="DC69" s="173"/>
      <c r="DD69" s="173"/>
      <c r="DE69" s="173"/>
      <c r="DF69" s="173"/>
      <c r="DG69" s="30"/>
      <c r="DH69" s="30"/>
      <c r="DI69" s="30"/>
      <c r="DJ69" s="30"/>
      <c r="DK69" s="30"/>
      <c r="DL69" s="30"/>
      <c r="DM69" s="30"/>
      <c r="DN69" s="30"/>
      <c r="DO69" s="30"/>
      <c r="DP69" s="30"/>
      <c r="DQ69" s="30"/>
      <c r="DR69" s="30"/>
      <c r="DS69" s="30"/>
      <c r="DT69" s="30"/>
      <c r="DU69" s="30"/>
    </row>
    <row r="70">
      <c r="A70" s="21">
        <f t="shared" si="59"/>
        <v>3</v>
      </c>
      <c r="B70" s="395" t="str">
        <f t="shared" si="55"/>
        <v/>
      </c>
      <c r="C70" s="59" t="str">
        <f t="shared" ref="C70:F70" si="60">K249</f>
        <v/>
      </c>
      <c r="D70" s="386" t="str">
        <f t="shared" si="60"/>
        <v/>
      </c>
      <c r="E70" s="387" t="str">
        <f t="shared" si="60"/>
        <v/>
      </c>
      <c r="F70" s="388" t="str">
        <f t="shared" si="60"/>
        <v/>
      </c>
      <c r="G70" s="389" t="str">
        <f t="shared" si="52"/>
        <v/>
      </c>
      <c r="H70" s="390" t="str">
        <f t="shared" ref="H70:I70" si="61">O249</f>
        <v/>
      </c>
      <c r="I70" s="396" t="str">
        <f t="shared" si="61"/>
        <v/>
      </c>
      <c r="J70" s="397">
        <f t="shared" ref="J70:M70" si="62">R249</f>
        <v>0</v>
      </c>
      <c r="K70" s="393" t="str">
        <f t="shared" si="62"/>
        <v>#DIV/0!</v>
      </c>
      <c r="L70" s="393" t="str">
        <f t="shared" si="62"/>
        <v>#DIV/0!</v>
      </c>
      <c r="M70" s="398" t="str">
        <f t="shared" si="62"/>
        <v/>
      </c>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10" t="s">
        <v>2</v>
      </c>
      <c r="AO70" s="183"/>
      <c r="AP70" s="205"/>
      <c r="AQ70" s="184" t="str">
        <f t="shared" si="23"/>
        <v/>
      </c>
      <c r="AR70" s="300"/>
      <c r="AS70" s="301"/>
      <c r="AT70" s="187" t="str">
        <f t="shared" si="24"/>
        <v/>
      </c>
      <c r="AU70" s="213"/>
      <c r="AV70" s="371"/>
      <c r="AW70" s="256"/>
      <c r="AX70" s="276"/>
      <c r="AY70" s="192"/>
      <c r="AZ70" s="194"/>
      <c r="BA70" s="291"/>
      <c r="BB70" s="196"/>
      <c r="BC70" s="196"/>
      <c r="BD70" s="196"/>
      <c r="BE70" s="197"/>
      <c r="BF70" s="198">
        <f t="shared" si="25"/>
        <v>0</v>
      </c>
      <c r="BG70" s="318"/>
      <c r="BH70" s="372"/>
      <c r="BI70" s="301"/>
      <c r="BJ70" s="185"/>
      <c r="BK70" s="185"/>
      <c r="BL70" s="205"/>
      <c r="BM70" s="374"/>
      <c r="BN70" s="211"/>
      <c r="BO70" s="199"/>
      <c r="BP70" s="199"/>
      <c r="BQ70" s="203" t="str">
        <f t="shared" si="26"/>
        <v/>
      </c>
      <c r="BR70" s="205"/>
      <c r="BS70" s="204"/>
      <c r="BT70" s="184" t="str">
        <f t="shared" si="27"/>
        <v/>
      </c>
      <c r="BU70" s="204"/>
      <c r="BV70" s="204"/>
      <c r="BW70" s="204"/>
      <c r="BX70" s="205"/>
      <c r="BY70" s="205" t="str">
        <f t="shared" si="28"/>
        <v/>
      </c>
      <c r="BZ70" s="205"/>
      <c r="CA70" s="173"/>
      <c r="CB70" s="173"/>
      <c r="CC70" s="173"/>
      <c r="CD70" s="173"/>
      <c r="CE70" s="173"/>
      <c r="CF70" s="173"/>
      <c r="CG70" s="13"/>
      <c r="CH70" s="13"/>
      <c r="CI70" s="13"/>
      <c r="CJ70" s="13"/>
      <c r="CK70" s="13"/>
      <c r="CL70" s="13"/>
      <c r="CM70" s="13"/>
      <c r="CN70" s="13"/>
      <c r="CO70" s="13"/>
      <c r="CP70" s="13"/>
      <c r="CQ70" s="13"/>
      <c r="CR70" s="13"/>
      <c r="CS70" s="13"/>
      <c r="CT70" s="13"/>
      <c r="CU70" s="13"/>
      <c r="CV70" s="13" t="s">
        <v>2</v>
      </c>
      <c r="CW70" s="173"/>
      <c r="CX70" s="173"/>
      <c r="CY70" s="173"/>
      <c r="CZ70" s="173"/>
      <c r="DA70" s="173"/>
      <c r="DB70" s="173"/>
      <c r="DC70" s="173"/>
      <c r="DD70" s="173"/>
      <c r="DE70" s="173"/>
      <c r="DF70" s="173"/>
      <c r="DG70" s="30"/>
      <c r="DH70" s="30"/>
      <c r="DI70" s="30"/>
      <c r="DJ70" s="30"/>
      <c r="DK70" s="30"/>
      <c r="DL70" s="30"/>
      <c r="DM70" s="30"/>
      <c r="DN70" s="30"/>
      <c r="DO70" s="30"/>
      <c r="DP70" s="30"/>
      <c r="DQ70" s="30"/>
      <c r="DR70" s="30"/>
      <c r="DS70" s="30"/>
      <c r="DT70" s="30"/>
      <c r="DU70" s="30"/>
    </row>
    <row r="71">
      <c r="A71" s="21">
        <f t="shared" si="59"/>
        <v>4</v>
      </c>
      <c r="B71" s="395" t="str">
        <f t="shared" si="55"/>
        <v/>
      </c>
      <c r="C71" s="59" t="str">
        <f t="shared" ref="C71:F71" si="63">K250</f>
        <v/>
      </c>
      <c r="D71" s="386" t="str">
        <f t="shared" si="63"/>
        <v/>
      </c>
      <c r="E71" s="387" t="str">
        <f t="shared" si="63"/>
        <v/>
      </c>
      <c r="F71" s="388" t="str">
        <f t="shared" si="63"/>
        <v/>
      </c>
      <c r="G71" s="389" t="str">
        <f t="shared" si="52"/>
        <v/>
      </c>
      <c r="H71" s="390" t="str">
        <f t="shared" ref="H71:I71" si="64">O250</f>
        <v/>
      </c>
      <c r="I71" s="396" t="str">
        <f t="shared" si="64"/>
        <v/>
      </c>
      <c r="J71" s="397">
        <f t="shared" ref="J71:M71" si="65">R250</f>
        <v>0</v>
      </c>
      <c r="K71" s="393" t="str">
        <f t="shared" si="65"/>
        <v>#DIV/0!</v>
      </c>
      <c r="L71" s="393" t="str">
        <f t="shared" si="65"/>
        <v>#DIV/0!</v>
      </c>
      <c r="M71" s="398" t="str">
        <f t="shared" si="65"/>
        <v/>
      </c>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10" t="s">
        <v>2</v>
      </c>
      <c r="AO71" s="183"/>
      <c r="AP71" s="205"/>
      <c r="AQ71" s="184" t="str">
        <f t="shared" si="23"/>
        <v/>
      </c>
      <c r="AR71" s="300"/>
      <c r="AS71" s="301"/>
      <c r="AT71" s="187" t="str">
        <f t="shared" si="24"/>
        <v/>
      </c>
      <c r="AU71" s="228"/>
      <c r="AV71" s="189"/>
      <c r="AW71" s="307"/>
      <c r="AX71" s="276"/>
      <c r="AY71" s="192"/>
      <c r="AZ71" s="194"/>
      <c r="BA71" s="291"/>
      <c r="BB71" s="195"/>
      <c r="BC71" s="196"/>
      <c r="BD71" s="196"/>
      <c r="BE71" s="197"/>
      <c r="BF71" s="198">
        <f t="shared" si="25"/>
        <v>0</v>
      </c>
      <c r="BG71" s="199"/>
      <c r="BH71" s="210"/>
      <c r="BI71" s="301"/>
      <c r="BJ71" s="185"/>
      <c r="BK71" s="185"/>
      <c r="BL71" s="185"/>
      <c r="BM71" s="199"/>
      <c r="BN71" s="211"/>
      <c r="BO71" s="199"/>
      <c r="BP71" s="199"/>
      <c r="BQ71" s="203" t="str">
        <f t="shared" si="26"/>
        <v/>
      </c>
      <c r="BR71" s="183"/>
      <c r="BS71" s="204"/>
      <c r="BT71" s="184" t="str">
        <f t="shared" si="27"/>
        <v/>
      </c>
      <c r="BU71" s="204"/>
      <c r="BV71" s="204"/>
      <c r="BW71" s="204"/>
      <c r="BX71" s="205"/>
      <c r="BY71" s="205" t="str">
        <f t="shared" si="28"/>
        <v/>
      </c>
      <c r="BZ71" s="205"/>
      <c r="CA71" s="173"/>
      <c r="CB71" s="173"/>
      <c r="CC71" s="173"/>
      <c r="CD71" s="173"/>
      <c r="CE71" s="173"/>
      <c r="CF71" s="173"/>
      <c r="CG71" s="13"/>
      <c r="CH71" s="13"/>
      <c r="CI71" s="13"/>
      <c r="CJ71" s="13"/>
      <c r="CK71" s="13"/>
      <c r="CL71" s="13"/>
      <c r="CM71" s="13"/>
      <c r="CN71" s="13"/>
      <c r="CO71" s="13"/>
      <c r="CP71" s="13"/>
      <c r="CQ71" s="13"/>
      <c r="CR71" s="13"/>
      <c r="CS71" s="13"/>
      <c r="CT71" s="13"/>
      <c r="CU71" s="13"/>
      <c r="CV71" s="13" t="s">
        <v>2</v>
      </c>
      <c r="CW71" s="173"/>
      <c r="CX71" s="173"/>
      <c r="CY71" s="173"/>
      <c r="CZ71" s="173"/>
      <c r="DA71" s="173"/>
      <c r="DB71" s="173"/>
      <c r="DC71" s="173"/>
      <c r="DD71" s="173"/>
      <c r="DE71" s="173"/>
      <c r="DF71" s="173"/>
      <c r="DG71" s="30"/>
      <c r="DH71" s="30"/>
      <c r="DI71" s="30"/>
      <c r="DJ71" s="30"/>
      <c r="DK71" s="30"/>
      <c r="DL71" s="30"/>
      <c r="DM71" s="30"/>
      <c r="DN71" s="30"/>
      <c r="DO71" s="30"/>
      <c r="DP71" s="30"/>
      <c r="DQ71" s="30"/>
      <c r="DR71" s="30"/>
      <c r="DS71" s="30"/>
      <c r="DT71" s="30"/>
      <c r="DU71" s="30"/>
    </row>
    <row r="72">
      <c r="A72" s="21">
        <f t="shared" si="59"/>
        <v>5</v>
      </c>
      <c r="B72" s="395" t="str">
        <f t="shared" si="55"/>
        <v/>
      </c>
      <c r="C72" s="59" t="str">
        <f t="shared" ref="C72:F72" si="66">K251</f>
        <v/>
      </c>
      <c r="D72" s="386" t="str">
        <f t="shared" si="66"/>
        <v/>
      </c>
      <c r="E72" s="387" t="str">
        <f t="shared" si="66"/>
        <v/>
      </c>
      <c r="F72" s="388" t="str">
        <f t="shared" si="66"/>
        <v/>
      </c>
      <c r="G72" s="389" t="str">
        <f t="shared" si="52"/>
        <v/>
      </c>
      <c r="H72" s="390" t="str">
        <f t="shared" ref="H72:I72" si="67">O251</f>
        <v/>
      </c>
      <c r="I72" s="396" t="str">
        <f t="shared" si="67"/>
        <v/>
      </c>
      <c r="J72" s="397">
        <f t="shared" ref="J72:M72" si="68">R251</f>
        <v>0</v>
      </c>
      <c r="K72" s="393" t="str">
        <f t="shared" si="68"/>
        <v>#DIV/0!</v>
      </c>
      <c r="L72" s="393" t="str">
        <f t="shared" si="68"/>
        <v>#DIV/0!</v>
      </c>
      <c r="M72" s="398" t="str">
        <f t="shared" si="68"/>
        <v/>
      </c>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10" t="s">
        <v>2</v>
      </c>
      <c r="AO72" s="183"/>
      <c r="AP72" s="205"/>
      <c r="AQ72" s="184" t="str">
        <f t="shared" si="23"/>
        <v/>
      </c>
      <c r="AR72" s="300"/>
      <c r="AS72" s="301"/>
      <c r="AT72" s="187" t="str">
        <f t="shared" si="24"/>
        <v/>
      </c>
      <c r="AU72" s="213"/>
      <c r="AV72" s="403"/>
      <c r="AW72" s="307"/>
      <c r="AX72" s="276"/>
      <c r="AY72" s="192"/>
      <c r="AZ72" s="194"/>
      <c r="BA72" s="291"/>
      <c r="BB72" s="196"/>
      <c r="BC72" s="196"/>
      <c r="BD72" s="196"/>
      <c r="BE72" s="197"/>
      <c r="BF72" s="198">
        <f t="shared" si="25"/>
        <v>0</v>
      </c>
      <c r="BG72" s="318"/>
      <c r="BH72" s="372"/>
      <c r="BI72" s="301"/>
      <c r="BJ72" s="185"/>
      <c r="BK72" s="185"/>
      <c r="BL72" s="205"/>
      <c r="BM72" s="374"/>
      <c r="BN72" s="211"/>
      <c r="BO72" s="199"/>
      <c r="BP72" s="199"/>
      <c r="BQ72" s="203" t="str">
        <f t="shared" si="26"/>
        <v/>
      </c>
      <c r="BR72" s="205"/>
      <c r="BS72" s="204"/>
      <c r="BT72" s="184" t="str">
        <f t="shared" si="27"/>
        <v/>
      </c>
      <c r="BU72" s="204"/>
      <c r="BV72" s="204"/>
      <c r="BW72" s="204"/>
      <c r="BX72" s="205"/>
      <c r="BY72" s="205" t="str">
        <f t="shared" si="28"/>
        <v/>
      </c>
      <c r="BZ72" s="205"/>
      <c r="CA72" s="173"/>
      <c r="CB72" s="173"/>
      <c r="CC72" s="173"/>
      <c r="CD72" s="173"/>
      <c r="CE72" s="173"/>
      <c r="CF72" s="173"/>
      <c r="CG72" s="13"/>
      <c r="CH72" s="13"/>
      <c r="CI72" s="13"/>
      <c r="CJ72" s="13"/>
      <c r="CK72" s="13"/>
      <c r="CL72" s="13"/>
      <c r="CM72" s="13"/>
      <c r="CN72" s="13"/>
      <c r="CO72" s="13"/>
      <c r="CP72" s="13"/>
      <c r="CQ72" s="13"/>
      <c r="CR72" s="13"/>
      <c r="CS72" s="13"/>
      <c r="CT72" s="13"/>
      <c r="CU72" s="13"/>
      <c r="CV72" s="13" t="s">
        <v>2</v>
      </c>
      <c r="CW72" s="173"/>
      <c r="CX72" s="173"/>
      <c r="CY72" s="173"/>
      <c r="CZ72" s="173"/>
      <c r="DA72" s="173"/>
      <c r="DB72" s="173"/>
      <c r="DC72" s="173"/>
      <c r="DD72" s="173"/>
      <c r="DE72" s="173"/>
      <c r="DF72" s="173"/>
      <c r="DG72" s="30"/>
      <c r="DH72" s="30"/>
      <c r="DI72" s="30"/>
      <c r="DJ72" s="30"/>
      <c r="DK72" s="30"/>
      <c r="DL72" s="30"/>
      <c r="DM72" s="30"/>
      <c r="DN72" s="30"/>
      <c r="DO72" s="30"/>
      <c r="DP72" s="30"/>
      <c r="DQ72" s="30"/>
      <c r="DR72" s="30"/>
      <c r="DS72" s="30"/>
      <c r="DT72" s="30"/>
      <c r="DU72" s="30"/>
    </row>
    <row r="73">
      <c r="A73" s="21">
        <f t="shared" si="59"/>
        <v>6</v>
      </c>
      <c r="B73" s="395" t="str">
        <f t="shared" si="55"/>
        <v/>
      </c>
      <c r="C73" s="59" t="str">
        <f t="shared" ref="C73:F73" si="69">K252</f>
        <v/>
      </c>
      <c r="D73" s="386" t="str">
        <f t="shared" si="69"/>
        <v/>
      </c>
      <c r="E73" s="387" t="str">
        <f t="shared" si="69"/>
        <v/>
      </c>
      <c r="F73" s="388" t="str">
        <f t="shared" si="69"/>
        <v/>
      </c>
      <c r="G73" s="389" t="str">
        <f t="shared" si="52"/>
        <v/>
      </c>
      <c r="H73" s="390" t="str">
        <f t="shared" ref="H73:I73" si="70">O252</f>
        <v/>
      </c>
      <c r="I73" s="396" t="str">
        <f t="shared" si="70"/>
        <v/>
      </c>
      <c r="J73" s="397">
        <f t="shared" ref="J73:M73" si="71">R252</f>
        <v>0</v>
      </c>
      <c r="K73" s="393" t="str">
        <f t="shared" si="71"/>
        <v>#DIV/0!</v>
      </c>
      <c r="L73" s="393" t="str">
        <f t="shared" si="71"/>
        <v>#DIV/0!</v>
      </c>
      <c r="M73" s="398" t="str">
        <f t="shared" si="71"/>
        <v/>
      </c>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10" t="s">
        <v>2</v>
      </c>
      <c r="AO73" s="183"/>
      <c r="AP73" s="205"/>
      <c r="AQ73" s="184" t="str">
        <f t="shared" si="23"/>
        <v/>
      </c>
      <c r="AR73" s="300"/>
      <c r="AS73" s="301"/>
      <c r="AT73" s="187" t="str">
        <f t="shared" si="24"/>
        <v/>
      </c>
      <c r="AU73" s="213"/>
      <c r="AV73" s="371"/>
      <c r="AW73" s="307"/>
      <c r="AX73" s="276"/>
      <c r="AY73" s="192"/>
      <c r="AZ73" s="194"/>
      <c r="BA73" s="291"/>
      <c r="BB73" s="196"/>
      <c r="BC73" s="196"/>
      <c r="BD73" s="196"/>
      <c r="BE73" s="197"/>
      <c r="BF73" s="198">
        <f t="shared" si="25"/>
        <v>0</v>
      </c>
      <c r="BG73" s="318"/>
      <c r="BH73" s="372"/>
      <c r="BI73" s="301"/>
      <c r="BJ73" s="185"/>
      <c r="BK73" s="185"/>
      <c r="BL73" s="205"/>
      <c r="BM73" s="374"/>
      <c r="BN73" s="211"/>
      <c r="BO73" s="199"/>
      <c r="BP73" s="199"/>
      <c r="BQ73" s="203" t="str">
        <f t="shared" si="26"/>
        <v/>
      </c>
      <c r="BR73" s="205"/>
      <c r="BS73" s="204"/>
      <c r="BT73" s="184" t="str">
        <f t="shared" si="27"/>
        <v/>
      </c>
      <c r="BU73" s="204"/>
      <c r="BV73" s="204"/>
      <c r="BW73" s="204"/>
      <c r="BX73" s="205"/>
      <c r="BY73" s="205" t="str">
        <f t="shared" si="28"/>
        <v/>
      </c>
      <c r="BZ73" s="205"/>
      <c r="CA73" s="173"/>
      <c r="CB73" s="173"/>
      <c r="CC73" s="173"/>
      <c r="CD73" s="173"/>
      <c r="CE73" s="173"/>
      <c r="CF73" s="173"/>
      <c r="CG73" s="13"/>
      <c r="CH73" s="13"/>
      <c r="CI73" s="13"/>
      <c r="CJ73" s="13"/>
      <c r="CK73" s="13"/>
      <c r="CL73" s="13"/>
      <c r="CM73" s="13"/>
      <c r="CN73" s="13"/>
      <c r="CO73" s="13"/>
      <c r="CP73" s="13"/>
      <c r="CQ73" s="13"/>
      <c r="CR73" s="13"/>
      <c r="CS73" s="13"/>
      <c r="CT73" s="13"/>
      <c r="CU73" s="13"/>
      <c r="CV73" s="13" t="s">
        <v>2</v>
      </c>
      <c r="CW73" s="173"/>
      <c r="CX73" s="173"/>
      <c r="CY73" s="173"/>
      <c r="CZ73" s="173"/>
      <c r="DA73" s="173"/>
      <c r="DB73" s="173"/>
      <c r="DC73" s="173"/>
      <c r="DD73" s="173"/>
      <c r="DE73" s="173"/>
      <c r="DF73" s="173"/>
      <c r="DG73" s="30"/>
      <c r="DH73" s="30"/>
      <c r="DI73" s="30"/>
      <c r="DJ73" s="30"/>
      <c r="DK73" s="30"/>
      <c r="DL73" s="30"/>
      <c r="DM73" s="30"/>
      <c r="DN73" s="30"/>
      <c r="DO73" s="30"/>
      <c r="DP73" s="30"/>
      <c r="DQ73" s="30"/>
      <c r="DR73" s="30"/>
      <c r="DS73" s="30"/>
      <c r="DT73" s="30"/>
      <c r="DU73" s="30"/>
    </row>
    <row r="74">
      <c r="A74" s="21">
        <f t="shared" si="59"/>
        <v>7</v>
      </c>
      <c r="B74" s="395" t="str">
        <f t="shared" si="55"/>
        <v/>
      </c>
      <c r="C74" s="59" t="str">
        <f t="shared" ref="C74:F74" si="72">K253</f>
        <v/>
      </c>
      <c r="D74" s="386" t="str">
        <f t="shared" si="72"/>
        <v/>
      </c>
      <c r="E74" s="387" t="str">
        <f t="shared" si="72"/>
        <v/>
      </c>
      <c r="F74" s="388" t="str">
        <f t="shared" si="72"/>
        <v/>
      </c>
      <c r="G74" s="389" t="str">
        <f t="shared" si="52"/>
        <v/>
      </c>
      <c r="H74" s="390" t="str">
        <f t="shared" ref="H74:I74" si="73">O253</f>
        <v/>
      </c>
      <c r="I74" s="396" t="str">
        <f t="shared" si="73"/>
        <v/>
      </c>
      <c r="J74" s="397">
        <f t="shared" ref="J74:M74" si="74">R253</f>
        <v>0</v>
      </c>
      <c r="K74" s="393" t="str">
        <f t="shared" si="74"/>
        <v>#DIV/0!</v>
      </c>
      <c r="L74" s="393" t="str">
        <f t="shared" si="74"/>
        <v>#DIV/0!</v>
      </c>
      <c r="M74" s="398" t="str">
        <f t="shared" si="74"/>
        <v/>
      </c>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10" t="s">
        <v>2</v>
      </c>
      <c r="AO74" s="183"/>
      <c r="AP74" s="205"/>
      <c r="AQ74" s="184" t="str">
        <f t="shared" si="23"/>
        <v/>
      </c>
      <c r="AR74" s="290"/>
      <c r="AS74" s="258"/>
      <c r="AT74" s="187" t="str">
        <f t="shared" si="24"/>
        <v/>
      </c>
      <c r="AU74" s="213"/>
      <c r="AV74" s="255"/>
      <c r="AW74" s="256"/>
      <c r="AX74" s="205"/>
      <c r="AY74" s="192"/>
      <c r="AZ74" s="214"/>
      <c r="BA74" s="291"/>
      <c r="BB74" s="196"/>
      <c r="BC74" s="196"/>
      <c r="BD74" s="196"/>
      <c r="BE74" s="255"/>
      <c r="BF74" s="198">
        <f t="shared" si="25"/>
        <v>0</v>
      </c>
      <c r="BG74" s="292"/>
      <c r="BH74" s="256"/>
      <c r="BI74" s="258"/>
      <c r="BJ74" s="205"/>
      <c r="BK74" s="185"/>
      <c r="BL74" s="205"/>
      <c r="BM74" s="293"/>
      <c r="BN74" s="211"/>
      <c r="BO74" s="205"/>
      <c r="BP74" s="205"/>
      <c r="BQ74" s="203" t="str">
        <f t="shared" si="26"/>
        <v/>
      </c>
      <c r="BR74" s="205"/>
      <c r="BS74" s="204"/>
      <c r="BT74" s="184" t="str">
        <f t="shared" si="27"/>
        <v/>
      </c>
      <c r="BU74" s="204"/>
      <c r="BV74" s="204"/>
      <c r="BW74" s="204"/>
      <c r="BX74" s="205"/>
      <c r="BY74" s="205" t="str">
        <f t="shared" si="28"/>
        <v/>
      </c>
      <c r="BZ74" s="205"/>
      <c r="CA74" s="173"/>
      <c r="CB74" s="173"/>
      <c r="CC74" s="173"/>
      <c r="CD74" s="173"/>
      <c r="CE74" s="173"/>
      <c r="CF74" s="173"/>
      <c r="CG74" s="13"/>
      <c r="CH74" s="13"/>
      <c r="CI74" s="13"/>
      <c r="CJ74" s="13"/>
      <c r="CK74" s="13"/>
      <c r="CL74" s="13"/>
      <c r="CM74" s="13"/>
      <c r="CN74" s="13"/>
      <c r="CO74" s="13"/>
      <c r="CP74" s="13"/>
      <c r="CQ74" s="13"/>
      <c r="CR74" s="13"/>
      <c r="CS74" s="13"/>
      <c r="CT74" s="13"/>
      <c r="CU74" s="13"/>
      <c r="CV74" s="13" t="s">
        <v>2</v>
      </c>
      <c r="CW74" s="173"/>
      <c r="CX74" s="173"/>
      <c r="CY74" s="173"/>
      <c r="CZ74" s="173"/>
      <c r="DA74" s="173"/>
      <c r="DB74" s="173"/>
      <c r="DC74" s="173"/>
      <c r="DD74" s="173"/>
      <c r="DE74" s="173"/>
      <c r="DF74" s="173"/>
      <c r="DG74" s="30"/>
      <c r="DH74" s="30"/>
      <c r="DI74" s="30"/>
      <c r="DJ74" s="30"/>
      <c r="DK74" s="30"/>
      <c r="DL74" s="30"/>
      <c r="DM74" s="30"/>
      <c r="DN74" s="30"/>
      <c r="DO74" s="30"/>
      <c r="DP74" s="30"/>
      <c r="DQ74" s="30"/>
      <c r="DR74" s="30"/>
      <c r="DS74" s="30"/>
      <c r="DT74" s="30"/>
      <c r="DU74" s="30"/>
    </row>
    <row r="75">
      <c r="A75" s="21">
        <f t="shared" si="59"/>
        <v>8</v>
      </c>
      <c r="B75" s="395" t="str">
        <f t="shared" si="55"/>
        <v/>
      </c>
      <c r="C75" s="59" t="str">
        <f t="shared" ref="C75:F75" si="75">K254</f>
        <v/>
      </c>
      <c r="D75" s="386" t="str">
        <f t="shared" si="75"/>
        <v/>
      </c>
      <c r="E75" s="387" t="str">
        <f t="shared" si="75"/>
        <v/>
      </c>
      <c r="F75" s="388" t="str">
        <f t="shared" si="75"/>
        <v/>
      </c>
      <c r="G75" s="389" t="str">
        <f t="shared" si="52"/>
        <v/>
      </c>
      <c r="H75" s="390" t="str">
        <f t="shared" ref="H75:I75" si="76">O254</f>
        <v/>
      </c>
      <c r="I75" s="396" t="str">
        <f t="shared" si="76"/>
        <v/>
      </c>
      <c r="J75" s="397">
        <f t="shared" ref="J75:M75" si="77">R254</f>
        <v>0</v>
      </c>
      <c r="K75" s="393" t="str">
        <f t="shared" si="77"/>
        <v>#DIV/0!</v>
      </c>
      <c r="L75" s="393" t="str">
        <f t="shared" si="77"/>
        <v>#DIV/0!</v>
      </c>
      <c r="M75" s="398" t="str">
        <f t="shared" si="77"/>
        <v/>
      </c>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10" t="s">
        <v>2</v>
      </c>
      <c r="AO75" s="183"/>
      <c r="AP75" s="205"/>
      <c r="AQ75" s="184" t="str">
        <f t="shared" si="23"/>
        <v/>
      </c>
      <c r="AR75" s="300"/>
      <c r="AS75" s="301"/>
      <c r="AT75" s="187" t="str">
        <f t="shared" si="24"/>
        <v/>
      </c>
      <c r="AU75" s="213"/>
      <c r="AV75" s="209"/>
      <c r="AW75" s="302"/>
      <c r="AX75" s="276"/>
      <c r="AY75" s="192"/>
      <c r="AZ75" s="291"/>
      <c r="BA75" s="291"/>
      <c r="BB75" s="196"/>
      <c r="BC75" s="196"/>
      <c r="BD75" s="196"/>
      <c r="BE75" s="197"/>
      <c r="BF75" s="198">
        <f t="shared" si="25"/>
        <v>0</v>
      </c>
      <c r="BG75" s="199"/>
      <c r="BH75" s="210"/>
      <c r="BI75" s="301"/>
      <c r="BJ75" s="185"/>
      <c r="BK75" s="185"/>
      <c r="BL75" s="185"/>
      <c r="BM75" s="199"/>
      <c r="BN75" s="211"/>
      <c r="BO75" s="199"/>
      <c r="BP75" s="199"/>
      <c r="BQ75" s="203" t="str">
        <f t="shared" si="26"/>
        <v/>
      </c>
      <c r="BR75" s="183"/>
      <c r="BS75" s="204"/>
      <c r="BT75" s="184" t="str">
        <f t="shared" si="27"/>
        <v/>
      </c>
      <c r="BU75" s="204"/>
      <c r="BV75" s="204"/>
      <c r="BW75" s="204"/>
      <c r="BX75" s="205"/>
      <c r="BY75" s="205" t="str">
        <f t="shared" si="28"/>
        <v/>
      </c>
      <c r="BZ75" s="205"/>
      <c r="CA75" s="173"/>
      <c r="CB75" s="173"/>
      <c r="CC75" s="173"/>
      <c r="CD75" s="173"/>
      <c r="CE75" s="173"/>
      <c r="CF75" s="173"/>
      <c r="CG75" s="13"/>
      <c r="CH75" s="13"/>
      <c r="CI75" s="13"/>
      <c r="CJ75" s="13"/>
      <c r="CK75" s="13"/>
      <c r="CL75" s="13"/>
      <c r="CM75" s="13"/>
      <c r="CN75" s="13"/>
      <c r="CO75" s="13"/>
      <c r="CP75" s="13"/>
      <c r="CQ75" s="13"/>
      <c r="CR75" s="13"/>
      <c r="CS75" s="13"/>
      <c r="CT75" s="13"/>
      <c r="CU75" s="13"/>
      <c r="CV75" s="13" t="s">
        <v>2</v>
      </c>
      <c r="CW75" s="173"/>
      <c r="CX75" s="173"/>
      <c r="CY75" s="173"/>
      <c r="CZ75" s="173"/>
      <c r="DA75" s="173"/>
      <c r="DB75" s="173"/>
      <c r="DC75" s="173"/>
      <c r="DD75" s="173"/>
      <c r="DE75" s="173"/>
      <c r="DF75" s="173"/>
      <c r="DG75" s="30"/>
      <c r="DH75" s="30"/>
      <c r="DI75" s="30"/>
      <c r="DJ75" s="30"/>
      <c r="DK75" s="30"/>
      <c r="DL75" s="30"/>
      <c r="DM75" s="30"/>
      <c r="DN75" s="30"/>
      <c r="DO75" s="30"/>
      <c r="DP75" s="30"/>
      <c r="DQ75" s="30"/>
      <c r="DR75" s="30"/>
      <c r="DS75" s="30"/>
      <c r="DT75" s="30"/>
      <c r="DU75" s="30"/>
    </row>
    <row r="76">
      <c r="A76" s="21">
        <f t="shared" si="59"/>
        <v>9</v>
      </c>
      <c r="B76" s="395" t="str">
        <f t="shared" si="55"/>
        <v/>
      </c>
      <c r="C76" s="59" t="str">
        <f t="shared" ref="C76:F76" si="78">K255</f>
        <v/>
      </c>
      <c r="D76" s="386" t="str">
        <f t="shared" si="78"/>
        <v/>
      </c>
      <c r="E76" s="387" t="str">
        <f t="shared" si="78"/>
        <v/>
      </c>
      <c r="F76" s="388" t="str">
        <f t="shared" si="78"/>
        <v/>
      </c>
      <c r="G76" s="389" t="str">
        <f t="shared" si="52"/>
        <v/>
      </c>
      <c r="H76" s="390" t="str">
        <f t="shared" ref="H76:I76" si="79">O255</f>
        <v/>
      </c>
      <c r="I76" s="396" t="str">
        <f t="shared" si="79"/>
        <v/>
      </c>
      <c r="J76" s="397">
        <f t="shared" ref="J76:M76" si="80">R255</f>
        <v>0</v>
      </c>
      <c r="K76" s="393" t="str">
        <f t="shared" si="80"/>
        <v>#DIV/0!</v>
      </c>
      <c r="L76" s="393" t="str">
        <f t="shared" si="80"/>
        <v>#DIV/0!</v>
      </c>
      <c r="M76" s="398" t="str">
        <f t="shared" si="80"/>
        <v/>
      </c>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10" t="s">
        <v>2</v>
      </c>
      <c r="AO76" s="183"/>
      <c r="AP76" s="183"/>
      <c r="AQ76" s="184" t="str">
        <f t="shared" si="23"/>
        <v/>
      </c>
      <c r="AR76" s="185"/>
      <c r="AS76" s="186"/>
      <c r="AT76" s="187" t="str">
        <f t="shared" si="24"/>
        <v/>
      </c>
      <c r="AU76" s="213"/>
      <c r="AV76" s="189"/>
      <c r="AW76" s="189"/>
      <c r="AX76" s="404"/>
      <c r="AY76" s="192"/>
      <c r="AZ76" s="214"/>
      <c r="BA76" s="194"/>
      <c r="BB76" s="196"/>
      <c r="BC76" s="196"/>
      <c r="BD76" s="195"/>
      <c r="BE76" s="197"/>
      <c r="BF76" s="198">
        <f t="shared" si="25"/>
        <v>0</v>
      </c>
      <c r="BG76" s="199"/>
      <c r="BH76" s="210"/>
      <c r="BI76" s="185"/>
      <c r="BJ76" s="185"/>
      <c r="BK76" s="185"/>
      <c r="BL76" s="185"/>
      <c r="BM76" s="199"/>
      <c r="BN76" s="211"/>
      <c r="BO76" s="199"/>
      <c r="BP76" s="199"/>
      <c r="BQ76" s="203" t="str">
        <f t="shared" si="26"/>
        <v/>
      </c>
      <c r="BR76" s="183"/>
      <c r="BS76" s="204"/>
      <c r="BT76" s="184" t="str">
        <f t="shared" si="27"/>
        <v/>
      </c>
      <c r="BU76" s="204"/>
      <c r="BV76" s="204"/>
      <c r="BW76" s="204"/>
      <c r="BX76" s="205"/>
      <c r="BY76" s="205" t="str">
        <f t="shared" si="28"/>
        <v/>
      </c>
      <c r="BZ76" s="205"/>
      <c r="CA76" s="173"/>
      <c r="CB76" s="173"/>
      <c r="CC76" s="173"/>
      <c r="CD76" s="173"/>
      <c r="CE76" s="173"/>
      <c r="CF76" s="173"/>
      <c r="CG76" s="13"/>
      <c r="CH76" s="13"/>
      <c r="CI76" s="13"/>
      <c r="CJ76" s="13"/>
      <c r="CK76" s="13"/>
      <c r="CL76" s="13"/>
      <c r="CM76" s="13"/>
      <c r="CN76" s="13"/>
      <c r="CO76" s="13"/>
      <c r="CP76" s="13"/>
      <c r="CQ76" s="13"/>
      <c r="CR76" s="13"/>
      <c r="CS76" s="13"/>
      <c r="CT76" s="13"/>
      <c r="CU76" s="13"/>
      <c r="CV76" s="13" t="s">
        <v>2</v>
      </c>
      <c r="CW76" s="173"/>
      <c r="CX76" s="173"/>
      <c r="CY76" s="173"/>
      <c r="CZ76" s="173"/>
      <c r="DA76" s="173"/>
      <c r="DB76" s="173"/>
      <c r="DC76" s="173"/>
      <c r="DD76" s="173"/>
      <c r="DE76" s="173"/>
      <c r="DF76" s="173"/>
      <c r="DG76" s="30"/>
      <c r="DH76" s="30"/>
      <c r="DI76" s="30"/>
      <c r="DJ76" s="30"/>
      <c r="DK76" s="30"/>
      <c r="DL76" s="30"/>
      <c r="DM76" s="30"/>
      <c r="DN76" s="30"/>
      <c r="DO76" s="30"/>
      <c r="DP76" s="30"/>
      <c r="DQ76" s="30"/>
      <c r="DR76" s="30"/>
      <c r="DS76" s="30"/>
      <c r="DT76" s="30"/>
      <c r="DU76" s="30"/>
    </row>
    <row r="77">
      <c r="A77" s="21">
        <f t="shared" si="59"/>
        <v>10</v>
      </c>
      <c r="B77" s="395" t="str">
        <f t="shared" si="55"/>
        <v/>
      </c>
      <c r="C77" s="59" t="str">
        <f t="shared" ref="C77:F77" si="81">K256</f>
        <v/>
      </c>
      <c r="D77" s="386" t="str">
        <f t="shared" si="81"/>
        <v/>
      </c>
      <c r="E77" s="387" t="str">
        <f t="shared" si="81"/>
        <v/>
      </c>
      <c r="F77" s="388" t="str">
        <f t="shared" si="81"/>
        <v/>
      </c>
      <c r="G77" s="389" t="str">
        <f t="shared" si="52"/>
        <v/>
      </c>
      <c r="H77" s="390" t="str">
        <f t="shared" ref="H77:I77" si="82">O256</f>
        <v/>
      </c>
      <c r="I77" s="396" t="str">
        <f t="shared" si="82"/>
        <v/>
      </c>
      <c r="J77" s="397">
        <f t="shared" ref="J77:M77" si="83">R256</f>
        <v>0</v>
      </c>
      <c r="K77" s="393" t="str">
        <f t="shared" si="83"/>
        <v>#DIV/0!</v>
      </c>
      <c r="L77" s="393" t="str">
        <f t="shared" si="83"/>
        <v>#DIV/0!</v>
      </c>
      <c r="M77" s="398" t="str">
        <f t="shared" si="83"/>
        <v/>
      </c>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10" t="s">
        <v>2</v>
      </c>
      <c r="AO77" s="183"/>
      <c r="AP77" s="183"/>
      <c r="AQ77" s="184" t="str">
        <f t="shared" si="23"/>
        <v/>
      </c>
      <c r="AR77" s="185"/>
      <c r="AS77" s="186"/>
      <c r="AT77" s="187" t="str">
        <f t="shared" si="24"/>
        <v/>
      </c>
      <c r="AU77" s="213"/>
      <c r="AV77" s="209"/>
      <c r="AW77" s="190"/>
      <c r="AX77" s="191"/>
      <c r="AY77" s="192"/>
      <c r="AZ77" s="214"/>
      <c r="BA77" s="194"/>
      <c r="BB77" s="196"/>
      <c r="BC77" s="196"/>
      <c r="BD77" s="195"/>
      <c r="BE77" s="197"/>
      <c r="BF77" s="198">
        <f t="shared" si="25"/>
        <v>0</v>
      </c>
      <c r="BG77" s="199"/>
      <c r="BH77" s="210"/>
      <c r="BI77" s="185"/>
      <c r="BJ77" s="185"/>
      <c r="BK77" s="185"/>
      <c r="BL77" s="185"/>
      <c r="BM77" s="199"/>
      <c r="BN77" s="211"/>
      <c r="BO77" s="199"/>
      <c r="BP77" s="199"/>
      <c r="BQ77" s="203" t="str">
        <f t="shared" si="26"/>
        <v/>
      </c>
      <c r="BR77" s="183"/>
      <c r="BS77" s="204"/>
      <c r="BT77" s="184" t="str">
        <f t="shared" si="27"/>
        <v/>
      </c>
      <c r="BU77" s="204"/>
      <c r="BV77" s="204"/>
      <c r="BW77" s="204"/>
      <c r="BX77" s="205"/>
      <c r="BY77" s="205" t="str">
        <f t="shared" si="28"/>
        <v/>
      </c>
      <c r="BZ77" s="205"/>
      <c r="CA77" s="173"/>
      <c r="CB77" s="173"/>
      <c r="CC77" s="173"/>
      <c r="CD77" s="173"/>
      <c r="CE77" s="173"/>
      <c r="CF77" s="173"/>
      <c r="CG77" s="13"/>
      <c r="CH77" s="13"/>
      <c r="CI77" s="13"/>
      <c r="CJ77" s="13"/>
      <c r="CK77" s="13"/>
      <c r="CL77" s="13"/>
      <c r="CM77" s="13"/>
      <c r="CN77" s="13"/>
      <c r="CO77" s="13"/>
      <c r="CP77" s="13"/>
      <c r="CQ77" s="13"/>
      <c r="CR77" s="13"/>
      <c r="CS77" s="13"/>
      <c r="CT77" s="13"/>
      <c r="CU77" s="13"/>
      <c r="CV77" s="13" t="s">
        <v>2</v>
      </c>
      <c r="CW77" s="173"/>
      <c r="CX77" s="173"/>
      <c r="CY77" s="173"/>
      <c r="CZ77" s="173"/>
      <c r="DA77" s="173"/>
      <c r="DB77" s="173"/>
      <c r="DC77" s="173"/>
      <c r="DD77" s="173"/>
      <c r="DE77" s="173"/>
      <c r="DF77" s="173"/>
      <c r="DG77" s="30"/>
      <c r="DH77" s="30"/>
      <c r="DI77" s="30"/>
      <c r="DJ77" s="30"/>
      <c r="DK77" s="30"/>
      <c r="DL77" s="30"/>
      <c r="DM77" s="30"/>
      <c r="DN77" s="30"/>
      <c r="DO77" s="30"/>
      <c r="DP77" s="30"/>
      <c r="DQ77" s="30"/>
      <c r="DR77" s="30"/>
      <c r="DS77" s="30"/>
      <c r="DT77" s="30"/>
      <c r="DU77" s="30"/>
    </row>
    <row r="78">
      <c r="A78" s="21">
        <f t="shared" si="59"/>
        <v>11</v>
      </c>
      <c r="B78" s="395" t="str">
        <f t="shared" si="55"/>
        <v/>
      </c>
      <c r="C78" s="59" t="str">
        <f t="shared" ref="C78:F78" si="84">K257</f>
        <v/>
      </c>
      <c r="D78" s="386" t="str">
        <f t="shared" si="84"/>
        <v/>
      </c>
      <c r="E78" s="387" t="str">
        <f t="shared" si="84"/>
        <v/>
      </c>
      <c r="F78" s="388" t="str">
        <f t="shared" si="84"/>
        <v/>
      </c>
      <c r="G78" s="389" t="str">
        <f t="shared" si="52"/>
        <v/>
      </c>
      <c r="H78" s="390" t="str">
        <f t="shared" ref="H78:I78" si="85">O257</f>
        <v/>
      </c>
      <c r="I78" s="396" t="str">
        <f t="shared" si="85"/>
        <v/>
      </c>
      <c r="J78" s="397">
        <f t="shared" ref="J78:M78" si="86">R257</f>
        <v>0</v>
      </c>
      <c r="K78" s="393" t="str">
        <f t="shared" si="86"/>
        <v>#DIV/0!</v>
      </c>
      <c r="L78" s="393" t="str">
        <f t="shared" si="86"/>
        <v>#DIV/0!</v>
      </c>
      <c r="M78" s="398" t="str">
        <f t="shared" si="86"/>
        <v/>
      </c>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10" t="s">
        <v>2</v>
      </c>
      <c r="AO78" s="183"/>
      <c r="AP78" s="183"/>
      <c r="AQ78" s="184" t="str">
        <f t="shared" si="23"/>
        <v/>
      </c>
      <c r="AR78" s="205"/>
      <c r="AS78" s="258"/>
      <c r="AT78" s="187" t="str">
        <f t="shared" si="24"/>
        <v/>
      </c>
      <c r="AU78" s="213"/>
      <c r="AV78" s="255"/>
      <c r="AW78" s="256"/>
      <c r="AX78" s="205"/>
      <c r="AY78" s="192"/>
      <c r="AZ78" s="194"/>
      <c r="BA78" s="194"/>
      <c r="BB78" s="196"/>
      <c r="BC78" s="196"/>
      <c r="BD78" s="195"/>
      <c r="BE78" s="255"/>
      <c r="BF78" s="198">
        <f t="shared" si="25"/>
        <v>0</v>
      </c>
      <c r="BG78" s="205"/>
      <c r="BH78" s="205"/>
      <c r="BI78" s="205"/>
      <c r="BJ78" s="205"/>
      <c r="BK78" s="185"/>
      <c r="BL78" s="205"/>
      <c r="BM78" s="205"/>
      <c r="BN78" s="211"/>
      <c r="BO78" s="205"/>
      <c r="BP78" s="205"/>
      <c r="BQ78" s="203" t="str">
        <f t="shared" si="26"/>
        <v/>
      </c>
      <c r="BR78" s="205"/>
      <c r="BS78" s="204"/>
      <c r="BT78" s="184" t="str">
        <f t="shared" si="27"/>
        <v/>
      </c>
      <c r="BU78" s="204"/>
      <c r="BV78" s="204"/>
      <c r="BW78" s="204"/>
      <c r="BX78" s="205"/>
      <c r="BY78" s="205" t="str">
        <f t="shared" si="28"/>
        <v/>
      </c>
      <c r="BZ78" s="205"/>
      <c r="CA78" s="173"/>
      <c r="CB78" s="173"/>
      <c r="CC78" s="173"/>
      <c r="CD78" s="173"/>
      <c r="CE78" s="173"/>
      <c r="CF78" s="173"/>
      <c r="CG78" s="13"/>
      <c r="CH78" s="13"/>
      <c r="CI78" s="13"/>
      <c r="CJ78" s="13"/>
      <c r="CK78" s="13"/>
      <c r="CL78" s="13"/>
      <c r="CM78" s="13"/>
      <c r="CN78" s="13"/>
      <c r="CO78" s="13"/>
      <c r="CP78" s="13"/>
      <c r="CQ78" s="13"/>
      <c r="CR78" s="13"/>
      <c r="CS78" s="13"/>
      <c r="CT78" s="13"/>
      <c r="CU78" s="13"/>
      <c r="CV78" s="13" t="s">
        <v>2</v>
      </c>
      <c r="CW78" s="173"/>
      <c r="CX78" s="173"/>
      <c r="CY78" s="173"/>
      <c r="CZ78" s="173"/>
      <c r="DA78" s="173"/>
      <c r="DB78" s="173"/>
      <c r="DC78" s="173"/>
      <c r="DD78" s="173"/>
      <c r="DE78" s="173"/>
      <c r="DF78" s="173"/>
      <c r="DG78" s="30"/>
      <c r="DH78" s="30"/>
      <c r="DI78" s="30"/>
      <c r="DJ78" s="30"/>
      <c r="DK78" s="30"/>
      <c r="DL78" s="30"/>
      <c r="DM78" s="30"/>
      <c r="DN78" s="30"/>
      <c r="DO78" s="30"/>
      <c r="DP78" s="30"/>
      <c r="DQ78" s="30"/>
      <c r="DR78" s="30"/>
      <c r="DS78" s="30"/>
      <c r="DT78" s="30"/>
      <c r="DU78" s="30"/>
    </row>
    <row r="79">
      <c r="A79" s="21">
        <f t="shared" si="59"/>
        <v>12</v>
      </c>
      <c r="B79" s="395" t="str">
        <f t="shared" si="55"/>
        <v/>
      </c>
      <c r="C79" s="59" t="str">
        <f t="shared" ref="C79:F79" si="87">K258</f>
        <v/>
      </c>
      <c r="D79" s="386" t="str">
        <f t="shared" si="87"/>
        <v/>
      </c>
      <c r="E79" s="387" t="str">
        <f t="shared" si="87"/>
        <v/>
      </c>
      <c r="F79" s="388" t="str">
        <f t="shared" si="87"/>
        <v/>
      </c>
      <c r="G79" s="389" t="str">
        <f t="shared" si="52"/>
        <v/>
      </c>
      <c r="H79" s="390" t="str">
        <f t="shared" ref="H79:I79" si="88">O258</f>
        <v/>
      </c>
      <c r="I79" s="396" t="str">
        <f t="shared" si="88"/>
        <v/>
      </c>
      <c r="J79" s="397">
        <f t="shared" ref="J79:M79" si="89">R258</f>
        <v>0</v>
      </c>
      <c r="K79" s="393" t="str">
        <f t="shared" si="89"/>
        <v>#DIV/0!</v>
      </c>
      <c r="L79" s="393" t="str">
        <f t="shared" si="89"/>
        <v>#DIV/0!</v>
      </c>
      <c r="M79" s="398" t="str">
        <f t="shared" si="89"/>
        <v/>
      </c>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10" t="s">
        <v>2</v>
      </c>
      <c r="AO79" s="183"/>
      <c r="AP79" s="205"/>
      <c r="AQ79" s="184" t="str">
        <f t="shared" si="23"/>
        <v/>
      </c>
      <c r="AR79" s="300"/>
      <c r="AS79" s="301"/>
      <c r="AT79" s="187" t="str">
        <f t="shared" si="24"/>
        <v/>
      </c>
      <c r="AU79" s="213"/>
      <c r="AV79" s="209"/>
      <c r="AW79" s="256"/>
      <c r="AX79" s="276"/>
      <c r="AY79" s="192"/>
      <c r="AZ79" s="194"/>
      <c r="BA79" s="214"/>
      <c r="BB79" s="195"/>
      <c r="BC79" s="285"/>
      <c r="BD79" s="196"/>
      <c r="BE79" s="197"/>
      <c r="BF79" s="198">
        <f t="shared" si="25"/>
        <v>0</v>
      </c>
      <c r="BG79" s="199"/>
      <c r="BH79" s="210"/>
      <c r="BI79" s="301"/>
      <c r="BJ79" s="185"/>
      <c r="BK79" s="185"/>
      <c r="BL79" s="185"/>
      <c r="BM79" s="199"/>
      <c r="BN79" s="211"/>
      <c r="BO79" s="199"/>
      <c r="BP79" s="199"/>
      <c r="BQ79" s="203" t="str">
        <f t="shared" si="26"/>
        <v/>
      </c>
      <c r="BR79" s="183"/>
      <c r="BS79" s="204"/>
      <c r="BT79" s="184" t="str">
        <f t="shared" si="27"/>
        <v/>
      </c>
      <c r="BU79" s="204"/>
      <c r="BV79" s="204"/>
      <c r="BW79" s="204"/>
      <c r="BX79" s="205"/>
      <c r="BY79" s="205" t="str">
        <f t="shared" si="28"/>
        <v/>
      </c>
      <c r="BZ79" s="205"/>
      <c r="CA79" s="173"/>
      <c r="CB79" s="173"/>
      <c r="CC79" s="173"/>
      <c r="CD79" s="173"/>
      <c r="CE79" s="173"/>
      <c r="CF79" s="173"/>
      <c r="CG79" s="13"/>
      <c r="CH79" s="13"/>
      <c r="CI79" s="13"/>
      <c r="CJ79" s="13"/>
      <c r="CK79" s="13"/>
      <c r="CL79" s="13"/>
      <c r="CM79" s="13"/>
      <c r="CN79" s="13"/>
      <c r="CO79" s="13"/>
      <c r="CP79" s="13"/>
      <c r="CQ79" s="13"/>
      <c r="CR79" s="13"/>
      <c r="CS79" s="13"/>
      <c r="CT79" s="13"/>
      <c r="CU79" s="13"/>
      <c r="CV79" s="13" t="s">
        <v>2</v>
      </c>
      <c r="CW79" s="173"/>
      <c r="CX79" s="173"/>
      <c r="CY79" s="173"/>
      <c r="CZ79" s="173"/>
      <c r="DA79" s="173"/>
      <c r="DB79" s="173"/>
      <c r="DC79" s="173"/>
      <c r="DD79" s="173"/>
      <c r="DE79" s="173"/>
      <c r="DF79" s="173"/>
      <c r="DG79" s="30"/>
      <c r="DH79" s="30"/>
      <c r="DI79" s="30"/>
      <c r="DJ79" s="30"/>
      <c r="DK79" s="30"/>
      <c r="DL79" s="30"/>
      <c r="DM79" s="30"/>
      <c r="DN79" s="30"/>
      <c r="DO79" s="30"/>
      <c r="DP79" s="30"/>
      <c r="DQ79" s="30"/>
      <c r="DR79" s="30"/>
      <c r="DS79" s="30"/>
      <c r="DT79" s="30"/>
      <c r="DU79" s="30"/>
    </row>
    <row r="80">
      <c r="A80" s="21">
        <f t="shared" si="59"/>
        <v>13</v>
      </c>
      <c r="B80" s="395" t="str">
        <f t="shared" si="55"/>
        <v/>
      </c>
      <c r="C80" s="59" t="str">
        <f t="shared" ref="C80:F80" si="90">K259</f>
        <v/>
      </c>
      <c r="D80" s="386" t="str">
        <f t="shared" si="90"/>
        <v/>
      </c>
      <c r="E80" s="387" t="str">
        <f t="shared" si="90"/>
        <v/>
      </c>
      <c r="F80" s="388" t="str">
        <f t="shared" si="90"/>
        <v/>
      </c>
      <c r="G80" s="389" t="str">
        <f t="shared" si="52"/>
        <v/>
      </c>
      <c r="H80" s="390" t="str">
        <f t="shared" ref="H80:I80" si="91">O259</f>
        <v/>
      </c>
      <c r="I80" s="396" t="str">
        <f t="shared" si="91"/>
        <v/>
      </c>
      <c r="J80" s="397">
        <f t="shared" ref="J80:M80" si="92">R259</f>
        <v>0</v>
      </c>
      <c r="K80" s="393" t="str">
        <f t="shared" si="92"/>
        <v>#DIV/0!</v>
      </c>
      <c r="L80" s="393" t="str">
        <f t="shared" si="92"/>
        <v>#DIV/0!</v>
      </c>
      <c r="M80" s="398" t="str">
        <f t="shared" si="92"/>
        <v/>
      </c>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10" t="s">
        <v>2</v>
      </c>
      <c r="AO80" s="183"/>
      <c r="AP80" s="183"/>
      <c r="AQ80" s="184" t="str">
        <f t="shared" si="23"/>
        <v/>
      </c>
      <c r="AR80" s="185"/>
      <c r="AS80" s="186"/>
      <c r="AT80" s="187" t="str">
        <f t="shared" si="24"/>
        <v/>
      </c>
      <c r="AU80" s="213"/>
      <c r="AV80" s="209"/>
      <c r="AW80" s="183"/>
      <c r="AX80" s="191"/>
      <c r="AY80" s="192"/>
      <c r="AZ80" s="214"/>
      <c r="BA80" s="194"/>
      <c r="BB80" s="196"/>
      <c r="BC80" s="196"/>
      <c r="BD80" s="195"/>
      <c r="BE80" s="197"/>
      <c r="BF80" s="198">
        <f t="shared" si="25"/>
        <v>0</v>
      </c>
      <c r="BG80" s="199"/>
      <c r="BH80" s="210"/>
      <c r="BI80" s="185"/>
      <c r="BJ80" s="185"/>
      <c r="BK80" s="185"/>
      <c r="BL80" s="185"/>
      <c r="BM80" s="199"/>
      <c r="BN80" s="211"/>
      <c r="BO80" s="199"/>
      <c r="BP80" s="199"/>
      <c r="BQ80" s="203" t="str">
        <f t="shared" si="26"/>
        <v/>
      </c>
      <c r="BR80" s="183"/>
      <c r="BS80" s="204"/>
      <c r="BT80" s="184" t="str">
        <f t="shared" si="27"/>
        <v/>
      </c>
      <c r="BU80" s="204"/>
      <c r="BV80" s="204"/>
      <c r="BW80" s="204"/>
      <c r="BX80" s="205"/>
      <c r="BY80" s="205" t="str">
        <f t="shared" si="28"/>
        <v/>
      </c>
      <c r="BZ80" s="205"/>
      <c r="CA80" s="173"/>
      <c r="CB80" s="173"/>
      <c r="CC80" s="173"/>
      <c r="CD80" s="173"/>
      <c r="CE80" s="173"/>
      <c r="CF80" s="173"/>
      <c r="CG80" s="13"/>
      <c r="CH80" s="13"/>
      <c r="CI80" s="13"/>
      <c r="CJ80" s="13"/>
      <c r="CK80" s="13"/>
      <c r="CL80" s="13"/>
      <c r="CM80" s="13"/>
      <c r="CN80" s="13"/>
      <c r="CO80" s="13"/>
      <c r="CP80" s="13"/>
      <c r="CQ80" s="13"/>
      <c r="CR80" s="13"/>
      <c r="CS80" s="13"/>
      <c r="CT80" s="13"/>
      <c r="CU80" s="13"/>
      <c r="CV80" s="13" t="s">
        <v>2</v>
      </c>
      <c r="CW80" s="173"/>
      <c r="CX80" s="173"/>
      <c r="CY80" s="173"/>
      <c r="CZ80" s="173"/>
      <c r="DA80" s="173"/>
      <c r="DB80" s="173"/>
      <c r="DC80" s="173"/>
      <c r="DD80" s="173"/>
      <c r="DE80" s="173"/>
      <c r="DF80" s="173"/>
      <c r="DG80" s="30"/>
      <c r="DH80" s="30"/>
      <c r="DI80" s="30"/>
      <c r="DJ80" s="30"/>
      <c r="DK80" s="30"/>
      <c r="DL80" s="30"/>
      <c r="DM80" s="30"/>
      <c r="DN80" s="30"/>
      <c r="DO80" s="30"/>
      <c r="DP80" s="30"/>
      <c r="DQ80" s="30"/>
      <c r="DR80" s="30"/>
      <c r="DS80" s="30"/>
      <c r="DT80" s="30"/>
      <c r="DU80" s="30"/>
    </row>
    <row r="81">
      <c r="A81" s="21">
        <f t="shared" si="59"/>
        <v>14</v>
      </c>
      <c r="B81" s="395" t="str">
        <f t="shared" si="55"/>
        <v/>
      </c>
      <c r="C81" s="59" t="str">
        <f t="shared" ref="C81:F81" si="93">K260</f>
        <v/>
      </c>
      <c r="D81" s="386" t="str">
        <f t="shared" si="93"/>
        <v/>
      </c>
      <c r="E81" s="387" t="str">
        <f t="shared" si="93"/>
        <v/>
      </c>
      <c r="F81" s="388" t="str">
        <f t="shared" si="93"/>
        <v/>
      </c>
      <c r="G81" s="389" t="str">
        <f t="shared" si="52"/>
        <v/>
      </c>
      <c r="H81" s="390" t="str">
        <f t="shared" ref="H81:I81" si="94">O260</f>
        <v/>
      </c>
      <c r="I81" s="396" t="str">
        <f t="shared" si="94"/>
        <v/>
      </c>
      <c r="J81" s="397">
        <f t="shared" ref="J81:M81" si="95">R260</f>
        <v>0</v>
      </c>
      <c r="K81" s="393" t="str">
        <f t="shared" si="95"/>
        <v>#DIV/0!</v>
      </c>
      <c r="L81" s="393" t="str">
        <f t="shared" si="95"/>
        <v>#DIV/0!</v>
      </c>
      <c r="M81" s="398" t="str">
        <f t="shared" si="95"/>
        <v/>
      </c>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10" t="s">
        <v>2</v>
      </c>
      <c r="AO81" s="183"/>
      <c r="AP81" s="183"/>
      <c r="AQ81" s="184" t="str">
        <f t="shared" si="23"/>
        <v/>
      </c>
      <c r="AR81" s="185"/>
      <c r="AS81" s="186"/>
      <c r="AT81" s="187" t="str">
        <f t="shared" si="24"/>
        <v/>
      </c>
      <c r="AU81" s="213"/>
      <c r="AV81" s="229"/>
      <c r="AW81" s="190"/>
      <c r="AX81" s="191"/>
      <c r="AY81" s="192"/>
      <c r="AZ81" s="214"/>
      <c r="BA81" s="194"/>
      <c r="BB81" s="196"/>
      <c r="BC81" s="196"/>
      <c r="BD81" s="195"/>
      <c r="BE81" s="197"/>
      <c r="BF81" s="198">
        <f t="shared" si="25"/>
        <v>0</v>
      </c>
      <c r="BG81" s="199"/>
      <c r="BH81" s="231"/>
      <c r="BI81" s="185"/>
      <c r="BJ81" s="185"/>
      <c r="BK81" s="185"/>
      <c r="BL81" s="185"/>
      <c r="BM81" s="199"/>
      <c r="BN81" s="405"/>
      <c r="BO81" s="199"/>
      <c r="BP81" s="199"/>
      <c r="BQ81" s="203" t="str">
        <f t="shared" si="26"/>
        <v/>
      </c>
      <c r="BR81" s="406"/>
      <c r="BS81" s="204"/>
      <c r="BT81" s="184" t="str">
        <f t="shared" si="27"/>
        <v/>
      </c>
      <c r="BU81" s="204"/>
      <c r="BV81" s="204"/>
      <c r="BW81" s="204"/>
      <c r="BX81" s="205"/>
      <c r="BY81" s="205" t="str">
        <f t="shared" si="28"/>
        <v/>
      </c>
      <c r="BZ81" s="205"/>
      <c r="CA81" s="173"/>
      <c r="CB81" s="173"/>
      <c r="CC81" s="173"/>
      <c r="CD81" s="173"/>
      <c r="CE81" s="173"/>
      <c r="CF81" s="173"/>
      <c r="CG81" s="13"/>
      <c r="CH81" s="13"/>
      <c r="CI81" s="13"/>
      <c r="CJ81" s="13"/>
      <c r="CK81" s="13"/>
      <c r="CL81" s="13"/>
      <c r="CM81" s="13"/>
      <c r="CN81" s="13"/>
      <c r="CO81" s="13"/>
      <c r="CP81" s="13"/>
      <c r="CQ81" s="13"/>
      <c r="CR81" s="13"/>
      <c r="CS81" s="13"/>
      <c r="CT81" s="13"/>
      <c r="CU81" s="13"/>
      <c r="CV81" s="13" t="s">
        <v>2</v>
      </c>
      <c r="CW81" s="173"/>
      <c r="CX81" s="173"/>
      <c r="CY81" s="173"/>
      <c r="CZ81" s="173"/>
      <c r="DA81" s="173"/>
      <c r="DB81" s="173"/>
      <c r="DC81" s="173"/>
      <c r="DD81" s="173"/>
      <c r="DE81" s="173"/>
      <c r="DF81" s="173"/>
      <c r="DG81" s="30"/>
      <c r="DH81" s="30"/>
      <c r="DI81" s="30"/>
      <c r="DJ81" s="30"/>
      <c r="DK81" s="30"/>
      <c r="DL81" s="30"/>
      <c r="DM81" s="30"/>
      <c r="DN81" s="30"/>
      <c r="DO81" s="30"/>
      <c r="DP81" s="30"/>
      <c r="DQ81" s="30"/>
      <c r="DR81" s="30"/>
      <c r="DS81" s="30"/>
      <c r="DT81" s="30"/>
      <c r="DU81" s="30"/>
    </row>
    <row r="82">
      <c r="A82" s="21">
        <f t="shared" si="59"/>
        <v>15</v>
      </c>
      <c r="B82" s="395" t="str">
        <f t="shared" si="55"/>
        <v/>
      </c>
      <c r="C82" s="59" t="str">
        <f t="shared" ref="C82:F82" si="96">K261</f>
        <v/>
      </c>
      <c r="D82" s="386" t="str">
        <f t="shared" si="96"/>
        <v/>
      </c>
      <c r="E82" s="387" t="str">
        <f t="shared" si="96"/>
        <v/>
      </c>
      <c r="F82" s="388" t="str">
        <f t="shared" si="96"/>
        <v/>
      </c>
      <c r="G82" s="389" t="str">
        <f t="shared" si="52"/>
        <v/>
      </c>
      <c r="H82" s="390" t="str">
        <f t="shared" ref="H82:I82" si="97">O261</f>
        <v/>
      </c>
      <c r="I82" s="396" t="str">
        <f t="shared" si="97"/>
        <v/>
      </c>
      <c r="J82" s="397">
        <f t="shared" ref="J82:M82" si="98">R261</f>
        <v>0</v>
      </c>
      <c r="K82" s="393" t="str">
        <f t="shared" si="98"/>
        <v>#DIV/0!</v>
      </c>
      <c r="L82" s="393" t="str">
        <f t="shared" si="98"/>
        <v>#DIV/0!</v>
      </c>
      <c r="M82" s="398" t="str">
        <f t="shared" si="98"/>
        <v/>
      </c>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10" t="s">
        <v>2</v>
      </c>
      <c r="AO82" s="183"/>
      <c r="AP82" s="183"/>
      <c r="AQ82" s="184" t="str">
        <f t="shared" si="23"/>
        <v/>
      </c>
      <c r="AR82" s="205"/>
      <c r="AS82" s="258"/>
      <c r="AT82" s="187" t="str">
        <f t="shared" si="24"/>
        <v/>
      </c>
      <c r="AU82" s="213"/>
      <c r="AV82" s="205"/>
      <c r="AW82" s="256"/>
      <c r="AX82" s="205"/>
      <c r="AY82" s="192"/>
      <c r="AZ82" s="214"/>
      <c r="BA82" s="194"/>
      <c r="BB82" s="195"/>
      <c r="BC82" s="196"/>
      <c r="BD82" s="195"/>
      <c r="BE82" s="255"/>
      <c r="BF82" s="198">
        <f t="shared" si="25"/>
        <v>0</v>
      </c>
      <c r="BG82" s="205"/>
      <c r="BH82" s="205"/>
      <c r="BI82" s="205"/>
      <c r="BJ82" s="205"/>
      <c r="BK82" s="185"/>
      <c r="BL82" s="205"/>
      <c r="BM82" s="205"/>
      <c r="BN82" s="211"/>
      <c r="BO82" s="205"/>
      <c r="BP82" s="205"/>
      <c r="BQ82" s="203" t="str">
        <f t="shared" si="26"/>
        <v/>
      </c>
      <c r="BR82" s="205"/>
      <c r="BS82" s="204"/>
      <c r="BT82" s="184" t="str">
        <f t="shared" si="27"/>
        <v/>
      </c>
      <c r="BU82" s="204"/>
      <c r="BV82" s="204"/>
      <c r="BW82" s="204"/>
      <c r="BX82" s="205"/>
      <c r="BY82" s="205" t="str">
        <f t="shared" si="28"/>
        <v/>
      </c>
      <c r="BZ82" s="205"/>
      <c r="CA82" s="173"/>
      <c r="CB82" s="173"/>
      <c r="CC82" s="173"/>
      <c r="CD82" s="173"/>
      <c r="CE82" s="173"/>
      <c r="CF82" s="173"/>
      <c r="CG82" s="13"/>
      <c r="CH82" s="13"/>
      <c r="CI82" s="13"/>
      <c r="CJ82" s="13"/>
      <c r="CK82" s="13"/>
      <c r="CL82" s="13"/>
      <c r="CM82" s="13"/>
      <c r="CN82" s="13"/>
      <c r="CO82" s="13"/>
      <c r="CP82" s="13"/>
      <c r="CQ82" s="13"/>
      <c r="CR82" s="13"/>
      <c r="CS82" s="13"/>
      <c r="CT82" s="13"/>
      <c r="CU82" s="13"/>
      <c r="CV82" s="13" t="s">
        <v>2</v>
      </c>
      <c r="CW82" s="173"/>
      <c r="CX82" s="173"/>
      <c r="CY82" s="173"/>
      <c r="CZ82" s="173"/>
      <c r="DA82" s="173"/>
      <c r="DB82" s="173"/>
      <c r="DC82" s="173"/>
      <c r="DD82" s="173"/>
      <c r="DE82" s="173"/>
      <c r="DF82" s="173"/>
      <c r="DG82" s="30"/>
      <c r="DH82" s="30"/>
      <c r="DI82" s="30"/>
      <c r="DJ82" s="30"/>
      <c r="DK82" s="30"/>
      <c r="DL82" s="30"/>
      <c r="DM82" s="30"/>
      <c r="DN82" s="30"/>
      <c r="DO82" s="30"/>
      <c r="DP82" s="30"/>
      <c r="DQ82" s="30"/>
      <c r="DR82" s="30"/>
      <c r="DS82" s="30"/>
      <c r="DT82" s="30"/>
      <c r="DU82" s="30"/>
    </row>
    <row r="83">
      <c r="A83" s="257"/>
      <c r="B83" s="407" t="s">
        <v>203</v>
      </c>
      <c r="C83" s="59">
        <f>sum(C68:C82)</f>
        <v>0</v>
      </c>
      <c r="D83" s="408">
        <f t="shared" ref="D83:M83" si="99">sum(D68:D79)</f>
        <v>0</v>
      </c>
      <c r="E83" s="409">
        <f t="shared" si="99"/>
        <v>0</v>
      </c>
      <c r="F83" s="410">
        <f t="shared" si="99"/>
        <v>0</v>
      </c>
      <c r="G83" s="411">
        <f t="shared" si="99"/>
        <v>0</v>
      </c>
      <c r="H83" s="412">
        <f t="shared" si="99"/>
        <v>0</v>
      </c>
      <c r="I83" s="413">
        <f t="shared" si="99"/>
        <v>0</v>
      </c>
      <c r="J83" s="414">
        <f t="shared" si="99"/>
        <v>0</v>
      </c>
      <c r="K83" s="415" t="str">
        <f t="shared" si="99"/>
        <v>#DIV/0!</v>
      </c>
      <c r="L83" s="415" t="str">
        <f t="shared" si="99"/>
        <v>#DIV/0!</v>
      </c>
      <c r="M83" s="414">
        <f t="shared" si="99"/>
        <v>0</v>
      </c>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10" t="s">
        <v>2</v>
      </c>
      <c r="AO83" s="183"/>
      <c r="AP83" s="183"/>
      <c r="AQ83" s="184" t="str">
        <f t="shared" si="23"/>
        <v/>
      </c>
      <c r="AR83" s="185"/>
      <c r="AS83" s="185"/>
      <c r="AT83" s="187" t="str">
        <f t="shared" si="24"/>
        <v/>
      </c>
      <c r="AU83" s="213"/>
      <c r="AV83" s="209"/>
      <c r="AW83" s="190"/>
      <c r="AX83" s="191"/>
      <c r="AY83" s="192"/>
      <c r="AZ83" s="416"/>
      <c r="BA83" s="194"/>
      <c r="BB83" s="195"/>
      <c r="BC83" s="196"/>
      <c r="BD83" s="195"/>
      <c r="BE83" s="197"/>
      <c r="BF83" s="198">
        <f t="shared" si="25"/>
        <v>0</v>
      </c>
      <c r="BG83" s="199"/>
      <c r="BH83" s="200"/>
      <c r="BI83" s="185"/>
      <c r="BJ83" s="185"/>
      <c r="BK83" s="185"/>
      <c r="BL83" s="185"/>
      <c r="BM83" s="199"/>
      <c r="BN83" s="211"/>
      <c r="BO83" s="199"/>
      <c r="BP83" s="199"/>
      <c r="BQ83" s="203" t="str">
        <f t="shared" si="26"/>
        <v/>
      </c>
      <c r="BR83" s="183"/>
      <c r="BS83" s="204"/>
      <c r="BT83" s="184" t="str">
        <f t="shared" si="27"/>
        <v/>
      </c>
      <c r="BU83" s="204"/>
      <c r="BV83" s="204"/>
      <c r="BW83" s="204"/>
      <c r="BX83" s="205"/>
      <c r="BY83" s="205" t="str">
        <f t="shared" si="28"/>
        <v/>
      </c>
      <c r="BZ83" s="205"/>
      <c r="CA83" s="173"/>
      <c r="CB83" s="173"/>
      <c r="CC83" s="173"/>
      <c r="CD83" s="173"/>
      <c r="CE83" s="173"/>
      <c r="CF83" s="173"/>
      <c r="CG83" s="13"/>
      <c r="CH83" s="13"/>
      <c r="CI83" s="13"/>
      <c r="CJ83" s="13"/>
      <c r="CK83" s="13"/>
      <c r="CL83" s="13"/>
      <c r="CM83" s="13"/>
      <c r="CN83" s="13"/>
      <c r="CO83" s="13"/>
      <c r="CP83" s="13"/>
      <c r="CQ83" s="13"/>
      <c r="CR83" s="13"/>
      <c r="CS83" s="13"/>
      <c r="CT83" s="13"/>
      <c r="CU83" s="13"/>
      <c r="CV83" s="13" t="s">
        <v>2</v>
      </c>
      <c r="CW83" s="173"/>
      <c r="CX83" s="173"/>
      <c r="CY83" s="173"/>
      <c r="CZ83" s="173"/>
      <c r="DA83" s="173"/>
      <c r="DB83" s="173"/>
      <c r="DC83" s="173"/>
      <c r="DD83" s="173"/>
      <c r="DE83" s="173"/>
      <c r="DF83" s="173"/>
      <c r="DG83" s="30"/>
      <c r="DH83" s="30"/>
      <c r="DI83" s="30"/>
      <c r="DJ83" s="30"/>
      <c r="DK83" s="30"/>
      <c r="DL83" s="30"/>
      <c r="DM83" s="30"/>
      <c r="DN83" s="30"/>
      <c r="DO83" s="30"/>
      <c r="DP83" s="30"/>
      <c r="DQ83" s="30"/>
      <c r="DR83" s="30"/>
      <c r="DS83" s="30"/>
      <c r="DT83" s="30"/>
      <c r="DU83" s="30"/>
    </row>
    <row r="84">
      <c r="A84" s="257"/>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10" t="s">
        <v>2</v>
      </c>
      <c r="AO84" s="183"/>
      <c r="AP84" s="183"/>
      <c r="AQ84" s="184" t="str">
        <f t="shared" si="23"/>
        <v/>
      </c>
      <c r="AR84" s="185"/>
      <c r="AS84" s="185"/>
      <c r="AT84" s="187" t="str">
        <f t="shared" si="24"/>
        <v/>
      </c>
      <c r="AU84" s="228"/>
      <c r="AV84" s="403"/>
      <c r="AW84" s="190"/>
      <c r="AX84" s="191"/>
      <c r="AY84" s="192"/>
      <c r="AZ84" s="416"/>
      <c r="BA84" s="194"/>
      <c r="BB84" s="196"/>
      <c r="BC84" s="196"/>
      <c r="BD84" s="195"/>
      <c r="BE84" s="197"/>
      <c r="BF84" s="198">
        <f t="shared" si="25"/>
        <v>0</v>
      </c>
      <c r="BG84" s="318"/>
      <c r="BH84" s="417"/>
      <c r="BI84" s="205"/>
      <c r="BJ84" s="185"/>
      <c r="BK84" s="185"/>
      <c r="BL84" s="205"/>
      <c r="BM84" s="374"/>
      <c r="BN84" s="211"/>
      <c r="BO84" s="199"/>
      <c r="BP84" s="199"/>
      <c r="BQ84" s="203" t="str">
        <f t="shared" si="26"/>
        <v/>
      </c>
      <c r="BR84" s="205"/>
      <c r="BS84" s="204"/>
      <c r="BT84" s="184" t="str">
        <f t="shared" si="27"/>
        <v/>
      </c>
      <c r="BU84" s="204"/>
      <c r="BV84" s="204"/>
      <c r="BW84" s="204"/>
      <c r="BX84" s="205"/>
      <c r="BY84" s="205" t="str">
        <f t="shared" si="28"/>
        <v/>
      </c>
      <c r="BZ84" s="205"/>
      <c r="CA84" s="173"/>
      <c r="CB84" s="173"/>
      <c r="CC84" s="173"/>
      <c r="CD84" s="173"/>
      <c r="CE84" s="173"/>
      <c r="CF84" s="173"/>
      <c r="CG84" s="13"/>
      <c r="CH84" s="13"/>
      <c r="CI84" s="13"/>
      <c r="CJ84" s="13"/>
      <c r="CK84" s="13"/>
      <c r="CL84" s="13"/>
      <c r="CM84" s="13"/>
      <c r="CN84" s="13"/>
      <c r="CO84" s="13"/>
      <c r="CP84" s="13"/>
      <c r="CQ84" s="13"/>
      <c r="CR84" s="13"/>
      <c r="CS84" s="13"/>
      <c r="CT84" s="13"/>
      <c r="CU84" s="13"/>
      <c r="CV84" s="13" t="s">
        <v>2</v>
      </c>
      <c r="CW84" s="173"/>
      <c r="CX84" s="173"/>
      <c r="CY84" s="173"/>
      <c r="CZ84" s="173"/>
      <c r="DA84" s="173"/>
      <c r="DB84" s="173"/>
      <c r="DC84" s="173"/>
      <c r="DD84" s="173"/>
      <c r="DE84" s="173"/>
      <c r="DF84" s="173"/>
      <c r="DG84" s="30"/>
      <c r="DH84" s="30"/>
      <c r="DI84" s="30"/>
      <c r="DJ84" s="30"/>
      <c r="DK84" s="30"/>
      <c r="DL84" s="30"/>
      <c r="DM84" s="30"/>
      <c r="DN84" s="30"/>
      <c r="DO84" s="30"/>
      <c r="DP84" s="30"/>
      <c r="DQ84" s="30"/>
      <c r="DR84" s="30"/>
      <c r="DS84" s="30"/>
      <c r="DT84" s="30"/>
      <c r="DU84" s="30"/>
    </row>
    <row r="85">
      <c r="A85" s="257"/>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10" t="s">
        <v>2</v>
      </c>
      <c r="AO85" s="205"/>
      <c r="AP85" s="205"/>
      <c r="AQ85" s="184" t="str">
        <f t="shared" si="23"/>
        <v/>
      </c>
      <c r="AR85" s="205"/>
      <c r="AS85" s="205"/>
      <c r="AT85" s="187" t="str">
        <f t="shared" si="24"/>
        <v/>
      </c>
      <c r="AU85" s="213"/>
      <c r="AV85" s="255"/>
      <c r="AW85" s="256"/>
      <c r="AX85" s="205"/>
      <c r="AY85" s="192"/>
      <c r="AZ85" s="214"/>
      <c r="BA85" s="194"/>
      <c r="BB85" s="196"/>
      <c r="BC85" s="196"/>
      <c r="BD85" s="195"/>
      <c r="BE85" s="255"/>
      <c r="BF85" s="198">
        <f t="shared" si="25"/>
        <v>0</v>
      </c>
      <c r="BG85" s="205"/>
      <c r="BH85" s="205"/>
      <c r="BI85" s="205"/>
      <c r="BJ85" s="205"/>
      <c r="BK85" s="185"/>
      <c r="BL85" s="205"/>
      <c r="BM85" s="205"/>
      <c r="BN85" s="211"/>
      <c r="BO85" s="205"/>
      <c r="BP85" s="205"/>
      <c r="BQ85" s="203" t="str">
        <f t="shared" si="26"/>
        <v/>
      </c>
      <c r="BR85" s="205"/>
      <c r="BS85" s="204"/>
      <c r="BT85" s="184" t="str">
        <f t="shared" si="27"/>
        <v/>
      </c>
      <c r="BU85" s="204"/>
      <c r="BV85" s="204"/>
      <c r="BW85" s="204"/>
      <c r="BX85" s="205"/>
      <c r="BY85" s="205" t="str">
        <f t="shared" si="28"/>
        <v/>
      </c>
      <c r="BZ85" s="205"/>
      <c r="CA85" s="173"/>
      <c r="CB85" s="173"/>
      <c r="CC85" s="173"/>
      <c r="CD85" s="173"/>
      <c r="CE85" s="173"/>
      <c r="CF85" s="173"/>
      <c r="CG85" s="13"/>
      <c r="CH85" s="13"/>
      <c r="CI85" s="13"/>
      <c r="CJ85" s="13"/>
      <c r="CK85" s="13"/>
      <c r="CL85" s="13"/>
      <c r="CM85" s="13"/>
      <c r="CN85" s="13"/>
      <c r="CO85" s="13"/>
      <c r="CP85" s="13"/>
      <c r="CQ85" s="13"/>
      <c r="CR85" s="13"/>
      <c r="CS85" s="13"/>
      <c r="CT85" s="13"/>
      <c r="CU85" s="13"/>
      <c r="CV85" s="13" t="s">
        <v>2</v>
      </c>
      <c r="CW85" s="173"/>
      <c r="CX85" s="173"/>
      <c r="CY85" s="173"/>
      <c r="CZ85" s="173"/>
      <c r="DA85" s="173"/>
      <c r="DB85" s="173"/>
      <c r="DC85" s="173"/>
      <c r="DD85" s="173"/>
      <c r="DE85" s="173"/>
      <c r="DF85" s="173"/>
      <c r="DG85" s="30"/>
      <c r="DH85" s="30"/>
      <c r="DI85" s="30"/>
      <c r="DJ85" s="30"/>
      <c r="DK85" s="30"/>
      <c r="DL85" s="30"/>
      <c r="DM85" s="30"/>
      <c r="DN85" s="30"/>
      <c r="DO85" s="30"/>
      <c r="DP85" s="30"/>
      <c r="DQ85" s="30"/>
      <c r="DR85" s="30"/>
      <c r="DS85" s="30"/>
      <c r="DT85" s="30"/>
      <c r="DU85" s="30"/>
    </row>
    <row r="86">
      <c r="A86" s="257"/>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10" t="s">
        <v>2</v>
      </c>
      <c r="AO86" s="183"/>
      <c r="AP86" s="183"/>
      <c r="AQ86" s="184" t="str">
        <f t="shared" si="23"/>
        <v/>
      </c>
      <c r="AR86" s="205"/>
      <c r="AS86" s="185"/>
      <c r="AT86" s="187" t="str">
        <f t="shared" si="24"/>
        <v/>
      </c>
      <c r="AU86" s="213"/>
      <c r="AV86" s="189"/>
      <c r="AW86" s="307"/>
      <c r="AX86" s="191"/>
      <c r="AY86" s="192"/>
      <c r="AZ86" s="416"/>
      <c r="BA86" s="194"/>
      <c r="BB86" s="196"/>
      <c r="BC86" s="196"/>
      <c r="BD86" s="196"/>
      <c r="BE86" s="255"/>
      <c r="BF86" s="198">
        <f t="shared" si="25"/>
        <v>0</v>
      </c>
      <c r="BG86" s="205"/>
      <c r="BH86" s="205"/>
      <c r="BI86" s="205"/>
      <c r="BJ86" s="205"/>
      <c r="BK86" s="185"/>
      <c r="BL86" s="205"/>
      <c r="BM86" s="205"/>
      <c r="BN86" s="211"/>
      <c r="BO86" s="205"/>
      <c r="BP86" s="205"/>
      <c r="BQ86" s="203" t="str">
        <f t="shared" si="26"/>
        <v/>
      </c>
      <c r="BR86" s="205"/>
      <c r="BS86" s="204"/>
      <c r="BT86" s="184" t="str">
        <f t="shared" si="27"/>
        <v/>
      </c>
      <c r="BU86" s="204"/>
      <c r="BV86" s="204"/>
      <c r="BW86" s="204"/>
      <c r="BX86" s="205"/>
      <c r="BY86" s="205" t="str">
        <f t="shared" si="28"/>
        <v/>
      </c>
      <c r="BZ86" s="205"/>
      <c r="CA86" s="173"/>
      <c r="CB86" s="173"/>
      <c r="CC86" s="173"/>
      <c r="CD86" s="173"/>
      <c r="CE86" s="173"/>
      <c r="CF86" s="173"/>
      <c r="CG86" s="13"/>
      <c r="CH86" s="13"/>
      <c r="CI86" s="13"/>
      <c r="CJ86" s="13"/>
      <c r="CK86" s="13"/>
      <c r="CL86" s="13"/>
      <c r="CM86" s="13"/>
      <c r="CN86" s="13"/>
      <c r="CO86" s="13"/>
      <c r="CP86" s="13"/>
      <c r="CQ86" s="13"/>
      <c r="CR86" s="13"/>
      <c r="CS86" s="13"/>
      <c r="CT86" s="13"/>
      <c r="CU86" s="13"/>
      <c r="CV86" s="13" t="s">
        <v>2</v>
      </c>
      <c r="CW86" s="173"/>
      <c r="CX86" s="173"/>
      <c r="CY86" s="173"/>
      <c r="CZ86" s="173"/>
      <c r="DA86" s="173"/>
      <c r="DB86" s="173"/>
      <c r="DC86" s="173"/>
      <c r="DD86" s="173"/>
      <c r="DE86" s="173"/>
      <c r="DF86" s="173"/>
      <c r="DG86" s="30"/>
      <c r="DH86" s="30"/>
      <c r="DI86" s="30"/>
      <c r="DJ86" s="30"/>
      <c r="DK86" s="30"/>
      <c r="DL86" s="30"/>
      <c r="DM86" s="30"/>
      <c r="DN86" s="30"/>
      <c r="DO86" s="30"/>
      <c r="DP86" s="30"/>
      <c r="DQ86" s="30"/>
      <c r="DR86" s="30"/>
      <c r="DS86" s="30"/>
      <c r="DT86" s="30"/>
      <c r="DU86" s="30"/>
    </row>
    <row r="87">
      <c r="A87" s="257"/>
      <c r="B87" s="21"/>
      <c r="C87" s="418" t="s">
        <v>204</v>
      </c>
      <c r="D87" s="419">
        <f>AVERAGE(D68:D82)</f>
        <v>0</v>
      </c>
      <c r="E87" s="420"/>
      <c r="F87" s="421" t="s">
        <v>205</v>
      </c>
      <c r="G87" s="422"/>
      <c r="H87" s="423" t="str">
        <f>if(#REF!="Yes",Code!R43,Code!U43)</f>
        <v>#REF!</v>
      </c>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10" t="s">
        <v>2</v>
      </c>
      <c r="AO87" s="183"/>
      <c r="AP87" s="183"/>
      <c r="AQ87" s="184" t="str">
        <f t="shared" si="23"/>
        <v/>
      </c>
      <c r="AR87" s="300"/>
      <c r="AS87" s="301"/>
      <c r="AT87" s="187" t="str">
        <f t="shared" si="24"/>
        <v/>
      </c>
      <c r="AU87" s="213"/>
      <c r="AV87" s="403"/>
      <c r="AW87" s="256"/>
      <c r="AX87" s="276"/>
      <c r="AY87" s="192"/>
      <c r="AZ87" s="416"/>
      <c r="BA87" s="214"/>
      <c r="BB87" s="196"/>
      <c r="BC87" s="196"/>
      <c r="BD87" s="195"/>
      <c r="BE87" s="197"/>
      <c r="BF87" s="198">
        <f t="shared" si="25"/>
        <v>0</v>
      </c>
      <c r="BG87" s="318"/>
      <c r="BH87" s="417"/>
      <c r="BI87" s="185"/>
      <c r="BJ87" s="185"/>
      <c r="BK87" s="185"/>
      <c r="BL87" s="205"/>
      <c r="BM87" s="374"/>
      <c r="BN87" s="211"/>
      <c r="BO87" s="199"/>
      <c r="BP87" s="199"/>
      <c r="BQ87" s="203" t="str">
        <f t="shared" si="26"/>
        <v/>
      </c>
      <c r="BR87" s="205"/>
      <c r="BS87" s="204"/>
      <c r="BT87" s="184" t="str">
        <f t="shared" si="27"/>
        <v/>
      </c>
      <c r="BU87" s="204"/>
      <c r="BV87" s="204"/>
      <c r="BW87" s="204"/>
      <c r="BX87" s="205"/>
      <c r="BY87" s="205" t="str">
        <f t="shared" si="28"/>
        <v/>
      </c>
      <c r="BZ87" s="205"/>
      <c r="CA87" s="173"/>
      <c r="CB87" s="173"/>
      <c r="CC87" s="173"/>
      <c r="CD87" s="173"/>
      <c r="CE87" s="173"/>
      <c r="CF87" s="173"/>
      <c r="CG87" s="13"/>
      <c r="CH87" s="13"/>
      <c r="CI87" s="13"/>
      <c r="CJ87" s="13"/>
      <c r="CK87" s="13"/>
      <c r="CL87" s="13"/>
      <c r="CM87" s="13"/>
      <c r="CN87" s="13"/>
      <c r="CO87" s="13"/>
      <c r="CP87" s="13"/>
      <c r="CQ87" s="13"/>
      <c r="CR87" s="13"/>
      <c r="CS87" s="13"/>
      <c r="CT87" s="13"/>
      <c r="CU87" s="13"/>
      <c r="CV87" s="13" t="s">
        <v>2</v>
      </c>
      <c r="CW87" s="173"/>
      <c r="CX87" s="173"/>
      <c r="CY87" s="173"/>
      <c r="CZ87" s="173"/>
      <c r="DA87" s="173"/>
      <c r="DB87" s="173"/>
      <c r="DC87" s="173"/>
      <c r="DD87" s="173"/>
      <c r="DE87" s="173"/>
      <c r="DF87" s="173"/>
      <c r="DG87" s="30"/>
      <c r="DH87" s="30"/>
      <c r="DI87" s="30"/>
      <c r="DJ87" s="30"/>
      <c r="DK87" s="30"/>
      <c r="DL87" s="30"/>
      <c r="DM87" s="30"/>
      <c r="DN87" s="30"/>
      <c r="DO87" s="30"/>
      <c r="DP87" s="30"/>
      <c r="DQ87" s="30"/>
      <c r="DR87" s="30"/>
      <c r="DS87" s="30"/>
      <c r="DT87" s="30"/>
      <c r="DU87" s="30"/>
    </row>
    <row r="88">
      <c r="A88" s="257"/>
      <c r="B88" s="21"/>
      <c r="C88" s="424" t="s">
        <v>206</v>
      </c>
      <c r="D88" s="425" t="str">
        <f>D38</f>
        <v/>
      </c>
      <c r="E88" s="420"/>
      <c r="F88" s="420"/>
      <c r="G88" s="420"/>
      <c r="H88" s="420"/>
      <c r="I88" s="118"/>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10" t="s">
        <v>2</v>
      </c>
      <c r="AO88" s="183"/>
      <c r="AP88" s="183"/>
      <c r="AQ88" s="184" t="str">
        <f t="shared" si="23"/>
        <v/>
      </c>
      <c r="AR88" s="185"/>
      <c r="AS88" s="185"/>
      <c r="AT88" s="187" t="str">
        <f t="shared" si="24"/>
        <v/>
      </c>
      <c r="AU88" s="228"/>
      <c r="AV88" s="403"/>
      <c r="AW88" s="190"/>
      <c r="AX88" s="191"/>
      <c r="AY88" s="192"/>
      <c r="AZ88" s="416"/>
      <c r="BA88" s="278"/>
      <c r="BB88" s="196"/>
      <c r="BC88" s="196"/>
      <c r="BD88" s="195"/>
      <c r="BE88" s="197"/>
      <c r="BF88" s="198">
        <f t="shared" si="25"/>
        <v>0</v>
      </c>
      <c r="BG88" s="318"/>
      <c r="BH88" s="417"/>
      <c r="BI88" s="185"/>
      <c r="BJ88" s="185"/>
      <c r="BK88" s="185"/>
      <c r="BL88" s="205"/>
      <c r="BM88" s="374"/>
      <c r="BN88" s="211"/>
      <c r="BO88" s="199"/>
      <c r="BP88" s="199"/>
      <c r="BQ88" s="203" t="str">
        <f t="shared" si="26"/>
        <v/>
      </c>
      <c r="BR88" s="205"/>
      <c r="BS88" s="204"/>
      <c r="BT88" s="184" t="str">
        <f t="shared" si="27"/>
        <v/>
      </c>
      <c r="BU88" s="204"/>
      <c r="BV88" s="204"/>
      <c r="BW88" s="204"/>
      <c r="BX88" s="205"/>
      <c r="BY88" s="205" t="str">
        <f t="shared" si="28"/>
        <v/>
      </c>
      <c r="BZ88" s="205"/>
      <c r="CA88" s="173"/>
      <c r="CB88" s="173"/>
      <c r="CC88" s="173"/>
      <c r="CD88" s="173"/>
      <c r="CE88" s="173"/>
      <c r="CF88" s="173"/>
      <c r="CG88" s="13"/>
      <c r="CH88" s="13"/>
      <c r="CI88" s="13"/>
      <c r="CJ88" s="13"/>
      <c r="CK88" s="13"/>
      <c r="CL88" s="13"/>
      <c r="CM88" s="13"/>
      <c r="CN88" s="13"/>
      <c r="CO88" s="13"/>
      <c r="CP88" s="13"/>
      <c r="CQ88" s="13"/>
      <c r="CR88" s="13"/>
      <c r="CS88" s="13"/>
      <c r="CT88" s="13"/>
      <c r="CU88" s="13"/>
      <c r="CV88" s="13" t="s">
        <v>2</v>
      </c>
      <c r="CW88" s="173"/>
      <c r="CX88" s="173"/>
      <c r="CY88" s="173"/>
      <c r="CZ88" s="173"/>
      <c r="DA88" s="173"/>
      <c r="DB88" s="173"/>
      <c r="DC88" s="173"/>
      <c r="DD88" s="173"/>
      <c r="DE88" s="173"/>
      <c r="DF88" s="173"/>
      <c r="DG88" s="30"/>
      <c r="DH88" s="30"/>
      <c r="DI88" s="30"/>
      <c r="DJ88" s="30"/>
      <c r="DK88" s="30"/>
      <c r="DL88" s="30"/>
      <c r="DM88" s="30"/>
      <c r="DN88" s="30"/>
      <c r="DO88" s="30"/>
      <c r="DP88" s="30"/>
      <c r="DQ88" s="30"/>
      <c r="DR88" s="30"/>
      <c r="DS88" s="30"/>
      <c r="DT88" s="30"/>
      <c r="DU88" s="30"/>
    </row>
    <row r="89">
      <c r="A89" s="257"/>
      <c r="B89" s="21"/>
      <c r="C89" s="420"/>
      <c r="D89" s="420"/>
      <c r="E89" s="420"/>
      <c r="F89" s="421" t="s">
        <v>207</v>
      </c>
      <c r="G89" s="422"/>
      <c r="H89" s="423">
        <f>G83</f>
        <v>0</v>
      </c>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10" t="s">
        <v>2</v>
      </c>
      <c r="AO89" s="183"/>
      <c r="AP89" s="183"/>
      <c r="AQ89" s="184" t="str">
        <f t="shared" si="23"/>
        <v/>
      </c>
      <c r="AR89" s="185"/>
      <c r="AS89" s="185"/>
      <c r="AT89" s="187" t="str">
        <f t="shared" si="24"/>
        <v/>
      </c>
      <c r="AU89" s="228"/>
      <c r="AV89" s="209"/>
      <c r="AW89" s="190"/>
      <c r="AX89" s="191"/>
      <c r="AY89" s="192"/>
      <c r="AZ89" s="416"/>
      <c r="BA89" s="194"/>
      <c r="BB89" s="196"/>
      <c r="BC89" s="285"/>
      <c r="BD89" s="195"/>
      <c r="BE89" s="197"/>
      <c r="BF89" s="198">
        <f t="shared" si="25"/>
        <v>0</v>
      </c>
      <c r="BG89" s="199"/>
      <c r="BH89" s="426"/>
      <c r="BI89" s="185"/>
      <c r="BJ89" s="185"/>
      <c r="BK89" s="185"/>
      <c r="BL89" s="185"/>
      <c r="BM89" s="199"/>
      <c r="BN89" s="211"/>
      <c r="BO89" s="199"/>
      <c r="BP89" s="199"/>
      <c r="BQ89" s="203" t="str">
        <f t="shared" si="26"/>
        <v/>
      </c>
      <c r="BR89" s="183"/>
      <c r="BS89" s="204"/>
      <c r="BT89" s="184" t="str">
        <f t="shared" si="27"/>
        <v/>
      </c>
      <c r="BU89" s="204"/>
      <c r="BV89" s="204"/>
      <c r="BW89" s="204"/>
      <c r="BX89" s="205"/>
      <c r="BY89" s="205" t="str">
        <f t="shared" si="28"/>
        <v/>
      </c>
      <c r="BZ89" s="205"/>
      <c r="CA89" s="173"/>
      <c r="CB89" s="173"/>
      <c r="CC89" s="173"/>
      <c r="CD89" s="173"/>
      <c r="CE89" s="173"/>
      <c r="CF89" s="173"/>
      <c r="CG89" s="13"/>
      <c r="CH89" s="13"/>
      <c r="CI89" s="13"/>
      <c r="CJ89" s="13"/>
      <c r="CK89" s="13"/>
      <c r="CL89" s="13"/>
      <c r="CM89" s="13"/>
      <c r="CN89" s="13"/>
      <c r="CO89" s="13"/>
      <c r="CP89" s="13"/>
      <c r="CQ89" s="13"/>
      <c r="CR89" s="13"/>
      <c r="CS89" s="13"/>
      <c r="CT89" s="13"/>
      <c r="CU89" s="13"/>
      <c r="CV89" s="13" t="s">
        <v>2</v>
      </c>
      <c r="CW89" s="173"/>
      <c r="CX89" s="173"/>
      <c r="CY89" s="173"/>
      <c r="CZ89" s="173"/>
      <c r="DA89" s="173"/>
      <c r="DB89" s="173"/>
      <c r="DC89" s="173"/>
      <c r="DD89" s="173"/>
      <c r="DE89" s="173"/>
      <c r="DF89" s="173"/>
      <c r="DG89" s="30"/>
      <c r="DH89" s="30"/>
      <c r="DI89" s="30"/>
      <c r="DJ89" s="30"/>
      <c r="DK89" s="30"/>
      <c r="DL89" s="30"/>
      <c r="DM89" s="30"/>
      <c r="DN89" s="30"/>
      <c r="DO89" s="30"/>
      <c r="DP89" s="30"/>
      <c r="DQ89" s="30"/>
      <c r="DR89" s="30"/>
      <c r="DS89" s="30"/>
      <c r="DT89" s="30"/>
      <c r="DU89" s="30"/>
    </row>
    <row r="90">
      <c r="A90" s="257"/>
      <c r="B90" s="21"/>
      <c r="C90" s="420"/>
      <c r="D90" s="420"/>
      <c r="E90" s="420"/>
      <c r="F90" s="420"/>
      <c r="G90" s="420"/>
      <c r="H90" s="420"/>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10" t="s">
        <v>2</v>
      </c>
      <c r="AO90" s="183"/>
      <c r="AP90" s="183"/>
      <c r="AQ90" s="184" t="str">
        <f t="shared" si="23"/>
        <v/>
      </c>
      <c r="AR90" s="185"/>
      <c r="AS90" s="185"/>
      <c r="AT90" s="187" t="str">
        <f t="shared" si="24"/>
        <v/>
      </c>
      <c r="AU90" s="213"/>
      <c r="AV90" s="209"/>
      <c r="AW90" s="190"/>
      <c r="AX90" s="191"/>
      <c r="AY90" s="192"/>
      <c r="AZ90" s="416"/>
      <c r="BA90" s="194"/>
      <c r="BB90" s="196"/>
      <c r="BC90" s="285"/>
      <c r="BD90" s="195"/>
      <c r="BE90" s="197"/>
      <c r="BF90" s="198">
        <f t="shared" si="25"/>
        <v>0</v>
      </c>
      <c r="BG90" s="199"/>
      <c r="BH90" s="210"/>
      <c r="BI90" s="185"/>
      <c r="BJ90" s="185"/>
      <c r="BK90" s="185"/>
      <c r="BL90" s="185"/>
      <c r="BM90" s="199"/>
      <c r="BN90" s="211"/>
      <c r="BO90" s="199"/>
      <c r="BP90" s="199"/>
      <c r="BQ90" s="203" t="str">
        <f t="shared" si="26"/>
        <v/>
      </c>
      <c r="BR90" s="183"/>
      <c r="BS90" s="204"/>
      <c r="BT90" s="184" t="str">
        <f t="shared" si="27"/>
        <v/>
      </c>
      <c r="BU90" s="204"/>
      <c r="BV90" s="204"/>
      <c r="BW90" s="204"/>
      <c r="BX90" s="205"/>
      <c r="BY90" s="205" t="str">
        <f t="shared" si="28"/>
        <v/>
      </c>
      <c r="BZ90" s="205"/>
      <c r="CA90" s="173"/>
      <c r="CB90" s="173"/>
      <c r="CC90" s="173"/>
      <c r="CD90" s="173"/>
      <c r="CE90" s="173"/>
      <c r="CF90" s="173"/>
      <c r="CG90" s="13"/>
      <c r="CH90" s="13"/>
      <c r="CI90" s="13"/>
      <c r="CJ90" s="13"/>
      <c r="CK90" s="13"/>
      <c r="CL90" s="13"/>
      <c r="CM90" s="13"/>
      <c r="CN90" s="13"/>
      <c r="CO90" s="13"/>
      <c r="CP90" s="13"/>
      <c r="CQ90" s="13"/>
      <c r="CR90" s="13"/>
      <c r="CS90" s="13"/>
      <c r="CT90" s="13"/>
      <c r="CU90" s="13"/>
      <c r="CV90" s="13" t="s">
        <v>2</v>
      </c>
      <c r="CW90" s="173"/>
      <c r="CX90" s="173"/>
      <c r="CY90" s="173"/>
      <c r="CZ90" s="173"/>
      <c r="DA90" s="173"/>
      <c r="DB90" s="173"/>
      <c r="DC90" s="173"/>
      <c r="DD90" s="173"/>
      <c r="DE90" s="173"/>
      <c r="DF90" s="173"/>
      <c r="DG90" s="30"/>
      <c r="DH90" s="30"/>
      <c r="DI90" s="30"/>
      <c r="DJ90" s="30"/>
      <c r="DK90" s="30"/>
      <c r="DL90" s="30"/>
      <c r="DM90" s="30"/>
      <c r="DN90" s="30"/>
      <c r="DO90" s="30"/>
      <c r="DP90" s="30"/>
      <c r="DQ90" s="30"/>
      <c r="DR90" s="30"/>
      <c r="DS90" s="30"/>
      <c r="DT90" s="30"/>
      <c r="DU90" s="30"/>
    </row>
    <row r="91">
      <c r="A91" s="257"/>
      <c r="B91" s="21"/>
      <c r="C91" s="427" t="s">
        <v>208</v>
      </c>
      <c r="D91" s="428"/>
      <c r="E91" s="420"/>
      <c r="F91" s="429" t="s">
        <v>209</v>
      </c>
      <c r="G91" s="430"/>
      <c r="H91" s="431">
        <f>H89/3</f>
        <v>0</v>
      </c>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10" t="s">
        <v>2</v>
      </c>
      <c r="AO91" s="183"/>
      <c r="AP91" s="183"/>
      <c r="AQ91" s="184" t="str">
        <f t="shared" si="23"/>
        <v/>
      </c>
      <c r="AR91" s="185"/>
      <c r="AS91" s="185"/>
      <c r="AT91" s="187" t="str">
        <f t="shared" si="24"/>
        <v/>
      </c>
      <c r="AU91" s="228"/>
      <c r="AV91" s="209"/>
      <c r="AW91" s="190"/>
      <c r="AX91" s="191"/>
      <c r="AY91" s="192"/>
      <c r="AZ91" s="214"/>
      <c r="BA91" s="194"/>
      <c r="BB91" s="196"/>
      <c r="BC91" s="196"/>
      <c r="BD91" s="195"/>
      <c r="BE91" s="197"/>
      <c r="BF91" s="198">
        <f t="shared" si="25"/>
        <v>0</v>
      </c>
      <c r="BG91" s="199"/>
      <c r="BH91" s="200"/>
      <c r="BI91" s="185"/>
      <c r="BJ91" s="185"/>
      <c r="BK91" s="185"/>
      <c r="BL91" s="185"/>
      <c r="BM91" s="199"/>
      <c r="BN91" s="211"/>
      <c r="BO91" s="199"/>
      <c r="BP91" s="199"/>
      <c r="BQ91" s="203" t="str">
        <f t="shared" si="26"/>
        <v/>
      </c>
      <c r="BR91" s="183"/>
      <c r="BS91" s="204"/>
      <c r="BT91" s="184" t="str">
        <f t="shared" si="27"/>
        <v/>
      </c>
      <c r="BU91" s="204"/>
      <c r="BV91" s="204"/>
      <c r="BW91" s="204"/>
      <c r="BX91" s="205"/>
      <c r="BY91" s="205" t="str">
        <f t="shared" si="28"/>
        <v/>
      </c>
      <c r="BZ91" s="205"/>
      <c r="CA91" s="173"/>
      <c r="CB91" s="173"/>
      <c r="CC91" s="173"/>
      <c r="CD91" s="173"/>
      <c r="CE91" s="173"/>
      <c r="CF91" s="173"/>
      <c r="CG91" s="13"/>
      <c r="CH91" s="13"/>
      <c r="CI91" s="13"/>
      <c r="CJ91" s="13"/>
      <c r="CK91" s="13"/>
      <c r="CL91" s="13"/>
      <c r="CM91" s="13"/>
      <c r="CN91" s="13"/>
      <c r="CO91" s="13"/>
      <c r="CP91" s="13"/>
      <c r="CQ91" s="13"/>
      <c r="CR91" s="13"/>
      <c r="CS91" s="13"/>
      <c r="CT91" s="13"/>
      <c r="CU91" s="13"/>
      <c r="CV91" s="13" t="s">
        <v>2</v>
      </c>
      <c r="CW91" s="173"/>
      <c r="CX91" s="173"/>
      <c r="CY91" s="173"/>
      <c r="CZ91" s="173"/>
      <c r="DA91" s="173"/>
      <c r="DB91" s="173"/>
      <c r="DC91" s="173"/>
      <c r="DD91" s="173"/>
      <c r="DE91" s="173"/>
      <c r="DF91" s="173"/>
      <c r="DG91" s="30"/>
      <c r="DH91" s="30"/>
      <c r="DI91" s="30"/>
      <c r="DJ91" s="30"/>
      <c r="DK91" s="30"/>
      <c r="DL91" s="30"/>
      <c r="DM91" s="30"/>
      <c r="DN91" s="30"/>
      <c r="DO91" s="30"/>
      <c r="DP91" s="30"/>
      <c r="DQ91" s="30"/>
      <c r="DR91" s="30"/>
      <c r="DS91" s="30"/>
      <c r="DT91" s="30"/>
      <c r="DU91" s="30"/>
    </row>
    <row r="92">
      <c r="A92" s="257"/>
      <c r="B92" s="21"/>
      <c r="C92" s="432" t="s">
        <v>210</v>
      </c>
      <c r="D92" s="433"/>
      <c r="E92" s="434"/>
      <c r="F92" s="434"/>
      <c r="G92" s="434"/>
      <c r="H92" s="434"/>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10" t="s">
        <v>2</v>
      </c>
      <c r="AO92" s="183"/>
      <c r="AP92" s="183"/>
      <c r="AQ92" s="184" t="str">
        <f t="shared" si="23"/>
        <v/>
      </c>
      <c r="AR92" s="185"/>
      <c r="AS92" s="185"/>
      <c r="AT92" s="187" t="str">
        <f t="shared" si="24"/>
        <v/>
      </c>
      <c r="AU92" s="228"/>
      <c r="AV92" s="209"/>
      <c r="AW92" s="190"/>
      <c r="AX92" s="191"/>
      <c r="AY92" s="192"/>
      <c r="AZ92" s="214"/>
      <c r="BA92" s="194"/>
      <c r="BB92" s="196"/>
      <c r="BC92" s="196"/>
      <c r="BD92" s="195"/>
      <c r="BE92" s="197"/>
      <c r="BF92" s="198">
        <f t="shared" si="25"/>
        <v>0</v>
      </c>
      <c r="BG92" s="199"/>
      <c r="BH92" s="200"/>
      <c r="BI92" s="185"/>
      <c r="BJ92" s="185"/>
      <c r="BK92" s="185"/>
      <c r="BL92" s="185"/>
      <c r="BM92" s="199"/>
      <c r="BN92" s="211"/>
      <c r="BO92" s="199"/>
      <c r="BP92" s="199"/>
      <c r="BQ92" s="203" t="str">
        <f t="shared" si="26"/>
        <v/>
      </c>
      <c r="BR92" s="183"/>
      <c r="BS92" s="204"/>
      <c r="BT92" s="184" t="str">
        <f t="shared" si="27"/>
        <v/>
      </c>
      <c r="BU92" s="204"/>
      <c r="BV92" s="204"/>
      <c r="BW92" s="204"/>
      <c r="BX92" s="205"/>
      <c r="BY92" s="205" t="str">
        <f t="shared" si="28"/>
        <v/>
      </c>
      <c r="BZ92" s="205"/>
      <c r="CA92" s="173"/>
      <c r="CB92" s="173"/>
      <c r="CC92" s="173"/>
      <c r="CD92" s="173"/>
      <c r="CE92" s="173"/>
      <c r="CF92" s="173"/>
      <c r="CG92" s="13"/>
      <c r="CH92" s="13"/>
      <c r="CI92" s="13"/>
      <c r="CJ92" s="13"/>
      <c r="CK92" s="13"/>
      <c r="CL92" s="13"/>
      <c r="CM92" s="13"/>
      <c r="CN92" s="13"/>
      <c r="CO92" s="13"/>
      <c r="CP92" s="13"/>
      <c r="CQ92" s="13"/>
      <c r="CR92" s="13"/>
      <c r="CS92" s="13"/>
      <c r="CT92" s="13"/>
      <c r="CU92" s="13"/>
      <c r="CV92" s="13" t="s">
        <v>2</v>
      </c>
      <c r="CW92" s="173"/>
      <c r="CX92" s="173"/>
      <c r="CY92" s="173"/>
      <c r="CZ92" s="173"/>
      <c r="DA92" s="173"/>
      <c r="DB92" s="173"/>
      <c r="DC92" s="173"/>
      <c r="DD92" s="173"/>
      <c r="DE92" s="173"/>
      <c r="DF92" s="173"/>
      <c r="DG92" s="30"/>
      <c r="DH92" s="30"/>
      <c r="DI92" s="30"/>
      <c r="DJ92" s="30"/>
      <c r="DK92" s="30"/>
      <c r="DL92" s="30"/>
      <c r="DM92" s="30"/>
      <c r="DN92" s="30"/>
      <c r="DO92" s="30"/>
      <c r="DP92" s="30"/>
      <c r="DQ92" s="30"/>
      <c r="DR92" s="30"/>
      <c r="DS92" s="30"/>
      <c r="DT92" s="30"/>
      <c r="DU92" s="30"/>
    </row>
    <row r="93">
      <c r="A93" s="257"/>
      <c r="B93" s="21"/>
      <c r="C93" s="435" t="s">
        <v>211</v>
      </c>
      <c r="D93" s="436"/>
      <c r="E93" s="434"/>
      <c r="F93" s="437" t="s">
        <v>212</v>
      </c>
      <c r="G93" s="422"/>
      <c r="H93" s="438">
        <f>H91/4</f>
        <v>0</v>
      </c>
      <c r="I93" s="439"/>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10" t="s">
        <v>2</v>
      </c>
      <c r="AO93" s="183"/>
      <c r="AP93" s="183"/>
      <c r="AQ93" s="184" t="str">
        <f t="shared" si="23"/>
        <v/>
      </c>
      <c r="AR93" s="185"/>
      <c r="AS93" s="185"/>
      <c r="AT93" s="187" t="str">
        <f t="shared" si="24"/>
        <v/>
      </c>
      <c r="AU93" s="213"/>
      <c r="AV93" s="440"/>
      <c r="AW93" s="190"/>
      <c r="AX93" s="440"/>
      <c r="AY93" s="192"/>
      <c r="AZ93" s="214"/>
      <c r="BA93" s="194"/>
      <c r="BB93" s="195"/>
      <c r="BC93" s="196"/>
      <c r="BD93" s="195"/>
      <c r="BE93" s="197"/>
      <c r="BF93" s="198">
        <f t="shared" si="25"/>
        <v>0</v>
      </c>
      <c r="BG93" s="199"/>
      <c r="BH93" s="200"/>
      <c r="BI93" s="185"/>
      <c r="BJ93" s="185"/>
      <c r="BK93" s="185"/>
      <c r="BL93" s="185"/>
      <c r="BM93" s="199"/>
      <c r="BN93" s="211"/>
      <c r="BO93" s="441"/>
      <c r="BP93" s="441"/>
      <c r="BQ93" s="203" t="str">
        <f t="shared" si="26"/>
        <v/>
      </c>
      <c r="BR93" s="205"/>
      <c r="BS93" s="204"/>
      <c r="BT93" s="184" t="str">
        <f t="shared" si="27"/>
        <v/>
      </c>
      <c r="BU93" s="204"/>
      <c r="BV93" s="204"/>
      <c r="BW93" s="204"/>
      <c r="BX93" s="205"/>
      <c r="BY93" s="205" t="str">
        <f t="shared" si="28"/>
        <v/>
      </c>
      <c r="BZ93" s="205"/>
      <c r="CA93" s="173"/>
      <c r="CB93" s="173"/>
      <c r="CC93" s="173"/>
      <c r="CD93" s="173"/>
      <c r="CE93" s="173"/>
      <c r="CF93" s="173"/>
      <c r="CG93" s="13"/>
      <c r="CH93" s="13"/>
      <c r="CI93" s="13"/>
      <c r="CJ93" s="13"/>
      <c r="CK93" s="13"/>
      <c r="CL93" s="13"/>
      <c r="CM93" s="13"/>
      <c r="CN93" s="13"/>
      <c r="CO93" s="13"/>
      <c r="CP93" s="13"/>
      <c r="CQ93" s="13"/>
      <c r="CR93" s="13"/>
      <c r="CS93" s="13"/>
      <c r="CT93" s="13"/>
      <c r="CU93" s="13"/>
      <c r="CV93" s="13" t="s">
        <v>2</v>
      </c>
      <c r="CW93" s="173"/>
      <c r="CX93" s="173"/>
      <c r="CY93" s="173"/>
      <c r="CZ93" s="173"/>
      <c r="DA93" s="173"/>
      <c r="DB93" s="173"/>
      <c r="DC93" s="173"/>
      <c r="DD93" s="173"/>
      <c r="DE93" s="173"/>
      <c r="DF93" s="173"/>
      <c r="DG93" s="30"/>
      <c r="DH93" s="30"/>
      <c r="DI93" s="30"/>
      <c r="DJ93" s="30"/>
      <c r="DK93" s="30"/>
      <c r="DL93" s="30"/>
      <c r="DM93" s="30"/>
      <c r="DN93" s="30"/>
      <c r="DO93" s="30"/>
      <c r="DP93" s="30"/>
      <c r="DQ93" s="30"/>
      <c r="DR93" s="30"/>
      <c r="DS93" s="30"/>
      <c r="DT93" s="30"/>
      <c r="DU93" s="30"/>
    </row>
    <row r="94">
      <c r="A94" s="257"/>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10" t="s">
        <v>2</v>
      </c>
      <c r="AO94" s="183"/>
      <c r="AP94" s="183"/>
      <c r="AQ94" s="184" t="str">
        <f t="shared" si="23"/>
        <v/>
      </c>
      <c r="AR94" s="185"/>
      <c r="AS94" s="185"/>
      <c r="AT94" s="187" t="str">
        <f t="shared" si="24"/>
        <v/>
      </c>
      <c r="AU94" s="213"/>
      <c r="AV94" s="209"/>
      <c r="AW94" s="190"/>
      <c r="AX94" s="442"/>
      <c r="AY94" s="192"/>
      <c r="AZ94" s="214"/>
      <c r="BA94" s="194"/>
      <c r="BB94" s="195"/>
      <c r="BC94" s="196"/>
      <c r="BD94" s="195"/>
      <c r="BE94" s="197"/>
      <c r="BF94" s="198">
        <f t="shared" si="25"/>
        <v>0</v>
      </c>
      <c r="BG94" s="199"/>
      <c r="BH94" s="200"/>
      <c r="BI94" s="185"/>
      <c r="BJ94" s="185"/>
      <c r="BK94" s="185"/>
      <c r="BL94" s="185"/>
      <c r="BM94" s="199"/>
      <c r="BN94" s="211"/>
      <c r="BO94" s="441"/>
      <c r="BP94" s="441"/>
      <c r="BQ94" s="203" t="str">
        <f t="shared" si="26"/>
        <v/>
      </c>
      <c r="BR94" s="205"/>
      <c r="BS94" s="204"/>
      <c r="BT94" s="184" t="str">
        <f t="shared" si="27"/>
        <v/>
      </c>
      <c r="BU94" s="204"/>
      <c r="BV94" s="204"/>
      <c r="BW94" s="204"/>
      <c r="BX94" s="205"/>
      <c r="BY94" s="205" t="str">
        <f t="shared" si="28"/>
        <v/>
      </c>
      <c r="BZ94" s="205"/>
      <c r="CA94" s="173"/>
      <c r="CB94" s="173"/>
      <c r="CC94" s="173"/>
      <c r="CD94" s="173"/>
      <c r="CE94" s="173"/>
      <c r="CF94" s="173"/>
      <c r="CG94" s="13"/>
      <c r="CH94" s="13"/>
      <c r="CI94" s="13"/>
      <c r="CJ94" s="13"/>
      <c r="CK94" s="13"/>
      <c r="CL94" s="13"/>
      <c r="CM94" s="13"/>
      <c r="CN94" s="13"/>
      <c r="CO94" s="13"/>
      <c r="CP94" s="13"/>
      <c r="CQ94" s="13"/>
      <c r="CR94" s="13"/>
      <c r="CS94" s="13"/>
      <c r="CT94" s="13"/>
      <c r="CU94" s="13"/>
      <c r="CV94" s="13" t="s">
        <v>2</v>
      </c>
      <c r="CW94" s="173"/>
      <c r="CX94" s="173"/>
      <c r="CY94" s="173"/>
      <c r="CZ94" s="173"/>
      <c r="DA94" s="173"/>
      <c r="DB94" s="173"/>
      <c r="DC94" s="173"/>
      <c r="DD94" s="173"/>
      <c r="DE94" s="173"/>
      <c r="DF94" s="173"/>
      <c r="DG94" s="30"/>
      <c r="DH94" s="30"/>
      <c r="DI94" s="30"/>
      <c r="DJ94" s="30"/>
      <c r="DK94" s="30"/>
      <c r="DL94" s="30"/>
      <c r="DM94" s="30"/>
      <c r="DN94" s="30"/>
      <c r="DO94" s="30"/>
      <c r="DP94" s="30"/>
      <c r="DQ94" s="30"/>
      <c r="DR94" s="30"/>
      <c r="DS94" s="30"/>
      <c r="DT94" s="30"/>
      <c r="DU94" s="30"/>
    </row>
    <row r="95">
      <c r="A95" s="257"/>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10" t="s">
        <v>2</v>
      </c>
      <c r="AO95" s="183"/>
      <c r="AP95" s="183"/>
      <c r="AQ95" s="184" t="str">
        <f t="shared" si="23"/>
        <v/>
      </c>
      <c r="AR95" s="185"/>
      <c r="AS95" s="185"/>
      <c r="AT95" s="187" t="str">
        <f t="shared" si="24"/>
        <v/>
      </c>
      <c r="AU95" s="213"/>
      <c r="AV95" s="442"/>
      <c r="AW95" s="190"/>
      <c r="AX95" s="442"/>
      <c r="AY95" s="192"/>
      <c r="AZ95" s="214"/>
      <c r="BA95" s="194"/>
      <c r="BB95" s="195"/>
      <c r="BC95" s="196"/>
      <c r="BD95" s="195"/>
      <c r="BE95" s="197"/>
      <c r="BF95" s="198">
        <f t="shared" si="25"/>
        <v>0</v>
      </c>
      <c r="BG95" s="199"/>
      <c r="BH95" s="200"/>
      <c r="BI95" s="185"/>
      <c r="BJ95" s="185"/>
      <c r="BK95" s="185"/>
      <c r="BL95" s="185"/>
      <c r="BM95" s="199"/>
      <c r="BN95" s="211"/>
      <c r="BO95" s="441"/>
      <c r="BP95" s="441"/>
      <c r="BQ95" s="203" t="str">
        <f t="shared" si="26"/>
        <v/>
      </c>
      <c r="BR95" s="205"/>
      <c r="BS95" s="204"/>
      <c r="BT95" s="184" t="str">
        <f t="shared" si="27"/>
        <v/>
      </c>
      <c r="BU95" s="204"/>
      <c r="BV95" s="204"/>
      <c r="BW95" s="204"/>
      <c r="BX95" s="205"/>
      <c r="BY95" s="205" t="str">
        <f t="shared" si="28"/>
        <v/>
      </c>
      <c r="BZ95" s="205"/>
      <c r="CA95" s="173"/>
      <c r="CB95" s="173"/>
      <c r="CC95" s="173"/>
      <c r="CD95" s="173"/>
      <c r="CE95" s="173"/>
      <c r="CF95" s="173"/>
      <c r="CG95" s="13"/>
      <c r="CH95" s="13"/>
      <c r="CI95" s="13"/>
      <c r="CJ95" s="13"/>
      <c r="CK95" s="13"/>
      <c r="CL95" s="13"/>
      <c r="CM95" s="13"/>
      <c r="CN95" s="13"/>
      <c r="CO95" s="13"/>
      <c r="CP95" s="13"/>
      <c r="CQ95" s="13"/>
      <c r="CR95" s="13"/>
      <c r="CS95" s="13"/>
      <c r="CT95" s="13"/>
      <c r="CU95" s="13"/>
      <c r="CV95" s="13" t="s">
        <v>2</v>
      </c>
      <c r="CW95" s="173"/>
      <c r="CX95" s="173"/>
      <c r="CY95" s="173"/>
      <c r="CZ95" s="173"/>
      <c r="DA95" s="173"/>
      <c r="DB95" s="173"/>
      <c r="DC95" s="173"/>
      <c r="DD95" s="173"/>
      <c r="DE95" s="173"/>
      <c r="DF95" s="173"/>
      <c r="DG95" s="30"/>
      <c r="DH95" s="30"/>
      <c r="DI95" s="30"/>
      <c r="DJ95" s="30"/>
      <c r="DK95" s="30"/>
      <c r="DL95" s="30"/>
      <c r="DM95" s="30"/>
      <c r="DN95" s="30"/>
      <c r="DO95" s="30"/>
      <c r="DP95" s="30"/>
      <c r="DQ95" s="30"/>
      <c r="DR95" s="30"/>
      <c r="DS95" s="30"/>
      <c r="DT95" s="30"/>
      <c r="DU95" s="30"/>
    </row>
    <row r="96">
      <c r="A96" s="257"/>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10" t="s">
        <v>2</v>
      </c>
      <c r="AO96" s="183"/>
      <c r="AP96" s="183"/>
      <c r="AQ96" s="184" t="str">
        <f t="shared" si="23"/>
        <v/>
      </c>
      <c r="AR96" s="185"/>
      <c r="AS96" s="185"/>
      <c r="AT96" s="187" t="str">
        <f t="shared" si="24"/>
        <v/>
      </c>
      <c r="AU96" s="213"/>
      <c r="AV96" s="440"/>
      <c r="AW96" s="190"/>
      <c r="AX96" s="440"/>
      <c r="AY96" s="192"/>
      <c r="AZ96" s="214"/>
      <c r="BA96" s="194"/>
      <c r="BB96" s="195"/>
      <c r="BC96" s="196"/>
      <c r="BD96" s="195"/>
      <c r="BE96" s="197"/>
      <c r="BF96" s="198">
        <f t="shared" si="25"/>
        <v>0</v>
      </c>
      <c r="BG96" s="199"/>
      <c r="BH96" s="200"/>
      <c r="BI96" s="185"/>
      <c r="BJ96" s="185"/>
      <c r="BK96" s="185"/>
      <c r="BL96" s="185"/>
      <c r="BM96" s="199"/>
      <c r="BN96" s="211"/>
      <c r="BO96" s="441"/>
      <c r="BP96" s="441"/>
      <c r="BQ96" s="203" t="str">
        <f t="shared" si="26"/>
        <v/>
      </c>
      <c r="BR96" s="205"/>
      <c r="BS96" s="204"/>
      <c r="BT96" s="184" t="str">
        <f t="shared" si="27"/>
        <v/>
      </c>
      <c r="BU96" s="204"/>
      <c r="BV96" s="204"/>
      <c r="BW96" s="204"/>
      <c r="BX96" s="205"/>
      <c r="BY96" s="205" t="str">
        <f t="shared" si="28"/>
        <v/>
      </c>
      <c r="BZ96" s="205"/>
      <c r="CA96" s="173"/>
      <c r="CB96" s="173"/>
      <c r="CC96" s="173"/>
      <c r="CD96" s="173"/>
      <c r="CE96" s="173"/>
      <c r="CF96" s="173"/>
      <c r="CG96" s="13"/>
      <c r="CH96" s="13"/>
      <c r="CI96" s="13"/>
      <c r="CJ96" s="13"/>
      <c r="CK96" s="13"/>
      <c r="CL96" s="13"/>
      <c r="CM96" s="13"/>
      <c r="CN96" s="13"/>
      <c r="CO96" s="13"/>
      <c r="CP96" s="13"/>
      <c r="CQ96" s="13"/>
      <c r="CR96" s="13"/>
      <c r="CS96" s="13"/>
      <c r="CT96" s="13"/>
      <c r="CU96" s="13"/>
      <c r="CV96" s="13" t="s">
        <v>2</v>
      </c>
      <c r="CW96" s="173"/>
      <c r="CX96" s="173"/>
      <c r="CY96" s="173"/>
      <c r="CZ96" s="173"/>
      <c r="DA96" s="173"/>
      <c r="DB96" s="173"/>
      <c r="DC96" s="173"/>
      <c r="DD96" s="173"/>
      <c r="DE96" s="173"/>
      <c r="DF96" s="173"/>
      <c r="DG96" s="30"/>
      <c r="DH96" s="30"/>
      <c r="DI96" s="30"/>
      <c r="DJ96" s="30"/>
      <c r="DK96" s="30"/>
      <c r="DL96" s="30"/>
      <c r="DM96" s="30"/>
      <c r="DN96" s="30"/>
      <c r="DO96" s="30"/>
      <c r="DP96" s="30"/>
      <c r="DQ96" s="30"/>
      <c r="DR96" s="30"/>
      <c r="DS96" s="30"/>
      <c r="DT96" s="30"/>
      <c r="DU96" s="30"/>
    </row>
    <row r="97">
      <c r="A97" s="257"/>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10" t="s">
        <v>2</v>
      </c>
      <c r="AO97" s="183"/>
      <c r="AP97" s="183"/>
      <c r="AQ97" s="184" t="str">
        <f t="shared" si="23"/>
        <v/>
      </c>
      <c r="AR97" s="185"/>
      <c r="AS97" s="185"/>
      <c r="AT97" s="187" t="str">
        <f t="shared" si="24"/>
        <v/>
      </c>
      <c r="AU97" s="213"/>
      <c r="AV97" s="440"/>
      <c r="AW97" s="443"/>
      <c r="AX97" s="440"/>
      <c r="AY97" s="192"/>
      <c r="AZ97" s="214"/>
      <c r="BA97" s="194"/>
      <c r="BB97" s="195"/>
      <c r="BC97" s="196"/>
      <c r="BD97" s="195"/>
      <c r="BE97" s="197"/>
      <c r="BF97" s="198">
        <f t="shared" si="25"/>
        <v>0</v>
      </c>
      <c r="BG97" s="199"/>
      <c r="BH97" s="200"/>
      <c r="BI97" s="185"/>
      <c r="BJ97" s="185"/>
      <c r="BK97" s="185"/>
      <c r="BL97" s="185"/>
      <c r="BM97" s="199"/>
      <c r="BN97" s="211"/>
      <c r="BO97" s="441"/>
      <c r="BP97" s="441"/>
      <c r="BQ97" s="203" t="str">
        <f t="shared" si="26"/>
        <v/>
      </c>
      <c r="BR97" s="205"/>
      <c r="BS97" s="204"/>
      <c r="BT97" s="184" t="str">
        <f t="shared" si="27"/>
        <v/>
      </c>
      <c r="BU97" s="204"/>
      <c r="BV97" s="204"/>
      <c r="BW97" s="204"/>
      <c r="BX97" s="205"/>
      <c r="BY97" s="205" t="str">
        <f t="shared" si="28"/>
        <v/>
      </c>
      <c r="BZ97" s="205"/>
      <c r="CA97" s="173"/>
      <c r="CB97" s="173"/>
      <c r="CC97" s="173"/>
      <c r="CD97" s="173"/>
      <c r="CE97" s="173"/>
      <c r="CF97" s="173"/>
      <c r="CG97" s="13"/>
      <c r="CH97" s="13"/>
      <c r="CI97" s="13"/>
      <c r="CJ97" s="13"/>
      <c r="CK97" s="13"/>
      <c r="CL97" s="13"/>
      <c r="CM97" s="13"/>
      <c r="CN97" s="13"/>
      <c r="CO97" s="13"/>
      <c r="CP97" s="13"/>
      <c r="CQ97" s="13"/>
      <c r="CR97" s="13"/>
      <c r="CS97" s="13"/>
      <c r="CT97" s="13"/>
      <c r="CU97" s="13"/>
      <c r="CV97" s="13" t="s">
        <v>2</v>
      </c>
      <c r="CW97" s="173"/>
      <c r="CX97" s="173"/>
      <c r="CY97" s="173"/>
      <c r="CZ97" s="173"/>
      <c r="DA97" s="173"/>
      <c r="DB97" s="173"/>
      <c r="DC97" s="173"/>
      <c r="DD97" s="173"/>
      <c r="DE97" s="173"/>
      <c r="DF97" s="173"/>
      <c r="DG97" s="30"/>
      <c r="DH97" s="30"/>
      <c r="DI97" s="30"/>
      <c r="DJ97" s="30"/>
      <c r="DK97" s="30"/>
      <c r="DL97" s="30"/>
      <c r="DM97" s="30"/>
      <c r="DN97" s="30"/>
      <c r="DO97" s="30"/>
      <c r="DP97" s="30"/>
      <c r="DQ97" s="30"/>
      <c r="DR97" s="30"/>
      <c r="DS97" s="30"/>
      <c r="DT97" s="30"/>
      <c r="DU97" s="30"/>
    </row>
    <row r="98">
      <c r="A98" s="257"/>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10" t="s">
        <v>2</v>
      </c>
      <c r="AO98" s="183"/>
      <c r="AP98" s="183"/>
      <c r="AQ98" s="184" t="str">
        <f t="shared" si="23"/>
        <v/>
      </c>
      <c r="AR98" s="185"/>
      <c r="AS98" s="185"/>
      <c r="AT98" s="187" t="str">
        <f t="shared" si="24"/>
        <v/>
      </c>
      <c r="AU98" s="213"/>
      <c r="AV98" s="440"/>
      <c r="AW98" s="190"/>
      <c r="AX98" s="440"/>
      <c r="AY98" s="192"/>
      <c r="AZ98" s="214"/>
      <c r="BA98" s="194"/>
      <c r="BB98" s="195"/>
      <c r="BC98" s="196"/>
      <c r="BD98" s="195"/>
      <c r="BE98" s="197"/>
      <c r="BF98" s="198">
        <f t="shared" si="25"/>
        <v>0</v>
      </c>
      <c r="BG98" s="199"/>
      <c r="BH98" s="200"/>
      <c r="BI98" s="185"/>
      <c r="BJ98" s="185"/>
      <c r="BK98" s="185"/>
      <c r="BL98" s="185"/>
      <c r="BM98" s="199"/>
      <c r="BN98" s="211"/>
      <c r="BO98" s="441"/>
      <c r="BP98" s="441"/>
      <c r="BQ98" s="203" t="str">
        <f t="shared" si="26"/>
        <v/>
      </c>
      <c r="BR98" s="205"/>
      <c r="BS98" s="204"/>
      <c r="BT98" s="184" t="str">
        <f t="shared" si="27"/>
        <v/>
      </c>
      <c r="BU98" s="204"/>
      <c r="BV98" s="204"/>
      <c r="BW98" s="204"/>
      <c r="BX98" s="205"/>
      <c r="BY98" s="205" t="str">
        <f t="shared" si="28"/>
        <v/>
      </c>
      <c r="BZ98" s="205"/>
      <c r="CA98" s="173"/>
      <c r="CB98" s="173"/>
      <c r="CC98" s="173"/>
      <c r="CD98" s="173"/>
      <c r="CE98" s="173"/>
      <c r="CF98" s="173"/>
      <c r="CG98" s="13"/>
      <c r="CH98" s="13"/>
      <c r="CI98" s="13"/>
      <c r="CJ98" s="13"/>
      <c r="CK98" s="13"/>
      <c r="CL98" s="13"/>
      <c r="CM98" s="13"/>
      <c r="CN98" s="13"/>
      <c r="CO98" s="13"/>
      <c r="CP98" s="13"/>
      <c r="CQ98" s="13"/>
      <c r="CR98" s="13"/>
      <c r="CS98" s="13"/>
      <c r="CT98" s="13"/>
      <c r="CU98" s="13"/>
      <c r="CV98" s="13" t="s">
        <v>2</v>
      </c>
      <c r="CW98" s="173"/>
      <c r="CX98" s="173"/>
      <c r="CY98" s="173"/>
      <c r="CZ98" s="173"/>
      <c r="DA98" s="173"/>
      <c r="DB98" s="173"/>
      <c r="DC98" s="173"/>
      <c r="DD98" s="173"/>
      <c r="DE98" s="173"/>
      <c r="DF98" s="173"/>
      <c r="DG98" s="30"/>
      <c r="DH98" s="30"/>
      <c r="DI98" s="30"/>
      <c r="DJ98" s="30"/>
      <c r="DK98" s="30"/>
      <c r="DL98" s="30"/>
      <c r="DM98" s="30"/>
      <c r="DN98" s="30"/>
      <c r="DO98" s="30"/>
      <c r="DP98" s="30"/>
      <c r="DQ98" s="30"/>
      <c r="DR98" s="30"/>
      <c r="DS98" s="30"/>
      <c r="DT98" s="30"/>
      <c r="DU98" s="30"/>
    </row>
    <row r="99">
      <c r="A99" s="257"/>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10" t="s">
        <v>2</v>
      </c>
      <c r="AO99" s="183"/>
      <c r="AP99" s="205"/>
      <c r="AQ99" s="184" t="str">
        <f t="shared" si="23"/>
        <v/>
      </c>
      <c r="AR99" s="300"/>
      <c r="AS99" s="301"/>
      <c r="AT99" s="187" t="str">
        <f t="shared" si="24"/>
        <v/>
      </c>
      <c r="AU99" s="228"/>
      <c r="AV99" s="183"/>
      <c r="AW99" s="302"/>
      <c r="AX99" s="191"/>
      <c r="AY99" s="192"/>
      <c r="AZ99" s="194"/>
      <c r="BA99" s="291"/>
      <c r="BB99" s="196"/>
      <c r="BC99" s="196"/>
      <c r="BD99" s="196"/>
      <c r="BE99" s="197"/>
      <c r="BF99" s="198">
        <f t="shared" si="25"/>
        <v>0</v>
      </c>
      <c r="BG99" s="318"/>
      <c r="BH99" s="444"/>
      <c r="BI99" s="301"/>
      <c r="BJ99" s="185"/>
      <c r="BK99" s="185"/>
      <c r="BL99" s="185"/>
      <c r="BM99" s="318"/>
      <c r="BN99" s="211"/>
      <c r="BO99" s="199"/>
      <c r="BP99" s="199"/>
      <c r="BQ99" s="203" t="str">
        <f t="shared" si="26"/>
        <v/>
      </c>
      <c r="BR99" s="205"/>
      <c r="BS99" s="204"/>
      <c r="BT99" s="184" t="str">
        <f t="shared" si="27"/>
        <v/>
      </c>
      <c r="BU99" s="204"/>
      <c r="BV99" s="204"/>
      <c r="BW99" s="204"/>
      <c r="BX99" s="205"/>
      <c r="BY99" s="205" t="str">
        <f t="shared" si="28"/>
        <v/>
      </c>
      <c r="BZ99" s="205"/>
      <c r="CA99" s="173"/>
      <c r="CB99" s="173"/>
      <c r="CC99" s="173"/>
      <c r="CD99" s="173"/>
      <c r="CE99" s="173"/>
      <c r="CF99" s="173"/>
      <c r="CG99" s="13"/>
      <c r="CH99" s="13"/>
      <c r="CI99" s="13"/>
      <c r="CJ99" s="13"/>
      <c r="CK99" s="13"/>
      <c r="CL99" s="13"/>
      <c r="CM99" s="13"/>
      <c r="CN99" s="13"/>
      <c r="CO99" s="13"/>
      <c r="CP99" s="13"/>
      <c r="CQ99" s="13"/>
      <c r="CR99" s="13"/>
      <c r="CS99" s="13"/>
      <c r="CT99" s="13"/>
      <c r="CU99" s="13"/>
      <c r="CV99" s="13" t="s">
        <v>2</v>
      </c>
      <c r="CW99" s="173"/>
      <c r="CX99" s="173"/>
      <c r="CY99" s="173"/>
      <c r="CZ99" s="173"/>
      <c r="DA99" s="173"/>
      <c r="DB99" s="173"/>
      <c r="DC99" s="173"/>
      <c r="DD99" s="173"/>
      <c r="DE99" s="173"/>
      <c r="DF99" s="173"/>
      <c r="DG99" s="30"/>
      <c r="DH99" s="30"/>
      <c r="DI99" s="30"/>
      <c r="DJ99" s="30"/>
      <c r="DK99" s="30"/>
      <c r="DL99" s="30"/>
      <c r="DM99" s="30"/>
      <c r="DN99" s="30"/>
      <c r="DO99" s="30"/>
      <c r="DP99" s="30"/>
      <c r="DQ99" s="30"/>
      <c r="DR99" s="30"/>
      <c r="DS99" s="30"/>
      <c r="DT99" s="30"/>
      <c r="DU99" s="30"/>
    </row>
    <row r="100">
      <c r="A100" s="257"/>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10" t="s">
        <v>2</v>
      </c>
      <c r="AO100" s="205"/>
      <c r="AP100" s="205"/>
      <c r="AQ100" s="184" t="str">
        <f t="shared" si="23"/>
        <v/>
      </c>
      <c r="AR100" s="205"/>
      <c r="AS100" s="205"/>
      <c r="AT100" s="187" t="str">
        <f t="shared" si="24"/>
        <v/>
      </c>
      <c r="AU100" s="213"/>
      <c r="AV100" s="205"/>
      <c r="AW100" s="256"/>
      <c r="AX100" s="205"/>
      <c r="AY100" s="192"/>
      <c r="AZ100" s="214"/>
      <c r="BA100" s="194"/>
      <c r="BB100" s="196"/>
      <c r="BC100" s="196"/>
      <c r="BD100" s="196"/>
      <c r="BE100" s="255"/>
      <c r="BF100" s="198">
        <f t="shared" si="25"/>
        <v>0</v>
      </c>
      <c r="BG100" s="205"/>
      <c r="BH100" s="205"/>
      <c r="BI100" s="205"/>
      <c r="BJ100" s="205"/>
      <c r="BK100" s="185"/>
      <c r="BL100" s="205"/>
      <c r="BM100" s="205"/>
      <c r="BN100" s="211"/>
      <c r="BO100" s="205"/>
      <c r="BP100" s="205"/>
      <c r="BQ100" s="203" t="str">
        <f t="shared" si="26"/>
        <v/>
      </c>
      <c r="BR100" s="205"/>
      <c r="BS100" s="204"/>
      <c r="BT100" s="184" t="str">
        <f t="shared" si="27"/>
        <v/>
      </c>
      <c r="BU100" s="204"/>
      <c r="BV100" s="204"/>
      <c r="BW100" s="204"/>
      <c r="BX100" s="205"/>
      <c r="BY100" s="205" t="str">
        <f t="shared" si="28"/>
        <v/>
      </c>
      <c r="BZ100" s="205"/>
      <c r="CA100" s="173"/>
      <c r="CB100" s="173"/>
      <c r="CC100" s="173"/>
      <c r="CD100" s="173"/>
      <c r="CE100" s="173"/>
      <c r="CF100" s="173"/>
      <c r="CG100" s="13"/>
      <c r="CH100" s="13"/>
      <c r="CI100" s="13"/>
      <c r="CJ100" s="13"/>
      <c r="CK100" s="13"/>
      <c r="CL100" s="13"/>
      <c r="CM100" s="13"/>
      <c r="CN100" s="13"/>
      <c r="CO100" s="13"/>
      <c r="CP100" s="13"/>
      <c r="CQ100" s="13"/>
      <c r="CR100" s="13"/>
      <c r="CS100" s="13"/>
      <c r="CT100" s="13"/>
      <c r="CU100" s="13"/>
      <c r="CV100" s="13" t="s">
        <v>2</v>
      </c>
      <c r="CW100" s="173"/>
      <c r="CX100" s="173"/>
      <c r="CY100" s="173"/>
      <c r="CZ100" s="173"/>
      <c r="DA100" s="173"/>
      <c r="DB100" s="173"/>
      <c r="DC100" s="173"/>
      <c r="DD100" s="173"/>
      <c r="DE100" s="173"/>
      <c r="DF100" s="173"/>
      <c r="DG100" s="30"/>
      <c r="DH100" s="30"/>
      <c r="DI100" s="30"/>
      <c r="DJ100" s="30"/>
      <c r="DK100" s="30"/>
      <c r="DL100" s="30"/>
      <c r="DM100" s="30"/>
      <c r="DN100" s="30"/>
      <c r="DO100" s="30"/>
      <c r="DP100" s="30"/>
      <c r="DQ100" s="30"/>
      <c r="DR100" s="30"/>
      <c r="DS100" s="30"/>
      <c r="DT100" s="30"/>
      <c r="DU100" s="30"/>
    </row>
    <row r="101">
      <c r="A101" s="257"/>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10" t="s">
        <v>2</v>
      </c>
      <c r="AO101" s="205"/>
      <c r="AP101" s="205"/>
      <c r="AQ101" s="184" t="str">
        <f t="shared" si="23"/>
        <v/>
      </c>
      <c r="AR101" s="205"/>
      <c r="AS101" s="205"/>
      <c r="AT101" s="187" t="str">
        <f t="shared" si="24"/>
        <v/>
      </c>
      <c r="AU101" s="213"/>
      <c r="AV101" s="205"/>
      <c r="AW101" s="256"/>
      <c r="AX101" s="205"/>
      <c r="AY101" s="192"/>
      <c r="AZ101" s="214"/>
      <c r="BA101" s="194"/>
      <c r="BB101" s="196"/>
      <c r="BC101" s="196"/>
      <c r="BD101" s="196"/>
      <c r="BE101" s="255"/>
      <c r="BF101" s="198">
        <f t="shared" si="25"/>
        <v>0</v>
      </c>
      <c r="BG101" s="205"/>
      <c r="BH101" s="205"/>
      <c r="BI101" s="205"/>
      <c r="BJ101" s="205"/>
      <c r="BK101" s="185"/>
      <c r="BL101" s="205"/>
      <c r="BM101" s="205"/>
      <c r="BN101" s="211"/>
      <c r="BO101" s="205"/>
      <c r="BP101" s="205"/>
      <c r="BQ101" s="203" t="str">
        <f t="shared" si="26"/>
        <v/>
      </c>
      <c r="BR101" s="205"/>
      <c r="BS101" s="204"/>
      <c r="BT101" s="184" t="str">
        <f t="shared" si="27"/>
        <v/>
      </c>
      <c r="BU101" s="204"/>
      <c r="BV101" s="204"/>
      <c r="BW101" s="204"/>
      <c r="BX101" s="205"/>
      <c r="BY101" s="205" t="str">
        <f t="shared" si="28"/>
        <v/>
      </c>
      <c r="BZ101" s="205"/>
      <c r="CA101" s="173"/>
      <c r="CB101" s="173"/>
      <c r="CC101" s="173"/>
      <c r="CD101" s="173"/>
      <c r="CE101" s="173"/>
      <c r="CF101" s="173"/>
      <c r="CG101" s="13"/>
      <c r="CH101" s="13"/>
      <c r="CI101" s="13"/>
      <c r="CJ101" s="13"/>
      <c r="CK101" s="13"/>
      <c r="CL101" s="13"/>
      <c r="CM101" s="13"/>
      <c r="CN101" s="13"/>
      <c r="CO101" s="13"/>
      <c r="CP101" s="13"/>
      <c r="CQ101" s="13"/>
      <c r="CR101" s="13"/>
      <c r="CS101" s="13"/>
      <c r="CT101" s="13"/>
      <c r="CU101" s="13"/>
      <c r="CV101" s="13" t="s">
        <v>2</v>
      </c>
      <c r="CW101" s="173"/>
      <c r="CX101" s="173"/>
      <c r="CY101" s="173"/>
      <c r="CZ101" s="173"/>
      <c r="DA101" s="173"/>
      <c r="DB101" s="173"/>
      <c r="DC101" s="173"/>
      <c r="DD101" s="173"/>
      <c r="DE101" s="173"/>
      <c r="DF101" s="173"/>
      <c r="DG101" s="30"/>
      <c r="DH101" s="30"/>
      <c r="DI101" s="30"/>
      <c r="DJ101" s="30"/>
      <c r="DK101" s="30"/>
      <c r="DL101" s="30"/>
      <c r="DM101" s="30"/>
      <c r="DN101" s="30"/>
      <c r="DO101" s="30"/>
      <c r="DP101" s="30"/>
      <c r="DQ101" s="30"/>
      <c r="DR101" s="30"/>
      <c r="DS101" s="30"/>
      <c r="DT101" s="30"/>
      <c r="DU101" s="30"/>
    </row>
    <row r="102">
      <c r="A102" s="257"/>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10" t="s">
        <v>2</v>
      </c>
      <c r="AO102" s="205"/>
      <c r="AP102" s="205"/>
      <c r="AQ102" s="184" t="str">
        <f t="shared" si="23"/>
        <v/>
      </c>
      <c r="AR102" s="205"/>
      <c r="AS102" s="205"/>
      <c r="AT102" s="187" t="str">
        <f t="shared" si="24"/>
        <v/>
      </c>
      <c r="AU102" s="213"/>
      <c r="AV102" s="205"/>
      <c r="AW102" s="256"/>
      <c r="AX102" s="205"/>
      <c r="AY102" s="192"/>
      <c r="AZ102" s="214"/>
      <c r="BA102" s="194"/>
      <c r="BB102" s="196"/>
      <c r="BC102" s="196"/>
      <c r="BD102" s="196"/>
      <c r="BE102" s="255"/>
      <c r="BF102" s="198">
        <f t="shared" si="25"/>
        <v>0</v>
      </c>
      <c r="BG102" s="205"/>
      <c r="BH102" s="205"/>
      <c r="BI102" s="205"/>
      <c r="BJ102" s="205"/>
      <c r="BK102" s="185"/>
      <c r="BL102" s="205"/>
      <c r="BM102" s="205"/>
      <c r="BN102" s="211"/>
      <c r="BO102" s="205"/>
      <c r="BP102" s="205"/>
      <c r="BQ102" s="203" t="str">
        <f t="shared" si="26"/>
        <v/>
      </c>
      <c r="BR102" s="205"/>
      <c r="BS102" s="204"/>
      <c r="BT102" s="184" t="str">
        <f t="shared" si="27"/>
        <v/>
      </c>
      <c r="BU102" s="204"/>
      <c r="BV102" s="204"/>
      <c r="BW102" s="204"/>
      <c r="BX102" s="205"/>
      <c r="BY102" s="205" t="str">
        <f t="shared" si="28"/>
        <v/>
      </c>
      <c r="BZ102" s="205"/>
      <c r="CA102" s="173"/>
      <c r="CB102" s="173"/>
      <c r="CC102" s="173"/>
      <c r="CD102" s="173"/>
      <c r="CE102" s="173"/>
      <c r="CF102" s="173"/>
      <c r="CG102" s="13"/>
      <c r="CH102" s="13"/>
      <c r="CI102" s="13"/>
      <c r="CJ102" s="13"/>
      <c r="CK102" s="13"/>
      <c r="CL102" s="13"/>
      <c r="CM102" s="13"/>
      <c r="CN102" s="13"/>
      <c r="CO102" s="13"/>
      <c r="CP102" s="13"/>
      <c r="CQ102" s="13"/>
      <c r="CR102" s="13"/>
      <c r="CS102" s="13"/>
      <c r="CT102" s="13"/>
      <c r="CU102" s="13"/>
      <c r="CV102" s="13" t="s">
        <v>2</v>
      </c>
      <c r="CW102" s="173"/>
      <c r="CX102" s="173"/>
      <c r="CY102" s="173"/>
      <c r="CZ102" s="173"/>
      <c r="DA102" s="173"/>
      <c r="DB102" s="173"/>
      <c r="DC102" s="173"/>
      <c r="DD102" s="173"/>
      <c r="DE102" s="173"/>
      <c r="DF102" s="173"/>
      <c r="DG102" s="30"/>
      <c r="DH102" s="30"/>
      <c r="DI102" s="30"/>
      <c r="DJ102" s="30"/>
      <c r="DK102" s="30"/>
      <c r="DL102" s="30"/>
      <c r="DM102" s="30"/>
      <c r="DN102" s="30"/>
      <c r="DO102" s="30"/>
      <c r="DP102" s="30"/>
      <c r="DQ102" s="30"/>
      <c r="DR102" s="30"/>
      <c r="DS102" s="30"/>
      <c r="DT102" s="30"/>
      <c r="DU102" s="30"/>
    </row>
    <row r="103">
      <c r="A103" s="257"/>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10" t="s">
        <v>2</v>
      </c>
      <c r="AO103" s="205"/>
      <c r="AP103" s="205"/>
      <c r="AQ103" s="184" t="str">
        <f t="shared" si="23"/>
        <v/>
      </c>
      <c r="AR103" s="205"/>
      <c r="AS103" s="205"/>
      <c r="AT103" s="187" t="str">
        <f t="shared" si="24"/>
        <v/>
      </c>
      <c r="AU103" s="213"/>
      <c r="AV103" s="205"/>
      <c r="AW103" s="256"/>
      <c r="AX103" s="205"/>
      <c r="AY103" s="192"/>
      <c r="AZ103" s="214"/>
      <c r="BA103" s="194"/>
      <c r="BB103" s="196"/>
      <c r="BC103" s="196"/>
      <c r="BD103" s="196"/>
      <c r="BE103" s="255"/>
      <c r="BF103" s="198">
        <f t="shared" si="25"/>
        <v>0</v>
      </c>
      <c r="BG103" s="205"/>
      <c r="BH103" s="205"/>
      <c r="BI103" s="205"/>
      <c r="BJ103" s="205"/>
      <c r="BK103" s="185"/>
      <c r="BL103" s="205"/>
      <c r="BM103" s="205"/>
      <c r="BN103" s="211"/>
      <c r="BO103" s="205"/>
      <c r="BP103" s="205"/>
      <c r="BQ103" s="203" t="str">
        <f t="shared" si="26"/>
        <v/>
      </c>
      <c r="BR103" s="205"/>
      <c r="BS103" s="204"/>
      <c r="BT103" s="184" t="str">
        <f t="shared" si="27"/>
        <v/>
      </c>
      <c r="BU103" s="204"/>
      <c r="BV103" s="204"/>
      <c r="BW103" s="204"/>
      <c r="BX103" s="205"/>
      <c r="BY103" s="205" t="str">
        <f t="shared" si="28"/>
        <v/>
      </c>
      <c r="BZ103" s="205"/>
      <c r="CA103" s="173"/>
      <c r="CB103" s="173"/>
      <c r="CC103" s="173"/>
      <c r="CD103" s="173"/>
      <c r="CE103" s="173"/>
      <c r="CF103" s="173"/>
      <c r="CG103" s="13"/>
      <c r="CH103" s="13"/>
      <c r="CI103" s="13"/>
      <c r="CJ103" s="13"/>
      <c r="CK103" s="13"/>
      <c r="CL103" s="13"/>
      <c r="CM103" s="13"/>
      <c r="CN103" s="13"/>
      <c r="CO103" s="13"/>
      <c r="CP103" s="13"/>
      <c r="CQ103" s="13"/>
      <c r="CR103" s="13"/>
      <c r="CS103" s="13"/>
      <c r="CT103" s="13"/>
      <c r="CU103" s="13"/>
      <c r="CV103" s="13" t="s">
        <v>2</v>
      </c>
      <c r="CW103" s="173"/>
      <c r="CX103" s="173"/>
      <c r="CY103" s="173"/>
      <c r="CZ103" s="173"/>
      <c r="DA103" s="173"/>
      <c r="DB103" s="173"/>
      <c r="DC103" s="173"/>
      <c r="DD103" s="173"/>
      <c r="DE103" s="173"/>
      <c r="DF103" s="173"/>
      <c r="DG103" s="30"/>
      <c r="DH103" s="30"/>
      <c r="DI103" s="30"/>
      <c r="DJ103" s="30"/>
      <c r="DK103" s="30"/>
      <c r="DL103" s="30"/>
      <c r="DM103" s="30"/>
      <c r="DN103" s="30"/>
      <c r="DO103" s="30"/>
      <c r="DP103" s="30"/>
      <c r="DQ103" s="30"/>
      <c r="DR103" s="30"/>
      <c r="DS103" s="30"/>
      <c r="DT103" s="30"/>
      <c r="DU103" s="30"/>
    </row>
    <row r="104">
      <c r="A104" s="257"/>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10" t="s">
        <v>2</v>
      </c>
      <c r="AO104" s="205"/>
      <c r="AP104" s="205"/>
      <c r="AQ104" s="184" t="str">
        <f t="shared" si="23"/>
        <v/>
      </c>
      <c r="AR104" s="205"/>
      <c r="AS104" s="205"/>
      <c r="AT104" s="187" t="str">
        <f t="shared" si="24"/>
        <v/>
      </c>
      <c r="AU104" s="213"/>
      <c r="AV104" s="205"/>
      <c r="AW104" s="256"/>
      <c r="AX104" s="205"/>
      <c r="AY104" s="192"/>
      <c r="AZ104" s="214"/>
      <c r="BA104" s="194"/>
      <c r="BB104" s="196"/>
      <c r="BC104" s="196"/>
      <c r="BD104" s="196"/>
      <c r="BE104" s="255"/>
      <c r="BF104" s="198">
        <f t="shared" si="25"/>
        <v>0</v>
      </c>
      <c r="BG104" s="205"/>
      <c r="BH104" s="205"/>
      <c r="BI104" s="205"/>
      <c r="BJ104" s="205"/>
      <c r="BK104" s="185"/>
      <c r="BL104" s="205"/>
      <c r="BM104" s="205"/>
      <c r="BN104" s="211"/>
      <c r="BO104" s="205"/>
      <c r="BP104" s="205"/>
      <c r="BQ104" s="203" t="str">
        <f t="shared" si="26"/>
        <v/>
      </c>
      <c r="BR104" s="205"/>
      <c r="BS104" s="204"/>
      <c r="BT104" s="184" t="str">
        <f t="shared" si="27"/>
        <v/>
      </c>
      <c r="BU104" s="204"/>
      <c r="BV104" s="204"/>
      <c r="BW104" s="204"/>
      <c r="BX104" s="205"/>
      <c r="BY104" s="205" t="str">
        <f t="shared" si="28"/>
        <v/>
      </c>
      <c r="BZ104" s="205"/>
      <c r="CA104" s="173"/>
      <c r="CB104" s="173"/>
      <c r="CC104" s="173"/>
      <c r="CD104" s="173"/>
      <c r="CE104" s="173"/>
      <c r="CF104" s="173"/>
      <c r="CG104" s="13"/>
      <c r="CH104" s="13"/>
      <c r="CI104" s="13"/>
      <c r="CJ104" s="13"/>
      <c r="CK104" s="13"/>
      <c r="CL104" s="13"/>
      <c r="CM104" s="13"/>
      <c r="CN104" s="13"/>
      <c r="CO104" s="13"/>
      <c r="CP104" s="13"/>
      <c r="CQ104" s="13"/>
      <c r="CR104" s="13"/>
      <c r="CS104" s="13"/>
      <c r="CT104" s="13"/>
      <c r="CU104" s="13"/>
      <c r="CV104" s="13" t="s">
        <v>2</v>
      </c>
      <c r="CW104" s="173"/>
      <c r="CX104" s="173"/>
      <c r="CY104" s="173"/>
      <c r="CZ104" s="173"/>
      <c r="DA104" s="173"/>
      <c r="DB104" s="173"/>
      <c r="DC104" s="173"/>
      <c r="DD104" s="173"/>
      <c r="DE104" s="173"/>
      <c r="DF104" s="173"/>
      <c r="DG104" s="30"/>
      <c r="DH104" s="30"/>
      <c r="DI104" s="30"/>
      <c r="DJ104" s="30"/>
      <c r="DK104" s="30"/>
      <c r="DL104" s="30"/>
      <c r="DM104" s="30"/>
      <c r="DN104" s="30"/>
      <c r="DO104" s="30"/>
      <c r="DP104" s="30"/>
      <c r="DQ104" s="30"/>
      <c r="DR104" s="30"/>
      <c r="DS104" s="30"/>
      <c r="DT104" s="30"/>
      <c r="DU104" s="30"/>
    </row>
    <row r="105">
      <c r="A105" s="257"/>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10" t="s">
        <v>2</v>
      </c>
      <c r="AO105" s="205"/>
      <c r="AP105" s="205"/>
      <c r="AQ105" s="184" t="str">
        <f t="shared" si="23"/>
        <v/>
      </c>
      <c r="AR105" s="205"/>
      <c r="AS105" s="205"/>
      <c r="AT105" s="187" t="str">
        <f t="shared" si="24"/>
        <v/>
      </c>
      <c r="AU105" s="213"/>
      <c r="AV105" s="205"/>
      <c r="AW105" s="256"/>
      <c r="AX105" s="205"/>
      <c r="AY105" s="192"/>
      <c r="AZ105" s="214"/>
      <c r="BA105" s="194"/>
      <c r="BB105" s="196"/>
      <c r="BC105" s="196"/>
      <c r="BD105" s="196"/>
      <c r="BE105" s="255"/>
      <c r="BF105" s="198">
        <f t="shared" si="25"/>
        <v>0</v>
      </c>
      <c r="BG105" s="205"/>
      <c r="BH105" s="205"/>
      <c r="BI105" s="205"/>
      <c r="BJ105" s="205"/>
      <c r="BK105" s="185"/>
      <c r="BL105" s="205"/>
      <c r="BM105" s="205"/>
      <c r="BN105" s="211"/>
      <c r="BO105" s="205"/>
      <c r="BP105" s="205"/>
      <c r="BQ105" s="203" t="str">
        <f t="shared" si="26"/>
        <v/>
      </c>
      <c r="BR105" s="205"/>
      <c r="BS105" s="204"/>
      <c r="BT105" s="184" t="str">
        <f t="shared" si="27"/>
        <v/>
      </c>
      <c r="BU105" s="204"/>
      <c r="BV105" s="204"/>
      <c r="BW105" s="204"/>
      <c r="BX105" s="205"/>
      <c r="BY105" s="205" t="str">
        <f t="shared" si="28"/>
        <v/>
      </c>
      <c r="BZ105" s="205"/>
      <c r="CA105" s="173"/>
      <c r="CB105" s="173"/>
      <c r="CC105" s="173"/>
      <c r="CD105" s="173"/>
      <c r="CE105" s="173"/>
      <c r="CF105" s="173"/>
      <c r="CG105" s="13"/>
      <c r="CH105" s="13"/>
      <c r="CI105" s="13"/>
      <c r="CJ105" s="13"/>
      <c r="CK105" s="13"/>
      <c r="CL105" s="13"/>
      <c r="CM105" s="13"/>
      <c r="CN105" s="13"/>
      <c r="CO105" s="13"/>
      <c r="CP105" s="13"/>
      <c r="CQ105" s="13"/>
      <c r="CR105" s="13"/>
      <c r="CS105" s="13"/>
      <c r="CT105" s="13"/>
      <c r="CU105" s="13"/>
      <c r="CV105" s="13" t="s">
        <v>2</v>
      </c>
      <c r="CW105" s="173"/>
      <c r="CX105" s="173"/>
      <c r="CY105" s="173"/>
      <c r="CZ105" s="173"/>
      <c r="DA105" s="173"/>
      <c r="DB105" s="173"/>
      <c r="DC105" s="173"/>
      <c r="DD105" s="173"/>
      <c r="DE105" s="173"/>
      <c r="DF105" s="173"/>
      <c r="DG105" s="30"/>
      <c r="DH105" s="30"/>
      <c r="DI105" s="30"/>
      <c r="DJ105" s="30"/>
      <c r="DK105" s="30"/>
      <c r="DL105" s="30"/>
      <c r="DM105" s="30"/>
      <c r="DN105" s="30"/>
      <c r="DO105" s="30"/>
      <c r="DP105" s="30"/>
      <c r="DQ105" s="30"/>
      <c r="DR105" s="30"/>
      <c r="DS105" s="30"/>
      <c r="DT105" s="30"/>
      <c r="DU105" s="30"/>
    </row>
    <row r="106">
      <c r="A106" s="257"/>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10" t="s">
        <v>2</v>
      </c>
      <c r="AO106" s="205"/>
      <c r="AP106" s="205"/>
      <c r="AQ106" s="184" t="str">
        <f t="shared" si="23"/>
        <v/>
      </c>
      <c r="AR106" s="205"/>
      <c r="AS106" s="205"/>
      <c r="AT106" s="187" t="str">
        <f t="shared" si="24"/>
        <v/>
      </c>
      <c r="AU106" s="213"/>
      <c r="AV106" s="205"/>
      <c r="AW106" s="256"/>
      <c r="AX106" s="205"/>
      <c r="AY106" s="192"/>
      <c r="AZ106" s="214"/>
      <c r="BA106" s="194"/>
      <c r="BB106" s="196"/>
      <c r="BC106" s="196"/>
      <c r="BD106" s="196"/>
      <c r="BE106" s="255"/>
      <c r="BF106" s="198">
        <f t="shared" si="25"/>
        <v>0</v>
      </c>
      <c r="BG106" s="205"/>
      <c r="BH106" s="205"/>
      <c r="BI106" s="205"/>
      <c r="BJ106" s="205"/>
      <c r="BK106" s="185"/>
      <c r="BL106" s="205"/>
      <c r="BM106" s="205"/>
      <c r="BN106" s="211"/>
      <c r="BO106" s="205"/>
      <c r="BP106" s="205"/>
      <c r="BQ106" s="203" t="str">
        <f t="shared" si="26"/>
        <v/>
      </c>
      <c r="BR106" s="205"/>
      <c r="BS106" s="204"/>
      <c r="BT106" s="184" t="str">
        <f t="shared" si="27"/>
        <v/>
      </c>
      <c r="BU106" s="204"/>
      <c r="BV106" s="204"/>
      <c r="BW106" s="204"/>
      <c r="BX106" s="205"/>
      <c r="BY106" s="205" t="str">
        <f t="shared" si="28"/>
        <v/>
      </c>
      <c r="BZ106" s="205"/>
      <c r="CA106" s="173"/>
      <c r="CB106" s="173"/>
      <c r="CC106" s="173"/>
      <c r="CD106" s="173"/>
      <c r="CE106" s="173"/>
      <c r="CF106" s="173"/>
      <c r="CG106" s="13"/>
      <c r="CH106" s="13"/>
      <c r="CI106" s="13"/>
      <c r="CJ106" s="13"/>
      <c r="CK106" s="13"/>
      <c r="CL106" s="13"/>
      <c r="CM106" s="13"/>
      <c r="CN106" s="13"/>
      <c r="CO106" s="13"/>
      <c r="CP106" s="13"/>
      <c r="CQ106" s="13"/>
      <c r="CR106" s="13"/>
      <c r="CS106" s="13"/>
      <c r="CT106" s="13"/>
      <c r="CU106" s="13"/>
      <c r="CV106" s="13" t="s">
        <v>2</v>
      </c>
      <c r="CW106" s="173"/>
      <c r="CX106" s="173"/>
      <c r="CY106" s="173"/>
      <c r="CZ106" s="173"/>
      <c r="DA106" s="173"/>
      <c r="DB106" s="173"/>
      <c r="DC106" s="173"/>
      <c r="DD106" s="173"/>
      <c r="DE106" s="173"/>
      <c r="DF106" s="173"/>
      <c r="DG106" s="30"/>
      <c r="DH106" s="30"/>
      <c r="DI106" s="30"/>
      <c r="DJ106" s="30"/>
      <c r="DK106" s="30"/>
      <c r="DL106" s="30"/>
      <c r="DM106" s="30"/>
      <c r="DN106" s="30"/>
      <c r="DO106" s="30"/>
      <c r="DP106" s="30"/>
      <c r="DQ106" s="30"/>
      <c r="DR106" s="30"/>
      <c r="DS106" s="30"/>
      <c r="DT106" s="30"/>
      <c r="DU106" s="30"/>
    </row>
    <row r="107">
      <c r="A107" s="257"/>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10" t="s">
        <v>2</v>
      </c>
      <c r="AO107" s="205"/>
      <c r="AP107" s="205"/>
      <c r="AQ107" s="184" t="str">
        <f t="shared" si="23"/>
        <v/>
      </c>
      <c r="AR107" s="205"/>
      <c r="AS107" s="205"/>
      <c r="AT107" s="187" t="str">
        <f t="shared" si="24"/>
        <v/>
      </c>
      <c r="AU107" s="213"/>
      <c r="AV107" s="205"/>
      <c r="AW107" s="256"/>
      <c r="AX107" s="205"/>
      <c r="AY107" s="192"/>
      <c r="AZ107" s="214"/>
      <c r="BA107" s="194"/>
      <c r="BB107" s="196"/>
      <c r="BC107" s="196"/>
      <c r="BD107" s="196"/>
      <c r="BE107" s="255"/>
      <c r="BF107" s="198">
        <f t="shared" si="25"/>
        <v>0</v>
      </c>
      <c r="BG107" s="205"/>
      <c r="BH107" s="205"/>
      <c r="BI107" s="205"/>
      <c r="BJ107" s="205"/>
      <c r="BK107" s="185"/>
      <c r="BL107" s="205"/>
      <c r="BM107" s="205"/>
      <c r="BN107" s="211"/>
      <c r="BO107" s="205"/>
      <c r="BP107" s="205"/>
      <c r="BQ107" s="203" t="str">
        <f t="shared" si="26"/>
        <v/>
      </c>
      <c r="BR107" s="205"/>
      <c r="BS107" s="204"/>
      <c r="BT107" s="184" t="str">
        <f t="shared" si="27"/>
        <v/>
      </c>
      <c r="BU107" s="204"/>
      <c r="BV107" s="204"/>
      <c r="BW107" s="204"/>
      <c r="BX107" s="205"/>
      <c r="BY107" s="205" t="str">
        <f t="shared" si="28"/>
        <v/>
      </c>
      <c r="BZ107" s="205"/>
      <c r="CA107" s="173"/>
      <c r="CB107" s="173"/>
      <c r="CC107" s="173"/>
      <c r="CD107" s="173"/>
      <c r="CE107" s="173"/>
      <c r="CF107" s="173"/>
      <c r="CG107" s="13"/>
      <c r="CH107" s="13"/>
      <c r="CI107" s="13"/>
      <c r="CJ107" s="13"/>
      <c r="CK107" s="13"/>
      <c r="CL107" s="13"/>
      <c r="CM107" s="13"/>
      <c r="CN107" s="13"/>
      <c r="CO107" s="13"/>
      <c r="CP107" s="13"/>
      <c r="CQ107" s="13"/>
      <c r="CR107" s="13"/>
      <c r="CS107" s="13"/>
      <c r="CT107" s="13"/>
      <c r="CU107" s="13"/>
      <c r="CV107" s="13" t="s">
        <v>2</v>
      </c>
      <c r="CW107" s="173"/>
      <c r="CX107" s="173"/>
      <c r="CY107" s="173"/>
      <c r="CZ107" s="173"/>
      <c r="DA107" s="173"/>
      <c r="DB107" s="173"/>
      <c r="DC107" s="173"/>
      <c r="DD107" s="173"/>
      <c r="DE107" s="173"/>
      <c r="DF107" s="173"/>
      <c r="DG107" s="30"/>
      <c r="DH107" s="30"/>
      <c r="DI107" s="30"/>
      <c r="DJ107" s="30"/>
      <c r="DK107" s="30"/>
      <c r="DL107" s="30"/>
      <c r="DM107" s="30"/>
      <c r="DN107" s="30"/>
      <c r="DO107" s="30"/>
      <c r="DP107" s="30"/>
      <c r="DQ107" s="30"/>
      <c r="DR107" s="30"/>
      <c r="DS107" s="30"/>
      <c r="DT107" s="30"/>
      <c r="DU107" s="30"/>
    </row>
    <row r="108">
      <c r="A108" s="257"/>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10" t="s">
        <v>2</v>
      </c>
      <c r="AO108" s="205"/>
      <c r="AP108" s="205"/>
      <c r="AQ108" s="184" t="str">
        <f t="shared" si="23"/>
        <v/>
      </c>
      <c r="AR108" s="205"/>
      <c r="AS108" s="205"/>
      <c r="AT108" s="187" t="str">
        <f t="shared" si="24"/>
        <v/>
      </c>
      <c r="AU108" s="213"/>
      <c r="AV108" s="205"/>
      <c r="AW108" s="256"/>
      <c r="AX108" s="205"/>
      <c r="AY108" s="192"/>
      <c r="AZ108" s="214"/>
      <c r="BA108" s="194"/>
      <c r="BB108" s="196"/>
      <c r="BC108" s="196"/>
      <c r="BD108" s="196"/>
      <c r="BE108" s="255"/>
      <c r="BF108" s="198">
        <f t="shared" si="25"/>
        <v>0</v>
      </c>
      <c r="BG108" s="205"/>
      <c r="BH108" s="205"/>
      <c r="BI108" s="205"/>
      <c r="BJ108" s="205"/>
      <c r="BK108" s="185"/>
      <c r="BL108" s="205"/>
      <c r="BM108" s="205"/>
      <c r="BN108" s="211"/>
      <c r="BO108" s="205"/>
      <c r="BP108" s="205"/>
      <c r="BQ108" s="203" t="str">
        <f t="shared" si="26"/>
        <v/>
      </c>
      <c r="BR108" s="205"/>
      <c r="BS108" s="204"/>
      <c r="BT108" s="184" t="str">
        <f t="shared" si="27"/>
        <v/>
      </c>
      <c r="BU108" s="204"/>
      <c r="BV108" s="204"/>
      <c r="BW108" s="204"/>
      <c r="BX108" s="205"/>
      <c r="BY108" s="205" t="str">
        <f t="shared" si="28"/>
        <v/>
      </c>
      <c r="BZ108" s="205"/>
      <c r="CA108" s="173"/>
      <c r="CB108" s="173"/>
      <c r="CC108" s="173"/>
      <c r="CD108" s="173"/>
      <c r="CE108" s="173"/>
      <c r="CF108" s="173"/>
      <c r="CG108" s="13"/>
      <c r="CH108" s="13"/>
      <c r="CI108" s="13"/>
      <c r="CJ108" s="13"/>
      <c r="CK108" s="13"/>
      <c r="CL108" s="13"/>
      <c r="CM108" s="13"/>
      <c r="CN108" s="13"/>
      <c r="CO108" s="13"/>
      <c r="CP108" s="13"/>
      <c r="CQ108" s="13"/>
      <c r="CR108" s="13"/>
      <c r="CS108" s="13"/>
      <c r="CT108" s="13"/>
      <c r="CU108" s="13"/>
      <c r="CV108" s="13" t="s">
        <v>2</v>
      </c>
      <c r="CW108" s="173"/>
      <c r="CX108" s="173"/>
      <c r="CY108" s="173"/>
      <c r="CZ108" s="173"/>
      <c r="DA108" s="173"/>
      <c r="DB108" s="173"/>
      <c r="DC108" s="173"/>
      <c r="DD108" s="173"/>
      <c r="DE108" s="173"/>
      <c r="DF108" s="173"/>
      <c r="DG108" s="30"/>
      <c r="DH108" s="30"/>
      <c r="DI108" s="30"/>
      <c r="DJ108" s="30"/>
      <c r="DK108" s="30"/>
      <c r="DL108" s="30"/>
      <c r="DM108" s="30"/>
      <c r="DN108" s="30"/>
      <c r="DO108" s="30"/>
      <c r="DP108" s="30"/>
      <c r="DQ108" s="30"/>
      <c r="DR108" s="30"/>
      <c r="DS108" s="30"/>
      <c r="DT108" s="30"/>
      <c r="DU108" s="30"/>
    </row>
    <row r="109">
      <c r="A109" s="257"/>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10" t="s">
        <v>2</v>
      </c>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3"/>
      <c r="CH109" s="13"/>
      <c r="CI109" s="13"/>
      <c r="CJ109" s="13"/>
      <c r="CK109" s="13"/>
      <c r="CL109" s="13"/>
      <c r="CM109" s="13"/>
      <c r="CN109" s="13"/>
      <c r="CO109" s="13"/>
      <c r="CP109" s="13"/>
      <c r="CQ109" s="13"/>
      <c r="CR109" s="13"/>
      <c r="CS109" s="13"/>
      <c r="CT109" s="13"/>
      <c r="CU109" s="13"/>
      <c r="CV109" s="13" t="s">
        <v>2</v>
      </c>
      <c r="CW109" s="173"/>
      <c r="CX109" s="173"/>
      <c r="CY109" s="173"/>
      <c r="CZ109" s="173"/>
      <c r="DA109" s="173"/>
      <c r="DB109" s="173"/>
      <c r="DC109" s="173"/>
      <c r="DD109" s="173"/>
      <c r="DE109" s="173"/>
      <c r="DF109" s="173"/>
      <c r="DG109" s="30"/>
      <c r="DH109" s="30"/>
      <c r="DI109" s="30"/>
      <c r="DJ109" s="30"/>
      <c r="DK109" s="30"/>
      <c r="DL109" s="30"/>
      <c r="DM109" s="30"/>
      <c r="DN109" s="30"/>
      <c r="DO109" s="30"/>
      <c r="DP109" s="30"/>
      <c r="DQ109" s="30"/>
      <c r="DR109" s="30"/>
      <c r="DS109" s="30"/>
      <c r="DT109" s="30"/>
      <c r="DU109" s="30"/>
    </row>
    <row r="110">
      <c r="A110" s="257"/>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10" t="s">
        <v>2</v>
      </c>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3"/>
      <c r="CH110" s="13"/>
      <c r="CI110" s="13"/>
      <c r="CJ110" s="13"/>
      <c r="CK110" s="13"/>
      <c r="CL110" s="13"/>
      <c r="CM110" s="13"/>
      <c r="CN110" s="13"/>
      <c r="CO110" s="13"/>
      <c r="CP110" s="13"/>
      <c r="CQ110" s="13"/>
      <c r="CR110" s="13"/>
      <c r="CS110" s="13"/>
      <c r="CT110" s="13"/>
      <c r="CU110" s="13"/>
      <c r="CV110" s="13" t="s">
        <v>2</v>
      </c>
      <c r="CW110" s="173"/>
      <c r="CX110" s="173"/>
      <c r="CY110" s="173"/>
      <c r="CZ110" s="173"/>
      <c r="DA110" s="173"/>
      <c r="DB110" s="173"/>
      <c r="DC110" s="173"/>
      <c r="DD110" s="173"/>
      <c r="DE110" s="173"/>
      <c r="DF110" s="173"/>
      <c r="DG110" s="30"/>
      <c r="DH110" s="30"/>
      <c r="DI110" s="30"/>
      <c r="DJ110" s="30"/>
      <c r="DK110" s="30"/>
      <c r="DL110" s="30"/>
      <c r="DM110" s="30"/>
      <c r="DN110" s="30"/>
      <c r="DO110" s="30"/>
      <c r="DP110" s="30"/>
      <c r="DQ110" s="30"/>
      <c r="DR110" s="30"/>
      <c r="DS110" s="30"/>
      <c r="DT110" s="30"/>
      <c r="DU110" s="30"/>
    </row>
    <row r="111">
      <c r="A111" s="257"/>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10" t="s">
        <v>2</v>
      </c>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3"/>
      <c r="CH111" s="13"/>
      <c r="CI111" s="13"/>
      <c r="CJ111" s="13"/>
      <c r="CK111" s="13"/>
      <c r="CL111" s="13"/>
      <c r="CM111" s="13"/>
      <c r="CN111" s="13"/>
      <c r="CO111" s="13"/>
      <c r="CP111" s="13"/>
      <c r="CQ111" s="13"/>
      <c r="CR111" s="13"/>
      <c r="CS111" s="13"/>
      <c r="CT111" s="13"/>
      <c r="CU111" s="13"/>
      <c r="CV111" s="13" t="s">
        <v>2</v>
      </c>
      <c r="CW111" s="173"/>
      <c r="CX111" s="173"/>
      <c r="CY111" s="173"/>
      <c r="CZ111" s="173"/>
      <c r="DA111" s="173"/>
      <c r="DB111" s="173"/>
      <c r="DC111" s="173"/>
      <c r="DD111" s="173"/>
      <c r="DE111" s="173"/>
      <c r="DF111" s="173"/>
      <c r="DG111" s="30"/>
      <c r="DH111" s="30"/>
      <c r="DI111" s="30"/>
      <c r="DJ111" s="30"/>
      <c r="DK111" s="30"/>
      <c r="DL111" s="30"/>
      <c r="DM111" s="30"/>
      <c r="DN111" s="30"/>
      <c r="DO111" s="30"/>
      <c r="DP111" s="30"/>
      <c r="DQ111" s="30"/>
      <c r="DR111" s="30"/>
      <c r="DS111" s="30"/>
      <c r="DT111" s="30"/>
      <c r="DU111" s="30"/>
    </row>
    <row r="112">
      <c r="A112" s="257"/>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10" t="s">
        <v>2</v>
      </c>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3"/>
      <c r="CH112" s="13"/>
      <c r="CI112" s="13"/>
      <c r="CJ112" s="13"/>
      <c r="CK112" s="13"/>
      <c r="CL112" s="13"/>
      <c r="CM112" s="13"/>
      <c r="CN112" s="13"/>
      <c r="CO112" s="13"/>
      <c r="CP112" s="13"/>
      <c r="CQ112" s="13"/>
      <c r="CR112" s="13"/>
      <c r="CS112" s="13"/>
      <c r="CT112" s="13"/>
      <c r="CU112" s="13"/>
      <c r="CV112" s="13" t="s">
        <v>2</v>
      </c>
      <c r="CW112" s="173"/>
      <c r="CX112" s="173"/>
      <c r="CY112" s="173"/>
      <c r="CZ112" s="173"/>
      <c r="DA112" s="173"/>
      <c r="DB112" s="173"/>
      <c r="DC112" s="173"/>
      <c r="DD112" s="173"/>
      <c r="DE112" s="173"/>
      <c r="DF112" s="173"/>
      <c r="DG112" s="30"/>
      <c r="DH112" s="30"/>
      <c r="DI112" s="30"/>
      <c r="DJ112" s="30"/>
      <c r="DK112" s="30"/>
      <c r="DL112" s="30"/>
      <c r="DM112" s="30"/>
      <c r="DN112" s="30"/>
      <c r="DO112" s="30"/>
      <c r="DP112" s="30"/>
      <c r="DQ112" s="30"/>
      <c r="DR112" s="30"/>
      <c r="DS112" s="30"/>
      <c r="DT112" s="30"/>
      <c r="DU112" s="30"/>
    </row>
    <row r="113">
      <c r="A113" s="257"/>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10" t="s">
        <v>2</v>
      </c>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3"/>
      <c r="CH113" s="13"/>
      <c r="CI113" s="13"/>
      <c r="CJ113" s="13"/>
      <c r="CK113" s="13"/>
      <c r="CL113" s="13"/>
      <c r="CM113" s="13"/>
      <c r="CN113" s="13"/>
      <c r="CO113" s="13"/>
      <c r="CP113" s="13"/>
      <c r="CQ113" s="13"/>
      <c r="CR113" s="13"/>
      <c r="CS113" s="13"/>
      <c r="CT113" s="13"/>
      <c r="CU113" s="13"/>
      <c r="CV113" s="13" t="s">
        <v>2</v>
      </c>
      <c r="CW113" s="173"/>
      <c r="CX113" s="173"/>
      <c r="CY113" s="173"/>
      <c r="CZ113" s="173"/>
      <c r="DA113" s="173"/>
      <c r="DB113" s="173"/>
      <c r="DC113" s="173"/>
      <c r="DD113" s="173"/>
      <c r="DE113" s="173"/>
      <c r="DF113" s="173"/>
      <c r="DG113" s="30"/>
      <c r="DH113" s="30"/>
      <c r="DI113" s="30"/>
      <c r="DJ113" s="30"/>
      <c r="DK113" s="30"/>
      <c r="DL113" s="30"/>
      <c r="DM113" s="30"/>
      <c r="DN113" s="30"/>
      <c r="DO113" s="30"/>
      <c r="DP113" s="30"/>
      <c r="DQ113" s="30"/>
      <c r="DR113" s="30"/>
      <c r="DS113" s="30"/>
      <c r="DT113" s="30"/>
      <c r="DU113" s="30"/>
    </row>
    <row r="114">
      <c r="A114" s="257"/>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10" t="s">
        <v>2</v>
      </c>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3"/>
      <c r="CH114" s="13"/>
      <c r="CI114" s="13"/>
      <c r="CJ114" s="13"/>
      <c r="CK114" s="13"/>
      <c r="CL114" s="13"/>
      <c r="CM114" s="13"/>
      <c r="CN114" s="13"/>
      <c r="CO114" s="13"/>
      <c r="CP114" s="13"/>
      <c r="CQ114" s="13"/>
      <c r="CR114" s="13"/>
      <c r="CS114" s="13"/>
      <c r="CT114" s="13"/>
      <c r="CU114" s="13"/>
      <c r="CV114" s="13" t="s">
        <v>2</v>
      </c>
      <c r="CW114" s="173"/>
      <c r="CX114" s="173"/>
      <c r="CY114" s="173"/>
      <c r="CZ114" s="173"/>
      <c r="DA114" s="173"/>
      <c r="DB114" s="173"/>
      <c r="DC114" s="173"/>
      <c r="DD114" s="173"/>
      <c r="DE114" s="173"/>
      <c r="DF114" s="173"/>
      <c r="DG114" s="30"/>
      <c r="DH114" s="30"/>
      <c r="DI114" s="30"/>
      <c r="DJ114" s="30"/>
      <c r="DK114" s="30"/>
      <c r="DL114" s="30"/>
      <c r="DM114" s="30"/>
      <c r="DN114" s="30"/>
      <c r="DO114" s="30"/>
      <c r="DP114" s="30"/>
      <c r="DQ114" s="30"/>
      <c r="DR114" s="30"/>
      <c r="DS114" s="30"/>
      <c r="DT114" s="30"/>
      <c r="DU114" s="30"/>
    </row>
    <row r="115">
      <c r="A115" s="257"/>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10" t="s">
        <v>2</v>
      </c>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3"/>
      <c r="CH115" s="13"/>
      <c r="CI115" s="13"/>
      <c r="CJ115" s="13"/>
      <c r="CK115" s="13"/>
      <c r="CL115" s="13"/>
      <c r="CM115" s="13"/>
      <c r="CN115" s="13"/>
      <c r="CO115" s="13"/>
      <c r="CP115" s="13"/>
      <c r="CQ115" s="13"/>
      <c r="CR115" s="13"/>
      <c r="CS115" s="13"/>
      <c r="CT115" s="13"/>
      <c r="CU115" s="13"/>
      <c r="CV115" s="13" t="s">
        <v>2</v>
      </c>
      <c r="CW115" s="173"/>
      <c r="CX115" s="173"/>
      <c r="CY115" s="173"/>
      <c r="CZ115" s="173"/>
      <c r="DA115" s="173"/>
      <c r="DB115" s="173"/>
      <c r="DC115" s="173"/>
      <c r="DD115" s="173"/>
      <c r="DE115" s="173"/>
      <c r="DF115" s="173"/>
      <c r="DG115" s="30"/>
      <c r="DH115" s="30"/>
      <c r="DI115" s="30"/>
      <c r="DJ115" s="30"/>
      <c r="DK115" s="30"/>
      <c r="DL115" s="30"/>
      <c r="DM115" s="30"/>
      <c r="DN115" s="30"/>
      <c r="DO115" s="30"/>
      <c r="DP115" s="30"/>
      <c r="DQ115" s="30"/>
      <c r="DR115" s="30"/>
      <c r="DS115" s="30"/>
      <c r="DT115" s="30"/>
      <c r="DU115" s="30"/>
    </row>
    <row r="116">
      <c r="A116" s="257"/>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10" t="s">
        <v>2</v>
      </c>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3"/>
      <c r="CH116" s="13"/>
      <c r="CI116" s="13"/>
      <c r="CJ116" s="13"/>
      <c r="CK116" s="13"/>
      <c r="CL116" s="13"/>
      <c r="CM116" s="13"/>
      <c r="CN116" s="13"/>
      <c r="CO116" s="13"/>
      <c r="CP116" s="13"/>
      <c r="CQ116" s="13"/>
      <c r="CR116" s="13"/>
      <c r="CS116" s="13"/>
      <c r="CT116" s="13"/>
      <c r="CU116" s="13"/>
      <c r="CV116" s="13" t="s">
        <v>2</v>
      </c>
      <c r="CW116" s="173"/>
      <c r="CX116" s="173"/>
      <c r="CY116" s="173"/>
      <c r="CZ116" s="173"/>
      <c r="DA116" s="173"/>
      <c r="DB116" s="173"/>
      <c r="DC116" s="173"/>
      <c r="DD116" s="173"/>
      <c r="DE116" s="173"/>
      <c r="DF116" s="173"/>
      <c r="DG116" s="30"/>
      <c r="DH116" s="30"/>
      <c r="DI116" s="30"/>
      <c r="DJ116" s="30"/>
      <c r="DK116" s="30"/>
      <c r="DL116" s="30"/>
      <c r="DM116" s="30"/>
      <c r="DN116" s="30"/>
      <c r="DO116" s="30"/>
      <c r="DP116" s="30"/>
      <c r="DQ116" s="30"/>
      <c r="DR116" s="30"/>
      <c r="DS116" s="30"/>
      <c r="DT116" s="30"/>
      <c r="DU116" s="30"/>
    </row>
    <row r="117">
      <c r="A117" s="257"/>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10" t="s">
        <v>2</v>
      </c>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3"/>
      <c r="CH117" s="13"/>
      <c r="CI117" s="13"/>
      <c r="CJ117" s="13"/>
      <c r="CK117" s="13"/>
      <c r="CL117" s="13"/>
      <c r="CM117" s="13"/>
      <c r="CN117" s="13"/>
      <c r="CO117" s="13"/>
      <c r="CP117" s="13"/>
      <c r="CQ117" s="13"/>
      <c r="CR117" s="13"/>
      <c r="CS117" s="13"/>
      <c r="CT117" s="13"/>
      <c r="CU117" s="13"/>
      <c r="CV117" s="13" t="s">
        <v>2</v>
      </c>
      <c r="CW117" s="173"/>
      <c r="CX117" s="173"/>
      <c r="CY117" s="173"/>
      <c r="CZ117" s="173"/>
      <c r="DA117" s="173"/>
      <c r="DB117" s="173"/>
      <c r="DC117" s="173"/>
      <c r="DD117" s="173"/>
      <c r="DE117" s="173"/>
      <c r="DF117" s="173"/>
      <c r="DG117" s="30"/>
      <c r="DH117" s="30"/>
      <c r="DI117" s="30"/>
      <c r="DJ117" s="30"/>
      <c r="DK117" s="30"/>
      <c r="DL117" s="30"/>
      <c r="DM117" s="30"/>
      <c r="DN117" s="30"/>
      <c r="DO117" s="30"/>
      <c r="DP117" s="30"/>
      <c r="DQ117" s="30"/>
      <c r="DR117" s="30"/>
      <c r="DS117" s="30"/>
      <c r="DT117" s="30"/>
      <c r="DU117" s="30"/>
    </row>
    <row r="118">
      <c r="A118" s="257"/>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10" t="s">
        <v>2</v>
      </c>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3"/>
      <c r="CH118" s="13"/>
      <c r="CI118" s="13"/>
      <c r="CJ118" s="13"/>
      <c r="CK118" s="13"/>
      <c r="CL118" s="13"/>
      <c r="CM118" s="13"/>
      <c r="CN118" s="13"/>
      <c r="CO118" s="13"/>
      <c r="CP118" s="13"/>
      <c r="CQ118" s="13"/>
      <c r="CR118" s="13"/>
      <c r="CS118" s="13"/>
      <c r="CT118" s="13"/>
      <c r="CU118" s="13"/>
      <c r="CV118" s="13" t="s">
        <v>2</v>
      </c>
      <c r="CW118" s="173"/>
      <c r="CX118" s="173"/>
      <c r="CY118" s="173"/>
      <c r="CZ118" s="173"/>
      <c r="DA118" s="173"/>
      <c r="DB118" s="173"/>
      <c r="DC118" s="173"/>
      <c r="DD118" s="173"/>
      <c r="DE118" s="173"/>
      <c r="DF118" s="173"/>
      <c r="DG118" s="30"/>
      <c r="DH118" s="30"/>
      <c r="DI118" s="30"/>
      <c r="DJ118" s="30"/>
      <c r="DK118" s="30"/>
      <c r="DL118" s="30"/>
      <c r="DM118" s="30"/>
      <c r="DN118" s="30"/>
      <c r="DO118" s="30"/>
      <c r="DP118" s="30"/>
      <c r="DQ118" s="30"/>
      <c r="DR118" s="30"/>
      <c r="DS118" s="30"/>
      <c r="DT118" s="30"/>
      <c r="DU118" s="30"/>
    </row>
    <row r="119">
      <c r="A119" s="257"/>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10" t="s">
        <v>2</v>
      </c>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3"/>
      <c r="CH119" s="13"/>
      <c r="CI119" s="13"/>
      <c r="CJ119" s="13"/>
      <c r="CK119" s="13"/>
      <c r="CL119" s="13"/>
      <c r="CM119" s="13"/>
      <c r="CN119" s="13"/>
      <c r="CO119" s="13"/>
      <c r="CP119" s="13"/>
      <c r="CQ119" s="13"/>
      <c r="CR119" s="13"/>
      <c r="CS119" s="13"/>
      <c r="CT119" s="13"/>
      <c r="CU119" s="13"/>
      <c r="CV119" s="13" t="s">
        <v>2</v>
      </c>
      <c r="CW119" s="173"/>
      <c r="CX119" s="173"/>
      <c r="CY119" s="173"/>
      <c r="CZ119" s="173"/>
      <c r="DA119" s="173"/>
      <c r="DB119" s="173"/>
      <c r="DC119" s="173"/>
      <c r="DD119" s="173"/>
      <c r="DE119" s="173"/>
      <c r="DF119" s="173"/>
      <c r="DG119" s="30"/>
      <c r="DH119" s="30"/>
      <c r="DI119" s="30"/>
      <c r="DJ119" s="30"/>
      <c r="DK119" s="30"/>
      <c r="DL119" s="30"/>
      <c r="DM119" s="30"/>
      <c r="DN119" s="30"/>
      <c r="DO119" s="30"/>
      <c r="DP119" s="30"/>
      <c r="DQ119" s="30"/>
      <c r="DR119" s="30"/>
      <c r="DS119" s="30"/>
      <c r="DT119" s="30"/>
      <c r="DU119" s="30"/>
    </row>
    <row r="120">
      <c r="A120" s="257"/>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10" t="s">
        <v>2</v>
      </c>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3"/>
      <c r="CH120" s="13"/>
      <c r="CI120" s="13"/>
      <c r="CJ120" s="13"/>
      <c r="CK120" s="13"/>
      <c r="CL120" s="13"/>
      <c r="CM120" s="13"/>
      <c r="CN120" s="13"/>
      <c r="CO120" s="13"/>
      <c r="CP120" s="13"/>
      <c r="CQ120" s="13"/>
      <c r="CR120" s="13"/>
      <c r="CS120" s="13"/>
      <c r="CT120" s="13"/>
      <c r="CU120" s="13"/>
      <c r="CV120" s="13" t="s">
        <v>2</v>
      </c>
      <c r="CW120" s="173"/>
      <c r="CX120" s="173"/>
      <c r="CY120" s="173"/>
      <c r="CZ120" s="173"/>
      <c r="DA120" s="173"/>
      <c r="DB120" s="173"/>
      <c r="DC120" s="173"/>
      <c r="DD120" s="173"/>
      <c r="DE120" s="173"/>
      <c r="DF120" s="173"/>
      <c r="DG120" s="30"/>
      <c r="DH120" s="30"/>
      <c r="DI120" s="30"/>
      <c r="DJ120" s="30"/>
      <c r="DK120" s="30"/>
      <c r="DL120" s="30"/>
      <c r="DM120" s="30"/>
      <c r="DN120" s="30"/>
      <c r="DO120" s="30"/>
      <c r="DP120" s="30"/>
      <c r="DQ120" s="30"/>
      <c r="DR120" s="30"/>
      <c r="DS120" s="30"/>
      <c r="DT120" s="30"/>
      <c r="DU120" s="30"/>
    </row>
    <row r="121">
      <c r="A121" s="257"/>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10" t="s">
        <v>2</v>
      </c>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3"/>
      <c r="CH121" s="13"/>
      <c r="CI121" s="13"/>
      <c r="CJ121" s="13"/>
      <c r="CK121" s="13"/>
      <c r="CL121" s="13"/>
      <c r="CM121" s="13"/>
      <c r="CN121" s="13"/>
      <c r="CO121" s="13"/>
      <c r="CP121" s="13"/>
      <c r="CQ121" s="13"/>
      <c r="CR121" s="13"/>
      <c r="CS121" s="13"/>
      <c r="CT121" s="13"/>
      <c r="CU121" s="13"/>
      <c r="CV121" s="13" t="s">
        <v>2</v>
      </c>
      <c r="CW121" s="173"/>
      <c r="CX121" s="173"/>
      <c r="CY121" s="173"/>
      <c r="CZ121" s="173"/>
      <c r="DA121" s="173"/>
      <c r="DB121" s="173"/>
      <c r="DC121" s="173"/>
      <c r="DD121" s="173"/>
      <c r="DE121" s="173"/>
      <c r="DF121" s="173"/>
      <c r="DG121" s="30"/>
      <c r="DH121" s="30"/>
      <c r="DI121" s="30"/>
      <c r="DJ121" s="30"/>
      <c r="DK121" s="30"/>
      <c r="DL121" s="30"/>
      <c r="DM121" s="30"/>
      <c r="DN121" s="30"/>
      <c r="DO121" s="30"/>
      <c r="DP121" s="30"/>
      <c r="DQ121" s="30"/>
      <c r="DR121" s="30"/>
      <c r="DS121" s="30"/>
      <c r="DT121" s="30"/>
      <c r="DU121" s="30"/>
    </row>
    <row r="122">
      <c r="A122" s="257"/>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10" t="s">
        <v>2</v>
      </c>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3"/>
      <c r="CH122" s="13"/>
      <c r="CI122" s="13"/>
      <c r="CJ122" s="13"/>
      <c r="CK122" s="13"/>
      <c r="CL122" s="13"/>
      <c r="CM122" s="13"/>
      <c r="CN122" s="13"/>
      <c r="CO122" s="13"/>
      <c r="CP122" s="13"/>
      <c r="CQ122" s="13"/>
      <c r="CR122" s="13"/>
      <c r="CS122" s="13"/>
      <c r="CT122" s="13"/>
      <c r="CU122" s="13"/>
      <c r="CV122" s="13" t="s">
        <v>2</v>
      </c>
      <c r="CW122" s="173"/>
      <c r="CX122" s="173"/>
      <c r="CY122" s="173"/>
      <c r="CZ122" s="173"/>
      <c r="DA122" s="173"/>
      <c r="DB122" s="173"/>
      <c r="DC122" s="173"/>
      <c r="DD122" s="173"/>
      <c r="DE122" s="173"/>
      <c r="DF122" s="173"/>
      <c r="DG122" s="30"/>
      <c r="DH122" s="30"/>
      <c r="DI122" s="30"/>
      <c r="DJ122" s="30"/>
      <c r="DK122" s="30"/>
      <c r="DL122" s="30"/>
      <c r="DM122" s="30"/>
      <c r="DN122" s="30"/>
      <c r="DO122" s="30"/>
      <c r="DP122" s="30"/>
      <c r="DQ122" s="30"/>
      <c r="DR122" s="30"/>
      <c r="DS122" s="30"/>
      <c r="DT122" s="30"/>
      <c r="DU122" s="30"/>
    </row>
    <row r="123">
      <c r="A123" s="257"/>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10" t="s">
        <v>2</v>
      </c>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3"/>
      <c r="CH123" s="13"/>
      <c r="CI123" s="13"/>
      <c r="CJ123" s="13"/>
      <c r="CK123" s="13"/>
      <c r="CL123" s="13"/>
      <c r="CM123" s="13"/>
      <c r="CN123" s="13"/>
      <c r="CO123" s="13"/>
      <c r="CP123" s="13"/>
      <c r="CQ123" s="13"/>
      <c r="CR123" s="13"/>
      <c r="CS123" s="13"/>
      <c r="CT123" s="13"/>
      <c r="CU123" s="13"/>
      <c r="CV123" s="13" t="s">
        <v>2</v>
      </c>
      <c r="CW123" s="173"/>
      <c r="CX123" s="173"/>
      <c r="CY123" s="173"/>
      <c r="CZ123" s="173"/>
      <c r="DA123" s="173"/>
      <c r="DB123" s="173"/>
      <c r="DC123" s="173"/>
      <c r="DD123" s="173"/>
      <c r="DE123" s="173"/>
      <c r="DF123" s="173"/>
      <c r="DG123" s="30"/>
      <c r="DH123" s="30"/>
      <c r="DI123" s="30"/>
      <c r="DJ123" s="30"/>
      <c r="DK123" s="30"/>
      <c r="DL123" s="30"/>
      <c r="DM123" s="30"/>
      <c r="DN123" s="30"/>
      <c r="DO123" s="30"/>
      <c r="DP123" s="30"/>
      <c r="DQ123" s="30"/>
      <c r="DR123" s="30"/>
      <c r="DS123" s="30"/>
      <c r="DT123" s="30"/>
      <c r="DU123" s="30"/>
    </row>
    <row r="124">
      <c r="A124" s="257"/>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10" t="s">
        <v>2</v>
      </c>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3"/>
      <c r="CH124" s="13"/>
      <c r="CI124" s="13"/>
      <c r="CJ124" s="13"/>
      <c r="CK124" s="13"/>
      <c r="CL124" s="13"/>
      <c r="CM124" s="13"/>
      <c r="CN124" s="13"/>
      <c r="CO124" s="13"/>
      <c r="CP124" s="13"/>
      <c r="CQ124" s="13"/>
      <c r="CR124" s="13"/>
      <c r="CS124" s="13"/>
      <c r="CT124" s="13"/>
      <c r="CU124" s="13"/>
      <c r="CV124" s="13" t="s">
        <v>2</v>
      </c>
      <c r="CW124" s="173"/>
      <c r="CX124" s="173"/>
      <c r="CY124" s="173"/>
      <c r="CZ124" s="173"/>
      <c r="DA124" s="173"/>
      <c r="DB124" s="173"/>
      <c r="DC124" s="173"/>
      <c r="DD124" s="173"/>
      <c r="DE124" s="173"/>
      <c r="DF124" s="173"/>
      <c r="DG124" s="30"/>
      <c r="DH124" s="30"/>
      <c r="DI124" s="30"/>
      <c r="DJ124" s="30"/>
      <c r="DK124" s="30"/>
      <c r="DL124" s="30"/>
      <c r="DM124" s="30"/>
      <c r="DN124" s="30"/>
      <c r="DO124" s="30"/>
      <c r="DP124" s="30"/>
      <c r="DQ124" s="30"/>
      <c r="DR124" s="30"/>
      <c r="DS124" s="30"/>
      <c r="DT124" s="30"/>
      <c r="DU124" s="30"/>
    </row>
    <row r="125">
      <c r="A125" s="257"/>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10" t="s">
        <v>2</v>
      </c>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3"/>
      <c r="CH125" s="13"/>
      <c r="CI125" s="13"/>
      <c r="CJ125" s="13"/>
      <c r="CK125" s="13"/>
      <c r="CL125" s="13"/>
      <c r="CM125" s="13"/>
      <c r="CN125" s="13"/>
      <c r="CO125" s="13"/>
      <c r="CP125" s="13"/>
      <c r="CQ125" s="13"/>
      <c r="CR125" s="13"/>
      <c r="CS125" s="13"/>
      <c r="CT125" s="13"/>
      <c r="CU125" s="13"/>
      <c r="CV125" s="13" t="s">
        <v>2</v>
      </c>
      <c r="CW125" s="173"/>
      <c r="CX125" s="173"/>
      <c r="CY125" s="173"/>
      <c r="CZ125" s="173"/>
      <c r="DA125" s="173"/>
      <c r="DB125" s="173"/>
      <c r="DC125" s="173"/>
      <c r="DD125" s="173"/>
      <c r="DE125" s="173"/>
      <c r="DF125" s="173"/>
      <c r="DG125" s="30"/>
      <c r="DH125" s="30"/>
      <c r="DI125" s="30"/>
      <c r="DJ125" s="30"/>
      <c r="DK125" s="30"/>
      <c r="DL125" s="30"/>
      <c r="DM125" s="30"/>
      <c r="DN125" s="30"/>
      <c r="DO125" s="30"/>
      <c r="DP125" s="30"/>
      <c r="DQ125" s="30"/>
      <c r="DR125" s="30"/>
      <c r="DS125" s="30"/>
      <c r="DT125" s="30"/>
      <c r="DU125" s="30"/>
    </row>
    <row r="126">
      <c r="A126" s="257"/>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10" t="s">
        <v>2</v>
      </c>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3"/>
      <c r="CH126" s="13"/>
      <c r="CI126" s="13"/>
      <c r="CJ126" s="13"/>
      <c r="CK126" s="13"/>
      <c r="CL126" s="13"/>
      <c r="CM126" s="13"/>
      <c r="CN126" s="13"/>
      <c r="CO126" s="13"/>
      <c r="CP126" s="13"/>
      <c r="CQ126" s="13"/>
      <c r="CR126" s="13"/>
      <c r="CS126" s="13"/>
      <c r="CT126" s="13"/>
      <c r="CU126" s="13"/>
      <c r="CV126" s="13" t="s">
        <v>2</v>
      </c>
      <c r="CW126" s="173"/>
      <c r="CX126" s="173"/>
      <c r="CY126" s="173"/>
      <c r="CZ126" s="173"/>
      <c r="DA126" s="173"/>
      <c r="DB126" s="173"/>
      <c r="DC126" s="173"/>
      <c r="DD126" s="173"/>
      <c r="DE126" s="173"/>
      <c r="DF126" s="173"/>
      <c r="DG126" s="30"/>
      <c r="DH126" s="30"/>
      <c r="DI126" s="30"/>
      <c r="DJ126" s="30"/>
      <c r="DK126" s="30"/>
      <c r="DL126" s="30"/>
      <c r="DM126" s="30"/>
      <c r="DN126" s="30"/>
      <c r="DO126" s="30"/>
      <c r="DP126" s="30"/>
      <c r="DQ126" s="30"/>
      <c r="DR126" s="30"/>
      <c r="DS126" s="30"/>
      <c r="DT126" s="30"/>
      <c r="DU126" s="30"/>
    </row>
    <row r="127">
      <c r="A127" s="257"/>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10" t="s">
        <v>2</v>
      </c>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3"/>
      <c r="CH127" s="13"/>
      <c r="CI127" s="13"/>
      <c r="CJ127" s="13"/>
      <c r="CK127" s="13"/>
      <c r="CL127" s="13"/>
      <c r="CM127" s="13"/>
      <c r="CN127" s="13"/>
      <c r="CO127" s="13"/>
      <c r="CP127" s="13"/>
      <c r="CQ127" s="13"/>
      <c r="CR127" s="13"/>
      <c r="CS127" s="13"/>
      <c r="CT127" s="13"/>
      <c r="CU127" s="13"/>
      <c r="CV127" s="13" t="s">
        <v>2</v>
      </c>
      <c r="CW127" s="173"/>
      <c r="CX127" s="173"/>
      <c r="CY127" s="173"/>
      <c r="CZ127" s="173"/>
      <c r="DA127" s="173"/>
      <c r="DB127" s="173"/>
      <c r="DC127" s="173"/>
      <c r="DD127" s="173"/>
      <c r="DE127" s="173"/>
      <c r="DF127" s="173"/>
      <c r="DG127" s="30"/>
      <c r="DH127" s="30"/>
      <c r="DI127" s="30"/>
      <c r="DJ127" s="30"/>
      <c r="DK127" s="30"/>
      <c r="DL127" s="30"/>
      <c r="DM127" s="30"/>
      <c r="DN127" s="30"/>
      <c r="DO127" s="30"/>
      <c r="DP127" s="30"/>
      <c r="DQ127" s="30"/>
      <c r="DR127" s="30"/>
      <c r="DS127" s="30"/>
      <c r="DT127" s="30"/>
      <c r="DU127" s="30"/>
    </row>
    <row r="128">
      <c r="A128" s="257"/>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10" t="s">
        <v>2</v>
      </c>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3"/>
      <c r="CH128" s="13"/>
      <c r="CI128" s="13"/>
      <c r="CJ128" s="13"/>
      <c r="CK128" s="13"/>
      <c r="CL128" s="13"/>
      <c r="CM128" s="13"/>
      <c r="CN128" s="13"/>
      <c r="CO128" s="13"/>
      <c r="CP128" s="13"/>
      <c r="CQ128" s="13"/>
      <c r="CR128" s="13"/>
      <c r="CS128" s="13"/>
      <c r="CT128" s="13"/>
      <c r="CU128" s="13"/>
      <c r="CV128" s="13" t="s">
        <v>2</v>
      </c>
      <c r="CW128" s="173"/>
      <c r="CX128" s="173"/>
      <c r="CY128" s="173"/>
      <c r="CZ128" s="173"/>
      <c r="DA128" s="173"/>
      <c r="DB128" s="173"/>
      <c r="DC128" s="173"/>
      <c r="DD128" s="173"/>
      <c r="DE128" s="173"/>
      <c r="DF128" s="173"/>
      <c r="DG128" s="30"/>
      <c r="DH128" s="30"/>
      <c r="DI128" s="30"/>
      <c r="DJ128" s="30"/>
      <c r="DK128" s="30"/>
      <c r="DL128" s="30"/>
      <c r="DM128" s="30"/>
      <c r="DN128" s="30"/>
      <c r="DO128" s="30"/>
      <c r="DP128" s="30"/>
      <c r="DQ128" s="30"/>
      <c r="DR128" s="30"/>
      <c r="DS128" s="30"/>
      <c r="DT128" s="30"/>
      <c r="DU128" s="30"/>
    </row>
    <row r="129">
      <c r="A129" s="257"/>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10" t="s">
        <v>2</v>
      </c>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3"/>
      <c r="CH129" s="13"/>
      <c r="CI129" s="13"/>
      <c r="CJ129" s="13"/>
      <c r="CK129" s="13"/>
      <c r="CL129" s="13"/>
      <c r="CM129" s="13"/>
      <c r="CN129" s="13"/>
      <c r="CO129" s="13"/>
      <c r="CP129" s="13"/>
      <c r="CQ129" s="13"/>
      <c r="CR129" s="13"/>
      <c r="CS129" s="13"/>
      <c r="CT129" s="13"/>
      <c r="CU129" s="13"/>
      <c r="CV129" s="13" t="s">
        <v>2</v>
      </c>
      <c r="CW129" s="173"/>
      <c r="CX129" s="173"/>
      <c r="CY129" s="173"/>
      <c r="CZ129" s="173"/>
      <c r="DA129" s="173"/>
      <c r="DB129" s="173"/>
      <c r="DC129" s="173"/>
      <c r="DD129" s="173"/>
      <c r="DE129" s="173"/>
      <c r="DF129" s="173"/>
      <c r="DG129" s="30"/>
      <c r="DH129" s="30"/>
      <c r="DI129" s="30"/>
      <c r="DJ129" s="30"/>
      <c r="DK129" s="30"/>
      <c r="DL129" s="30"/>
      <c r="DM129" s="30"/>
      <c r="DN129" s="30"/>
      <c r="DO129" s="30"/>
      <c r="DP129" s="30"/>
      <c r="DQ129" s="30"/>
      <c r="DR129" s="30"/>
      <c r="DS129" s="30"/>
      <c r="DT129" s="30"/>
      <c r="DU129" s="30"/>
    </row>
    <row r="130">
      <c r="A130" s="257"/>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10" t="s">
        <v>2</v>
      </c>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3"/>
      <c r="CH130" s="13"/>
      <c r="CI130" s="13"/>
      <c r="CJ130" s="13"/>
      <c r="CK130" s="13"/>
      <c r="CL130" s="13"/>
      <c r="CM130" s="13"/>
      <c r="CN130" s="13"/>
      <c r="CO130" s="13"/>
      <c r="CP130" s="13"/>
      <c r="CQ130" s="13"/>
      <c r="CR130" s="13"/>
      <c r="CS130" s="13"/>
      <c r="CT130" s="13"/>
      <c r="CU130" s="13"/>
      <c r="CV130" s="13" t="s">
        <v>2</v>
      </c>
      <c r="CW130" s="173"/>
      <c r="CX130" s="173"/>
      <c r="CY130" s="173"/>
      <c r="CZ130" s="173"/>
      <c r="DA130" s="173"/>
      <c r="DB130" s="173"/>
      <c r="DC130" s="173"/>
      <c r="DD130" s="173"/>
      <c r="DE130" s="173"/>
      <c r="DF130" s="173"/>
      <c r="DG130" s="30"/>
      <c r="DH130" s="30"/>
      <c r="DI130" s="30"/>
      <c r="DJ130" s="30"/>
      <c r="DK130" s="30"/>
      <c r="DL130" s="30"/>
      <c r="DM130" s="30"/>
      <c r="DN130" s="30"/>
      <c r="DO130" s="30"/>
      <c r="DP130" s="30"/>
      <c r="DQ130" s="30"/>
      <c r="DR130" s="30"/>
      <c r="DS130" s="30"/>
      <c r="DT130" s="30"/>
      <c r="DU130" s="30"/>
    </row>
    <row r="131">
      <c r="A131" s="257"/>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10" t="s">
        <v>2</v>
      </c>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3"/>
      <c r="CH131" s="13"/>
      <c r="CI131" s="13"/>
      <c r="CJ131" s="13"/>
      <c r="CK131" s="13"/>
      <c r="CL131" s="13"/>
      <c r="CM131" s="13"/>
      <c r="CN131" s="13"/>
      <c r="CO131" s="13"/>
      <c r="CP131" s="13"/>
      <c r="CQ131" s="13"/>
      <c r="CR131" s="13"/>
      <c r="CS131" s="13"/>
      <c r="CT131" s="13"/>
      <c r="CU131" s="13"/>
      <c r="CV131" s="13" t="s">
        <v>2</v>
      </c>
      <c r="CW131" s="173"/>
      <c r="CX131" s="173"/>
      <c r="CY131" s="173"/>
      <c r="CZ131" s="173"/>
      <c r="DA131" s="173"/>
      <c r="DB131" s="173"/>
      <c r="DC131" s="173"/>
      <c r="DD131" s="173"/>
      <c r="DE131" s="173"/>
      <c r="DF131" s="173"/>
      <c r="DG131" s="30"/>
      <c r="DH131" s="30"/>
      <c r="DI131" s="30"/>
      <c r="DJ131" s="30"/>
      <c r="DK131" s="30"/>
      <c r="DL131" s="30"/>
      <c r="DM131" s="30"/>
      <c r="DN131" s="30"/>
      <c r="DO131" s="30"/>
      <c r="DP131" s="30"/>
      <c r="DQ131" s="30"/>
      <c r="DR131" s="30"/>
      <c r="DS131" s="30"/>
      <c r="DT131" s="30"/>
      <c r="DU131" s="30"/>
    </row>
    <row r="132">
      <c r="A132" s="257"/>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10" t="s">
        <v>2</v>
      </c>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3"/>
      <c r="CH132" s="13"/>
      <c r="CI132" s="13"/>
      <c r="CJ132" s="13"/>
      <c r="CK132" s="13"/>
      <c r="CL132" s="13"/>
      <c r="CM132" s="13"/>
      <c r="CN132" s="13"/>
      <c r="CO132" s="13"/>
      <c r="CP132" s="13"/>
      <c r="CQ132" s="13"/>
      <c r="CR132" s="13"/>
      <c r="CS132" s="13"/>
      <c r="CT132" s="13"/>
      <c r="CU132" s="13"/>
      <c r="CV132" s="13" t="s">
        <v>2</v>
      </c>
      <c r="CW132" s="173"/>
      <c r="CX132" s="173"/>
      <c r="CY132" s="173"/>
      <c r="CZ132" s="173"/>
      <c r="DA132" s="173"/>
      <c r="DB132" s="173"/>
      <c r="DC132" s="173"/>
      <c r="DD132" s="173"/>
      <c r="DE132" s="173"/>
      <c r="DF132" s="173"/>
      <c r="DG132" s="30"/>
      <c r="DH132" s="30"/>
      <c r="DI132" s="30"/>
      <c r="DJ132" s="30"/>
      <c r="DK132" s="30"/>
      <c r="DL132" s="30"/>
      <c r="DM132" s="30"/>
      <c r="DN132" s="30"/>
      <c r="DO132" s="30"/>
      <c r="DP132" s="30"/>
      <c r="DQ132" s="30"/>
      <c r="DR132" s="30"/>
      <c r="DS132" s="30"/>
      <c r="DT132" s="30"/>
      <c r="DU132" s="30"/>
    </row>
    <row r="133">
      <c r="A133" s="257"/>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10" t="s">
        <v>2</v>
      </c>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3"/>
      <c r="CH133" s="13"/>
      <c r="CI133" s="13"/>
      <c r="CJ133" s="13"/>
      <c r="CK133" s="13"/>
      <c r="CL133" s="13"/>
      <c r="CM133" s="13"/>
      <c r="CN133" s="13"/>
      <c r="CO133" s="13"/>
      <c r="CP133" s="13"/>
      <c r="CQ133" s="13"/>
      <c r="CR133" s="13"/>
      <c r="CS133" s="13"/>
      <c r="CT133" s="13"/>
      <c r="CU133" s="13"/>
      <c r="CV133" s="13" t="s">
        <v>2</v>
      </c>
      <c r="CW133" s="173"/>
      <c r="CX133" s="173"/>
      <c r="CY133" s="173"/>
      <c r="CZ133" s="173"/>
      <c r="DA133" s="173"/>
      <c r="DB133" s="173"/>
      <c r="DC133" s="173"/>
      <c r="DD133" s="173"/>
      <c r="DE133" s="173"/>
      <c r="DF133" s="173"/>
      <c r="DG133" s="30"/>
      <c r="DH133" s="30"/>
      <c r="DI133" s="30"/>
      <c r="DJ133" s="30"/>
      <c r="DK133" s="30"/>
      <c r="DL133" s="30"/>
      <c r="DM133" s="30"/>
      <c r="DN133" s="30"/>
      <c r="DO133" s="30"/>
      <c r="DP133" s="30"/>
      <c r="DQ133" s="30"/>
      <c r="DR133" s="30"/>
      <c r="DS133" s="30"/>
      <c r="DT133" s="30"/>
      <c r="DU133" s="30"/>
    </row>
    <row r="134">
      <c r="A134" s="257"/>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10" t="s">
        <v>2</v>
      </c>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3"/>
      <c r="CH134" s="13"/>
      <c r="CI134" s="13"/>
      <c r="CJ134" s="13"/>
      <c r="CK134" s="13"/>
      <c r="CL134" s="13"/>
      <c r="CM134" s="13"/>
      <c r="CN134" s="13"/>
      <c r="CO134" s="13"/>
      <c r="CP134" s="13"/>
      <c r="CQ134" s="13"/>
      <c r="CR134" s="13"/>
      <c r="CS134" s="13"/>
      <c r="CT134" s="13"/>
      <c r="CU134" s="13"/>
      <c r="CV134" s="13" t="s">
        <v>2</v>
      </c>
      <c r="CW134" s="173"/>
      <c r="CX134" s="173"/>
      <c r="CY134" s="173"/>
      <c r="CZ134" s="173"/>
      <c r="DA134" s="173"/>
      <c r="DB134" s="173"/>
      <c r="DC134" s="173"/>
      <c r="DD134" s="173"/>
      <c r="DE134" s="173"/>
      <c r="DF134" s="173"/>
      <c r="DG134" s="30"/>
      <c r="DH134" s="30"/>
      <c r="DI134" s="30"/>
      <c r="DJ134" s="30"/>
      <c r="DK134" s="30"/>
      <c r="DL134" s="30"/>
      <c r="DM134" s="30"/>
      <c r="DN134" s="30"/>
      <c r="DO134" s="30"/>
      <c r="DP134" s="30"/>
      <c r="DQ134" s="30"/>
      <c r="DR134" s="30"/>
      <c r="DS134" s="30"/>
      <c r="DT134" s="30"/>
      <c r="DU134" s="30"/>
    </row>
    <row r="135">
      <c r="A135" s="257"/>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10" t="s">
        <v>2</v>
      </c>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3"/>
      <c r="CH135" s="13"/>
      <c r="CI135" s="13"/>
      <c r="CJ135" s="13"/>
      <c r="CK135" s="13"/>
      <c r="CL135" s="13"/>
      <c r="CM135" s="13"/>
      <c r="CN135" s="13"/>
      <c r="CO135" s="13"/>
      <c r="CP135" s="13"/>
      <c r="CQ135" s="13"/>
      <c r="CR135" s="13"/>
      <c r="CS135" s="13"/>
      <c r="CT135" s="13"/>
      <c r="CU135" s="13"/>
      <c r="CV135" s="13" t="s">
        <v>2</v>
      </c>
      <c r="CW135" s="173"/>
      <c r="CX135" s="173"/>
      <c r="CY135" s="173"/>
      <c r="CZ135" s="173"/>
      <c r="DA135" s="173"/>
      <c r="DB135" s="173"/>
      <c r="DC135" s="173"/>
      <c r="DD135" s="173"/>
      <c r="DE135" s="173"/>
      <c r="DF135" s="173"/>
      <c r="DG135" s="30"/>
      <c r="DH135" s="30"/>
      <c r="DI135" s="30"/>
      <c r="DJ135" s="30"/>
      <c r="DK135" s="30"/>
      <c r="DL135" s="30"/>
      <c r="DM135" s="30"/>
      <c r="DN135" s="30"/>
      <c r="DO135" s="30"/>
      <c r="DP135" s="30"/>
      <c r="DQ135" s="30"/>
      <c r="DR135" s="30"/>
      <c r="DS135" s="30"/>
      <c r="DT135" s="30"/>
      <c r="DU135" s="30"/>
    </row>
    <row r="136">
      <c r="A136" s="257"/>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10" t="s">
        <v>2</v>
      </c>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3"/>
      <c r="CH136" s="13"/>
      <c r="CI136" s="13"/>
      <c r="CJ136" s="13"/>
      <c r="CK136" s="13"/>
      <c r="CL136" s="13"/>
      <c r="CM136" s="13"/>
      <c r="CN136" s="13"/>
      <c r="CO136" s="13"/>
      <c r="CP136" s="13"/>
      <c r="CQ136" s="13"/>
      <c r="CR136" s="13"/>
      <c r="CS136" s="13"/>
      <c r="CT136" s="13"/>
      <c r="CU136" s="13"/>
      <c r="CV136" s="13" t="s">
        <v>2</v>
      </c>
      <c r="CW136" s="173"/>
      <c r="CX136" s="173"/>
      <c r="CY136" s="173"/>
      <c r="CZ136" s="173"/>
      <c r="DA136" s="173"/>
      <c r="DB136" s="173"/>
      <c r="DC136" s="173"/>
      <c r="DD136" s="173"/>
      <c r="DE136" s="173"/>
      <c r="DF136" s="173"/>
      <c r="DG136" s="30"/>
      <c r="DH136" s="30"/>
      <c r="DI136" s="30"/>
      <c r="DJ136" s="30"/>
      <c r="DK136" s="30"/>
      <c r="DL136" s="30"/>
      <c r="DM136" s="30"/>
      <c r="DN136" s="30"/>
      <c r="DO136" s="30"/>
      <c r="DP136" s="30"/>
      <c r="DQ136" s="30"/>
      <c r="DR136" s="30"/>
      <c r="DS136" s="30"/>
      <c r="DT136" s="30"/>
      <c r="DU136" s="30"/>
    </row>
    <row r="137">
      <c r="A137" s="257"/>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10" t="s">
        <v>2</v>
      </c>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3"/>
      <c r="CH137" s="13"/>
      <c r="CI137" s="13"/>
      <c r="CJ137" s="13"/>
      <c r="CK137" s="13"/>
      <c r="CL137" s="13"/>
      <c r="CM137" s="13"/>
      <c r="CN137" s="13"/>
      <c r="CO137" s="13"/>
      <c r="CP137" s="13"/>
      <c r="CQ137" s="13"/>
      <c r="CR137" s="13"/>
      <c r="CS137" s="13"/>
      <c r="CT137" s="13"/>
      <c r="CU137" s="13"/>
      <c r="CV137" s="13" t="s">
        <v>2</v>
      </c>
      <c r="CW137" s="173"/>
      <c r="CX137" s="173"/>
      <c r="CY137" s="173"/>
      <c r="CZ137" s="173"/>
      <c r="DA137" s="173"/>
      <c r="DB137" s="173"/>
      <c r="DC137" s="173"/>
      <c r="DD137" s="173"/>
      <c r="DE137" s="173"/>
      <c r="DF137" s="173"/>
      <c r="DG137" s="30"/>
      <c r="DH137" s="30"/>
      <c r="DI137" s="30"/>
      <c r="DJ137" s="30"/>
      <c r="DK137" s="30"/>
      <c r="DL137" s="30"/>
      <c r="DM137" s="30"/>
      <c r="DN137" s="30"/>
      <c r="DO137" s="30"/>
      <c r="DP137" s="30"/>
      <c r="DQ137" s="30"/>
      <c r="DR137" s="30"/>
      <c r="DS137" s="30"/>
      <c r="DT137" s="30"/>
      <c r="DU137" s="30"/>
    </row>
    <row r="138">
      <c r="A138" s="257"/>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10" t="s">
        <v>2</v>
      </c>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3"/>
      <c r="CH138" s="13"/>
      <c r="CI138" s="13"/>
      <c r="CJ138" s="13"/>
      <c r="CK138" s="13"/>
      <c r="CL138" s="13"/>
      <c r="CM138" s="13"/>
      <c r="CN138" s="13"/>
      <c r="CO138" s="13"/>
      <c r="CP138" s="13"/>
      <c r="CQ138" s="13"/>
      <c r="CR138" s="13"/>
      <c r="CS138" s="13"/>
      <c r="CT138" s="13"/>
      <c r="CU138" s="13"/>
      <c r="CV138" s="13" t="s">
        <v>2</v>
      </c>
      <c r="CW138" s="173"/>
      <c r="CX138" s="173"/>
      <c r="CY138" s="173"/>
      <c r="CZ138" s="173"/>
      <c r="DA138" s="173"/>
      <c r="DB138" s="173"/>
      <c r="DC138" s="173"/>
      <c r="DD138" s="173"/>
      <c r="DE138" s="173"/>
      <c r="DF138" s="173"/>
      <c r="DG138" s="30"/>
      <c r="DH138" s="30"/>
      <c r="DI138" s="30"/>
      <c r="DJ138" s="30"/>
      <c r="DK138" s="30"/>
      <c r="DL138" s="30"/>
      <c r="DM138" s="30"/>
      <c r="DN138" s="30"/>
      <c r="DO138" s="30"/>
      <c r="DP138" s="30"/>
      <c r="DQ138" s="30"/>
      <c r="DR138" s="30"/>
      <c r="DS138" s="30"/>
      <c r="DT138" s="30"/>
      <c r="DU138" s="30"/>
    </row>
    <row r="139">
      <c r="A139" s="257"/>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10" t="s">
        <v>2</v>
      </c>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3"/>
      <c r="CH139" s="13"/>
      <c r="CI139" s="13"/>
      <c r="CJ139" s="13"/>
      <c r="CK139" s="13"/>
      <c r="CL139" s="13"/>
      <c r="CM139" s="13"/>
      <c r="CN139" s="13"/>
      <c r="CO139" s="13"/>
      <c r="CP139" s="13"/>
      <c r="CQ139" s="13"/>
      <c r="CR139" s="13"/>
      <c r="CS139" s="13"/>
      <c r="CT139" s="13"/>
      <c r="CU139" s="13"/>
      <c r="CV139" s="13" t="s">
        <v>2</v>
      </c>
      <c r="CW139" s="173"/>
      <c r="CX139" s="173"/>
      <c r="CY139" s="173"/>
      <c r="CZ139" s="173"/>
      <c r="DA139" s="173"/>
      <c r="DB139" s="173"/>
      <c r="DC139" s="173"/>
      <c r="DD139" s="173"/>
      <c r="DE139" s="173"/>
      <c r="DF139" s="173"/>
      <c r="DG139" s="30"/>
      <c r="DH139" s="30"/>
      <c r="DI139" s="30"/>
      <c r="DJ139" s="30"/>
      <c r="DK139" s="30"/>
      <c r="DL139" s="30"/>
      <c r="DM139" s="30"/>
      <c r="DN139" s="30"/>
      <c r="DO139" s="30"/>
      <c r="DP139" s="30"/>
      <c r="DQ139" s="30"/>
      <c r="DR139" s="30"/>
      <c r="DS139" s="30"/>
      <c r="DT139" s="30"/>
      <c r="DU139" s="30"/>
    </row>
    <row r="140">
      <c r="A140" s="257"/>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10" t="s">
        <v>2</v>
      </c>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3"/>
      <c r="CH140" s="13"/>
      <c r="CI140" s="13"/>
      <c r="CJ140" s="13"/>
      <c r="CK140" s="13"/>
      <c r="CL140" s="13"/>
      <c r="CM140" s="13"/>
      <c r="CN140" s="13"/>
      <c r="CO140" s="13"/>
      <c r="CP140" s="13"/>
      <c r="CQ140" s="13"/>
      <c r="CR140" s="13"/>
      <c r="CS140" s="13"/>
      <c r="CT140" s="13"/>
      <c r="CU140" s="13"/>
      <c r="CV140" s="13" t="s">
        <v>2</v>
      </c>
      <c r="CW140" s="173"/>
      <c r="CX140" s="173"/>
      <c r="CY140" s="173"/>
      <c r="CZ140" s="173"/>
      <c r="DA140" s="173"/>
      <c r="DB140" s="173"/>
      <c r="DC140" s="173"/>
      <c r="DD140" s="173"/>
      <c r="DE140" s="173"/>
      <c r="DF140" s="173"/>
      <c r="DG140" s="30"/>
      <c r="DH140" s="30"/>
      <c r="DI140" s="30"/>
      <c r="DJ140" s="30"/>
      <c r="DK140" s="30"/>
      <c r="DL140" s="30"/>
      <c r="DM140" s="30"/>
      <c r="DN140" s="30"/>
      <c r="DO140" s="30"/>
      <c r="DP140" s="30"/>
      <c r="DQ140" s="30"/>
      <c r="DR140" s="30"/>
      <c r="DS140" s="30"/>
      <c r="DT140" s="30"/>
      <c r="DU140" s="30"/>
    </row>
    <row r="141">
      <c r="A141" s="257"/>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10" t="s">
        <v>2</v>
      </c>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3"/>
      <c r="CH141" s="13"/>
      <c r="CI141" s="13"/>
      <c r="CJ141" s="13"/>
      <c r="CK141" s="13"/>
      <c r="CL141" s="13"/>
      <c r="CM141" s="13"/>
      <c r="CN141" s="13"/>
      <c r="CO141" s="13"/>
      <c r="CP141" s="13"/>
      <c r="CQ141" s="13"/>
      <c r="CR141" s="13"/>
      <c r="CS141" s="13"/>
      <c r="CT141" s="13"/>
      <c r="CU141" s="13"/>
      <c r="CV141" s="13" t="s">
        <v>2</v>
      </c>
      <c r="CW141" s="173"/>
      <c r="CX141" s="173"/>
      <c r="CY141" s="173"/>
      <c r="CZ141" s="173"/>
      <c r="DA141" s="173"/>
      <c r="DB141" s="173"/>
      <c r="DC141" s="173"/>
      <c r="DD141" s="173"/>
      <c r="DE141" s="173"/>
      <c r="DF141" s="173"/>
      <c r="DG141" s="30"/>
      <c r="DH141" s="30"/>
      <c r="DI141" s="30"/>
      <c r="DJ141" s="30"/>
      <c r="DK141" s="30"/>
      <c r="DL141" s="30"/>
      <c r="DM141" s="30"/>
      <c r="DN141" s="30"/>
      <c r="DO141" s="30"/>
      <c r="DP141" s="30"/>
      <c r="DQ141" s="30"/>
      <c r="DR141" s="30"/>
      <c r="DS141" s="30"/>
      <c r="DT141" s="30"/>
      <c r="DU141" s="30"/>
    </row>
    <row r="142">
      <c r="A142" s="257"/>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10" t="s">
        <v>2</v>
      </c>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3"/>
      <c r="CH142" s="13"/>
      <c r="CI142" s="13"/>
      <c r="CJ142" s="13"/>
      <c r="CK142" s="13"/>
      <c r="CL142" s="13"/>
      <c r="CM142" s="13"/>
      <c r="CN142" s="13"/>
      <c r="CO142" s="13"/>
      <c r="CP142" s="13"/>
      <c r="CQ142" s="13"/>
      <c r="CR142" s="13"/>
      <c r="CS142" s="13"/>
      <c r="CT142" s="13"/>
      <c r="CU142" s="13"/>
      <c r="CV142" s="13" t="s">
        <v>2</v>
      </c>
      <c r="CW142" s="173"/>
      <c r="CX142" s="173"/>
      <c r="CY142" s="173"/>
      <c r="CZ142" s="173"/>
      <c r="DA142" s="173"/>
      <c r="DB142" s="173"/>
      <c r="DC142" s="173"/>
      <c r="DD142" s="173"/>
      <c r="DE142" s="173"/>
      <c r="DF142" s="173"/>
      <c r="DG142" s="30"/>
      <c r="DH142" s="30"/>
      <c r="DI142" s="30"/>
      <c r="DJ142" s="30"/>
      <c r="DK142" s="30"/>
      <c r="DL142" s="30"/>
      <c r="DM142" s="30"/>
      <c r="DN142" s="30"/>
      <c r="DO142" s="30"/>
      <c r="DP142" s="30"/>
      <c r="DQ142" s="30"/>
      <c r="DR142" s="30"/>
      <c r="DS142" s="30"/>
      <c r="DT142" s="30"/>
      <c r="DU142" s="30"/>
    </row>
    <row r="143">
      <c r="A143" s="257"/>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10" t="s">
        <v>2</v>
      </c>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3"/>
      <c r="CH143" s="13"/>
      <c r="CI143" s="13"/>
      <c r="CJ143" s="13"/>
      <c r="CK143" s="13"/>
      <c r="CL143" s="13"/>
      <c r="CM143" s="13"/>
      <c r="CN143" s="13"/>
      <c r="CO143" s="13"/>
      <c r="CP143" s="13"/>
      <c r="CQ143" s="13"/>
      <c r="CR143" s="13"/>
      <c r="CS143" s="13"/>
      <c r="CT143" s="13"/>
      <c r="CU143" s="13"/>
      <c r="CV143" s="13" t="s">
        <v>2</v>
      </c>
      <c r="CW143" s="173"/>
      <c r="CX143" s="173"/>
      <c r="CY143" s="173"/>
      <c r="CZ143" s="173"/>
      <c r="DA143" s="173"/>
      <c r="DB143" s="173"/>
      <c r="DC143" s="173"/>
      <c r="DD143" s="173"/>
      <c r="DE143" s="173"/>
      <c r="DF143" s="173"/>
      <c r="DG143" s="30"/>
      <c r="DH143" s="30"/>
      <c r="DI143" s="30"/>
      <c r="DJ143" s="30"/>
      <c r="DK143" s="30"/>
      <c r="DL143" s="30"/>
      <c r="DM143" s="30"/>
      <c r="DN143" s="30"/>
      <c r="DO143" s="30"/>
      <c r="DP143" s="30"/>
      <c r="DQ143" s="30"/>
      <c r="DR143" s="30"/>
      <c r="DS143" s="30"/>
      <c r="DT143" s="30"/>
      <c r="DU143" s="30"/>
    </row>
    <row r="144">
      <c r="A144" s="257"/>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10" t="s">
        <v>2</v>
      </c>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3"/>
      <c r="CH144" s="13"/>
      <c r="CI144" s="13"/>
      <c r="CJ144" s="13"/>
      <c r="CK144" s="13"/>
      <c r="CL144" s="13"/>
      <c r="CM144" s="13"/>
      <c r="CN144" s="13"/>
      <c r="CO144" s="13"/>
      <c r="CP144" s="13"/>
      <c r="CQ144" s="13"/>
      <c r="CR144" s="13"/>
      <c r="CS144" s="13"/>
      <c r="CT144" s="13"/>
      <c r="CU144" s="13"/>
      <c r="CV144" s="13" t="s">
        <v>2</v>
      </c>
      <c r="CW144" s="173"/>
      <c r="CX144" s="173"/>
      <c r="CY144" s="173"/>
      <c r="CZ144" s="173"/>
      <c r="DA144" s="173"/>
      <c r="DB144" s="173"/>
      <c r="DC144" s="173"/>
      <c r="DD144" s="173"/>
      <c r="DE144" s="173"/>
      <c r="DF144" s="173"/>
      <c r="DG144" s="30"/>
      <c r="DH144" s="30"/>
      <c r="DI144" s="30"/>
      <c r="DJ144" s="30"/>
      <c r="DK144" s="30"/>
      <c r="DL144" s="30"/>
      <c r="DM144" s="30"/>
      <c r="DN144" s="30"/>
      <c r="DO144" s="30"/>
      <c r="DP144" s="30"/>
      <c r="DQ144" s="30"/>
      <c r="DR144" s="30"/>
      <c r="DS144" s="30"/>
      <c r="DT144" s="30"/>
      <c r="DU144" s="30"/>
    </row>
    <row r="145">
      <c r="A145" s="257"/>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10" t="s">
        <v>2</v>
      </c>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3"/>
      <c r="CH145" s="13"/>
      <c r="CI145" s="13"/>
      <c r="CJ145" s="13"/>
      <c r="CK145" s="13"/>
      <c r="CL145" s="13"/>
      <c r="CM145" s="13"/>
      <c r="CN145" s="13"/>
      <c r="CO145" s="13"/>
      <c r="CP145" s="13"/>
      <c r="CQ145" s="13"/>
      <c r="CR145" s="13"/>
      <c r="CS145" s="13"/>
      <c r="CT145" s="13"/>
      <c r="CU145" s="13"/>
      <c r="CV145" s="13" t="s">
        <v>2</v>
      </c>
      <c r="CW145" s="173"/>
      <c r="CX145" s="173"/>
      <c r="CY145" s="173"/>
      <c r="CZ145" s="173"/>
      <c r="DA145" s="173"/>
      <c r="DB145" s="173"/>
      <c r="DC145" s="173"/>
      <c r="DD145" s="173"/>
      <c r="DE145" s="173"/>
      <c r="DF145" s="173"/>
      <c r="DG145" s="30"/>
      <c r="DH145" s="30"/>
      <c r="DI145" s="30"/>
      <c r="DJ145" s="30"/>
      <c r="DK145" s="30"/>
      <c r="DL145" s="30"/>
      <c r="DM145" s="30"/>
      <c r="DN145" s="30"/>
      <c r="DO145" s="30"/>
      <c r="DP145" s="30"/>
      <c r="DQ145" s="30"/>
      <c r="DR145" s="30"/>
      <c r="DS145" s="30"/>
      <c r="DT145" s="30"/>
      <c r="DU145" s="30"/>
    </row>
    <row r="146">
      <c r="A146" s="257"/>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10" t="s">
        <v>2</v>
      </c>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3"/>
      <c r="CH146" s="13"/>
      <c r="CI146" s="13"/>
      <c r="CJ146" s="13"/>
      <c r="CK146" s="13"/>
      <c r="CL146" s="13"/>
      <c r="CM146" s="13"/>
      <c r="CN146" s="13"/>
      <c r="CO146" s="13"/>
      <c r="CP146" s="13"/>
      <c r="CQ146" s="13"/>
      <c r="CR146" s="13"/>
      <c r="CS146" s="13"/>
      <c r="CT146" s="13"/>
      <c r="CU146" s="13"/>
      <c r="CV146" s="13" t="s">
        <v>2</v>
      </c>
      <c r="CW146" s="173"/>
      <c r="CX146" s="173"/>
      <c r="CY146" s="173"/>
      <c r="CZ146" s="173"/>
      <c r="DA146" s="173"/>
      <c r="DB146" s="173"/>
      <c r="DC146" s="173"/>
      <c r="DD146" s="173"/>
      <c r="DE146" s="173"/>
      <c r="DF146" s="173"/>
      <c r="DG146" s="30"/>
      <c r="DH146" s="30"/>
      <c r="DI146" s="30"/>
      <c r="DJ146" s="30"/>
      <c r="DK146" s="30"/>
      <c r="DL146" s="30"/>
      <c r="DM146" s="30"/>
      <c r="DN146" s="30"/>
      <c r="DO146" s="30"/>
      <c r="DP146" s="30"/>
      <c r="DQ146" s="30"/>
      <c r="DR146" s="30"/>
      <c r="DS146" s="30"/>
      <c r="DT146" s="30"/>
      <c r="DU146" s="30"/>
    </row>
    <row r="147">
      <c r="A147" s="257"/>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10" t="s">
        <v>2</v>
      </c>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3"/>
      <c r="CH147" s="13"/>
      <c r="CI147" s="13"/>
      <c r="CJ147" s="13"/>
      <c r="CK147" s="13"/>
      <c r="CL147" s="13"/>
      <c r="CM147" s="13"/>
      <c r="CN147" s="13"/>
      <c r="CO147" s="13"/>
      <c r="CP147" s="13"/>
      <c r="CQ147" s="13"/>
      <c r="CR147" s="13"/>
      <c r="CS147" s="13"/>
      <c r="CT147" s="13"/>
      <c r="CU147" s="13"/>
      <c r="CV147" s="13" t="s">
        <v>2</v>
      </c>
      <c r="CW147" s="173"/>
      <c r="CX147" s="173"/>
      <c r="CY147" s="173"/>
      <c r="CZ147" s="173"/>
      <c r="DA147" s="173"/>
      <c r="DB147" s="173"/>
      <c r="DC147" s="173"/>
      <c r="DD147" s="173"/>
      <c r="DE147" s="173"/>
      <c r="DF147" s="173"/>
      <c r="DG147" s="30"/>
      <c r="DH147" s="30"/>
      <c r="DI147" s="30"/>
      <c r="DJ147" s="30"/>
      <c r="DK147" s="30"/>
      <c r="DL147" s="30"/>
      <c r="DM147" s="30"/>
      <c r="DN147" s="30"/>
      <c r="DO147" s="30"/>
      <c r="DP147" s="30"/>
      <c r="DQ147" s="30"/>
      <c r="DR147" s="30"/>
      <c r="DS147" s="30"/>
      <c r="DT147" s="30"/>
      <c r="DU147" s="30"/>
    </row>
    <row r="148">
      <c r="A148" s="257"/>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10" t="s">
        <v>2</v>
      </c>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3"/>
      <c r="CH148" s="13"/>
      <c r="CI148" s="13"/>
      <c r="CJ148" s="13"/>
      <c r="CK148" s="13"/>
      <c r="CL148" s="13"/>
      <c r="CM148" s="13"/>
      <c r="CN148" s="13"/>
      <c r="CO148" s="13"/>
      <c r="CP148" s="13"/>
      <c r="CQ148" s="13"/>
      <c r="CR148" s="13"/>
      <c r="CS148" s="13"/>
      <c r="CT148" s="13"/>
      <c r="CU148" s="13"/>
      <c r="CV148" s="13" t="s">
        <v>2</v>
      </c>
      <c r="CW148" s="173"/>
      <c r="CX148" s="173"/>
      <c r="CY148" s="173"/>
      <c r="CZ148" s="173"/>
      <c r="DA148" s="173"/>
      <c r="DB148" s="173"/>
      <c r="DC148" s="173"/>
      <c r="DD148" s="173"/>
      <c r="DE148" s="173"/>
      <c r="DF148" s="173"/>
      <c r="DG148" s="30"/>
      <c r="DH148" s="30"/>
      <c r="DI148" s="30"/>
      <c r="DJ148" s="30"/>
      <c r="DK148" s="30"/>
      <c r="DL148" s="30"/>
      <c r="DM148" s="30"/>
      <c r="DN148" s="30"/>
      <c r="DO148" s="30"/>
      <c r="DP148" s="30"/>
      <c r="DQ148" s="30"/>
      <c r="DR148" s="30"/>
      <c r="DS148" s="30"/>
      <c r="DT148" s="30"/>
      <c r="DU148" s="30"/>
    </row>
    <row r="149">
      <c r="A149" s="257"/>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10" t="s">
        <v>2</v>
      </c>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3"/>
      <c r="CH149" s="13"/>
      <c r="CI149" s="13"/>
      <c r="CJ149" s="13"/>
      <c r="CK149" s="13"/>
      <c r="CL149" s="13"/>
      <c r="CM149" s="13"/>
      <c r="CN149" s="13"/>
      <c r="CO149" s="13"/>
      <c r="CP149" s="13"/>
      <c r="CQ149" s="13"/>
      <c r="CR149" s="13"/>
      <c r="CS149" s="13"/>
      <c r="CT149" s="13"/>
      <c r="CU149" s="13"/>
      <c r="CV149" s="13" t="s">
        <v>2</v>
      </c>
      <c r="CW149" s="173"/>
      <c r="CX149" s="173"/>
      <c r="CY149" s="173"/>
      <c r="CZ149" s="173"/>
      <c r="DA149" s="173"/>
      <c r="DB149" s="173"/>
      <c r="DC149" s="173"/>
      <c r="DD149" s="173"/>
      <c r="DE149" s="173"/>
      <c r="DF149" s="173"/>
      <c r="DG149" s="30"/>
      <c r="DH149" s="30"/>
      <c r="DI149" s="30"/>
      <c r="DJ149" s="30"/>
      <c r="DK149" s="30"/>
      <c r="DL149" s="30"/>
      <c r="DM149" s="30"/>
      <c r="DN149" s="30"/>
      <c r="DO149" s="30"/>
      <c r="DP149" s="30"/>
      <c r="DQ149" s="30"/>
      <c r="DR149" s="30"/>
      <c r="DS149" s="30"/>
      <c r="DT149" s="30"/>
      <c r="DU149" s="30"/>
    </row>
    <row r="150">
      <c r="A150" s="257"/>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10" t="s">
        <v>2</v>
      </c>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3"/>
      <c r="CH150" s="13"/>
      <c r="CI150" s="13"/>
      <c r="CJ150" s="13"/>
      <c r="CK150" s="13"/>
      <c r="CL150" s="13"/>
      <c r="CM150" s="13"/>
      <c r="CN150" s="13"/>
      <c r="CO150" s="13"/>
      <c r="CP150" s="13"/>
      <c r="CQ150" s="13"/>
      <c r="CR150" s="13"/>
      <c r="CS150" s="13"/>
      <c r="CT150" s="13"/>
      <c r="CU150" s="13"/>
      <c r="CV150" s="13" t="s">
        <v>2</v>
      </c>
      <c r="CW150" s="173"/>
      <c r="CX150" s="173"/>
      <c r="CY150" s="173"/>
      <c r="CZ150" s="173"/>
      <c r="DA150" s="173"/>
      <c r="DB150" s="173"/>
      <c r="DC150" s="173"/>
      <c r="DD150" s="173"/>
      <c r="DE150" s="173"/>
      <c r="DF150" s="173"/>
      <c r="DG150" s="30"/>
      <c r="DH150" s="30"/>
      <c r="DI150" s="30"/>
      <c r="DJ150" s="30"/>
      <c r="DK150" s="30"/>
      <c r="DL150" s="30"/>
      <c r="DM150" s="30"/>
      <c r="DN150" s="30"/>
      <c r="DO150" s="30"/>
      <c r="DP150" s="30"/>
      <c r="DQ150" s="30"/>
      <c r="DR150" s="30"/>
      <c r="DS150" s="30"/>
      <c r="DT150" s="30"/>
      <c r="DU150" s="30"/>
    </row>
    <row r="151">
      <c r="A151" s="445" t="s">
        <v>2</v>
      </c>
      <c r="B151" s="445" t="s">
        <v>2</v>
      </c>
      <c r="C151" s="445" t="s">
        <v>2</v>
      </c>
      <c r="D151" s="445" t="s">
        <v>2</v>
      </c>
      <c r="E151" s="445" t="s">
        <v>2</v>
      </c>
      <c r="F151" s="445" t="s">
        <v>2</v>
      </c>
      <c r="G151" s="445" t="s">
        <v>2</v>
      </c>
      <c r="H151" s="445" t="s">
        <v>2</v>
      </c>
      <c r="I151" s="445" t="s">
        <v>2</v>
      </c>
      <c r="J151" s="445" t="s">
        <v>2</v>
      </c>
      <c r="K151" s="445" t="s">
        <v>2</v>
      </c>
      <c r="L151" s="445" t="s">
        <v>2</v>
      </c>
      <c r="M151" s="445" t="s">
        <v>2</v>
      </c>
      <c r="N151" s="445" t="s">
        <v>2</v>
      </c>
      <c r="O151" s="445" t="s">
        <v>2</v>
      </c>
      <c r="P151" s="445" t="s">
        <v>2</v>
      </c>
      <c r="Q151" s="445" t="s">
        <v>2</v>
      </c>
      <c r="R151" s="445" t="s">
        <v>2</v>
      </c>
      <c r="S151" s="445" t="s">
        <v>2</v>
      </c>
      <c r="T151" s="445" t="s">
        <v>2</v>
      </c>
      <c r="U151" s="445" t="s">
        <v>2</v>
      </c>
      <c r="V151" s="445" t="s">
        <v>2</v>
      </c>
      <c r="W151" s="445" t="s">
        <v>2</v>
      </c>
      <c r="X151" s="446" t="s">
        <v>2</v>
      </c>
      <c r="Y151" s="446" t="s">
        <v>2</v>
      </c>
      <c r="Z151" s="446" t="s">
        <v>2</v>
      </c>
      <c r="AA151" s="446" t="s">
        <v>2</v>
      </c>
      <c r="AB151" s="446" t="s">
        <v>2</v>
      </c>
      <c r="AC151" s="446" t="s">
        <v>2</v>
      </c>
      <c r="AD151" s="446" t="s">
        <v>2</v>
      </c>
      <c r="AE151" s="446" t="s">
        <v>2</v>
      </c>
      <c r="AF151" s="446" t="s">
        <v>2</v>
      </c>
      <c r="AG151" s="446" t="s">
        <v>2</v>
      </c>
      <c r="AH151" s="446" t="s">
        <v>2</v>
      </c>
      <c r="AI151" s="446" t="s">
        <v>2</v>
      </c>
      <c r="AJ151" s="446" t="s">
        <v>2</v>
      </c>
      <c r="AK151" s="446" t="s">
        <v>2</v>
      </c>
      <c r="AL151" s="446" t="s">
        <v>2</v>
      </c>
      <c r="AM151" s="446" t="s">
        <v>2</v>
      </c>
      <c r="AN151" s="446" t="s">
        <v>2</v>
      </c>
      <c r="AO151" s="446" t="s">
        <v>2</v>
      </c>
      <c r="AP151" s="446" t="s">
        <v>2</v>
      </c>
      <c r="AQ151" s="446" t="s">
        <v>2</v>
      </c>
      <c r="AR151" s="446" t="s">
        <v>2</v>
      </c>
      <c r="AS151" s="446" t="s">
        <v>2</v>
      </c>
      <c r="AT151" s="446" t="s">
        <v>2</v>
      </c>
      <c r="AU151" s="446" t="s">
        <v>2</v>
      </c>
      <c r="AV151" s="446" t="s">
        <v>2</v>
      </c>
      <c r="AW151" s="446" t="s">
        <v>2</v>
      </c>
      <c r="AX151" s="446" t="s">
        <v>2</v>
      </c>
      <c r="AY151" s="446" t="s">
        <v>2</v>
      </c>
      <c r="AZ151" s="446" t="s">
        <v>2</v>
      </c>
      <c r="BA151" s="446" t="s">
        <v>2</v>
      </c>
      <c r="BB151" s="446" t="s">
        <v>2</v>
      </c>
      <c r="BC151" s="446" t="s">
        <v>2</v>
      </c>
      <c r="BD151" s="446" t="s">
        <v>2</v>
      </c>
      <c r="BE151" s="446" t="s">
        <v>2</v>
      </c>
      <c r="BF151" s="446" t="s">
        <v>2</v>
      </c>
      <c r="BG151" s="446" t="s">
        <v>2</v>
      </c>
      <c r="BH151" s="446" t="s">
        <v>2</v>
      </c>
      <c r="BI151" s="446" t="s">
        <v>2</v>
      </c>
      <c r="BJ151" s="446" t="s">
        <v>2</v>
      </c>
      <c r="BK151" s="446" t="s">
        <v>2</v>
      </c>
      <c r="BL151" s="446" t="s">
        <v>2</v>
      </c>
      <c r="BM151" s="446" t="s">
        <v>2</v>
      </c>
      <c r="BN151" s="446" t="s">
        <v>2</v>
      </c>
      <c r="BO151" s="446" t="s">
        <v>2</v>
      </c>
      <c r="BP151" s="446" t="s">
        <v>2</v>
      </c>
      <c r="BQ151" s="446" t="s">
        <v>2</v>
      </c>
      <c r="BR151" s="446" t="s">
        <v>2</v>
      </c>
      <c r="BS151" s="446" t="s">
        <v>2</v>
      </c>
      <c r="BT151" s="446" t="s">
        <v>2</v>
      </c>
      <c r="BU151" s="446" t="s">
        <v>2</v>
      </c>
      <c r="BV151" s="446" t="s">
        <v>2</v>
      </c>
      <c r="BW151" s="446" t="s">
        <v>2</v>
      </c>
      <c r="BX151" s="446" t="s">
        <v>2</v>
      </c>
      <c r="BY151" s="446" t="s">
        <v>2</v>
      </c>
      <c r="BZ151" s="446" t="s">
        <v>2</v>
      </c>
      <c r="CA151" s="447" t="s">
        <v>2</v>
      </c>
      <c r="CB151" s="447" t="s">
        <v>2</v>
      </c>
      <c r="CC151" s="447" t="s">
        <v>2</v>
      </c>
      <c r="CD151" s="447" t="s">
        <v>2</v>
      </c>
      <c r="CE151" s="447" t="s">
        <v>2</v>
      </c>
      <c r="CF151" s="447" t="s">
        <v>2</v>
      </c>
      <c r="CG151" s="447" t="s">
        <v>2</v>
      </c>
      <c r="CH151" s="447" t="s">
        <v>2</v>
      </c>
      <c r="CI151" s="447" t="s">
        <v>2</v>
      </c>
      <c r="CJ151" s="447" t="s">
        <v>2</v>
      </c>
      <c r="CK151" s="447" t="s">
        <v>2</v>
      </c>
      <c r="CL151" s="447" t="s">
        <v>2</v>
      </c>
      <c r="CM151" s="447" t="s">
        <v>2</v>
      </c>
      <c r="CN151" s="447" t="s">
        <v>2</v>
      </c>
      <c r="CO151" s="447" t="s">
        <v>2</v>
      </c>
      <c r="CP151" s="447"/>
      <c r="CQ151" s="447"/>
      <c r="CR151" s="447"/>
      <c r="CS151" s="447"/>
      <c r="CT151" s="447"/>
      <c r="CU151" s="447"/>
      <c r="CV151" s="447"/>
      <c r="CW151" s="447"/>
      <c r="CX151" s="447"/>
      <c r="CY151" s="447"/>
      <c r="CZ151" s="447"/>
      <c r="DA151" s="447"/>
      <c r="DB151" s="447"/>
      <c r="DC151" s="447"/>
      <c r="DD151" s="447"/>
      <c r="DE151" s="447"/>
      <c r="DF151" s="447"/>
      <c r="DG151" s="447"/>
      <c r="DH151" s="447"/>
      <c r="DI151" s="447"/>
      <c r="DJ151" s="447"/>
      <c r="DK151" s="447"/>
      <c r="DL151" s="447"/>
      <c r="DM151" s="447"/>
      <c r="DN151" s="447"/>
      <c r="DO151" s="447"/>
      <c r="DP151" s="447"/>
      <c r="DQ151" s="447"/>
      <c r="DR151" s="447"/>
      <c r="DS151" s="447"/>
      <c r="DT151" s="447"/>
      <c r="DU151" s="447"/>
    </row>
    <row r="152">
      <c r="A152" s="448" t="s">
        <v>213</v>
      </c>
      <c r="B152" s="449"/>
      <c r="C152" s="449"/>
      <c r="D152" s="449"/>
      <c r="E152" s="449"/>
      <c r="F152" s="449"/>
      <c r="G152" s="449"/>
      <c r="H152" s="449"/>
      <c r="I152" s="449"/>
      <c r="J152" s="449"/>
      <c r="K152" s="449"/>
      <c r="L152" s="449"/>
      <c r="M152" s="449"/>
      <c r="N152" s="449"/>
      <c r="O152" s="449"/>
      <c r="P152" s="449"/>
      <c r="Q152" s="449"/>
      <c r="R152" s="449"/>
      <c r="S152" s="449"/>
      <c r="T152" s="449"/>
      <c r="U152" s="449"/>
      <c r="V152" s="449"/>
      <c r="W152" s="449"/>
      <c r="X152" s="449"/>
      <c r="Y152" s="449"/>
      <c r="Z152" s="449"/>
      <c r="AA152" s="449"/>
      <c r="AB152" s="449"/>
      <c r="AC152" s="449"/>
      <c r="AD152" s="449"/>
      <c r="AE152" s="449"/>
      <c r="AF152" s="449"/>
      <c r="AG152" s="449"/>
      <c r="AH152" s="449"/>
      <c r="AI152" s="449"/>
      <c r="AJ152" s="449"/>
      <c r="AK152" s="449"/>
      <c r="AL152" s="449"/>
      <c r="AM152" s="449"/>
      <c r="AN152" s="449"/>
      <c r="AO152" s="449"/>
      <c r="AP152" s="449"/>
      <c r="AQ152" s="449"/>
      <c r="AR152" s="449"/>
      <c r="AS152" s="449"/>
      <c r="AT152" s="449"/>
      <c r="AU152" s="449"/>
      <c r="AV152" s="449"/>
      <c r="AW152" s="449"/>
      <c r="AX152" s="449"/>
      <c r="AY152" s="449"/>
      <c r="AZ152" s="449"/>
      <c r="BA152" s="449"/>
      <c r="BB152" s="449"/>
      <c r="BC152" s="449"/>
      <c r="BD152" s="449"/>
      <c r="BE152" s="449"/>
      <c r="BF152" s="449"/>
      <c r="BG152" s="449"/>
      <c r="BH152" s="449"/>
      <c r="BI152" s="449"/>
      <c r="BJ152" s="449"/>
      <c r="BK152" s="449"/>
      <c r="BL152" s="449"/>
      <c r="BM152" s="449"/>
      <c r="BN152" s="449"/>
      <c r="BO152" s="449"/>
      <c r="BP152" s="446" t="s">
        <v>2</v>
      </c>
      <c r="BQ152" s="450" t="s">
        <v>214</v>
      </c>
      <c r="BR152" s="451"/>
      <c r="BS152" s="451"/>
      <c r="BT152" s="451"/>
      <c r="BU152" s="451"/>
      <c r="BV152" s="451"/>
      <c r="BW152" s="451"/>
      <c r="BX152" s="451"/>
      <c r="BY152" s="451"/>
      <c r="BZ152" s="451"/>
      <c r="CA152" s="451"/>
      <c r="CB152" s="451"/>
      <c r="CC152" s="451"/>
      <c r="CD152" s="451"/>
      <c r="CE152" s="451"/>
      <c r="CF152" s="451"/>
      <c r="CG152" s="451"/>
      <c r="CH152" s="451"/>
      <c r="CI152" s="451"/>
      <c r="CJ152" s="451"/>
      <c r="CK152" s="451"/>
      <c r="CL152" s="451"/>
      <c r="CM152" s="451"/>
      <c r="CN152" s="451"/>
      <c r="CO152" s="451"/>
      <c r="CP152" s="451"/>
      <c r="CQ152" s="451"/>
      <c r="CR152" s="451"/>
      <c r="CS152" s="451"/>
      <c r="CT152" s="451"/>
      <c r="CU152" s="451"/>
      <c r="CV152" s="451"/>
      <c r="CW152" s="451"/>
      <c r="CX152" s="451"/>
      <c r="CY152" s="451"/>
      <c r="CZ152" s="451"/>
      <c r="DA152" s="451"/>
      <c r="DB152" s="451"/>
      <c r="DC152" s="451"/>
      <c r="DD152" s="451"/>
      <c r="DE152" s="451"/>
      <c r="DF152" s="451"/>
      <c r="DG152" s="451"/>
      <c r="DH152" s="451"/>
      <c r="DI152" s="451"/>
      <c r="DJ152" s="451"/>
      <c r="DK152" s="451"/>
      <c r="DL152" s="451"/>
      <c r="DM152" s="451"/>
      <c r="DN152" s="451"/>
      <c r="DO152" s="451"/>
      <c r="DP152" s="451"/>
      <c r="DQ152" s="451"/>
      <c r="DR152" s="451"/>
      <c r="DS152" s="451"/>
      <c r="DT152" s="451"/>
      <c r="DU152" s="451"/>
    </row>
    <row r="153" outlineLevel="1">
      <c r="A153" s="452"/>
      <c r="W153" s="453"/>
      <c r="X153" s="454"/>
      <c r="Y153" s="454"/>
      <c r="Z153" s="454"/>
      <c r="AA153" s="454"/>
      <c r="AB153" s="454"/>
      <c r="AC153" s="454"/>
      <c r="AD153" s="454"/>
      <c r="AE153" s="454"/>
      <c r="AF153" s="454"/>
      <c r="AG153" s="454"/>
      <c r="AH153" s="454"/>
      <c r="AI153" s="454"/>
      <c r="AJ153" s="454"/>
      <c r="AK153" s="454"/>
      <c r="AL153" s="454"/>
      <c r="AM153" s="454"/>
      <c r="AN153" s="454"/>
      <c r="AO153" s="454"/>
      <c r="AP153" s="454"/>
      <c r="AQ153" s="454"/>
      <c r="AR153" s="454"/>
      <c r="AS153" s="454"/>
      <c r="AT153" s="454"/>
      <c r="AU153" s="454"/>
      <c r="AV153" s="454"/>
      <c r="AW153" s="454"/>
      <c r="AX153" s="454"/>
      <c r="AY153" s="454"/>
      <c r="AZ153" s="454"/>
      <c r="BA153" s="454"/>
      <c r="BB153" s="454"/>
      <c r="BC153" s="454"/>
      <c r="BD153" s="454"/>
      <c r="BE153" s="454"/>
      <c r="BF153" s="454"/>
      <c r="BG153" s="454"/>
      <c r="BH153" s="454"/>
      <c r="BI153" s="454"/>
      <c r="BJ153" s="454"/>
      <c r="BK153" s="454"/>
      <c r="BL153" s="454"/>
      <c r="BM153" s="454"/>
      <c r="BN153" s="454"/>
      <c r="BO153" s="449"/>
      <c r="BP153" s="446" t="s">
        <v>2</v>
      </c>
      <c r="BQ153" s="451"/>
      <c r="BR153" s="455" t="s">
        <v>215</v>
      </c>
      <c r="BS153" s="454"/>
      <c r="BT153" s="454"/>
      <c r="BU153" s="454"/>
      <c r="BV153" s="454"/>
      <c r="BW153" s="454"/>
      <c r="BX153" s="454"/>
      <c r="BY153" s="454"/>
      <c r="BZ153" s="454"/>
      <c r="CA153" s="456"/>
      <c r="CB153" s="456"/>
      <c r="CC153" s="456"/>
      <c r="CD153" s="456"/>
      <c r="CE153" s="456"/>
      <c r="CF153" s="456"/>
      <c r="CG153" s="456"/>
      <c r="CH153" s="456"/>
      <c r="CI153" s="456"/>
      <c r="CJ153" s="456"/>
      <c r="CK153" s="456"/>
      <c r="CL153" s="456"/>
      <c r="CM153" s="456"/>
      <c r="CN153" s="456"/>
      <c r="CO153" s="456"/>
      <c r="CP153" s="456"/>
      <c r="CQ153" s="456"/>
      <c r="CR153" s="456"/>
      <c r="CS153" s="456"/>
      <c r="CT153" s="456"/>
      <c r="CU153" s="456"/>
      <c r="CV153" s="456"/>
      <c r="CW153" s="456"/>
      <c r="CX153" s="456"/>
      <c r="CY153" s="456"/>
      <c r="CZ153" s="456"/>
      <c r="DA153" s="456"/>
      <c r="DB153" s="456"/>
      <c r="DC153" s="456"/>
      <c r="DD153" s="456"/>
      <c r="DE153" s="456"/>
      <c r="DF153" s="456"/>
      <c r="DG153" s="456"/>
      <c r="DH153" s="456"/>
      <c r="DI153" s="456"/>
      <c r="DJ153" s="456"/>
      <c r="DK153" s="456"/>
      <c r="DL153" s="456"/>
      <c r="DM153" s="456"/>
      <c r="DN153" s="456"/>
      <c r="DO153" s="456"/>
      <c r="DP153" s="456"/>
      <c r="DQ153" s="456"/>
      <c r="DR153" s="456"/>
      <c r="DS153" s="456"/>
      <c r="DT153" s="456"/>
      <c r="DU153" s="456"/>
    </row>
    <row r="154" outlineLevel="1">
      <c r="A154" s="452"/>
      <c r="W154" s="453"/>
      <c r="X154" s="454"/>
      <c r="Y154" s="454"/>
      <c r="Z154" s="454"/>
      <c r="AA154" s="454"/>
      <c r="AB154" s="454"/>
      <c r="AC154" s="454"/>
      <c r="AD154" s="454"/>
      <c r="AE154" s="454"/>
      <c r="AF154" s="454"/>
      <c r="AG154" s="454"/>
      <c r="AH154" s="454"/>
      <c r="AI154" s="454"/>
      <c r="AJ154" s="454"/>
      <c r="AK154" s="454"/>
      <c r="AL154" s="454"/>
      <c r="AM154" s="454"/>
      <c r="AN154" s="454"/>
      <c r="AO154" s="454"/>
      <c r="AP154" s="454"/>
      <c r="AQ154" s="454"/>
      <c r="AR154" s="454"/>
      <c r="AS154" s="454"/>
      <c r="AT154" s="454"/>
      <c r="AU154" s="454"/>
      <c r="AV154" s="454"/>
      <c r="AW154" s="454"/>
      <c r="AX154" s="454"/>
      <c r="AY154" s="454"/>
      <c r="AZ154" s="454"/>
      <c r="BA154" s="454"/>
      <c r="BB154" s="454"/>
      <c r="BC154" s="454"/>
      <c r="BD154" s="454"/>
      <c r="BE154" s="454"/>
      <c r="BF154" s="454"/>
      <c r="BG154" s="454"/>
      <c r="BH154" s="454"/>
      <c r="BI154" s="454"/>
      <c r="BJ154" s="454"/>
      <c r="BK154" s="454"/>
      <c r="BL154" s="454"/>
      <c r="BM154" s="454"/>
      <c r="BN154" s="454"/>
      <c r="BO154" s="449"/>
      <c r="BP154" s="446" t="s">
        <v>2</v>
      </c>
      <c r="BQ154" s="451"/>
      <c r="BR154" s="454"/>
      <c r="BS154" s="454"/>
      <c r="BT154" s="454"/>
      <c r="BU154" s="454"/>
      <c r="BV154" s="454"/>
      <c r="BW154" s="454"/>
      <c r="BX154" s="454"/>
      <c r="BY154" s="454"/>
      <c r="BZ154" s="454"/>
      <c r="CA154" s="456"/>
      <c r="CB154" s="456"/>
      <c r="CC154" s="456"/>
      <c r="CD154" s="456"/>
      <c r="CE154" s="456"/>
      <c r="CF154" s="456"/>
      <c r="CG154" s="456"/>
      <c r="CH154" s="456"/>
      <c r="CI154" s="456"/>
      <c r="CJ154" s="456"/>
      <c r="CK154" s="456"/>
      <c r="CL154" s="456"/>
      <c r="CM154" s="456"/>
      <c r="CN154" s="456"/>
      <c r="CO154" s="456"/>
      <c r="CP154" s="456"/>
      <c r="CQ154" s="456"/>
      <c r="CR154" s="456"/>
      <c r="CS154" s="456"/>
      <c r="CT154" s="456"/>
      <c r="CU154" s="456"/>
      <c r="CV154" s="456"/>
      <c r="CW154" s="456"/>
      <c r="CX154" s="456"/>
      <c r="CY154" s="456"/>
      <c r="CZ154" s="456"/>
      <c r="DA154" s="456"/>
      <c r="DB154" s="456"/>
      <c r="DC154" s="456"/>
      <c r="DD154" s="456"/>
      <c r="DE154" s="456"/>
      <c r="DF154" s="456"/>
      <c r="DG154" s="456"/>
      <c r="DH154" s="456"/>
      <c r="DI154" s="456"/>
      <c r="DJ154" s="456"/>
      <c r="DK154" s="456"/>
      <c r="DL154" s="456"/>
      <c r="DM154" s="456"/>
      <c r="DN154" s="456"/>
      <c r="DO154" s="456"/>
      <c r="DP154" s="456"/>
      <c r="DQ154" s="456"/>
      <c r="DR154" s="456"/>
      <c r="DS154" s="456"/>
      <c r="DT154" s="456"/>
      <c r="DU154" s="456"/>
    </row>
    <row r="155" outlineLevel="1">
      <c r="A155" s="452"/>
      <c r="C155" s="457" t="s">
        <v>216</v>
      </c>
      <c r="U155" s="458" t="s">
        <v>217</v>
      </c>
      <c r="W155" s="453"/>
      <c r="X155" s="454"/>
      <c r="Y155" s="454"/>
      <c r="Z155" s="454"/>
      <c r="AA155" s="454"/>
      <c r="AB155" s="454"/>
      <c r="AC155" s="454"/>
      <c r="AD155" s="454"/>
      <c r="AE155" s="454"/>
      <c r="AF155" s="454"/>
      <c r="AG155" s="454"/>
      <c r="AH155" s="454"/>
      <c r="AI155" s="454"/>
      <c r="AJ155" s="454"/>
      <c r="AK155" s="454"/>
      <c r="AL155" s="454"/>
      <c r="AM155" s="454"/>
      <c r="AN155" s="454"/>
      <c r="AO155" s="454"/>
      <c r="AP155" s="454"/>
      <c r="AQ155" s="454"/>
      <c r="AR155" s="454"/>
      <c r="AS155" s="454"/>
      <c r="AT155" s="454"/>
      <c r="AU155" s="454"/>
      <c r="AV155" s="454"/>
      <c r="AW155" s="454"/>
      <c r="AX155" s="454"/>
      <c r="AY155" s="454"/>
      <c r="AZ155" s="454"/>
      <c r="BA155" s="454"/>
      <c r="BB155" s="454"/>
      <c r="BC155" s="454"/>
      <c r="BD155" s="454"/>
      <c r="BE155" s="454"/>
      <c r="BF155" s="454"/>
      <c r="BG155" s="454"/>
      <c r="BH155" s="454"/>
      <c r="BI155" s="454"/>
      <c r="BJ155" s="454"/>
      <c r="BK155" s="454"/>
      <c r="BL155" s="454"/>
      <c r="BM155" s="454"/>
      <c r="BN155" s="454"/>
      <c r="BO155" s="449"/>
      <c r="BP155" s="446" t="s">
        <v>2</v>
      </c>
      <c r="BQ155" s="451"/>
      <c r="BR155" s="454"/>
      <c r="BS155" s="459" t="str">
        <f t="shared" ref="BS155:CH155" si="100">F245</f>
        <v/>
      </c>
      <c r="BT155" s="460" t="str">
        <f t="shared" si="100"/>
        <v/>
      </c>
      <c r="BU155" s="460" t="str">
        <f t="shared" si="100"/>
        <v/>
      </c>
      <c r="BV155" s="460" t="str">
        <f t="shared" si="100"/>
        <v/>
      </c>
      <c r="BW155" s="460" t="str">
        <f t="shared" si="100"/>
        <v/>
      </c>
      <c r="BX155" s="460">
        <f t="shared" si="100"/>
        <v>0</v>
      </c>
      <c r="BY155" s="461">
        <f t="shared" si="100"/>
        <v>0</v>
      </c>
      <c r="BZ155" s="461">
        <f t="shared" si="100"/>
        <v>0</v>
      </c>
      <c r="CA155" s="461">
        <f t="shared" si="100"/>
        <v>0</v>
      </c>
      <c r="CB155" s="461">
        <f t="shared" si="100"/>
        <v>0</v>
      </c>
      <c r="CC155" s="461">
        <f t="shared" si="100"/>
        <v>0</v>
      </c>
      <c r="CD155" s="461">
        <f t="shared" si="100"/>
        <v>0</v>
      </c>
      <c r="CE155" s="461">
        <f t="shared" si="100"/>
        <v>0</v>
      </c>
      <c r="CF155" s="460">
        <f t="shared" si="100"/>
        <v>0</v>
      </c>
      <c r="CG155" s="460" t="str">
        <f t="shared" si="100"/>
        <v>#DIV/0!</v>
      </c>
      <c r="CH155" s="462">
        <f t="shared" si="100"/>
        <v>0</v>
      </c>
      <c r="CJ155" s="463" t="str">
        <f t="shared" ref="CJ155:CN155" si="101">B7</f>
        <v>TDY Type</v>
      </c>
      <c r="CK155" s="464" t="str">
        <f t="shared" si="101"/>
        <v>Deal Type</v>
      </c>
      <c r="CL155" s="464" t="str">
        <f t="shared" si="101"/>
        <v>Client Worksheet URL</v>
      </c>
      <c r="CM155" s="464" t="str">
        <f t="shared" si="101"/>
        <v>Contract status</v>
      </c>
      <c r="CN155" s="465" t="str">
        <f t="shared" si="101"/>
        <v>Roommates?</v>
      </c>
      <c r="CO155" s="456"/>
      <c r="CP155" s="466" t="str">
        <f t="shared" ref="CP155:CP160" si="105">E269</f>
        <v>First Billing Day</v>
      </c>
      <c r="CQ155" s="456"/>
      <c r="CR155" s="456"/>
      <c r="CS155" s="456"/>
      <c r="CT155" s="456"/>
      <c r="CU155" s="456"/>
      <c r="CV155" s="456"/>
      <c r="CW155" s="456"/>
      <c r="CX155" s="456"/>
      <c r="CY155" s="456"/>
      <c r="CZ155" s="456"/>
      <c r="DA155" s="456"/>
      <c r="DB155" s="456"/>
      <c r="DC155" s="456"/>
      <c r="DD155" s="456"/>
      <c r="DE155" s="456"/>
      <c r="DF155" s="456"/>
      <c r="DG155" s="456"/>
      <c r="DH155" s="456"/>
      <c r="DI155" s="456"/>
      <c r="DJ155" s="456"/>
      <c r="DK155" s="456"/>
      <c r="DL155" s="456"/>
      <c r="DM155" s="456"/>
      <c r="DN155" s="456"/>
      <c r="DO155" s="456"/>
      <c r="DP155" s="456"/>
      <c r="DQ155" s="456"/>
      <c r="DR155" s="456"/>
      <c r="DS155" s="456"/>
      <c r="DT155" s="456"/>
      <c r="DU155" s="456"/>
    </row>
    <row r="156" outlineLevel="1">
      <c r="A156" s="452"/>
      <c r="C156" s="467" t="str">
        <f t="shared" ref="C156:T156" si="102">CX8</f>
        <v/>
      </c>
      <c r="D156" s="468" t="str">
        <f t="shared" si="102"/>
        <v/>
      </c>
      <c r="E156" s="468" t="str">
        <f t="shared" si="102"/>
        <v/>
      </c>
      <c r="F156" s="468" t="str">
        <f t="shared" si="102"/>
        <v/>
      </c>
      <c r="G156" s="468" t="str">
        <f t="shared" si="102"/>
        <v/>
      </c>
      <c r="H156" s="468" t="str">
        <f t="shared" si="102"/>
        <v/>
      </c>
      <c r="I156" s="468" t="str">
        <f t="shared" si="102"/>
        <v/>
      </c>
      <c r="J156" s="468" t="str">
        <f t="shared" si="102"/>
        <v/>
      </c>
      <c r="K156" s="468" t="str">
        <f t="shared" si="102"/>
        <v/>
      </c>
      <c r="L156" s="468" t="str">
        <f t="shared" si="102"/>
        <v/>
      </c>
      <c r="M156" s="468" t="str">
        <f t="shared" si="102"/>
        <v/>
      </c>
      <c r="N156" s="468" t="str">
        <f t="shared" si="102"/>
        <v/>
      </c>
      <c r="O156" s="468" t="str">
        <f t="shared" si="102"/>
        <v/>
      </c>
      <c r="P156" s="468" t="str">
        <f t="shared" si="102"/>
        <v/>
      </c>
      <c r="Q156" s="468" t="str">
        <f t="shared" si="102"/>
        <v/>
      </c>
      <c r="R156" s="468" t="str">
        <f t="shared" si="102"/>
        <v/>
      </c>
      <c r="S156" s="468" t="str">
        <f t="shared" si="102"/>
        <v/>
      </c>
      <c r="T156" s="469" t="str">
        <f t="shared" si="102"/>
        <v/>
      </c>
      <c r="U156" s="2">
        <f t="shared" ref="U156:U174" si="107">iF(C$177="",1,2)</f>
        <v>1</v>
      </c>
      <c r="V156" s="2" t="str">
        <f t="shared" ref="V156:V173" si="108">DQ8</f>
        <v/>
      </c>
      <c r="W156" s="453"/>
      <c r="X156" s="454"/>
      <c r="Y156" s="454"/>
      <c r="Z156" s="454"/>
      <c r="AA156" s="454"/>
      <c r="AB156" s="454"/>
      <c r="AC156" s="454"/>
      <c r="AD156" s="454"/>
      <c r="AE156" s="454"/>
      <c r="AF156" s="454"/>
      <c r="AG156" s="454"/>
      <c r="AH156" s="454"/>
      <c r="AI156" s="454"/>
      <c r="AJ156" s="454"/>
      <c r="AK156" s="454"/>
      <c r="AL156" s="454"/>
      <c r="AM156" s="454"/>
      <c r="AN156" s="454"/>
      <c r="AO156" s="454"/>
      <c r="AP156" s="454"/>
      <c r="AQ156" s="454"/>
      <c r="AR156" s="454"/>
      <c r="AS156" s="454"/>
      <c r="AT156" s="454"/>
      <c r="AU156" s="454"/>
      <c r="AV156" s="454"/>
      <c r="AW156" s="454"/>
      <c r="AX156" s="454"/>
      <c r="AY156" s="454"/>
      <c r="AZ156" s="454"/>
      <c r="BA156" s="454"/>
      <c r="BB156" s="454"/>
      <c r="BC156" s="454"/>
      <c r="BD156" s="454"/>
      <c r="BE156" s="454"/>
      <c r="BF156" s="454"/>
      <c r="BG156" s="454"/>
      <c r="BH156" s="454"/>
      <c r="BI156" s="454"/>
      <c r="BJ156" s="454"/>
      <c r="BK156" s="454"/>
      <c r="BL156" s="454"/>
      <c r="BM156" s="454"/>
      <c r="BN156" s="454"/>
      <c r="BO156" s="449"/>
      <c r="BP156" s="446" t="s">
        <v>2</v>
      </c>
      <c r="BQ156" s="451"/>
      <c r="BR156" s="454"/>
      <c r="BS156" s="470" t="str">
        <f t="shared" ref="BS156:CH156" si="103">F246</f>
        <v>Billing Date</v>
      </c>
      <c r="BT156" s="455" t="str">
        <f t="shared" si="103"/>
        <v>Year</v>
      </c>
      <c r="BU156" s="455" t="str">
        <f t="shared" si="103"/>
        <v>Month</v>
      </c>
      <c r="BV156" s="455" t="str">
        <f t="shared" si="103"/>
        <v>Month Name</v>
      </c>
      <c r="BW156" s="455" t="str">
        <f t="shared" si="103"/>
        <v>Month Code</v>
      </c>
      <c r="BX156" s="455" t="str">
        <f t="shared" si="103"/>
        <v>Nights</v>
      </c>
      <c r="BY156" s="455" t="str">
        <f t="shared" si="103"/>
        <v>Per Diem</v>
      </c>
      <c r="BZ156" s="455" t="str">
        <f t="shared" si="103"/>
        <v>Dwelling</v>
      </c>
      <c r="CA156" s="455" t="str">
        <f t="shared" si="103"/>
        <v>Utilities</v>
      </c>
      <c r="CB156" s="455" t="str">
        <f t="shared" si="103"/>
        <v>Unused</v>
      </c>
      <c r="CC156" s="455" t="str">
        <f t="shared" si="103"/>
        <v>Out of Pocket</v>
      </c>
      <c r="CD156" s="455" t="str">
        <f t="shared" si="103"/>
        <v>Furniture</v>
      </c>
      <c r="CE156" s="455" t="str">
        <f t="shared" si="103"/>
        <v>Lease</v>
      </c>
      <c r="CF156" s="455" t="str">
        <f t="shared" si="103"/>
        <v>Tax</v>
      </c>
      <c r="CG156" s="455" t="str">
        <f t="shared" si="103"/>
        <v>Total Bill</v>
      </c>
      <c r="CH156" s="471" t="str">
        <f t="shared" si="103"/>
        <v>M&amp;IE</v>
      </c>
      <c r="CJ156" s="472" t="str">
        <f t="shared" ref="CJ156:CN156" si="104">B8</f>
        <v>HSTA</v>
      </c>
      <c r="CK156" s="454" t="str">
        <f t="shared" si="104"/>
        <v>FL&amp;F</v>
      </c>
      <c r="CL156" s="473" t="str">
        <f t="shared" si="104"/>
        <v>https://docs.google.com/spreadsheets/d/1-pQFwL_5Hyifi820ThsDIpbVqHsa7oUoBO0ljHSufeA/edit?gid=1486490406#gid=1486490406</v>
      </c>
      <c r="CM156" s="454" t="str">
        <f t="shared" si="104"/>
        <v>Not Ready Yet</v>
      </c>
      <c r="CN156" s="474" t="str">
        <f t="shared" si="104"/>
        <v>NO</v>
      </c>
      <c r="CO156" s="456"/>
      <c r="CP156" s="475" t="str">
        <f t="shared" si="105"/>
        <v/>
      </c>
      <c r="CQ156" s="456"/>
      <c r="CR156" s="456"/>
      <c r="CS156" s="456"/>
      <c r="CT156" s="456"/>
      <c r="CU156" s="456"/>
      <c r="CV156" s="456"/>
      <c r="CW156" s="456"/>
      <c r="CX156" s="456"/>
      <c r="CY156" s="456"/>
      <c r="CZ156" s="456"/>
      <c r="DA156" s="456"/>
      <c r="DB156" s="456"/>
      <c r="DC156" s="456"/>
      <c r="DD156" s="456"/>
      <c r="DE156" s="456"/>
      <c r="DF156" s="456"/>
      <c r="DG156" s="456"/>
      <c r="DH156" s="456"/>
      <c r="DI156" s="456"/>
      <c r="DJ156" s="456"/>
      <c r="DK156" s="456"/>
      <c r="DL156" s="456"/>
      <c r="DM156" s="456"/>
      <c r="DN156" s="456"/>
      <c r="DO156" s="456"/>
      <c r="DP156" s="456"/>
      <c r="DQ156" s="456"/>
      <c r="DR156" s="456"/>
      <c r="DS156" s="456"/>
      <c r="DT156" s="456"/>
      <c r="DU156" s="456"/>
    </row>
    <row r="157" outlineLevel="1">
      <c r="A157" s="452"/>
      <c r="C157" s="476" t="str">
        <f t="shared" ref="C157:T157" si="106">CX9</f>
        <v/>
      </c>
      <c r="D157" s="2" t="str">
        <f t="shared" si="106"/>
        <v/>
      </c>
      <c r="E157" s="2" t="str">
        <f t="shared" si="106"/>
        <v/>
      </c>
      <c r="F157" s="2" t="str">
        <f t="shared" si="106"/>
        <v/>
      </c>
      <c r="G157" s="2" t="str">
        <f t="shared" si="106"/>
        <v/>
      </c>
      <c r="H157" s="2" t="str">
        <f t="shared" si="106"/>
        <v/>
      </c>
      <c r="I157" s="2" t="str">
        <f t="shared" si="106"/>
        <v/>
      </c>
      <c r="J157" s="2" t="str">
        <f t="shared" si="106"/>
        <v/>
      </c>
      <c r="K157" s="2" t="str">
        <f t="shared" si="106"/>
        <v/>
      </c>
      <c r="L157" s="2" t="str">
        <f t="shared" si="106"/>
        <v/>
      </c>
      <c r="M157" s="2" t="str">
        <f t="shared" si="106"/>
        <v/>
      </c>
      <c r="N157" s="2" t="str">
        <f t="shared" si="106"/>
        <v/>
      </c>
      <c r="O157" s="2" t="str">
        <f t="shared" si="106"/>
        <v/>
      </c>
      <c r="P157" s="2" t="str">
        <f t="shared" si="106"/>
        <v/>
      </c>
      <c r="Q157" s="2" t="str">
        <f t="shared" si="106"/>
        <v/>
      </c>
      <c r="R157" s="2" t="str">
        <f t="shared" si="106"/>
        <v/>
      </c>
      <c r="S157" s="2" t="str">
        <f t="shared" si="106"/>
        <v/>
      </c>
      <c r="T157" s="477" t="str">
        <f t="shared" si="106"/>
        <v/>
      </c>
      <c r="U157" s="2">
        <f t="shared" si="107"/>
        <v>1</v>
      </c>
      <c r="V157" s="2" t="str">
        <f t="shared" si="108"/>
        <v/>
      </c>
      <c r="W157" s="453"/>
      <c r="X157" s="454"/>
      <c r="Y157" s="454"/>
      <c r="Z157" s="454"/>
      <c r="AA157" s="454"/>
      <c r="AB157" s="454"/>
      <c r="AC157" s="454"/>
      <c r="AD157" s="454"/>
      <c r="AE157" s="454"/>
      <c r="AF157" s="454"/>
      <c r="AG157" s="454"/>
      <c r="AH157" s="454"/>
      <c r="AI157" s="454"/>
      <c r="AJ157" s="454"/>
      <c r="AK157" s="454"/>
      <c r="AL157" s="454"/>
      <c r="AM157" s="454"/>
      <c r="AN157" s="454"/>
      <c r="AO157" s="454"/>
      <c r="AP157" s="454"/>
      <c r="AQ157" s="454"/>
      <c r="AR157" s="454"/>
      <c r="AS157" s="454"/>
      <c r="AT157" s="454"/>
      <c r="AU157" s="454"/>
      <c r="AV157" s="454"/>
      <c r="AW157" s="454"/>
      <c r="AX157" s="454"/>
      <c r="AY157" s="454"/>
      <c r="AZ157" s="454"/>
      <c r="BA157" s="454"/>
      <c r="BB157" s="454"/>
      <c r="BC157" s="454"/>
      <c r="BD157" s="454"/>
      <c r="BE157" s="454"/>
      <c r="BF157" s="454"/>
      <c r="BG157" s="454"/>
      <c r="BH157" s="454"/>
      <c r="BI157" s="454"/>
      <c r="BJ157" s="454"/>
      <c r="BK157" s="454"/>
      <c r="BL157" s="454"/>
      <c r="BM157" s="454"/>
      <c r="BN157" s="454"/>
      <c r="BO157" s="449"/>
      <c r="BP157" s="446" t="s">
        <v>2</v>
      </c>
      <c r="BQ157" s="451"/>
      <c r="BR157" s="454"/>
      <c r="BS157" s="478" t="str">
        <f t="shared" ref="BS157:CH157" si="109">F247</f>
        <v/>
      </c>
      <c r="BT157" s="455" t="str">
        <f t="shared" si="109"/>
        <v/>
      </c>
      <c r="BU157" s="455" t="str">
        <f t="shared" si="109"/>
        <v/>
      </c>
      <c r="BV157" s="479" t="str">
        <f t="shared" si="109"/>
        <v/>
      </c>
      <c r="BW157" s="455" t="str">
        <f t="shared" si="109"/>
        <v/>
      </c>
      <c r="BX157" s="455" t="str">
        <f t="shared" si="109"/>
        <v/>
      </c>
      <c r="BY157" s="480">
        <f t="shared" si="109"/>
        <v>0</v>
      </c>
      <c r="BZ157" s="480">
        <f t="shared" si="109"/>
        <v>0</v>
      </c>
      <c r="CA157" s="480">
        <f t="shared" si="109"/>
        <v>0</v>
      </c>
      <c r="CB157" s="480">
        <f t="shared" si="109"/>
        <v>0</v>
      </c>
      <c r="CC157" s="480">
        <f t="shared" si="109"/>
        <v>0</v>
      </c>
      <c r="CD157" s="480">
        <f t="shared" si="109"/>
        <v>0</v>
      </c>
      <c r="CE157" s="480">
        <f t="shared" si="109"/>
        <v>0</v>
      </c>
      <c r="CF157" s="455" t="str">
        <f t="shared" si="109"/>
        <v>#DIV/0!</v>
      </c>
      <c r="CG157" s="455" t="str">
        <f t="shared" si="109"/>
        <v>#DIV/0!</v>
      </c>
      <c r="CH157" s="481">
        <f t="shared" si="109"/>
        <v>0</v>
      </c>
      <c r="CJ157" s="472" t="str">
        <f t="shared" ref="CJ157:CN157" si="110">B9</f>
        <v/>
      </c>
      <c r="CK157" s="454" t="str">
        <f t="shared" si="110"/>
        <v/>
      </c>
      <c r="CL157" s="454" t="str">
        <f t="shared" si="110"/>
        <v/>
      </c>
      <c r="CM157" s="454" t="str">
        <f t="shared" si="110"/>
        <v/>
      </c>
      <c r="CN157" s="474" t="str">
        <f t="shared" si="110"/>
        <v/>
      </c>
      <c r="CO157" s="456"/>
      <c r="CP157" s="475" t="str">
        <f t="shared" si="105"/>
        <v>Last Billing Day</v>
      </c>
      <c r="CQ157" s="456"/>
      <c r="CR157" s="456"/>
      <c r="CS157" s="456"/>
      <c r="CT157" s="456"/>
      <c r="CU157" s="456"/>
      <c r="CV157" s="456"/>
      <c r="CW157" s="456"/>
      <c r="CX157" s="456"/>
      <c r="CY157" s="456"/>
      <c r="CZ157" s="456"/>
      <c r="DA157" s="456"/>
      <c r="DB157" s="456"/>
      <c r="DC157" s="456"/>
      <c r="DD157" s="456"/>
      <c r="DE157" s="456"/>
      <c r="DF157" s="456"/>
      <c r="DG157" s="456"/>
      <c r="DH157" s="456"/>
      <c r="DI157" s="456"/>
      <c r="DJ157" s="456"/>
      <c r="DK157" s="456"/>
      <c r="DL157" s="456"/>
      <c r="DM157" s="456"/>
      <c r="DN157" s="456"/>
      <c r="DO157" s="456"/>
      <c r="DP157" s="456"/>
      <c r="DQ157" s="456"/>
      <c r="DR157" s="456"/>
      <c r="DS157" s="456"/>
      <c r="DT157" s="456"/>
      <c r="DU157" s="456"/>
    </row>
    <row r="158" outlineLevel="1">
      <c r="A158" s="452"/>
      <c r="C158" s="476" t="str">
        <f t="shared" ref="C158:T158" si="111">CX10</f>
        <v/>
      </c>
      <c r="D158" s="2" t="str">
        <f t="shared" si="111"/>
        <v/>
      </c>
      <c r="E158" s="2" t="str">
        <f t="shared" si="111"/>
        <v/>
      </c>
      <c r="F158" s="2" t="str">
        <f t="shared" si="111"/>
        <v/>
      </c>
      <c r="G158" s="2" t="str">
        <f t="shared" si="111"/>
        <v/>
      </c>
      <c r="H158" s="2" t="str">
        <f t="shared" si="111"/>
        <v/>
      </c>
      <c r="I158" s="2" t="str">
        <f t="shared" si="111"/>
        <v/>
      </c>
      <c r="J158" s="2" t="str">
        <f t="shared" si="111"/>
        <v/>
      </c>
      <c r="K158" s="2" t="str">
        <f t="shared" si="111"/>
        <v/>
      </c>
      <c r="L158" s="2" t="str">
        <f t="shared" si="111"/>
        <v/>
      </c>
      <c r="M158" s="2" t="str">
        <f t="shared" si="111"/>
        <v/>
      </c>
      <c r="N158" s="2" t="str">
        <f t="shared" si="111"/>
        <v/>
      </c>
      <c r="O158" s="2" t="str">
        <f t="shared" si="111"/>
        <v/>
      </c>
      <c r="P158" s="2" t="str">
        <f t="shared" si="111"/>
        <v/>
      </c>
      <c r="Q158" s="2" t="str">
        <f t="shared" si="111"/>
        <v/>
      </c>
      <c r="R158" s="2" t="str">
        <f t="shared" si="111"/>
        <v/>
      </c>
      <c r="S158" s="2" t="str">
        <f t="shared" si="111"/>
        <v/>
      </c>
      <c r="T158" s="477" t="str">
        <f t="shared" si="111"/>
        <v/>
      </c>
      <c r="U158" s="2">
        <f t="shared" si="107"/>
        <v>1</v>
      </c>
      <c r="V158" s="2" t="str">
        <f t="shared" si="108"/>
        <v/>
      </c>
      <c r="W158" s="453"/>
      <c r="X158" s="454"/>
      <c r="Y158" s="454"/>
      <c r="Z158" s="454"/>
      <c r="AA158" s="454"/>
      <c r="AB158" s="454"/>
      <c r="AC158" s="454"/>
      <c r="AD158" s="454"/>
      <c r="AE158" s="454"/>
      <c r="AF158" s="454"/>
      <c r="AG158" s="454"/>
      <c r="AH158" s="454"/>
      <c r="AI158" s="454"/>
      <c r="AJ158" s="454"/>
      <c r="AK158" s="454"/>
      <c r="AL158" s="454"/>
      <c r="AM158" s="454"/>
      <c r="AN158" s="454"/>
      <c r="AO158" s="454"/>
      <c r="AP158" s="454"/>
      <c r="AQ158" s="454"/>
      <c r="AR158" s="454"/>
      <c r="AS158" s="454"/>
      <c r="AT158" s="454"/>
      <c r="AU158" s="454"/>
      <c r="AV158" s="454"/>
      <c r="AW158" s="454"/>
      <c r="AX158" s="454"/>
      <c r="AY158" s="454"/>
      <c r="AZ158" s="454"/>
      <c r="BA158" s="454"/>
      <c r="BB158" s="454"/>
      <c r="BC158" s="454"/>
      <c r="BD158" s="454"/>
      <c r="BE158" s="454"/>
      <c r="BF158" s="454"/>
      <c r="BG158" s="454"/>
      <c r="BH158" s="454"/>
      <c r="BI158" s="454"/>
      <c r="BJ158" s="454"/>
      <c r="BK158" s="454"/>
      <c r="BL158" s="454"/>
      <c r="BM158" s="454"/>
      <c r="BN158" s="454"/>
      <c r="BO158" s="449"/>
      <c r="BP158" s="446" t="s">
        <v>2</v>
      </c>
      <c r="BQ158" s="451"/>
      <c r="BR158" s="454"/>
      <c r="BS158" s="478" t="str">
        <f t="shared" ref="BS158:CH158" si="112">F248</f>
        <v/>
      </c>
      <c r="BT158" s="455" t="str">
        <f t="shared" si="112"/>
        <v/>
      </c>
      <c r="BU158" s="455" t="str">
        <f t="shared" si="112"/>
        <v/>
      </c>
      <c r="BV158" s="479" t="str">
        <f t="shared" si="112"/>
        <v/>
      </c>
      <c r="BW158" s="455" t="str">
        <f t="shared" si="112"/>
        <v/>
      </c>
      <c r="BX158" s="455" t="str">
        <f t="shared" si="112"/>
        <v/>
      </c>
      <c r="BY158" s="480">
        <f t="shared" si="112"/>
        <v>0</v>
      </c>
      <c r="BZ158" s="480">
        <f t="shared" si="112"/>
        <v>0</v>
      </c>
      <c r="CA158" s="480">
        <f t="shared" si="112"/>
        <v>0</v>
      </c>
      <c r="CB158" s="480">
        <f t="shared" si="112"/>
        <v>0</v>
      </c>
      <c r="CC158" s="480">
        <f t="shared" si="112"/>
        <v>0</v>
      </c>
      <c r="CD158" s="480">
        <f t="shared" si="112"/>
        <v>0</v>
      </c>
      <c r="CE158" s="480">
        <f t="shared" si="112"/>
        <v>0</v>
      </c>
      <c r="CF158" s="455" t="str">
        <f t="shared" si="112"/>
        <v>#DIV/0!</v>
      </c>
      <c r="CG158" s="455" t="str">
        <f t="shared" si="112"/>
        <v>#DIV/0!</v>
      </c>
      <c r="CH158" s="481">
        <f t="shared" si="112"/>
        <v>0</v>
      </c>
      <c r="CJ158" s="472" t="str">
        <f t="shared" ref="CJ158:CN158" si="113">B10</f>
        <v>SPECIAL CASES</v>
      </c>
      <c r="CK158" s="454" t="str">
        <f t="shared" si="113"/>
        <v/>
      </c>
      <c r="CL158" s="454" t="str">
        <f t="shared" si="113"/>
        <v/>
      </c>
      <c r="CM158" s="454" t="str">
        <f t="shared" si="113"/>
        <v/>
      </c>
      <c r="CN158" s="474" t="str">
        <f t="shared" si="113"/>
        <v>Lodging Location</v>
      </c>
      <c r="CO158" s="456"/>
      <c r="CP158" s="475" t="str">
        <f t="shared" si="105"/>
        <v/>
      </c>
      <c r="CQ158" s="456"/>
      <c r="CR158" s="456"/>
      <c r="CS158" s="456"/>
      <c r="CT158" s="456"/>
      <c r="CU158" s="456"/>
      <c r="CV158" s="456"/>
      <c r="CW158" s="456"/>
      <c r="CX158" s="456"/>
      <c r="CY158" s="456"/>
      <c r="CZ158" s="456"/>
      <c r="DA158" s="456"/>
      <c r="DB158" s="456"/>
      <c r="DC158" s="456"/>
      <c r="DD158" s="456"/>
      <c r="DE158" s="456"/>
      <c r="DF158" s="456"/>
      <c r="DG158" s="456"/>
      <c r="DH158" s="456"/>
      <c r="DI158" s="456"/>
      <c r="DJ158" s="456"/>
      <c r="DK158" s="456"/>
      <c r="DL158" s="456"/>
      <c r="DM158" s="456"/>
      <c r="DN158" s="456"/>
      <c r="DO158" s="456"/>
      <c r="DP158" s="456"/>
      <c r="DQ158" s="456"/>
      <c r="DR158" s="456"/>
      <c r="DS158" s="456"/>
      <c r="DT158" s="456"/>
      <c r="DU158" s="456"/>
    </row>
    <row r="159" outlineLevel="1">
      <c r="A159" s="452"/>
      <c r="C159" s="476" t="str">
        <f t="shared" ref="C159:T159" si="114">CX11</f>
        <v/>
      </c>
      <c r="D159" s="2" t="str">
        <f t="shared" si="114"/>
        <v/>
      </c>
      <c r="E159" s="2" t="str">
        <f t="shared" si="114"/>
        <v/>
      </c>
      <c r="F159" s="2" t="str">
        <f t="shared" si="114"/>
        <v/>
      </c>
      <c r="G159" s="2" t="str">
        <f t="shared" si="114"/>
        <v/>
      </c>
      <c r="H159" s="2" t="str">
        <f t="shared" si="114"/>
        <v/>
      </c>
      <c r="I159" s="2" t="str">
        <f t="shared" si="114"/>
        <v/>
      </c>
      <c r="J159" s="2" t="str">
        <f t="shared" si="114"/>
        <v/>
      </c>
      <c r="K159" s="2" t="str">
        <f t="shared" si="114"/>
        <v/>
      </c>
      <c r="L159" s="2" t="str">
        <f t="shared" si="114"/>
        <v/>
      </c>
      <c r="M159" s="2" t="str">
        <f t="shared" si="114"/>
        <v/>
      </c>
      <c r="N159" s="2" t="str">
        <f t="shared" si="114"/>
        <v/>
      </c>
      <c r="O159" s="2" t="str">
        <f t="shared" si="114"/>
        <v/>
      </c>
      <c r="P159" s="2" t="str">
        <f t="shared" si="114"/>
        <v/>
      </c>
      <c r="Q159" s="2" t="str">
        <f t="shared" si="114"/>
        <v/>
      </c>
      <c r="R159" s="2" t="str">
        <f t="shared" si="114"/>
        <v/>
      </c>
      <c r="S159" s="2" t="str">
        <f t="shared" si="114"/>
        <v/>
      </c>
      <c r="T159" s="477" t="str">
        <f t="shared" si="114"/>
        <v/>
      </c>
      <c r="U159" s="2">
        <f t="shared" si="107"/>
        <v>1</v>
      </c>
      <c r="V159" s="2" t="str">
        <f t="shared" si="108"/>
        <v/>
      </c>
      <c r="W159" s="453"/>
      <c r="X159" s="454"/>
      <c r="Y159" s="454"/>
      <c r="Z159" s="454"/>
      <c r="AA159" s="454"/>
      <c r="AB159" s="454"/>
      <c r="AC159" s="454"/>
      <c r="AD159" s="454"/>
      <c r="AE159" s="454"/>
      <c r="AF159" s="454"/>
      <c r="AG159" s="454"/>
      <c r="AH159" s="454"/>
      <c r="AI159" s="454"/>
      <c r="AJ159" s="454"/>
      <c r="AK159" s="454"/>
      <c r="AL159" s="454"/>
      <c r="AM159" s="454"/>
      <c r="AN159" s="454"/>
      <c r="AO159" s="454"/>
      <c r="AP159" s="454"/>
      <c r="AQ159" s="454"/>
      <c r="AR159" s="454"/>
      <c r="AS159" s="454"/>
      <c r="AT159" s="454"/>
      <c r="AU159" s="454"/>
      <c r="AV159" s="454"/>
      <c r="AW159" s="454"/>
      <c r="AX159" s="454"/>
      <c r="AY159" s="454"/>
      <c r="AZ159" s="454"/>
      <c r="BA159" s="454"/>
      <c r="BB159" s="454"/>
      <c r="BC159" s="454"/>
      <c r="BD159" s="454"/>
      <c r="BE159" s="454"/>
      <c r="BF159" s="454"/>
      <c r="BG159" s="454"/>
      <c r="BH159" s="454"/>
      <c r="BI159" s="454"/>
      <c r="BJ159" s="454"/>
      <c r="BK159" s="454"/>
      <c r="BL159" s="454"/>
      <c r="BM159" s="454"/>
      <c r="BN159" s="454"/>
      <c r="BO159" s="449"/>
      <c r="BP159" s="446" t="s">
        <v>2</v>
      </c>
      <c r="BQ159" s="451"/>
      <c r="BR159" s="454"/>
      <c r="BS159" s="478" t="str">
        <f t="shared" ref="BS159:CH159" si="115">F249</f>
        <v/>
      </c>
      <c r="BT159" s="455" t="str">
        <f t="shared" si="115"/>
        <v/>
      </c>
      <c r="BU159" s="455" t="str">
        <f t="shared" si="115"/>
        <v/>
      </c>
      <c r="BV159" s="479" t="str">
        <f t="shared" si="115"/>
        <v/>
      </c>
      <c r="BW159" s="455" t="str">
        <f t="shared" si="115"/>
        <v/>
      </c>
      <c r="BX159" s="455" t="str">
        <f t="shared" si="115"/>
        <v/>
      </c>
      <c r="BY159" s="480" t="str">
        <f t="shared" si="115"/>
        <v/>
      </c>
      <c r="BZ159" s="480" t="str">
        <f t="shared" si="115"/>
        <v/>
      </c>
      <c r="CA159" s="480" t="str">
        <f t="shared" si="115"/>
        <v/>
      </c>
      <c r="CB159" s="480" t="str">
        <f t="shared" si="115"/>
        <v/>
      </c>
      <c r="CC159" s="480" t="str">
        <f t="shared" si="115"/>
        <v/>
      </c>
      <c r="CD159" s="455" t="str">
        <f t="shared" si="115"/>
        <v/>
      </c>
      <c r="CE159" s="480">
        <f t="shared" si="115"/>
        <v>0</v>
      </c>
      <c r="CF159" s="455" t="str">
        <f t="shared" si="115"/>
        <v>#DIV/0!</v>
      </c>
      <c r="CG159" s="455" t="str">
        <f t="shared" si="115"/>
        <v>#DIV/0!</v>
      </c>
      <c r="CH159" s="481" t="str">
        <f t="shared" si="115"/>
        <v/>
      </c>
      <c r="CJ159" s="472" t="str">
        <f t="shared" ref="CJ159:CN159" si="116">B11</f>
        <v>Monthly Flat Rate</v>
      </c>
      <c r="CK159" s="454" t="str">
        <f t="shared" si="116"/>
        <v>Percentage of Per diem</v>
      </c>
      <c r="CL159" s="454" t="str">
        <f t="shared" si="116"/>
        <v>EFMS TDY?</v>
      </c>
      <c r="CM159" s="454" t="str">
        <f t="shared" si="116"/>
        <v/>
      </c>
      <c r="CN159" s="474" t="str">
        <f t="shared" si="116"/>
        <v/>
      </c>
      <c r="CO159" s="456"/>
      <c r="CP159" s="475" t="str">
        <f t="shared" si="105"/>
        <v>Total Billing Days</v>
      </c>
      <c r="CQ159" s="456"/>
      <c r="CR159" s="456"/>
      <c r="CS159" s="456"/>
      <c r="CT159" s="456"/>
      <c r="CU159" s="456"/>
      <c r="CV159" s="456"/>
      <c r="CW159" s="456"/>
      <c r="CX159" s="456"/>
      <c r="CY159" s="456"/>
      <c r="CZ159" s="456"/>
      <c r="DA159" s="456"/>
      <c r="DB159" s="456"/>
      <c r="DC159" s="456"/>
      <c r="DD159" s="456"/>
      <c r="DE159" s="456"/>
      <c r="DF159" s="456"/>
      <c r="DG159" s="456"/>
      <c r="DH159" s="456"/>
      <c r="DI159" s="456"/>
      <c r="DJ159" s="456"/>
      <c r="DK159" s="456"/>
      <c r="DL159" s="456"/>
      <c r="DM159" s="456"/>
      <c r="DN159" s="456"/>
      <c r="DO159" s="456"/>
      <c r="DP159" s="456"/>
      <c r="DQ159" s="456"/>
      <c r="DR159" s="456"/>
      <c r="DS159" s="456"/>
      <c r="DT159" s="456"/>
      <c r="DU159" s="456"/>
    </row>
    <row r="160" outlineLevel="1">
      <c r="A160" s="452"/>
      <c r="C160" s="476" t="str">
        <f t="shared" ref="C160:T160" si="117">CX12</f>
        <v/>
      </c>
      <c r="D160" s="2" t="str">
        <f t="shared" si="117"/>
        <v/>
      </c>
      <c r="E160" s="2" t="str">
        <f t="shared" si="117"/>
        <v/>
      </c>
      <c r="F160" s="2" t="str">
        <f t="shared" si="117"/>
        <v/>
      </c>
      <c r="G160" s="2" t="str">
        <f t="shared" si="117"/>
        <v/>
      </c>
      <c r="H160" s="2" t="str">
        <f t="shared" si="117"/>
        <v/>
      </c>
      <c r="I160" s="2" t="str">
        <f t="shared" si="117"/>
        <v/>
      </c>
      <c r="J160" s="2" t="str">
        <f t="shared" si="117"/>
        <v/>
      </c>
      <c r="K160" s="2" t="str">
        <f t="shared" si="117"/>
        <v/>
      </c>
      <c r="L160" s="2" t="str">
        <f t="shared" si="117"/>
        <v/>
      </c>
      <c r="M160" s="2" t="str">
        <f t="shared" si="117"/>
        <v/>
      </c>
      <c r="N160" s="2" t="str">
        <f t="shared" si="117"/>
        <v/>
      </c>
      <c r="O160" s="2" t="str">
        <f t="shared" si="117"/>
        <v/>
      </c>
      <c r="P160" s="2" t="str">
        <f t="shared" si="117"/>
        <v/>
      </c>
      <c r="Q160" s="2" t="str">
        <f t="shared" si="117"/>
        <v/>
      </c>
      <c r="R160" s="2" t="str">
        <f t="shared" si="117"/>
        <v/>
      </c>
      <c r="S160" s="2" t="str">
        <f t="shared" si="117"/>
        <v/>
      </c>
      <c r="T160" s="477" t="str">
        <f t="shared" si="117"/>
        <v/>
      </c>
      <c r="U160" s="2">
        <f t="shared" si="107"/>
        <v>1</v>
      </c>
      <c r="V160" s="2" t="str">
        <f t="shared" si="108"/>
        <v/>
      </c>
      <c r="W160" s="453"/>
      <c r="X160" s="454"/>
      <c r="Y160" s="454"/>
      <c r="Z160" s="454"/>
      <c r="AA160" s="454"/>
      <c r="AB160" s="454"/>
      <c r="AC160" s="454"/>
      <c r="AD160" s="454"/>
      <c r="AE160" s="454"/>
      <c r="AF160" s="454"/>
      <c r="AG160" s="454"/>
      <c r="AH160" s="454"/>
      <c r="AI160" s="454"/>
      <c r="AJ160" s="454"/>
      <c r="AK160" s="454"/>
      <c r="AL160" s="454"/>
      <c r="AM160" s="454"/>
      <c r="AN160" s="454"/>
      <c r="AO160" s="454"/>
      <c r="AP160" s="454"/>
      <c r="AQ160" s="454"/>
      <c r="AR160" s="454"/>
      <c r="AS160" s="454"/>
      <c r="AT160" s="454"/>
      <c r="AU160" s="454"/>
      <c r="AV160" s="454"/>
      <c r="AW160" s="454"/>
      <c r="AX160" s="454"/>
      <c r="AY160" s="454"/>
      <c r="AZ160" s="454"/>
      <c r="BA160" s="454"/>
      <c r="BB160" s="454"/>
      <c r="BC160" s="454"/>
      <c r="BD160" s="454"/>
      <c r="BE160" s="454"/>
      <c r="BF160" s="454"/>
      <c r="BG160" s="454"/>
      <c r="BH160" s="454"/>
      <c r="BI160" s="454"/>
      <c r="BJ160" s="454"/>
      <c r="BK160" s="454"/>
      <c r="BL160" s="454"/>
      <c r="BM160" s="454"/>
      <c r="BN160" s="454"/>
      <c r="BO160" s="449"/>
      <c r="BP160" s="446" t="s">
        <v>2</v>
      </c>
      <c r="BQ160" s="451"/>
      <c r="BR160" s="454"/>
      <c r="BS160" s="478" t="str">
        <f t="shared" ref="BS160:CH160" si="118">F250</f>
        <v/>
      </c>
      <c r="BT160" s="455" t="str">
        <f t="shared" si="118"/>
        <v/>
      </c>
      <c r="BU160" s="455" t="str">
        <f t="shared" si="118"/>
        <v/>
      </c>
      <c r="BV160" s="479" t="str">
        <f t="shared" si="118"/>
        <v/>
      </c>
      <c r="BW160" s="455" t="str">
        <f t="shared" si="118"/>
        <v/>
      </c>
      <c r="BX160" s="455" t="str">
        <f t="shared" si="118"/>
        <v/>
      </c>
      <c r="BY160" s="480" t="str">
        <f t="shared" si="118"/>
        <v/>
      </c>
      <c r="BZ160" s="480" t="str">
        <f t="shared" si="118"/>
        <v/>
      </c>
      <c r="CA160" s="480" t="str">
        <f t="shared" si="118"/>
        <v/>
      </c>
      <c r="CB160" s="480" t="str">
        <f t="shared" si="118"/>
        <v/>
      </c>
      <c r="CC160" s="480" t="str">
        <f t="shared" si="118"/>
        <v/>
      </c>
      <c r="CD160" s="455" t="str">
        <f t="shared" si="118"/>
        <v/>
      </c>
      <c r="CE160" s="480">
        <f t="shared" si="118"/>
        <v>0</v>
      </c>
      <c r="CF160" s="455" t="str">
        <f t="shared" si="118"/>
        <v>#DIV/0!</v>
      </c>
      <c r="CG160" s="455" t="str">
        <f t="shared" si="118"/>
        <v>#DIV/0!</v>
      </c>
      <c r="CH160" s="481" t="str">
        <f t="shared" si="118"/>
        <v/>
      </c>
      <c r="CJ160" s="472" t="str">
        <f t="shared" ref="CJ160:CN160" si="119">B12</f>
        <v/>
      </c>
      <c r="CK160" s="454" t="str">
        <f t="shared" si="119"/>
        <v/>
      </c>
      <c r="CL160" s="454" t="str">
        <f t="shared" si="119"/>
        <v>YES</v>
      </c>
      <c r="CM160" s="454" t="str">
        <f t="shared" si="119"/>
        <v/>
      </c>
      <c r="CN160" s="474" t="str">
        <f t="shared" si="119"/>
        <v/>
      </c>
      <c r="CO160" s="456"/>
      <c r="CP160" s="482">
        <f t="shared" si="105"/>
        <v>1</v>
      </c>
      <c r="CQ160" s="456"/>
      <c r="CR160" s="456"/>
      <c r="CS160" s="456"/>
      <c r="CT160" s="456"/>
      <c r="CU160" s="456"/>
      <c r="CV160" s="456"/>
      <c r="CW160" s="456"/>
      <c r="CX160" s="456"/>
      <c r="CY160" s="456"/>
      <c r="CZ160" s="456"/>
      <c r="DA160" s="456"/>
      <c r="DB160" s="456"/>
      <c r="DC160" s="456"/>
      <c r="DD160" s="456"/>
      <c r="DE160" s="456"/>
      <c r="DF160" s="456"/>
      <c r="DG160" s="456"/>
      <c r="DH160" s="456"/>
      <c r="DI160" s="456"/>
      <c r="DJ160" s="456"/>
      <c r="DK160" s="456"/>
      <c r="DL160" s="456"/>
      <c r="DM160" s="456"/>
      <c r="DN160" s="456"/>
      <c r="DO160" s="456"/>
      <c r="DP160" s="456"/>
      <c r="DQ160" s="456"/>
      <c r="DR160" s="456"/>
      <c r="DS160" s="456"/>
      <c r="DT160" s="456"/>
      <c r="DU160" s="456"/>
    </row>
    <row r="161" outlineLevel="1">
      <c r="A161" s="452"/>
      <c r="C161" s="476" t="str">
        <f t="shared" ref="C161:T161" si="120">CX13</f>
        <v/>
      </c>
      <c r="D161" s="2" t="str">
        <f t="shared" si="120"/>
        <v/>
      </c>
      <c r="E161" s="2" t="str">
        <f t="shared" si="120"/>
        <v/>
      </c>
      <c r="F161" s="2" t="str">
        <f t="shared" si="120"/>
        <v/>
      </c>
      <c r="G161" s="2" t="str">
        <f t="shared" si="120"/>
        <v/>
      </c>
      <c r="H161" s="2" t="str">
        <f t="shared" si="120"/>
        <v/>
      </c>
      <c r="I161" s="2" t="str">
        <f t="shared" si="120"/>
        <v/>
      </c>
      <c r="J161" s="2" t="str">
        <f t="shared" si="120"/>
        <v/>
      </c>
      <c r="K161" s="2" t="str">
        <f t="shared" si="120"/>
        <v/>
      </c>
      <c r="L161" s="2" t="str">
        <f t="shared" si="120"/>
        <v/>
      </c>
      <c r="M161" s="2" t="str">
        <f t="shared" si="120"/>
        <v/>
      </c>
      <c r="N161" s="2" t="str">
        <f t="shared" si="120"/>
        <v/>
      </c>
      <c r="O161" s="2" t="str">
        <f t="shared" si="120"/>
        <v/>
      </c>
      <c r="P161" s="2" t="str">
        <f t="shared" si="120"/>
        <v/>
      </c>
      <c r="Q161" s="2" t="str">
        <f t="shared" si="120"/>
        <v/>
      </c>
      <c r="R161" s="2" t="str">
        <f t="shared" si="120"/>
        <v/>
      </c>
      <c r="S161" s="2" t="str">
        <f t="shared" si="120"/>
        <v/>
      </c>
      <c r="T161" s="477" t="str">
        <f t="shared" si="120"/>
        <v/>
      </c>
      <c r="U161" s="2">
        <f t="shared" si="107"/>
        <v>1</v>
      </c>
      <c r="V161" s="2" t="str">
        <f t="shared" si="108"/>
        <v/>
      </c>
      <c r="W161" s="453"/>
      <c r="X161" s="454"/>
      <c r="Y161" s="454"/>
      <c r="Z161" s="454"/>
      <c r="AA161" s="454"/>
      <c r="AB161" s="454"/>
      <c r="AC161" s="454"/>
      <c r="AD161" s="454"/>
      <c r="AE161" s="454"/>
      <c r="AF161" s="454"/>
      <c r="AG161" s="454"/>
      <c r="AH161" s="454"/>
      <c r="AI161" s="454"/>
      <c r="AJ161" s="454"/>
      <c r="AK161" s="454"/>
      <c r="AL161" s="454"/>
      <c r="AM161" s="454"/>
      <c r="AN161" s="454"/>
      <c r="AO161" s="454"/>
      <c r="AP161" s="454"/>
      <c r="AQ161" s="454"/>
      <c r="AR161" s="454"/>
      <c r="AS161" s="454"/>
      <c r="AT161" s="454"/>
      <c r="AU161" s="454"/>
      <c r="AV161" s="454"/>
      <c r="AW161" s="454"/>
      <c r="AX161" s="454"/>
      <c r="AY161" s="454"/>
      <c r="AZ161" s="454"/>
      <c r="BA161" s="454"/>
      <c r="BB161" s="454"/>
      <c r="BC161" s="454"/>
      <c r="BD161" s="454"/>
      <c r="BE161" s="454"/>
      <c r="BF161" s="454"/>
      <c r="BG161" s="454"/>
      <c r="BH161" s="454"/>
      <c r="BI161" s="454"/>
      <c r="BJ161" s="454"/>
      <c r="BK161" s="454"/>
      <c r="BL161" s="454"/>
      <c r="BM161" s="454"/>
      <c r="BN161" s="454"/>
      <c r="BO161" s="449"/>
      <c r="BP161" s="446" t="s">
        <v>2</v>
      </c>
      <c r="BQ161" s="451"/>
      <c r="BR161" s="454"/>
      <c r="BS161" s="478" t="str">
        <f t="shared" ref="BS161:CH161" si="121">F251</f>
        <v/>
      </c>
      <c r="BT161" s="455" t="str">
        <f t="shared" si="121"/>
        <v/>
      </c>
      <c r="BU161" s="455" t="str">
        <f t="shared" si="121"/>
        <v/>
      </c>
      <c r="BV161" s="479" t="str">
        <f t="shared" si="121"/>
        <v/>
      </c>
      <c r="BW161" s="455" t="str">
        <f t="shared" si="121"/>
        <v/>
      </c>
      <c r="BX161" s="455" t="str">
        <f t="shared" si="121"/>
        <v/>
      </c>
      <c r="BY161" s="480" t="str">
        <f t="shared" si="121"/>
        <v/>
      </c>
      <c r="BZ161" s="480" t="str">
        <f t="shared" si="121"/>
        <v/>
      </c>
      <c r="CA161" s="480" t="str">
        <f t="shared" si="121"/>
        <v/>
      </c>
      <c r="CB161" s="480" t="str">
        <f t="shared" si="121"/>
        <v/>
      </c>
      <c r="CC161" s="480" t="str">
        <f t="shared" si="121"/>
        <v/>
      </c>
      <c r="CD161" s="455" t="str">
        <f t="shared" si="121"/>
        <v/>
      </c>
      <c r="CE161" s="480">
        <f t="shared" si="121"/>
        <v>0</v>
      </c>
      <c r="CF161" s="455" t="str">
        <f t="shared" si="121"/>
        <v>#DIV/0!</v>
      </c>
      <c r="CG161" s="455" t="str">
        <f t="shared" si="121"/>
        <v>#DIV/0!</v>
      </c>
      <c r="CH161" s="481" t="str">
        <f t="shared" si="121"/>
        <v/>
      </c>
      <c r="CJ161" s="472" t="str">
        <f t="shared" ref="CJ161:CN161" si="122">B13</f>
        <v/>
      </c>
      <c r="CK161" s="454" t="str">
        <f t="shared" si="122"/>
        <v/>
      </c>
      <c r="CL161" s="454" t="str">
        <f t="shared" si="122"/>
        <v/>
      </c>
      <c r="CM161" s="454" t="str">
        <f t="shared" si="122"/>
        <v/>
      </c>
      <c r="CN161" s="474" t="str">
        <f t="shared" si="122"/>
        <v/>
      </c>
      <c r="CO161" s="456"/>
      <c r="CP161" s="454"/>
      <c r="CQ161" s="456"/>
      <c r="CR161" s="456"/>
      <c r="CS161" s="456"/>
      <c r="CT161" s="456"/>
      <c r="CU161" s="456"/>
      <c r="CV161" s="456"/>
      <c r="CW161" s="456"/>
      <c r="CX161" s="456"/>
      <c r="CY161" s="456"/>
      <c r="CZ161" s="456"/>
      <c r="DA161" s="456"/>
      <c r="DB161" s="456"/>
      <c r="DC161" s="456"/>
      <c r="DD161" s="456"/>
      <c r="DE161" s="456"/>
      <c r="DF161" s="456"/>
      <c r="DG161" s="456"/>
      <c r="DH161" s="456"/>
      <c r="DI161" s="456"/>
      <c r="DJ161" s="456"/>
      <c r="DK161" s="456"/>
      <c r="DL161" s="456"/>
      <c r="DM161" s="456"/>
      <c r="DN161" s="456"/>
      <c r="DO161" s="456"/>
      <c r="DP161" s="456"/>
      <c r="DQ161" s="456"/>
      <c r="DR161" s="456"/>
      <c r="DS161" s="456"/>
      <c r="DT161" s="456"/>
      <c r="DU161" s="456"/>
    </row>
    <row r="162" outlineLevel="1">
      <c r="A162" s="452"/>
      <c r="C162" s="476" t="str">
        <f t="shared" ref="C162:T162" si="123">CX14</f>
        <v/>
      </c>
      <c r="D162" s="2" t="str">
        <f t="shared" si="123"/>
        <v/>
      </c>
      <c r="E162" s="2" t="str">
        <f t="shared" si="123"/>
        <v/>
      </c>
      <c r="F162" s="2" t="str">
        <f t="shared" si="123"/>
        <v/>
      </c>
      <c r="G162" s="2" t="str">
        <f t="shared" si="123"/>
        <v/>
      </c>
      <c r="H162" s="2" t="str">
        <f t="shared" si="123"/>
        <v/>
      </c>
      <c r="I162" s="2" t="str">
        <f t="shared" si="123"/>
        <v/>
      </c>
      <c r="J162" s="2" t="str">
        <f t="shared" si="123"/>
        <v/>
      </c>
      <c r="K162" s="2" t="str">
        <f t="shared" si="123"/>
        <v/>
      </c>
      <c r="L162" s="2" t="str">
        <f t="shared" si="123"/>
        <v/>
      </c>
      <c r="M162" s="2" t="str">
        <f t="shared" si="123"/>
        <v/>
      </c>
      <c r="N162" s="2" t="str">
        <f t="shared" si="123"/>
        <v/>
      </c>
      <c r="O162" s="2" t="str">
        <f t="shared" si="123"/>
        <v/>
      </c>
      <c r="P162" s="2" t="str">
        <f t="shared" si="123"/>
        <v/>
      </c>
      <c r="Q162" s="2" t="str">
        <f t="shared" si="123"/>
        <v/>
      </c>
      <c r="R162" s="2" t="str">
        <f t="shared" si="123"/>
        <v/>
      </c>
      <c r="S162" s="2" t="str">
        <f t="shared" si="123"/>
        <v/>
      </c>
      <c r="T162" s="477" t="str">
        <f t="shared" si="123"/>
        <v/>
      </c>
      <c r="U162" s="2">
        <f t="shared" si="107"/>
        <v>1</v>
      </c>
      <c r="V162" s="2" t="str">
        <f t="shared" si="108"/>
        <v/>
      </c>
      <c r="W162" s="453"/>
      <c r="X162" s="454"/>
      <c r="Y162" s="454"/>
      <c r="Z162" s="454"/>
      <c r="AA162" s="454"/>
      <c r="AB162" s="454"/>
      <c r="AC162" s="454"/>
      <c r="AD162" s="454"/>
      <c r="AE162" s="454"/>
      <c r="AF162" s="454"/>
      <c r="AG162" s="454"/>
      <c r="AH162" s="454"/>
      <c r="AI162" s="454"/>
      <c r="AJ162" s="454"/>
      <c r="AK162" s="454"/>
      <c r="AL162" s="454"/>
      <c r="AM162" s="454"/>
      <c r="AN162" s="454"/>
      <c r="AO162" s="454"/>
      <c r="AP162" s="454"/>
      <c r="AQ162" s="454"/>
      <c r="AR162" s="454"/>
      <c r="AS162" s="454"/>
      <c r="AT162" s="454"/>
      <c r="AU162" s="454"/>
      <c r="AV162" s="454"/>
      <c r="AW162" s="454"/>
      <c r="AX162" s="454"/>
      <c r="AY162" s="454"/>
      <c r="AZ162" s="454"/>
      <c r="BA162" s="454"/>
      <c r="BB162" s="454"/>
      <c r="BC162" s="454"/>
      <c r="BD162" s="454"/>
      <c r="BE162" s="454"/>
      <c r="BF162" s="454"/>
      <c r="BG162" s="454"/>
      <c r="BH162" s="454"/>
      <c r="BI162" s="454"/>
      <c r="BJ162" s="454"/>
      <c r="BK162" s="454"/>
      <c r="BL162" s="454"/>
      <c r="BM162" s="454"/>
      <c r="BN162" s="454"/>
      <c r="BO162" s="449"/>
      <c r="BP162" s="446" t="s">
        <v>2</v>
      </c>
      <c r="BQ162" s="451"/>
      <c r="BR162" s="454"/>
      <c r="BS162" s="478" t="str">
        <f t="shared" ref="BS162:CH162" si="124">F252</f>
        <v/>
      </c>
      <c r="BT162" s="455" t="str">
        <f t="shared" si="124"/>
        <v/>
      </c>
      <c r="BU162" s="455" t="str">
        <f t="shared" si="124"/>
        <v/>
      </c>
      <c r="BV162" s="479" t="str">
        <f t="shared" si="124"/>
        <v/>
      </c>
      <c r="BW162" s="455" t="str">
        <f t="shared" si="124"/>
        <v/>
      </c>
      <c r="BX162" s="455" t="str">
        <f t="shared" si="124"/>
        <v/>
      </c>
      <c r="BY162" s="480" t="str">
        <f t="shared" si="124"/>
        <v/>
      </c>
      <c r="BZ162" s="480" t="str">
        <f t="shared" si="124"/>
        <v/>
      </c>
      <c r="CA162" s="480" t="str">
        <f t="shared" si="124"/>
        <v/>
      </c>
      <c r="CB162" s="480" t="str">
        <f t="shared" si="124"/>
        <v/>
      </c>
      <c r="CC162" s="480" t="str">
        <f t="shared" si="124"/>
        <v/>
      </c>
      <c r="CD162" s="455" t="str">
        <f t="shared" si="124"/>
        <v/>
      </c>
      <c r="CE162" s="480">
        <f t="shared" si="124"/>
        <v>0</v>
      </c>
      <c r="CF162" s="455" t="str">
        <f t="shared" si="124"/>
        <v>#DIV/0!</v>
      </c>
      <c r="CG162" s="455" t="str">
        <f t="shared" si="124"/>
        <v>#DIV/0!</v>
      </c>
      <c r="CH162" s="481" t="str">
        <f t="shared" si="124"/>
        <v/>
      </c>
      <c r="CJ162" s="472" t="str">
        <f t="shared" ref="CJ162:CN162" si="125">B14</f>
        <v>Tax Info</v>
      </c>
      <c r="CK162" s="454" t="str">
        <f t="shared" si="125"/>
        <v/>
      </c>
      <c r="CL162" s="454" t="str">
        <f t="shared" si="125"/>
        <v>Lodging Tax Exempt</v>
      </c>
      <c r="CM162" s="454" t="str">
        <f t="shared" si="125"/>
        <v>Lodging Tax Reimbursable</v>
      </c>
      <c r="CN162" s="474" t="str">
        <f t="shared" si="125"/>
        <v>Tax Calculation Method</v>
      </c>
      <c r="CO162" s="456"/>
      <c r="CP162" s="454"/>
      <c r="CQ162" s="456"/>
      <c r="CR162" s="456"/>
      <c r="CS162" s="456"/>
      <c r="CT162" s="456"/>
      <c r="CU162" s="456"/>
      <c r="CV162" s="456"/>
      <c r="CW162" s="456"/>
      <c r="CX162" s="456"/>
      <c r="CY162" s="456"/>
      <c r="CZ162" s="456"/>
      <c r="DA162" s="456"/>
      <c r="DB162" s="456"/>
      <c r="DC162" s="456"/>
      <c r="DD162" s="456"/>
      <c r="DE162" s="456"/>
      <c r="DF162" s="456"/>
      <c r="DG162" s="456"/>
      <c r="DH162" s="456"/>
      <c r="DI162" s="456"/>
      <c r="DJ162" s="456"/>
      <c r="DK162" s="456"/>
      <c r="DL162" s="456"/>
      <c r="DM162" s="456"/>
      <c r="DN162" s="456"/>
      <c r="DO162" s="456"/>
      <c r="DP162" s="456"/>
      <c r="DQ162" s="456"/>
      <c r="DR162" s="456"/>
      <c r="DS162" s="456"/>
      <c r="DT162" s="456"/>
      <c r="DU162" s="456"/>
    </row>
    <row r="163" outlineLevel="1">
      <c r="A163" s="452"/>
      <c r="C163" s="476" t="str">
        <f t="shared" ref="C163:T163" si="126">CX15</f>
        <v/>
      </c>
      <c r="D163" s="2" t="str">
        <f t="shared" si="126"/>
        <v/>
      </c>
      <c r="E163" s="2" t="str">
        <f t="shared" si="126"/>
        <v/>
      </c>
      <c r="F163" s="2" t="str">
        <f t="shared" si="126"/>
        <v/>
      </c>
      <c r="G163" s="2" t="str">
        <f t="shared" si="126"/>
        <v/>
      </c>
      <c r="H163" s="2" t="str">
        <f t="shared" si="126"/>
        <v/>
      </c>
      <c r="I163" s="2" t="str">
        <f t="shared" si="126"/>
        <v/>
      </c>
      <c r="J163" s="2" t="str">
        <f t="shared" si="126"/>
        <v/>
      </c>
      <c r="K163" s="2" t="str">
        <f t="shared" si="126"/>
        <v/>
      </c>
      <c r="L163" s="2" t="str">
        <f t="shared" si="126"/>
        <v/>
      </c>
      <c r="M163" s="2" t="str">
        <f t="shared" si="126"/>
        <v/>
      </c>
      <c r="N163" s="2" t="str">
        <f t="shared" si="126"/>
        <v/>
      </c>
      <c r="O163" s="2" t="str">
        <f t="shared" si="126"/>
        <v/>
      </c>
      <c r="P163" s="2" t="str">
        <f t="shared" si="126"/>
        <v/>
      </c>
      <c r="Q163" s="2" t="str">
        <f t="shared" si="126"/>
        <v/>
      </c>
      <c r="R163" s="2" t="str">
        <f t="shared" si="126"/>
        <v/>
      </c>
      <c r="S163" s="2" t="str">
        <f t="shared" si="126"/>
        <v/>
      </c>
      <c r="T163" s="477" t="str">
        <f t="shared" si="126"/>
        <v/>
      </c>
      <c r="U163" s="2">
        <f t="shared" si="107"/>
        <v>1</v>
      </c>
      <c r="V163" s="2" t="str">
        <f t="shared" si="108"/>
        <v/>
      </c>
      <c r="W163" s="453"/>
      <c r="X163" s="454"/>
      <c r="Y163" s="454"/>
      <c r="Z163" s="454"/>
      <c r="AA163" s="454"/>
      <c r="AB163" s="454"/>
      <c r="AC163" s="454"/>
      <c r="AD163" s="454"/>
      <c r="AE163" s="454"/>
      <c r="AF163" s="454"/>
      <c r="AG163" s="454"/>
      <c r="AH163" s="454"/>
      <c r="AI163" s="454"/>
      <c r="AJ163" s="454"/>
      <c r="AK163" s="454"/>
      <c r="AL163" s="454"/>
      <c r="AM163" s="454"/>
      <c r="AN163" s="454"/>
      <c r="AO163" s="454"/>
      <c r="AP163" s="454"/>
      <c r="AQ163" s="454"/>
      <c r="AR163" s="454"/>
      <c r="AS163" s="454"/>
      <c r="AT163" s="454"/>
      <c r="AU163" s="454"/>
      <c r="AV163" s="454"/>
      <c r="AW163" s="454"/>
      <c r="AX163" s="454"/>
      <c r="AY163" s="454"/>
      <c r="AZ163" s="454"/>
      <c r="BA163" s="454"/>
      <c r="BB163" s="454"/>
      <c r="BC163" s="454"/>
      <c r="BD163" s="454"/>
      <c r="BE163" s="454"/>
      <c r="BF163" s="454"/>
      <c r="BG163" s="454"/>
      <c r="BH163" s="454"/>
      <c r="BI163" s="454"/>
      <c r="BJ163" s="454"/>
      <c r="BK163" s="454"/>
      <c r="BL163" s="454"/>
      <c r="BM163" s="454"/>
      <c r="BN163" s="454"/>
      <c r="BO163" s="449"/>
      <c r="BP163" s="446" t="s">
        <v>2</v>
      </c>
      <c r="BQ163" s="451"/>
      <c r="BR163" s="454"/>
      <c r="BS163" s="478" t="str">
        <f t="shared" ref="BS163:CH163" si="127">F253</f>
        <v/>
      </c>
      <c r="BT163" s="455" t="str">
        <f t="shared" si="127"/>
        <v/>
      </c>
      <c r="BU163" s="455" t="str">
        <f t="shared" si="127"/>
        <v/>
      </c>
      <c r="BV163" s="479" t="str">
        <f t="shared" si="127"/>
        <v/>
      </c>
      <c r="BW163" s="455" t="str">
        <f t="shared" si="127"/>
        <v/>
      </c>
      <c r="BX163" s="455" t="str">
        <f t="shared" si="127"/>
        <v/>
      </c>
      <c r="BY163" s="480" t="str">
        <f t="shared" si="127"/>
        <v/>
      </c>
      <c r="BZ163" s="480" t="str">
        <f t="shared" si="127"/>
        <v/>
      </c>
      <c r="CA163" s="480" t="str">
        <f t="shared" si="127"/>
        <v/>
      </c>
      <c r="CB163" s="480" t="str">
        <f t="shared" si="127"/>
        <v/>
      </c>
      <c r="CC163" s="480" t="str">
        <f t="shared" si="127"/>
        <v/>
      </c>
      <c r="CD163" s="455" t="str">
        <f t="shared" si="127"/>
        <v/>
      </c>
      <c r="CE163" s="480">
        <f t="shared" si="127"/>
        <v>0</v>
      </c>
      <c r="CF163" s="455" t="str">
        <f t="shared" si="127"/>
        <v>#DIV/0!</v>
      </c>
      <c r="CG163" s="455" t="str">
        <f t="shared" si="127"/>
        <v>#DIV/0!</v>
      </c>
      <c r="CH163" s="481" t="str">
        <f t="shared" si="127"/>
        <v/>
      </c>
      <c r="CJ163" s="472" t="str">
        <f t="shared" ref="CJ163:CN163" si="128">B15</f>
        <v/>
      </c>
      <c r="CK163" s="454" t="str">
        <f t="shared" si="128"/>
        <v/>
      </c>
      <c r="CL163" s="454" t="str">
        <f t="shared" si="128"/>
        <v>NO</v>
      </c>
      <c r="CM163" s="454" t="str">
        <f t="shared" si="128"/>
        <v>YES</v>
      </c>
      <c r="CN163" s="474" t="str">
        <f t="shared" si="128"/>
        <v>Airbnb Calculator</v>
      </c>
      <c r="CO163" s="456"/>
      <c r="CP163" s="454"/>
      <c r="CQ163" s="456"/>
      <c r="CR163" s="456"/>
      <c r="CS163" s="456"/>
      <c r="CT163" s="456"/>
      <c r="CU163" s="456"/>
      <c r="CV163" s="456"/>
      <c r="CW163" s="456"/>
      <c r="CX163" s="456"/>
      <c r="CY163" s="456"/>
      <c r="CZ163" s="456"/>
      <c r="DA163" s="456"/>
      <c r="DB163" s="456"/>
      <c r="DC163" s="456"/>
      <c r="DD163" s="456"/>
      <c r="DE163" s="456"/>
      <c r="DF163" s="456"/>
      <c r="DG163" s="456"/>
      <c r="DH163" s="456"/>
      <c r="DI163" s="456"/>
      <c r="DJ163" s="456"/>
      <c r="DK163" s="456"/>
      <c r="DL163" s="456"/>
      <c r="DM163" s="456"/>
      <c r="DN163" s="456"/>
      <c r="DO163" s="456"/>
      <c r="DP163" s="456"/>
      <c r="DQ163" s="456"/>
      <c r="DR163" s="456"/>
      <c r="DS163" s="456"/>
      <c r="DT163" s="456"/>
      <c r="DU163" s="456"/>
    </row>
    <row r="164" outlineLevel="1">
      <c r="A164" s="452"/>
      <c r="C164" s="476" t="str">
        <f t="shared" ref="C164:T164" si="129">CX16</f>
        <v/>
      </c>
      <c r="D164" s="2" t="str">
        <f t="shared" si="129"/>
        <v/>
      </c>
      <c r="E164" s="2" t="str">
        <f t="shared" si="129"/>
        <v/>
      </c>
      <c r="F164" s="2" t="str">
        <f t="shared" si="129"/>
        <v/>
      </c>
      <c r="G164" s="2" t="str">
        <f t="shared" si="129"/>
        <v/>
      </c>
      <c r="H164" s="2" t="str">
        <f t="shared" si="129"/>
        <v/>
      </c>
      <c r="I164" s="2" t="str">
        <f t="shared" si="129"/>
        <v/>
      </c>
      <c r="J164" s="2" t="str">
        <f t="shared" si="129"/>
        <v/>
      </c>
      <c r="K164" s="2" t="str">
        <f t="shared" si="129"/>
        <v/>
      </c>
      <c r="L164" s="2" t="str">
        <f t="shared" si="129"/>
        <v/>
      </c>
      <c r="M164" s="2" t="str">
        <f t="shared" si="129"/>
        <v/>
      </c>
      <c r="N164" s="2" t="str">
        <f t="shared" si="129"/>
        <v/>
      </c>
      <c r="O164" s="2" t="str">
        <f t="shared" si="129"/>
        <v/>
      </c>
      <c r="P164" s="2" t="str">
        <f t="shared" si="129"/>
        <v/>
      </c>
      <c r="Q164" s="2" t="str">
        <f t="shared" si="129"/>
        <v/>
      </c>
      <c r="R164" s="2" t="str">
        <f t="shared" si="129"/>
        <v/>
      </c>
      <c r="S164" s="2" t="str">
        <f t="shared" si="129"/>
        <v/>
      </c>
      <c r="T164" s="477" t="str">
        <f t="shared" si="129"/>
        <v/>
      </c>
      <c r="U164" s="2">
        <f t="shared" si="107"/>
        <v>1</v>
      </c>
      <c r="V164" s="2" t="str">
        <f t="shared" si="108"/>
        <v/>
      </c>
      <c r="W164" s="453"/>
      <c r="X164" s="454"/>
      <c r="Y164" s="454"/>
      <c r="Z164" s="454"/>
      <c r="AA164" s="454"/>
      <c r="AB164" s="454"/>
      <c r="AC164" s="454"/>
      <c r="AD164" s="454"/>
      <c r="AE164" s="454"/>
      <c r="AF164" s="454"/>
      <c r="AG164" s="454"/>
      <c r="AH164" s="454"/>
      <c r="AI164" s="454"/>
      <c r="AJ164" s="454"/>
      <c r="AK164" s="454"/>
      <c r="AL164" s="454"/>
      <c r="AM164" s="454"/>
      <c r="AN164" s="454"/>
      <c r="AO164" s="454"/>
      <c r="AP164" s="454"/>
      <c r="AQ164" s="454"/>
      <c r="AR164" s="454"/>
      <c r="AS164" s="454"/>
      <c r="AT164" s="454"/>
      <c r="AU164" s="454"/>
      <c r="AV164" s="454"/>
      <c r="AW164" s="454"/>
      <c r="AX164" s="454"/>
      <c r="AY164" s="454"/>
      <c r="AZ164" s="454"/>
      <c r="BA164" s="454"/>
      <c r="BB164" s="454"/>
      <c r="BC164" s="454"/>
      <c r="BD164" s="454"/>
      <c r="BE164" s="454"/>
      <c r="BF164" s="454"/>
      <c r="BG164" s="454"/>
      <c r="BH164" s="454"/>
      <c r="BI164" s="454"/>
      <c r="BJ164" s="454"/>
      <c r="BK164" s="454"/>
      <c r="BL164" s="454"/>
      <c r="BM164" s="454"/>
      <c r="BN164" s="454"/>
      <c r="BO164" s="449"/>
      <c r="BP164" s="446" t="s">
        <v>2</v>
      </c>
      <c r="BQ164" s="451"/>
      <c r="BR164" s="454"/>
      <c r="BS164" s="478" t="str">
        <f t="shared" ref="BS164:CH164" si="130">F254</f>
        <v/>
      </c>
      <c r="BT164" s="455" t="str">
        <f t="shared" si="130"/>
        <v/>
      </c>
      <c r="BU164" s="455" t="str">
        <f t="shared" si="130"/>
        <v/>
      </c>
      <c r="BV164" s="479" t="str">
        <f t="shared" si="130"/>
        <v/>
      </c>
      <c r="BW164" s="455" t="str">
        <f t="shared" si="130"/>
        <v/>
      </c>
      <c r="BX164" s="455" t="str">
        <f t="shared" si="130"/>
        <v/>
      </c>
      <c r="BY164" s="480" t="str">
        <f t="shared" si="130"/>
        <v/>
      </c>
      <c r="BZ164" s="480" t="str">
        <f t="shared" si="130"/>
        <v/>
      </c>
      <c r="CA164" s="480" t="str">
        <f t="shared" si="130"/>
        <v/>
      </c>
      <c r="CB164" s="480" t="str">
        <f t="shared" si="130"/>
        <v/>
      </c>
      <c r="CC164" s="480" t="str">
        <f t="shared" si="130"/>
        <v/>
      </c>
      <c r="CD164" s="455" t="str">
        <f t="shared" si="130"/>
        <v/>
      </c>
      <c r="CE164" s="480">
        <f t="shared" si="130"/>
        <v>0</v>
      </c>
      <c r="CF164" s="455" t="str">
        <f t="shared" si="130"/>
        <v>#DIV/0!</v>
      </c>
      <c r="CG164" s="455" t="str">
        <f t="shared" si="130"/>
        <v>#DIV/0!</v>
      </c>
      <c r="CH164" s="481" t="str">
        <f t="shared" si="130"/>
        <v/>
      </c>
      <c r="CJ164" s="472" t="str">
        <f t="shared" ref="CJ164:CN164" si="131">B16</f>
        <v/>
      </c>
      <c r="CK164" s="454" t="str">
        <f t="shared" si="131"/>
        <v/>
      </c>
      <c r="CL164" s="454" t="str">
        <f t="shared" si="131"/>
        <v/>
      </c>
      <c r="CM164" s="454" t="str">
        <f t="shared" si="131"/>
        <v/>
      </c>
      <c r="CN164" s="474" t="str">
        <f t="shared" si="131"/>
        <v/>
      </c>
      <c r="CO164" s="456"/>
      <c r="CP164" s="454"/>
      <c r="CQ164" s="456"/>
      <c r="CR164" s="456"/>
      <c r="CS164" s="456"/>
      <c r="CT164" s="456"/>
      <c r="CU164" s="456"/>
      <c r="CV164" s="456"/>
      <c r="CW164" s="456"/>
      <c r="CX164" s="456"/>
      <c r="CY164" s="456"/>
      <c r="CZ164" s="456"/>
      <c r="DA164" s="456"/>
      <c r="DB164" s="456"/>
      <c r="DC164" s="456"/>
      <c r="DD164" s="456"/>
      <c r="DE164" s="456"/>
      <c r="DF164" s="456"/>
      <c r="DG164" s="456"/>
      <c r="DH164" s="456"/>
      <c r="DI164" s="456"/>
      <c r="DJ164" s="456"/>
      <c r="DK164" s="456"/>
      <c r="DL164" s="456"/>
      <c r="DM164" s="456"/>
      <c r="DN164" s="456"/>
      <c r="DO164" s="456"/>
      <c r="DP164" s="456"/>
      <c r="DQ164" s="456"/>
      <c r="DR164" s="456"/>
      <c r="DS164" s="456"/>
      <c r="DT164" s="456"/>
      <c r="DU164" s="456"/>
    </row>
    <row r="165" outlineLevel="1">
      <c r="A165" s="452"/>
      <c r="C165" s="476" t="str">
        <f t="shared" ref="C165:T165" si="132">CX17</f>
        <v/>
      </c>
      <c r="D165" s="2" t="str">
        <f t="shared" si="132"/>
        <v/>
      </c>
      <c r="E165" s="2" t="str">
        <f t="shared" si="132"/>
        <v/>
      </c>
      <c r="F165" s="2" t="str">
        <f t="shared" si="132"/>
        <v/>
      </c>
      <c r="G165" s="2" t="str">
        <f t="shared" si="132"/>
        <v/>
      </c>
      <c r="H165" s="2" t="str">
        <f t="shared" si="132"/>
        <v/>
      </c>
      <c r="I165" s="2" t="str">
        <f t="shared" si="132"/>
        <v/>
      </c>
      <c r="J165" s="2" t="str">
        <f t="shared" si="132"/>
        <v/>
      </c>
      <c r="K165" s="2" t="str">
        <f t="shared" si="132"/>
        <v/>
      </c>
      <c r="L165" s="2" t="str">
        <f t="shared" si="132"/>
        <v/>
      </c>
      <c r="M165" s="2" t="str">
        <f t="shared" si="132"/>
        <v/>
      </c>
      <c r="N165" s="2" t="str">
        <f t="shared" si="132"/>
        <v/>
      </c>
      <c r="O165" s="2" t="str">
        <f t="shared" si="132"/>
        <v/>
      </c>
      <c r="P165" s="2" t="str">
        <f t="shared" si="132"/>
        <v/>
      </c>
      <c r="Q165" s="2" t="str">
        <f t="shared" si="132"/>
        <v/>
      </c>
      <c r="R165" s="2" t="str">
        <f t="shared" si="132"/>
        <v/>
      </c>
      <c r="S165" s="2" t="str">
        <f t="shared" si="132"/>
        <v/>
      </c>
      <c r="T165" s="477" t="str">
        <f t="shared" si="132"/>
        <v/>
      </c>
      <c r="U165" s="2">
        <f t="shared" si="107"/>
        <v>1</v>
      </c>
      <c r="V165" s="2" t="str">
        <f t="shared" si="108"/>
        <v/>
      </c>
      <c r="W165" s="453"/>
      <c r="X165" s="454"/>
      <c r="Y165" s="454"/>
      <c r="Z165" s="454"/>
      <c r="AA165" s="454"/>
      <c r="AB165" s="454"/>
      <c r="AC165" s="454"/>
      <c r="AD165" s="454"/>
      <c r="AE165" s="454"/>
      <c r="AF165" s="454"/>
      <c r="AG165" s="454"/>
      <c r="AH165" s="454"/>
      <c r="AI165" s="454"/>
      <c r="AJ165" s="454"/>
      <c r="AK165" s="454"/>
      <c r="AL165" s="454"/>
      <c r="AM165" s="454"/>
      <c r="AN165" s="454"/>
      <c r="AO165" s="454"/>
      <c r="AP165" s="454"/>
      <c r="AQ165" s="454"/>
      <c r="AR165" s="454"/>
      <c r="AS165" s="454"/>
      <c r="AT165" s="454"/>
      <c r="AU165" s="454"/>
      <c r="AV165" s="454"/>
      <c r="AW165" s="454"/>
      <c r="AX165" s="454"/>
      <c r="AY165" s="454"/>
      <c r="AZ165" s="454"/>
      <c r="BA165" s="454"/>
      <c r="BB165" s="454"/>
      <c r="BC165" s="454"/>
      <c r="BD165" s="454"/>
      <c r="BE165" s="454"/>
      <c r="BF165" s="454"/>
      <c r="BG165" s="454"/>
      <c r="BH165" s="454"/>
      <c r="BI165" s="454"/>
      <c r="BJ165" s="454"/>
      <c r="BK165" s="454"/>
      <c r="BL165" s="454"/>
      <c r="BM165" s="454"/>
      <c r="BN165" s="454"/>
      <c r="BO165" s="449"/>
      <c r="BP165" s="446" t="s">
        <v>2</v>
      </c>
      <c r="BQ165" s="451"/>
      <c r="BR165" s="454"/>
      <c r="BS165" s="478" t="str">
        <f t="shared" ref="BS165:CH165" si="133">F255</f>
        <v/>
      </c>
      <c r="BT165" s="455" t="str">
        <f t="shared" si="133"/>
        <v/>
      </c>
      <c r="BU165" s="455" t="str">
        <f t="shared" si="133"/>
        <v/>
      </c>
      <c r="BV165" s="479" t="str">
        <f t="shared" si="133"/>
        <v/>
      </c>
      <c r="BW165" s="455" t="str">
        <f t="shared" si="133"/>
        <v/>
      </c>
      <c r="BX165" s="455" t="str">
        <f t="shared" si="133"/>
        <v/>
      </c>
      <c r="BY165" s="480" t="str">
        <f t="shared" si="133"/>
        <v/>
      </c>
      <c r="BZ165" s="480" t="str">
        <f t="shared" si="133"/>
        <v/>
      </c>
      <c r="CA165" s="480" t="str">
        <f t="shared" si="133"/>
        <v/>
      </c>
      <c r="CB165" s="480" t="str">
        <f t="shared" si="133"/>
        <v/>
      </c>
      <c r="CC165" s="480" t="str">
        <f t="shared" si="133"/>
        <v/>
      </c>
      <c r="CD165" s="455" t="str">
        <f t="shared" si="133"/>
        <v/>
      </c>
      <c r="CE165" s="480">
        <f t="shared" si="133"/>
        <v>0</v>
      </c>
      <c r="CF165" s="455" t="str">
        <f t="shared" si="133"/>
        <v>#DIV/0!</v>
      </c>
      <c r="CG165" s="455" t="str">
        <f t="shared" si="133"/>
        <v>#DIV/0!</v>
      </c>
      <c r="CH165" s="481" t="str">
        <f t="shared" si="133"/>
        <v/>
      </c>
      <c r="CJ165" s="472" t="str">
        <f t="shared" ref="CJ165:CM165" si="134">B17</f>
        <v>Contract Taxes</v>
      </c>
      <c r="CK165" s="454" t="str">
        <f t="shared" si="134"/>
        <v/>
      </c>
      <c r="CL165" s="454" t="str">
        <f t="shared" si="134"/>
        <v/>
      </c>
      <c r="CM165" s="454" t="str">
        <f t="shared" si="134"/>
        <v/>
      </c>
      <c r="CN165" s="474" t="str">
        <f t="shared" ref="CN165:CN167" si="138">G17</f>
        <v>Daily Tax FEE</v>
      </c>
      <c r="CO165" s="456"/>
      <c r="CP165" s="483" t="str">
        <f>IFERROR(__xludf.DUMMYFUNCTION("filter(W242:X250,W242:W250&gt;0)"),"Tax calculator")</f>
        <v>Tax calculator</v>
      </c>
      <c r="CQ165" s="484">
        <f>IFERROR(__xludf.DUMMYFUNCTION("""COMPUTED_VALUE"""),0.0)</f>
        <v>0</v>
      </c>
      <c r="CR165" s="456"/>
      <c r="CS165" s="456"/>
      <c r="CT165" s="456"/>
      <c r="CU165" s="456"/>
      <c r="CV165" s="456"/>
      <c r="CW165" s="456"/>
      <c r="CX165" s="456"/>
      <c r="CY165" s="456"/>
      <c r="CZ165" s="456"/>
      <c r="DA165" s="456"/>
      <c r="DB165" s="456"/>
      <c r="DC165" s="456"/>
      <c r="DD165" s="456"/>
      <c r="DE165" s="456"/>
      <c r="DF165" s="456"/>
      <c r="DG165" s="456"/>
      <c r="DH165" s="456"/>
      <c r="DI165" s="456"/>
      <c r="DJ165" s="456"/>
      <c r="DK165" s="456"/>
      <c r="DL165" s="456"/>
      <c r="DM165" s="456"/>
      <c r="DN165" s="456"/>
      <c r="DO165" s="456"/>
      <c r="DP165" s="456"/>
      <c r="DQ165" s="456"/>
      <c r="DR165" s="456"/>
      <c r="DS165" s="456"/>
      <c r="DT165" s="456"/>
      <c r="DU165" s="456"/>
    </row>
    <row r="166" outlineLevel="1">
      <c r="A166" s="452"/>
      <c r="C166" s="476" t="str">
        <f t="shared" ref="C166:T166" si="135">CX18</f>
        <v/>
      </c>
      <c r="D166" s="2" t="str">
        <f t="shared" si="135"/>
        <v/>
      </c>
      <c r="E166" s="2" t="str">
        <f t="shared" si="135"/>
        <v/>
      </c>
      <c r="F166" s="2" t="str">
        <f t="shared" si="135"/>
        <v/>
      </c>
      <c r="G166" s="2" t="str">
        <f t="shared" si="135"/>
        <v/>
      </c>
      <c r="H166" s="2" t="str">
        <f t="shared" si="135"/>
        <v/>
      </c>
      <c r="I166" s="2" t="str">
        <f t="shared" si="135"/>
        <v/>
      </c>
      <c r="J166" s="2" t="str">
        <f t="shared" si="135"/>
        <v/>
      </c>
      <c r="K166" s="2" t="str">
        <f t="shared" si="135"/>
        <v/>
      </c>
      <c r="L166" s="2" t="str">
        <f t="shared" si="135"/>
        <v/>
      </c>
      <c r="M166" s="2" t="str">
        <f t="shared" si="135"/>
        <v/>
      </c>
      <c r="N166" s="2" t="str">
        <f t="shared" si="135"/>
        <v/>
      </c>
      <c r="O166" s="2" t="str">
        <f t="shared" si="135"/>
        <v/>
      </c>
      <c r="P166" s="2" t="str">
        <f t="shared" si="135"/>
        <v/>
      </c>
      <c r="Q166" s="2" t="str">
        <f t="shared" si="135"/>
        <v/>
      </c>
      <c r="R166" s="2" t="str">
        <f t="shared" si="135"/>
        <v/>
      </c>
      <c r="S166" s="2" t="str">
        <f t="shared" si="135"/>
        <v/>
      </c>
      <c r="T166" s="477" t="str">
        <f t="shared" si="135"/>
        <v/>
      </c>
      <c r="U166" s="2">
        <f t="shared" si="107"/>
        <v>1</v>
      </c>
      <c r="V166" s="2" t="str">
        <f t="shared" si="108"/>
        <v/>
      </c>
      <c r="W166" s="453"/>
      <c r="X166" s="454"/>
      <c r="Y166" s="454"/>
      <c r="Z166" s="454"/>
      <c r="AA166" s="454"/>
      <c r="AB166" s="454"/>
      <c r="AC166" s="454"/>
      <c r="AD166" s="454"/>
      <c r="AE166" s="454"/>
      <c r="AF166" s="454"/>
      <c r="AG166" s="454"/>
      <c r="AH166" s="454"/>
      <c r="AI166" s="454"/>
      <c r="AJ166" s="454"/>
      <c r="AK166" s="454"/>
      <c r="AL166" s="454"/>
      <c r="AM166" s="454"/>
      <c r="AN166" s="454"/>
      <c r="AO166" s="454"/>
      <c r="AP166" s="454"/>
      <c r="AQ166" s="454"/>
      <c r="AR166" s="454"/>
      <c r="AS166" s="454"/>
      <c r="AT166" s="454"/>
      <c r="AU166" s="454"/>
      <c r="AV166" s="454"/>
      <c r="AW166" s="454"/>
      <c r="AX166" s="454"/>
      <c r="AY166" s="454"/>
      <c r="AZ166" s="454"/>
      <c r="BA166" s="454"/>
      <c r="BB166" s="454"/>
      <c r="BC166" s="454"/>
      <c r="BD166" s="454"/>
      <c r="BE166" s="454"/>
      <c r="BF166" s="454"/>
      <c r="BG166" s="454"/>
      <c r="BH166" s="454"/>
      <c r="BI166" s="454"/>
      <c r="BJ166" s="454"/>
      <c r="BK166" s="454"/>
      <c r="BL166" s="454"/>
      <c r="BM166" s="454"/>
      <c r="BN166" s="454"/>
      <c r="BO166" s="449"/>
      <c r="BP166" s="446" t="s">
        <v>2</v>
      </c>
      <c r="BQ166" s="451"/>
      <c r="BR166" s="454"/>
      <c r="BS166" s="478" t="str">
        <f t="shared" ref="BS166:CH166" si="136">F256</f>
        <v/>
      </c>
      <c r="BT166" s="455" t="str">
        <f t="shared" si="136"/>
        <v/>
      </c>
      <c r="BU166" s="455" t="str">
        <f t="shared" si="136"/>
        <v/>
      </c>
      <c r="BV166" s="479" t="str">
        <f t="shared" si="136"/>
        <v/>
      </c>
      <c r="BW166" s="455" t="str">
        <f t="shared" si="136"/>
        <v/>
      </c>
      <c r="BX166" s="455" t="str">
        <f t="shared" si="136"/>
        <v/>
      </c>
      <c r="BY166" s="480" t="str">
        <f t="shared" si="136"/>
        <v/>
      </c>
      <c r="BZ166" s="480" t="str">
        <f t="shared" si="136"/>
        <v/>
      </c>
      <c r="CA166" s="480" t="str">
        <f t="shared" si="136"/>
        <v/>
      </c>
      <c r="CB166" s="480" t="str">
        <f t="shared" si="136"/>
        <v/>
      </c>
      <c r="CC166" s="480" t="str">
        <f t="shared" si="136"/>
        <v/>
      </c>
      <c r="CD166" s="455" t="str">
        <f t="shared" si="136"/>
        <v/>
      </c>
      <c r="CE166" s="480">
        <f t="shared" si="136"/>
        <v>0</v>
      </c>
      <c r="CF166" s="455" t="str">
        <f t="shared" si="136"/>
        <v>#DIV/0!</v>
      </c>
      <c r="CG166" s="455" t="str">
        <f t="shared" si="136"/>
        <v>#DIV/0!</v>
      </c>
      <c r="CH166" s="481" t="str">
        <f t="shared" si="136"/>
        <v/>
      </c>
      <c r="CJ166" s="485" t="str">
        <f t="shared" ref="CJ166:CM166" si="137">B18</f>
        <v/>
      </c>
      <c r="CK166" s="486" t="str">
        <f t="shared" si="137"/>
        <v/>
      </c>
      <c r="CL166" s="486" t="str">
        <f t="shared" si="137"/>
        <v/>
      </c>
      <c r="CM166" s="454" t="str">
        <f t="shared" si="137"/>
        <v/>
      </c>
      <c r="CN166" s="487" t="str">
        <f t="shared" si="138"/>
        <v/>
      </c>
      <c r="CO166" s="456"/>
      <c r="CP166" s="488" t="str">
        <f>IFERROR(__xludf.DUMMYFUNCTION("""COMPUTED_VALUE"""),"Total")</f>
        <v>Total</v>
      </c>
      <c r="CQ166" s="489">
        <f>IFERROR(__xludf.DUMMYFUNCTION("""COMPUTED_VALUE"""),0.0)</f>
        <v>0</v>
      </c>
      <c r="CR166" s="456"/>
      <c r="CS166" s="456"/>
      <c r="CT166" s="456"/>
      <c r="CU166" s="456"/>
      <c r="CV166" s="456"/>
      <c r="CW166" s="456"/>
      <c r="CX166" s="456"/>
      <c r="CY166" s="456"/>
      <c r="CZ166" s="456"/>
      <c r="DA166" s="456"/>
      <c r="DB166" s="456"/>
      <c r="DC166" s="456"/>
      <c r="DD166" s="456"/>
      <c r="DE166" s="456"/>
      <c r="DF166" s="456"/>
      <c r="DG166" s="456"/>
      <c r="DH166" s="456"/>
      <c r="DI166" s="456"/>
      <c r="DJ166" s="456"/>
      <c r="DK166" s="456"/>
      <c r="DL166" s="456"/>
      <c r="DM166" s="456"/>
      <c r="DN166" s="456"/>
      <c r="DO166" s="456"/>
      <c r="DP166" s="456"/>
      <c r="DQ166" s="456"/>
      <c r="DR166" s="456"/>
      <c r="DS166" s="456"/>
      <c r="DT166" s="456"/>
      <c r="DU166" s="456"/>
    </row>
    <row r="167" outlineLevel="1">
      <c r="A167" s="452"/>
      <c r="C167" s="476" t="str">
        <f t="shared" ref="C167:T167" si="139">CX19</f>
        <v/>
      </c>
      <c r="D167" s="2" t="str">
        <f t="shared" si="139"/>
        <v/>
      </c>
      <c r="E167" s="2" t="str">
        <f t="shared" si="139"/>
        <v/>
      </c>
      <c r="F167" s="2" t="str">
        <f t="shared" si="139"/>
        <v/>
      </c>
      <c r="G167" s="2" t="str">
        <f t="shared" si="139"/>
        <v/>
      </c>
      <c r="H167" s="2" t="str">
        <f t="shared" si="139"/>
        <v/>
      </c>
      <c r="I167" s="2" t="str">
        <f t="shared" si="139"/>
        <v/>
      </c>
      <c r="J167" s="2" t="str">
        <f t="shared" si="139"/>
        <v/>
      </c>
      <c r="K167" s="2" t="str">
        <f t="shared" si="139"/>
        <v/>
      </c>
      <c r="L167" s="2" t="str">
        <f t="shared" si="139"/>
        <v/>
      </c>
      <c r="M167" s="2" t="str">
        <f t="shared" si="139"/>
        <v/>
      </c>
      <c r="N167" s="2" t="str">
        <f t="shared" si="139"/>
        <v/>
      </c>
      <c r="O167" s="2" t="str">
        <f t="shared" si="139"/>
        <v/>
      </c>
      <c r="P167" s="2" t="str">
        <f t="shared" si="139"/>
        <v/>
      </c>
      <c r="Q167" s="2" t="str">
        <f t="shared" si="139"/>
        <v/>
      </c>
      <c r="R167" s="2" t="str">
        <f t="shared" si="139"/>
        <v/>
      </c>
      <c r="S167" s="2" t="str">
        <f t="shared" si="139"/>
        <v/>
      </c>
      <c r="T167" s="477" t="str">
        <f t="shared" si="139"/>
        <v/>
      </c>
      <c r="U167" s="2">
        <f t="shared" si="107"/>
        <v>1</v>
      </c>
      <c r="V167" s="2" t="str">
        <f t="shared" si="108"/>
        <v/>
      </c>
      <c r="W167" s="453"/>
      <c r="X167" s="454"/>
      <c r="Y167" s="454"/>
      <c r="Z167" s="454"/>
      <c r="AA167" s="454"/>
      <c r="AB167" s="454"/>
      <c r="AC167" s="454"/>
      <c r="AD167" s="454"/>
      <c r="AE167" s="454"/>
      <c r="AF167" s="454"/>
      <c r="AG167" s="454"/>
      <c r="AH167" s="454"/>
      <c r="AI167" s="454"/>
      <c r="AJ167" s="454"/>
      <c r="AK167" s="454"/>
      <c r="AL167" s="454"/>
      <c r="AM167" s="454"/>
      <c r="AN167" s="454"/>
      <c r="AO167" s="454"/>
      <c r="AP167" s="454"/>
      <c r="AQ167" s="454"/>
      <c r="AR167" s="454"/>
      <c r="AS167" s="454"/>
      <c r="AT167" s="454"/>
      <c r="AU167" s="454"/>
      <c r="AV167" s="454"/>
      <c r="AW167" s="454"/>
      <c r="AX167" s="454"/>
      <c r="AY167" s="454"/>
      <c r="AZ167" s="454"/>
      <c r="BA167" s="454"/>
      <c r="BB167" s="454"/>
      <c r="BC167" s="454"/>
      <c r="BD167" s="454"/>
      <c r="BE167" s="454"/>
      <c r="BF167" s="454"/>
      <c r="BG167" s="454"/>
      <c r="BH167" s="454"/>
      <c r="BI167" s="454"/>
      <c r="BJ167" s="454"/>
      <c r="BK167" s="454"/>
      <c r="BL167" s="454"/>
      <c r="BM167" s="454"/>
      <c r="BN167" s="454"/>
      <c r="BO167" s="449"/>
      <c r="BP167" s="446" t="s">
        <v>2</v>
      </c>
      <c r="BQ167" s="451"/>
      <c r="BR167" s="454"/>
      <c r="BS167" s="478" t="str">
        <f t="shared" ref="BS167:CH167" si="140">F257</f>
        <v/>
      </c>
      <c r="BT167" s="455" t="str">
        <f t="shared" si="140"/>
        <v/>
      </c>
      <c r="BU167" s="455" t="str">
        <f t="shared" si="140"/>
        <v/>
      </c>
      <c r="BV167" s="479" t="str">
        <f t="shared" si="140"/>
        <v/>
      </c>
      <c r="BW167" s="455" t="str">
        <f t="shared" si="140"/>
        <v/>
      </c>
      <c r="BX167" s="455" t="str">
        <f t="shared" si="140"/>
        <v/>
      </c>
      <c r="BY167" s="480" t="str">
        <f t="shared" si="140"/>
        <v/>
      </c>
      <c r="BZ167" s="480" t="str">
        <f t="shared" si="140"/>
        <v/>
      </c>
      <c r="CA167" s="480" t="str">
        <f t="shared" si="140"/>
        <v/>
      </c>
      <c r="CB167" s="480" t="str">
        <f t="shared" si="140"/>
        <v/>
      </c>
      <c r="CC167" s="480" t="str">
        <f t="shared" si="140"/>
        <v/>
      </c>
      <c r="CD167" s="455" t="str">
        <f t="shared" si="140"/>
        <v/>
      </c>
      <c r="CE167" s="480">
        <f t="shared" si="140"/>
        <v>0</v>
      </c>
      <c r="CF167" s="455" t="str">
        <f t="shared" si="140"/>
        <v>#DIV/0!</v>
      </c>
      <c r="CG167" s="455" t="str">
        <f t="shared" si="140"/>
        <v>#DIV/0!</v>
      </c>
      <c r="CH167" s="481" t="str">
        <f t="shared" si="140"/>
        <v/>
      </c>
      <c r="CJ167" s="490" t="str">
        <f t="shared" ref="CJ167:CM167" si="141">B19</f>
        <v/>
      </c>
      <c r="CK167" s="491" t="str">
        <f t="shared" si="141"/>
        <v/>
      </c>
      <c r="CL167" s="491" t="str">
        <f t="shared" si="141"/>
        <v/>
      </c>
      <c r="CM167" s="491" t="str">
        <f t="shared" si="141"/>
        <v/>
      </c>
      <c r="CN167" s="492" t="str">
        <f t="shared" si="138"/>
        <v>#DIV/0!</v>
      </c>
      <c r="CO167" s="456"/>
      <c r="CP167" s="488" t="str">
        <f>IFERROR(__xludf.DUMMYFUNCTION("""COMPUTED_VALUE"""),"Nightly")</f>
        <v>Nightly</v>
      </c>
      <c r="CQ167" s="489" t="str">
        <f>IFERROR(__xludf.DUMMYFUNCTION("""COMPUTED_VALUE"""),"#DIV/0!")</f>
        <v>#DIV/0!</v>
      </c>
      <c r="CR167" s="456"/>
      <c r="CS167" s="456"/>
      <c r="CT167" s="456"/>
      <c r="CU167" s="456"/>
      <c r="CV167" s="456"/>
      <c r="CW167" s="456"/>
      <c r="CX167" s="456"/>
      <c r="CY167" s="456"/>
      <c r="CZ167" s="456"/>
      <c r="DA167" s="456"/>
      <c r="DB167" s="456"/>
      <c r="DC167" s="456"/>
      <c r="DD167" s="456"/>
      <c r="DE167" s="456"/>
      <c r="DF167" s="456"/>
      <c r="DG167" s="456"/>
      <c r="DH167" s="456"/>
      <c r="DI167" s="456"/>
      <c r="DJ167" s="456"/>
      <c r="DK167" s="456"/>
      <c r="DL167" s="456"/>
      <c r="DM167" s="456"/>
      <c r="DN167" s="456"/>
      <c r="DO167" s="456"/>
      <c r="DP167" s="456"/>
      <c r="DQ167" s="456"/>
      <c r="DR167" s="456"/>
      <c r="DS167" s="456"/>
      <c r="DT167" s="456"/>
      <c r="DU167" s="456"/>
    </row>
    <row r="168" outlineLevel="1">
      <c r="A168" s="452"/>
      <c r="C168" s="476" t="str">
        <f t="shared" ref="C168:T168" si="142">CX20</f>
        <v/>
      </c>
      <c r="D168" s="2" t="str">
        <f t="shared" si="142"/>
        <v/>
      </c>
      <c r="E168" s="2" t="str">
        <f t="shared" si="142"/>
        <v/>
      </c>
      <c r="F168" s="2" t="str">
        <f t="shared" si="142"/>
        <v/>
      </c>
      <c r="G168" s="2" t="str">
        <f t="shared" si="142"/>
        <v/>
      </c>
      <c r="H168" s="2" t="str">
        <f t="shared" si="142"/>
        <v/>
      </c>
      <c r="I168" s="2" t="str">
        <f t="shared" si="142"/>
        <v/>
      </c>
      <c r="J168" s="2" t="str">
        <f t="shared" si="142"/>
        <v/>
      </c>
      <c r="K168" s="2" t="str">
        <f t="shared" si="142"/>
        <v/>
      </c>
      <c r="L168" s="2" t="str">
        <f t="shared" si="142"/>
        <v/>
      </c>
      <c r="M168" s="2" t="str">
        <f t="shared" si="142"/>
        <v/>
      </c>
      <c r="N168" s="2" t="str">
        <f t="shared" si="142"/>
        <v/>
      </c>
      <c r="O168" s="2" t="str">
        <f t="shared" si="142"/>
        <v/>
      </c>
      <c r="P168" s="2" t="str">
        <f t="shared" si="142"/>
        <v/>
      </c>
      <c r="Q168" s="2" t="str">
        <f t="shared" si="142"/>
        <v/>
      </c>
      <c r="R168" s="2" t="str">
        <f t="shared" si="142"/>
        <v/>
      </c>
      <c r="S168" s="2" t="str">
        <f t="shared" si="142"/>
        <v/>
      </c>
      <c r="T168" s="477" t="str">
        <f t="shared" si="142"/>
        <v/>
      </c>
      <c r="U168" s="2">
        <f t="shared" si="107"/>
        <v>1</v>
      </c>
      <c r="V168" s="2" t="str">
        <f t="shared" si="108"/>
        <v/>
      </c>
      <c r="W168" s="453"/>
      <c r="X168" s="454"/>
      <c r="Y168" s="454"/>
      <c r="Z168" s="454"/>
      <c r="AA168" s="454"/>
      <c r="AB168" s="454"/>
      <c r="AC168" s="454"/>
      <c r="AD168" s="454"/>
      <c r="AE168" s="454"/>
      <c r="AF168" s="454"/>
      <c r="AG168" s="454"/>
      <c r="AH168" s="454"/>
      <c r="AI168" s="454"/>
      <c r="AJ168" s="454"/>
      <c r="AK168" s="454"/>
      <c r="AL168" s="454"/>
      <c r="AM168" s="454"/>
      <c r="AN168" s="454"/>
      <c r="AO168" s="454"/>
      <c r="AP168" s="454"/>
      <c r="AQ168" s="454"/>
      <c r="AR168" s="454"/>
      <c r="AS168" s="454"/>
      <c r="AT168" s="454"/>
      <c r="AU168" s="454"/>
      <c r="AV168" s="454"/>
      <c r="AW168" s="454"/>
      <c r="AX168" s="454"/>
      <c r="AY168" s="454"/>
      <c r="AZ168" s="454"/>
      <c r="BA168" s="454"/>
      <c r="BB168" s="454"/>
      <c r="BC168" s="454"/>
      <c r="BD168" s="454"/>
      <c r="BE168" s="454"/>
      <c r="BF168" s="454"/>
      <c r="BG168" s="454"/>
      <c r="BH168" s="454"/>
      <c r="BI168" s="454"/>
      <c r="BJ168" s="454"/>
      <c r="BK168" s="454"/>
      <c r="BL168" s="454"/>
      <c r="BM168" s="454"/>
      <c r="BN168" s="454"/>
      <c r="BO168" s="449"/>
      <c r="BP168" s="446" t="s">
        <v>2</v>
      </c>
      <c r="BQ168" s="451"/>
      <c r="BR168" s="454"/>
      <c r="BS168" s="478" t="str">
        <f t="shared" ref="BS168:CH168" si="143">F258</f>
        <v/>
      </c>
      <c r="BT168" s="455" t="str">
        <f t="shared" si="143"/>
        <v/>
      </c>
      <c r="BU168" s="455" t="str">
        <f t="shared" si="143"/>
        <v/>
      </c>
      <c r="BV168" s="479" t="str">
        <f t="shared" si="143"/>
        <v/>
      </c>
      <c r="BW168" s="455" t="str">
        <f t="shared" si="143"/>
        <v/>
      </c>
      <c r="BX168" s="455" t="str">
        <f t="shared" si="143"/>
        <v/>
      </c>
      <c r="BY168" s="480" t="str">
        <f t="shared" si="143"/>
        <v/>
      </c>
      <c r="BZ168" s="480" t="str">
        <f t="shared" si="143"/>
        <v/>
      </c>
      <c r="CA168" s="480" t="str">
        <f t="shared" si="143"/>
        <v/>
      </c>
      <c r="CB168" s="480" t="str">
        <f t="shared" si="143"/>
        <v/>
      </c>
      <c r="CC168" s="480" t="str">
        <f t="shared" si="143"/>
        <v/>
      </c>
      <c r="CD168" s="455" t="str">
        <f t="shared" si="143"/>
        <v/>
      </c>
      <c r="CE168" s="480">
        <f t="shared" si="143"/>
        <v>0</v>
      </c>
      <c r="CF168" s="455" t="str">
        <f t="shared" si="143"/>
        <v>#DIV/0!</v>
      </c>
      <c r="CG168" s="455" t="str">
        <f t="shared" si="143"/>
        <v>#DIV/0!</v>
      </c>
      <c r="CH168" s="481" t="str">
        <f t="shared" si="143"/>
        <v/>
      </c>
      <c r="CJ168" s="472" t="str">
        <f t="shared" ref="CJ168:CN168" si="144">B20</f>
        <v/>
      </c>
      <c r="CK168" s="454" t="str">
        <f t="shared" si="144"/>
        <v/>
      </c>
      <c r="CL168" s="454" t="str">
        <f t="shared" si="144"/>
        <v/>
      </c>
      <c r="CM168" s="454" t="str">
        <f t="shared" si="144"/>
        <v/>
      </c>
      <c r="CN168" s="474" t="str">
        <f t="shared" si="144"/>
        <v/>
      </c>
      <c r="CO168" s="456"/>
      <c r="CP168" s="488"/>
      <c r="CQ168" s="493"/>
      <c r="CR168" s="456"/>
      <c r="CS168" s="456"/>
      <c r="CT168" s="456"/>
      <c r="CU168" s="456"/>
      <c r="CV168" s="456"/>
      <c r="CW168" s="456"/>
      <c r="CX168" s="456"/>
      <c r="CY168" s="456"/>
      <c r="CZ168" s="456"/>
      <c r="DA168" s="456"/>
      <c r="DB168" s="456"/>
      <c r="DC168" s="456"/>
      <c r="DD168" s="456"/>
      <c r="DE168" s="456"/>
      <c r="DF168" s="456"/>
      <c r="DG168" s="456"/>
      <c r="DH168" s="456"/>
      <c r="DI168" s="456"/>
      <c r="DJ168" s="456"/>
      <c r="DK168" s="456"/>
      <c r="DL168" s="456"/>
      <c r="DM168" s="456"/>
      <c r="DN168" s="456"/>
      <c r="DO168" s="456"/>
      <c r="DP168" s="456"/>
      <c r="DQ168" s="456"/>
      <c r="DR168" s="456"/>
      <c r="DS168" s="456"/>
      <c r="DT168" s="456"/>
      <c r="DU168" s="456"/>
    </row>
    <row r="169" outlineLevel="1">
      <c r="A169" s="452"/>
      <c r="C169" s="476" t="str">
        <f t="shared" ref="C169:T169" si="145">CX21</f>
        <v/>
      </c>
      <c r="D169" s="2" t="str">
        <f t="shared" si="145"/>
        <v/>
      </c>
      <c r="E169" s="2" t="str">
        <f t="shared" si="145"/>
        <v/>
      </c>
      <c r="F169" s="2" t="str">
        <f t="shared" si="145"/>
        <v/>
      </c>
      <c r="G169" s="2" t="str">
        <f t="shared" si="145"/>
        <v/>
      </c>
      <c r="H169" s="2" t="str">
        <f t="shared" si="145"/>
        <v/>
      </c>
      <c r="I169" s="2" t="str">
        <f t="shared" si="145"/>
        <v/>
      </c>
      <c r="J169" s="2" t="str">
        <f t="shared" si="145"/>
        <v/>
      </c>
      <c r="K169" s="2" t="str">
        <f t="shared" si="145"/>
        <v/>
      </c>
      <c r="L169" s="2" t="str">
        <f t="shared" si="145"/>
        <v/>
      </c>
      <c r="M169" s="2" t="str">
        <f t="shared" si="145"/>
        <v/>
      </c>
      <c r="N169" s="2" t="str">
        <f t="shared" si="145"/>
        <v/>
      </c>
      <c r="O169" s="2" t="str">
        <f t="shared" si="145"/>
        <v/>
      </c>
      <c r="P169" s="2" t="str">
        <f t="shared" si="145"/>
        <v/>
      </c>
      <c r="Q169" s="2" t="str">
        <f t="shared" si="145"/>
        <v/>
      </c>
      <c r="R169" s="2" t="str">
        <f t="shared" si="145"/>
        <v/>
      </c>
      <c r="S169" s="2" t="str">
        <f t="shared" si="145"/>
        <v/>
      </c>
      <c r="T169" s="477" t="str">
        <f t="shared" si="145"/>
        <v/>
      </c>
      <c r="U169" s="2">
        <f t="shared" si="107"/>
        <v>1</v>
      </c>
      <c r="V169" s="2" t="str">
        <f t="shared" si="108"/>
        <v/>
      </c>
      <c r="W169" s="453"/>
      <c r="X169" s="454"/>
      <c r="Y169" s="454"/>
      <c r="Z169" s="454"/>
      <c r="AA169" s="454"/>
      <c r="AB169" s="454"/>
      <c r="AC169" s="454"/>
      <c r="AD169" s="454"/>
      <c r="AE169" s="454"/>
      <c r="AF169" s="454"/>
      <c r="AG169" s="454"/>
      <c r="AH169" s="454"/>
      <c r="AI169" s="454"/>
      <c r="AJ169" s="454"/>
      <c r="AK169" s="454"/>
      <c r="AL169" s="454"/>
      <c r="AM169" s="454"/>
      <c r="AN169" s="454"/>
      <c r="AO169" s="454"/>
      <c r="AP169" s="454"/>
      <c r="AQ169" s="454"/>
      <c r="AR169" s="454"/>
      <c r="AS169" s="454"/>
      <c r="AT169" s="454"/>
      <c r="AU169" s="454"/>
      <c r="AV169" s="454"/>
      <c r="AW169" s="454"/>
      <c r="AX169" s="454"/>
      <c r="AY169" s="454"/>
      <c r="AZ169" s="454"/>
      <c r="BA169" s="454"/>
      <c r="BB169" s="454"/>
      <c r="BC169" s="454"/>
      <c r="BD169" s="454"/>
      <c r="BE169" s="454"/>
      <c r="BF169" s="454"/>
      <c r="BG169" s="454"/>
      <c r="BH169" s="454"/>
      <c r="BI169" s="454"/>
      <c r="BJ169" s="454"/>
      <c r="BK169" s="454"/>
      <c r="BL169" s="454"/>
      <c r="BM169" s="454"/>
      <c r="BN169" s="454"/>
      <c r="BO169" s="449"/>
      <c r="BP169" s="446" t="s">
        <v>2</v>
      </c>
      <c r="BQ169" s="451"/>
      <c r="BR169" s="454"/>
      <c r="BS169" s="478" t="str">
        <f t="shared" ref="BS169:CH169" si="146">F259</f>
        <v/>
      </c>
      <c r="BT169" s="455" t="str">
        <f t="shared" si="146"/>
        <v/>
      </c>
      <c r="BU169" s="455" t="str">
        <f t="shared" si="146"/>
        <v/>
      </c>
      <c r="BV169" s="479" t="str">
        <f t="shared" si="146"/>
        <v/>
      </c>
      <c r="BW169" s="455" t="str">
        <f t="shared" si="146"/>
        <v/>
      </c>
      <c r="BX169" s="455" t="str">
        <f t="shared" si="146"/>
        <v/>
      </c>
      <c r="BY169" s="480" t="str">
        <f t="shared" si="146"/>
        <v/>
      </c>
      <c r="BZ169" s="480" t="str">
        <f t="shared" si="146"/>
        <v/>
      </c>
      <c r="CA169" s="480" t="str">
        <f t="shared" si="146"/>
        <v/>
      </c>
      <c r="CB169" s="480" t="str">
        <f t="shared" si="146"/>
        <v/>
      </c>
      <c r="CC169" s="480" t="str">
        <f t="shared" si="146"/>
        <v/>
      </c>
      <c r="CD169" s="455" t="str">
        <f t="shared" si="146"/>
        <v/>
      </c>
      <c r="CE169" s="480">
        <f t="shared" si="146"/>
        <v>0</v>
      </c>
      <c r="CF169" s="455" t="str">
        <f t="shared" si="146"/>
        <v>#DIV/0!</v>
      </c>
      <c r="CG169" s="455" t="str">
        <f t="shared" si="146"/>
        <v>#DIV/0!</v>
      </c>
      <c r="CH169" s="481" t="str">
        <f t="shared" si="146"/>
        <v/>
      </c>
      <c r="CJ169" s="494" t="str">
        <f t="shared" ref="CJ169:CN169" si="147">B21</f>
        <v>Inv Purchase</v>
      </c>
      <c r="CK169" s="454" t="str">
        <f t="shared" si="147"/>
        <v>For Final Sale</v>
      </c>
      <c r="CL169" s="454" t="str">
        <f t="shared" si="147"/>
        <v/>
      </c>
      <c r="CM169" s="454" t="str">
        <f t="shared" si="147"/>
        <v/>
      </c>
      <c r="CN169" s="474" t="str">
        <f t="shared" si="147"/>
        <v/>
      </c>
      <c r="CO169" s="456"/>
      <c r="CP169" s="495"/>
      <c r="CQ169" s="496"/>
      <c r="CR169" s="456"/>
      <c r="CS169" s="456"/>
      <c r="CT169" s="456"/>
      <c r="CU169" s="456"/>
      <c r="CV169" s="456"/>
      <c r="CW169" s="456"/>
      <c r="CX169" s="456"/>
      <c r="CY169" s="456"/>
      <c r="CZ169" s="456"/>
      <c r="DA169" s="456"/>
      <c r="DB169" s="456"/>
      <c r="DC169" s="456"/>
      <c r="DD169" s="456"/>
      <c r="DE169" s="456"/>
      <c r="DF169" s="456"/>
      <c r="DG169" s="456"/>
      <c r="DH169" s="456"/>
      <c r="DI169" s="456"/>
      <c r="DJ169" s="456"/>
      <c r="DK169" s="456"/>
      <c r="DL169" s="456"/>
      <c r="DM169" s="456"/>
      <c r="DN169" s="456"/>
      <c r="DO169" s="456"/>
      <c r="DP169" s="456"/>
      <c r="DQ169" s="456"/>
      <c r="DR169" s="456"/>
      <c r="DS169" s="456"/>
      <c r="DT169" s="456"/>
      <c r="DU169" s="456"/>
    </row>
    <row r="170" outlineLevel="1">
      <c r="A170" s="452"/>
      <c r="C170" s="476" t="str">
        <f t="shared" ref="C170:T170" si="148">CX22</f>
        <v/>
      </c>
      <c r="D170" s="2" t="str">
        <f t="shared" si="148"/>
        <v/>
      </c>
      <c r="E170" s="2" t="str">
        <f t="shared" si="148"/>
        <v/>
      </c>
      <c r="F170" s="2" t="str">
        <f t="shared" si="148"/>
        <v/>
      </c>
      <c r="G170" s="2" t="str">
        <f t="shared" si="148"/>
        <v/>
      </c>
      <c r="H170" s="2" t="str">
        <f t="shared" si="148"/>
        <v/>
      </c>
      <c r="I170" s="2" t="str">
        <f t="shared" si="148"/>
        <v/>
      </c>
      <c r="J170" s="2" t="str">
        <f t="shared" si="148"/>
        <v/>
      </c>
      <c r="K170" s="2" t="str">
        <f t="shared" si="148"/>
        <v/>
      </c>
      <c r="L170" s="2" t="str">
        <f t="shared" si="148"/>
        <v/>
      </c>
      <c r="M170" s="2" t="str">
        <f t="shared" si="148"/>
        <v/>
      </c>
      <c r="N170" s="2" t="str">
        <f t="shared" si="148"/>
        <v/>
      </c>
      <c r="O170" s="2" t="str">
        <f t="shared" si="148"/>
        <v/>
      </c>
      <c r="P170" s="2" t="str">
        <f t="shared" si="148"/>
        <v/>
      </c>
      <c r="Q170" s="2" t="str">
        <f t="shared" si="148"/>
        <v/>
      </c>
      <c r="R170" s="2" t="str">
        <f t="shared" si="148"/>
        <v/>
      </c>
      <c r="S170" s="2" t="str">
        <f t="shared" si="148"/>
        <v/>
      </c>
      <c r="T170" s="477" t="str">
        <f t="shared" si="148"/>
        <v/>
      </c>
      <c r="U170" s="2">
        <f t="shared" si="107"/>
        <v>1</v>
      </c>
      <c r="V170" s="2" t="str">
        <f t="shared" si="108"/>
        <v/>
      </c>
      <c r="W170" s="453"/>
      <c r="X170" s="454"/>
      <c r="Y170" s="454"/>
      <c r="Z170" s="454"/>
      <c r="AA170" s="454"/>
      <c r="AB170" s="454"/>
      <c r="AC170" s="454"/>
      <c r="AD170" s="454"/>
      <c r="AE170" s="454"/>
      <c r="AF170" s="454"/>
      <c r="AG170" s="454"/>
      <c r="AH170" s="454"/>
      <c r="AI170" s="454"/>
      <c r="AJ170" s="454"/>
      <c r="AK170" s="454"/>
      <c r="AL170" s="454"/>
      <c r="AM170" s="454"/>
      <c r="AN170" s="454"/>
      <c r="AO170" s="454"/>
      <c r="AP170" s="454"/>
      <c r="AQ170" s="454"/>
      <c r="AR170" s="454"/>
      <c r="AS170" s="454"/>
      <c r="AT170" s="454"/>
      <c r="AU170" s="454"/>
      <c r="AV170" s="454"/>
      <c r="AW170" s="454"/>
      <c r="AX170" s="454"/>
      <c r="AY170" s="454"/>
      <c r="AZ170" s="454"/>
      <c r="BA170" s="454"/>
      <c r="BB170" s="454"/>
      <c r="BC170" s="454"/>
      <c r="BD170" s="454"/>
      <c r="BE170" s="454"/>
      <c r="BF170" s="454"/>
      <c r="BG170" s="454"/>
      <c r="BH170" s="454"/>
      <c r="BI170" s="454"/>
      <c r="BJ170" s="454"/>
      <c r="BK170" s="454"/>
      <c r="BL170" s="454"/>
      <c r="BM170" s="454"/>
      <c r="BN170" s="454"/>
      <c r="BO170" s="449"/>
      <c r="BP170" s="446" t="s">
        <v>2</v>
      </c>
      <c r="BQ170" s="451"/>
      <c r="BR170" s="454"/>
      <c r="BS170" s="478" t="str">
        <f t="shared" ref="BS170:CH170" si="149">F260</f>
        <v/>
      </c>
      <c r="BT170" s="455" t="str">
        <f t="shared" si="149"/>
        <v/>
      </c>
      <c r="BU170" s="455" t="str">
        <f t="shared" si="149"/>
        <v/>
      </c>
      <c r="BV170" s="479" t="str">
        <f t="shared" si="149"/>
        <v/>
      </c>
      <c r="BW170" s="455" t="str">
        <f t="shared" si="149"/>
        <v/>
      </c>
      <c r="BX170" s="455" t="str">
        <f t="shared" si="149"/>
        <v/>
      </c>
      <c r="BY170" s="480" t="str">
        <f t="shared" si="149"/>
        <v/>
      </c>
      <c r="BZ170" s="480" t="str">
        <f t="shared" si="149"/>
        <v/>
      </c>
      <c r="CA170" s="480" t="str">
        <f t="shared" si="149"/>
        <v/>
      </c>
      <c r="CB170" s="480" t="str">
        <f t="shared" si="149"/>
        <v/>
      </c>
      <c r="CC170" s="480" t="str">
        <f t="shared" si="149"/>
        <v/>
      </c>
      <c r="CD170" s="455" t="str">
        <f t="shared" si="149"/>
        <v/>
      </c>
      <c r="CE170" s="480">
        <f t="shared" si="149"/>
        <v>0</v>
      </c>
      <c r="CF170" s="455" t="str">
        <f t="shared" si="149"/>
        <v>#DIV/0!</v>
      </c>
      <c r="CG170" s="455" t="str">
        <f t="shared" si="149"/>
        <v>#DIV/0!</v>
      </c>
      <c r="CH170" s="481" t="str">
        <f t="shared" si="149"/>
        <v/>
      </c>
      <c r="CJ170" s="472" t="str">
        <f t="shared" ref="CJ170:CN170" si="150">B22</f>
        <v>Sales Tax at Location</v>
      </c>
      <c r="CK170" s="454" t="str">
        <f t="shared" si="150"/>
        <v>Liquidation Sales Tax</v>
      </c>
      <c r="CL170" s="454" t="str">
        <f t="shared" si="150"/>
        <v/>
      </c>
      <c r="CM170" s="454" t="str">
        <f t="shared" si="150"/>
        <v>Unused</v>
      </c>
      <c r="CN170" s="474" t="str">
        <f t="shared" si="150"/>
        <v>Out Of Pocket</v>
      </c>
      <c r="CO170" s="456"/>
      <c r="CP170" s="495"/>
      <c r="CQ170" s="496"/>
      <c r="CR170" s="456"/>
      <c r="CS170" s="456"/>
      <c r="CT170" s="456"/>
      <c r="CU170" s="456"/>
      <c r="CV170" s="456"/>
      <c r="CW170" s="456"/>
      <c r="CX170" s="456"/>
      <c r="CY170" s="456"/>
      <c r="CZ170" s="456"/>
      <c r="DA170" s="456"/>
      <c r="DB170" s="456"/>
      <c r="DC170" s="456"/>
      <c r="DD170" s="456"/>
      <c r="DE170" s="456"/>
      <c r="DF170" s="456"/>
      <c r="DG170" s="456"/>
      <c r="DH170" s="456"/>
      <c r="DI170" s="456"/>
      <c r="DJ170" s="456"/>
      <c r="DK170" s="456"/>
      <c r="DL170" s="456"/>
      <c r="DM170" s="456"/>
      <c r="DN170" s="456"/>
      <c r="DO170" s="456"/>
      <c r="DP170" s="456"/>
      <c r="DQ170" s="456"/>
      <c r="DR170" s="456"/>
      <c r="DS170" s="456"/>
      <c r="DT170" s="456"/>
      <c r="DU170" s="456"/>
    </row>
    <row r="171" outlineLevel="1">
      <c r="A171" s="452"/>
      <c r="C171" s="476" t="str">
        <f t="shared" ref="C171:T171" si="151">CX23</f>
        <v/>
      </c>
      <c r="D171" s="2" t="str">
        <f t="shared" si="151"/>
        <v/>
      </c>
      <c r="E171" s="2" t="str">
        <f t="shared" si="151"/>
        <v/>
      </c>
      <c r="F171" s="2" t="str">
        <f t="shared" si="151"/>
        <v/>
      </c>
      <c r="G171" s="2" t="str">
        <f t="shared" si="151"/>
        <v/>
      </c>
      <c r="H171" s="2" t="str">
        <f t="shared" si="151"/>
        <v/>
      </c>
      <c r="I171" s="2" t="str">
        <f t="shared" si="151"/>
        <v/>
      </c>
      <c r="J171" s="2" t="str">
        <f t="shared" si="151"/>
        <v/>
      </c>
      <c r="K171" s="2" t="str">
        <f t="shared" si="151"/>
        <v/>
      </c>
      <c r="L171" s="2" t="str">
        <f t="shared" si="151"/>
        <v/>
      </c>
      <c r="M171" s="2" t="str">
        <f t="shared" si="151"/>
        <v/>
      </c>
      <c r="N171" s="2" t="str">
        <f t="shared" si="151"/>
        <v/>
      </c>
      <c r="O171" s="2" t="str">
        <f t="shared" si="151"/>
        <v/>
      </c>
      <c r="P171" s="2" t="str">
        <f t="shared" si="151"/>
        <v/>
      </c>
      <c r="Q171" s="2" t="str">
        <f t="shared" si="151"/>
        <v/>
      </c>
      <c r="R171" s="2" t="str">
        <f t="shared" si="151"/>
        <v/>
      </c>
      <c r="S171" s="2" t="str">
        <f t="shared" si="151"/>
        <v/>
      </c>
      <c r="T171" s="477" t="str">
        <f t="shared" si="151"/>
        <v/>
      </c>
      <c r="U171" s="2">
        <f t="shared" si="107"/>
        <v>1</v>
      </c>
      <c r="V171" s="2" t="str">
        <f t="shared" si="108"/>
        <v/>
      </c>
      <c r="W171" s="453"/>
      <c r="X171" s="454"/>
      <c r="Y171" s="454"/>
      <c r="Z171" s="454"/>
      <c r="AA171" s="454"/>
      <c r="AB171" s="454"/>
      <c r="AC171" s="454"/>
      <c r="AD171" s="454"/>
      <c r="AE171" s="454"/>
      <c r="AF171" s="454"/>
      <c r="AG171" s="454"/>
      <c r="AH171" s="454"/>
      <c r="AI171" s="454"/>
      <c r="AJ171" s="454"/>
      <c r="AK171" s="454"/>
      <c r="AL171" s="454"/>
      <c r="AM171" s="454"/>
      <c r="AN171" s="454"/>
      <c r="AO171" s="454"/>
      <c r="AP171" s="454"/>
      <c r="AQ171" s="454"/>
      <c r="AR171" s="454"/>
      <c r="AS171" s="454"/>
      <c r="AT171" s="454"/>
      <c r="AU171" s="454"/>
      <c r="AV171" s="454"/>
      <c r="AW171" s="454"/>
      <c r="AX171" s="454"/>
      <c r="AY171" s="454"/>
      <c r="AZ171" s="454"/>
      <c r="BA171" s="454"/>
      <c r="BB171" s="454"/>
      <c r="BC171" s="454"/>
      <c r="BD171" s="454"/>
      <c r="BE171" s="454"/>
      <c r="BF171" s="454"/>
      <c r="BG171" s="454"/>
      <c r="BH171" s="454"/>
      <c r="BI171" s="454"/>
      <c r="BJ171" s="454"/>
      <c r="BK171" s="454"/>
      <c r="BL171" s="454"/>
      <c r="BM171" s="454"/>
      <c r="BN171" s="454"/>
      <c r="BO171" s="449"/>
      <c r="BP171" s="446" t="s">
        <v>2</v>
      </c>
      <c r="BQ171" s="451"/>
      <c r="BR171" s="454"/>
      <c r="BS171" s="497" t="str">
        <f t="shared" ref="BS171:CH171" si="152">F261</f>
        <v/>
      </c>
      <c r="BT171" s="498" t="str">
        <f t="shared" si="152"/>
        <v/>
      </c>
      <c r="BU171" s="498" t="str">
        <f t="shared" si="152"/>
        <v/>
      </c>
      <c r="BV171" s="499" t="str">
        <f t="shared" si="152"/>
        <v/>
      </c>
      <c r="BW171" s="498" t="str">
        <f t="shared" si="152"/>
        <v/>
      </c>
      <c r="BX171" s="498" t="str">
        <f t="shared" si="152"/>
        <v/>
      </c>
      <c r="BY171" s="500" t="str">
        <f t="shared" si="152"/>
        <v/>
      </c>
      <c r="BZ171" s="500" t="str">
        <f t="shared" si="152"/>
        <v/>
      </c>
      <c r="CA171" s="500" t="str">
        <f t="shared" si="152"/>
        <v/>
      </c>
      <c r="CB171" s="500" t="str">
        <f t="shared" si="152"/>
        <v/>
      </c>
      <c r="CC171" s="500" t="str">
        <f t="shared" si="152"/>
        <v/>
      </c>
      <c r="CD171" s="498" t="str">
        <f t="shared" si="152"/>
        <v/>
      </c>
      <c r="CE171" s="500">
        <f t="shared" si="152"/>
        <v>0</v>
      </c>
      <c r="CF171" s="498" t="str">
        <f t="shared" si="152"/>
        <v>#DIV/0!</v>
      </c>
      <c r="CG171" s="498" t="str">
        <f t="shared" si="152"/>
        <v>#DIV/0!</v>
      </c>
      <c r="CH171" s="501" t="str">
        <f t="shared" si="152"/>
        <v/>
      </c>
      <c r="CJ171" s="490" t="str">
        <f t="shared" ref="CJ171:CN171" si="153">B23</f>
        <v/>
      </c>
      <c r="CK171" s="491" t="str">
        <f t="shared" si="153"/>
        <v/>
      </c>
      <c r="CL171" s="454" t="str">
        <f t="shared" si="153"/>
        <v/>
      </c>
      <c r="CM171" s="454" t="str">
        <f t="shared" si="153"/>
        <v>NO</v>
      </c>
      <c r="CN171" s="474" t="str">
        <f t="shared" si="153"/>
        <v>NO</v>
      </c>
      <c r="CO171" s="456"/>
      <c r="CP171" s="495"/>
      <c r="CQ171" s="496"/>
      <c r="CR171" s="456"/>
      <c r="CS171" s="456"/>
      <c r="CT171" s="456"/>
      <c r="CU171" s="456"/>
      <c r="CV171" s="456"/>
      <c r="CW171" s="456"/>
      <c r="CX171" s="456"/>
      <c r="CY171" s="456"/>
      <c r="CZ171" s="456"/>
      <c r="DA171" s="456"/>
      <c r="DB171" s="456"/>
      <c r="DC171" s="456"/>
      <c r="DD171" s="456"/>
      <c r="DE171" s="456"/>
      <c r="DF171" s="456"/>
      <c r="DG171" s="456"/>
      <c r="DH171" s="456"/>
      <c r="DI171" s="456"/>
      <c r="DJ171" s="456"/>
      <c r="DK171" s="456"/>
      <c r="DL171" s="456"/>
      <c r="DM171" s="456"/>
      <c r="DN171" s="456"/>
      <c r="DO171" s="456"/>
      <c r="DP171" s="456"/>
      <c r="DQ171" s="456"/>
      <c r="DR171" s="456"/>
      <c r="DS171" s="456"/>
      <c r="DT171" s="456"/>
      <c r="DU171" s="456"/>
    </row>
    <row r="172" outlineLevel="1">
      <c r="A172" s="452"/>
      <c r="C172" s="476" t="str">
        <f t="shared" ref="C172:T172" si="154">CX24</f>
        <v/>
      </c>
      <c r="D172" s="2" t="str">
        <f t="shared" si="154"/>
        <v/>
      </c>
      <c r="E172" s="2" t="str">
        <f t="shared" si="154"/>
        <v/>
      </c>
      <c r="F172" s="2" t="str">
        <f t="shared" si="154"/>
        <v/>
      </c>
      <c r="G172" s="2" t="str">
        <f t="shared" si="154"/>
        <v/>
      </c>
      <c r="H172" s="2" t="str">
        <f t="shared" si="154"/>
        <v/>
      </c>
      <c r="I172" s="2" t="str">
        <f t="shared" si="154"/>
        <v/>
      </c>
      <c r="J172" s="2" t="str">
        <f t="shared" si="154"/>
        <v/>
      </c>
      <c r="K172" s="2" t="str">
        <f t="shared" si="154"/>
        <v/>
      </c>
      <c r="L172" s="2" t="str">
        <f t="shared" si="154"/>
        <v/>
      </c>
      <c r="M172" s="2" t="str">
        <f t="shared" si="154"/>
        <v/>
      </c>
      <c r="N172" s="2" t="str">
        <f t="shared" si="154"/>
        <v/>
      </c>
      <c r="O172" s="2" t="str">
        <f t="shared" si="154"/>
        <v/>
      </c>
      <c r="P172" s="2" t="str">
        <f t="shared" si="154"/>
        <v/>
      </c>
      <c r="Q172" s="2" t="str">
        <f t="shared" si="154"/>
        <v/>
      </c>
      <c r="R172" s="2" t="str">
        <f t="shared" si="154"/>
        <v/>
      </c>
      <c r="S172" s="2" t="str">
        <f t="shared" si="154"/>
        <v/>
      </c>
      <c r="T172" s="477" t="str">
        <f t="shared" si="154"/>
        <v/>
      </c>
      <c r="U172" s="2">
        <f t="shared" si="107"/>
        <v>1</v>
      </c>
      <c r="V172" s="2" t="str">
        <f t="shared" si="108"/>
        <v/>
      </c>
      <c r="W172" s="453"/>
      <c r="X172" s="454"/>
      <c r="Y172" s="454"/>
      <c r="Z172" s="454"/>
      <c r="AA172" s="454"/>
      <c r="AB172" s="454"/>
      <c r="AC172" s="454"/>
      <c r="AD172" s="454"/>
      <c r="AE172" s="454"/>
      <c r="AF172" s="454"/>
      <c r="AG172" s="454"/>
      <c r="AH172" s="454"/>
      <c r="AI172" s="454"/>
      <c r="AJ172" s="454"/>
      <c r="AK172" s="454"/>
      <c r="AL172" s="454"/>
      <c r="AM172" s="454"/>
      <c r="AN172" s="454"/>
      <c r="AO172" s="454"/>
      <c r="AP172" s="454"/>
      <c r="AQ172" s="454"/>
      <c r="AR172" s="454"/>
      <c r="AS172" s="454"/>
      <c r="AT172" s="454"/>
      <c r="AU172" s="454"/>
      <c r="AV172" s="454"/>
      <c r="AW172" s="454"/>
      <c r="AX172" s="454"/>
      <c r="AY172" s="454"/>
      <c r="AZ172" s="454"/>
      <c r="BA172" s="454"/>
      <c r="BB172" s="454"/>
      <c r="BC172" s="454"/>
      <c r="BD172" s="454"/>
      <c r="BE172" s="454"/>
      <c r="BF172" s="454"/>
      <c r="BG172" s="454"/>
      <c r="BH172" s="454"/>
      <c r="BI172" s="454"/>
      <c r="BJ172" s="454"/>
      <c r="BK172" s="454"/>
      <c r="BL172" s="454"/>
      <c r="BM172" s="454"/>
      <c r="BN172" s="454"/>
      <c r="BO172" s="449"/>
      <c r="BP172" s="446" t="s">
        <v>2</v>
      </c>
      <c r="BQ172" s="451"/>
      <c r="BR172" s="454"/>
      <c r="BS172" s="454"/>
      <c r="BT172" s="454"/>
      <c r="BU172" s="454"/>
      <c r="BV172" s="454"/>
      <c r="BW172" s="454"/>
      <c r="BX172" s="454"/>
      <c r="BY172" s="454"/>
      <c r="BZ172" s="454"/>
      <c r="CA172" s="456"/>
      <c r="CB172" s="456"/>
      <c r="CC172" s="456"/>
      <c r="CJ172" s="472" t="str">
        <f t="shared" ref="CJ172:CN172" si="155">B24</f>
        <v/>
      </c>
      <c r="CK172" s="454" t="str">
        <f t="shared" si="155"/>
        <v/>
      </c>
      <c r="CL172" s="454" t="str">
        <f t="shared" si="155"/>
        <v/>
      </c>
      <c r="CM172" s="454" t="str">
        <f t="shared" si="155"/>
        <v/>
      </c>
      <c r="CN172" s="474" t="str">
        <f t="shared" si="155"/>
        <v/>
      </c>
      <c r="CO172" s="456"/>
      <c r="CP172" s="502"/>
      <c r="CQ172" s="503"/>
      <c r="CR172" s="456"/>
      <c r="CS172" s="456"/>
      <c r="CT172" s="456"/>
      <c r="CU172" s="456"/>
      <c r="CV172" s="456"/>
      <c r="CW172" s="456"/>
      <c r="CX172" s="456"/>
      <c r="CY172" s="456"/>
      <c r="CZ172" s="456"/>
      <c r="DA172" s="456"/>
      <c r="DB172" s="456"/>
      <c r="DC172" s="456"/>
      <c r="DD172" s="456"/>
      <c r="DE172" s="456"/>
      <c r="DF172" s="456"/>
      <c r="DG172" s="456"/>
      <c r="DH172" s="456"/>
      <c r="DI172" s="456"/>
      <c r="DJ172" s="456"/>
      <c r="DK172" s="456"/>
      <c r="DL172" s="456"/>
      <c r="DM172" s="456"/>
      <c r="DN172" s="456"/>
      <c r="DO172" s="456"/>
      <c r="DP172" s="456"/>
      <c r="DQ172" s="456"/>
      <c r="DR172" s="456"/>
      <c r="DS172" s="456"/>
      <c r="DT172" s="456"/>
      <c r="DU172" s="456"/>
    </row>
    <row r="173" outlineLevel="1">
      <c r="A173" s="452"/>
      <c r="C173" s="476" t="str">
        <f t="shared" ref="C173:T173" si="156">CX25</f>
        <v/>
      </c>
      <c r="D173" s="2" t="str">
        <f t="shared" si="156"/>
        <v/>
      </c>
      <c r="E173" s="2" t="str">
        <f t="shared" si="156"/>
        <v/>
      </c>
      <c r="F173" s="2" t="str">
        <f t="shared" si="156"/>
        <v/>
      </c>
      <c r="G173" s="2" t="str">
        <f t="shared" si="156"/>
        <v/>
      </c>
      <c r="H173" s="2" t="str">
        <f t="shared" si="156"/>
        <v/>
      </c>
      <c r="I173" s="2" t="str">
        <f t="shared" si="156"/>
        <v/>
      </c>
      <c r="J173" s="2" t="str">
        <f t="shared" si="156"/>
        <v/>
      </c>
      <c r="K173" s="2" t="str">
        <f t="shared" si="156"/>
        <v/>
      </c>
      <c r="L173" s="2" t="str">
        <f t="shared" si="156"/>
        <v/>
      </c>
      <c r="M173" s="2" t="str">
        <f t="shared" si="156"/>
        <v/>
      </c>
      <c r="N173" s="2" t="str">
        <f t="shared" si="156"/>
        <v/>
      </c>
      <c r="O173" s="2" t="str">
        <f t="shared" si="156"/>
        <v/>
      </c>
      <c r="P173" s="2" t="str">
        <f t="shared" si="156"/>
        <v/>
      </c>
      <c r="Q173" s="2" t="str">
        <f t="shared" si="156"/>
        <v/>
      </c>
      <c r="R173" s="2" t="str">
        <f t="shared" si="156"/>
        <v/>
      </c>
      <c r="S173" s="2" t="str">
        <f t="shared" si="156"/>
        <v/>
      </c>
      <c r="T173" s="477" t="str">
        <f t="shared" si="156"/>
        <v/>
      </c>
      <c r="U173" s="2">
        <f t="shared" si="107"/>
        <v>1</v>
      </c>
      <c r="V173" s="2" t="str">
        <f t="shared" si="108"/>
        <v/>
      </c>
      <c r="W173" s="453"/>
      <c r="X173" s="454"/>
      <c r="Y173" s="454"/>
      <c r="Z173" s="454"/>
      <c r="AA173" s="454"/>
      <c r="AB173" s="454"/>
      <c r="AC173" s="454"/>
      <c r="AD173" s="454"/>
      <c r="AE173" s="454"/>
      <c r="AF173" s="454"/>
      <c r="AG173" s="454"/>
      <c r="AH173" s="454"/>
      <c r="AI173" s="454"/>
      <c r="AJ173" s="454"/>
      <c r="AK173" s="454"/>
      <c r="AL173" s="454"/>
      <c r="AM173" s="454"/>
      <c r="AN173" s="454"/>
      <c r="AO173" s="454"/>
      <c r="AP173" s="454"/>
      <c r="AQ173" s="454"/>
      <c r="AR173" s="454"/>
      <c r="AS173" s="454"/>
      <c r="AT173" s="454"/>
      <c r="AU173" s="454"/>
      <c r="AV173" s="454"/>
      <c r="AW173" s="454"/>
      <c r="AX173" s="454"/>
      <c r="AY173" s="454"/>
      <c r="AZ173" s="454"/>
      <c r="BA173" s="454"/>
      <c r="BB173" s="454"/>
      <c r="BC173" s="454"/>
      <c r="BD173" s="454"/>
      <c r="BE173" s="454"/>
      <c r="BF173" s="454"/>
      <c r="BG173" s="454"/>
      <c r="BH173" s="454"/>
      <c r="BI173" s="454"/>
      <c r="BJ173" s="454"/>
      <c r="BK173" s="454"/>
      <c r="BL173" s="454"/>
      <c r="BM173" s="454"/>
      <c r="BN173" s="454"/>
      <c r="BO173" s="449"/>
      <c r="BP173" s="446" t="s">
        <v>2</v>
      </c>
      <c r="BQ173" s="451"/>
      <c r="BR173" s="454"/>
      <c r="BS173" s="454"/>
      <c r="BT173" s="454"/>
      <c r="BU173" s="454"/>
      <c r="BV173" s="454"/>
      <c r="BW173" s="454"/>
      <c r="BX173" s="454"/>
      <c r="BY173" s="454"/>
      <c r="BZ173" s="454"/>
      <c r="CA173" s="456"/>
      <c r="CB173" s="456"/>
      <c r="CC173" s="456"/>
      <c r="CJ173" s="472" t="str">
        <f t="shared" ref="CJ173:CN173" si="157">B25</f>
        <v>Marketing Data</v>
      </c>
      <c r="CK173" s="454" t="str">
        <f t="shared" si="157"/>
        <v/>
      </c>
      <c r="CL173" s="454" t="str">
        <f t="shared" si="157"/>
        <v/>
      </c>
      <c r="CM173" s="454" t="str">
        <f t="shared" si="157"/>
        <v/>
      </c>
      <c r="CN173" s="474" t="str">
        <f t="shared" si="157"/>
        <v/>
      </c>
      <c r="CO173" s="456"/>
      <c r="CP173" s="504"/>
      <c r="CQ173" s="505"/>
      <c r="CR173" s="456"/>
      <c r="CS173" s="456"/>
      <c r="CT173" s="456"/>
      <c r="CU173" s="456"/>
      <c r="CV173" s="456"/>
      <c r="CW173" s="456"/>
      <c r="CX173" s="456"/>
      <c r="CY173" s="456"/>
      <c r="CZ173" s="456"/>
      <c r="DA173" s="456"/>
      <c r="DB173" s="456"/>
      <c r="DC173" s="456"/>
      <c r="DD173" s="456"/>
      <c r="DE173" s="456"/>
      <c r="DF173" s="456"/>
      <c r="DG173" s="456"/>
      <c r="DH173" s="456"/>
      <c r="DI173" s="456"/>
      <c r="DJ173" s="456"/>
      <c r="DK173" s="456"/>
      <c r="DL173" s="456"/>
      <c r="DM173" s="456"/>
      <c r="DN173" s="456"/>
      <c r="DO173" s="456"/>
      <c r="DP173" s="456"/>
      <c r="DQ173" s="456"/>
      <c r="DR173" s="456"/>
      <c r="DS173" s="456"/>
      <c r="DT173" s="456"/>
      <c r="DU173" s="456"/>
    </row>
    <row r="174" outlineLevel="1">
      <c r="A174" s="452"/>
      <c r="C174" s="506"/>
      <c r="D174" s="507"/>
      <c r="E174" s="507"/>
      <c r="F174" s="507"/>
      <c r="G174" s="507"/>
      <c r="H174" s="507"/>
      <c r="I174" s="507"/>
      <c r="J174" s="507"/>
      <c r="K174" s="507"/>
      <c r="L174" s="507"/>
      <c r="M174" s="507"/>
      <c r="N174" s="507"/>
      <c r="O174" s="507"/>
      <c r="P174" s="507"/>
      <c r="Q174" s="507"/>
      <c r="R174" s="507"/>
      <c r="S174" s="507"/>
      <c r="T174" s="508"/>
      <c r="U174" s="2">
        <f t="shared" si="107"/>
        <v>1</v>
      </c>
      <c r="W174" s="453"/>
      <c r="X174" s="454"/>
      <c r="Y174" s="454"/>
      <c r="Z174" s="454"/>
      <c r="AA174" s="454"/>
      <c r="AB174" s="454"/>
      <c r="AC174" s="454"/>
      <c r="AD174" s="454"/>
      <c r="AE174" s="454"/>
      <c r="AF174" s="454"/>
      <c r="AG174" s="454"/>
      <c r="AH174" s="454"/>
      <c r="AI174" s="454"/>
      <c r="AJ174" s="454"/>
      <c r="AK174" s="454"/>
      <c r="AL174" s="454"/>
      <c r="AM174" s="454"/>
      <c r="AN174" s="454"/>
      <c r="AO174" s="454"/>
      <c r="AP174" s="454"/>
      <c r="AQ174" s="454"/>
      <c r="AR174" s="454"/>
      <c r="AS174" s="454"/>
      <c r="AT174" s="454"/>
      <c r="AU174" s="454"/>
      <c r="AV174" s="454"/>
      <c r="AW174" s="454"/>
      <c r="AX174" s="454"/>
      <c r="AY174" s="454"/>
      <c r="AZ174" s="454"/>
      <c r="BA174" s="454"/>
      <c r="BB174" s="454"/>
      <c r="BC174" s="454"/>
      <c r="BD174" s="454"/>
      <c r="BE174" s="454"/>
      <c r="BF174" s="454"/>
      <c r="BG174" s="454"/>
      <c r="BH174" s="454"/>
      <c r="BI174" s="454"/>
      <c r="BJ174" s="454"/>
      <c r="BK174" s="454"/>
      <c r="BL174" s="454"/>
      <c r="BM174" s="454"/>
      <c r="BN174" s="454"/>
      <c r="BO174" s="449"/>
      <c r="BP174" s="446" t="s">
        <v>2</v>
      </c>
      <c r="BQ174" s="451"/>
      <c r="BR174" s="454"/>
      <c r="BS174" s="454"/>
      <c r="BT174" s="454"/>
      <c r="BU174" s="454"/>
      <c r="BV174" s="454"/>
      <c r="BW174" s="454"/>
      <c r="BX174" s="454"/>
      <c r="BY174" s="454"/>
      <c r="BZ174" s="454"/>
      <c r="CA174" s="456"/>
      <c r="CB174" s="456"/>
      <c r="CC174" s="456"/>
      <c r="CJ174" s="472" t="str">
        <f t="shared" ref="CJ174:CN174" si="158">B26</f>
        <v>Source</v>
      </c>
      <c r="CK174" s="454" t="str">
        <f t="shared" si="158"/>
        <v>Referral</v>
      </c>
      <c r="CL174" s="454" t="str">
        <f t="shared" si="158"/>
        <v/>
      </c>
      <c r="CM174" s="454" t="str">
        <f t="shared" si="158"/>
        <v/>
      </c>
      <c r="CN174" s="474" t="str">
        <f t="shared" si="158"/>
        <v/>
      </c>
      <c r="CO174" s="456"/>
      <c r="CP174" s="456"/>
      <c r="CQ174" s="456"/>
      <c r="CR174" s="456"/>
      <c r="CS174" s="456"/>
      <c r="CT174" s="456"/>
      <c r="CU174" s="456"/>
      <c r="CV174" s="456"/>
      <c r="CW174" s="456"/>
      <c r="CX174" s="456"/>
      <c r="CY174" s="456"/>
      <c r="CZ174" s="456"/>
      <c r="DA174" s="456"/>
      <c r="DB174" s="456"/>
      <c r="DC174" s="456"/>
      <c r="DD174" s="456"/>
      <c r="DE174" s="456"/>
      <c r="DF174" s="456"/>
      <c r="DG174" s="456"/>
      <c r="DH174" s="456"/>
      <c r="DI174" s="456"/>
      <c r="DJ174" s="456"/>
      <c r="DK174" s="456"/>
      <c r="DL174" s="456"/>
      <c r="DM174" s="456"/>
      <c r="DN174" s="456"/>
      <c r="DO174" s="456"/>
      <c r="DP174" s="456"/>
      <c r="DQ174" s="456"/>
      <c r="DR174" s="456"/>
      <c r="DS174" s="456"/>
      <c r="DT174" s="456"/>
      <c r="DU174" s="456"/>
    </row>
    <row r="175" outlineLevel="1">
      <c r="A175" s="452"/>
      <c r="W175" s="453"/>
      <c r="X175" s="454"/>
      <c r="Y175" s="454"/>
      <c r="Z175" s="454"/>
      <c r="AA175" s="454"/>
      <c r="AB175" s="454"/>
      <c r="AC175" s="454"/>
      <c r="AD175" s="454"/>
      <c r="AE175" s="454"/>
      <c r="AF175" s="454"/>
      <c r="AG175" s="454"/>
      <c r="AH175" s="454"/>
      <c r="AI175" s="454"/>
      <c r="AJ175" s="454"/>
      <c r="AK175" s="454"/>
      <c r="AL175" s="454"/>
      <c r="AM175" s="454"/>
      <c r="AN175" s="454"/>
      <c r="AO175" s="454"/>
      <c r="AP175" s="454"/>
      <c r="AQ175" s="454"/>
      <c r="AR175" s="454"/>
      <c r="AS175" s="454"/>
      <c r="AT175" s="454"/>
      <c r="AU175" s="454"/>
      <c r="AV175" s="454"/>
      <c r="AW175" s="454"/>
      <c r="AX175" s="454"/>
      <c r="AY175" s="454"/>
      <c r="AZ175" s="454"/>
      <c r="BA175" s="454"/>
      <c r="BB175" s="454"/>
      <c r="BC175" s="454"/>
      <c r="BD175" s="454"/>
      <c r="BE175" s="454"/>
      <c r="BF175" s="454"/>
      <c r="BG175" s="454"/>
      <c r="BH175" s="454"/>
      <c r="BI175" s="454"/>
      <c r="BJ175" s="454"/>
      <c r="BK175" s="454"/>
      <c r="BL175" s="454"/>
      <c r="BM175" s="454"/>
      <c r="BN175" s="454"/>
      <c r="BO175" s="449"/>
      <c r="BP175" s="446" t="s">
        <v>2</v>
      </c>
      <c r="BQ175" s="451"/>
      <c r="BR175" s="454"/>
      <c r="BS175" s="509" t="str">
        <f>IFERROR(__xludf.DUMMYFUNCTION("filter(D48:M54,D31:M31&lt;&gt;0)"),"")</f>
        <v/>
      </c>
      <c r="BT175" s="510"/>
      <c r="BU175" s="510"/>
      <c r="BV175" s="510"/>
      <c r="BW175" s="510"/>
      <c r="BX175" s="510"/>
      <c r="BY175" s="510"/>
      <c r="BZ175" s="510"/>
      <c r="CA175" s="511"/>
      <c r="CB175" s="512"/>
      <c r="CC175" s="456"/>
      <c r="CJ175" s="513" t="str">
        <f t="shared" ref="CJ175:CN175" si="159">B27</f>
        <v/>
      </c>
      <c r="CK175" s="514" t="str">
        <f t="shared" si="159"/>
        <v/>
      </c>
      <c r="CL175" s="514" t="str">
        <f t="shared" si="159"/>
        <v/>
      </c>
      <c r="CM175" s="514" t="str">
        <f t="shared" si="159"/>
        <v/>
      </c>
      <c r="CN175" s="515" t="str">
        <f t="shared" si="159"/>
        <v/>
      </c>
      <c r="CO175" s="456"/>
      <c r="CP175" s="456"/>
      <c r="CQ175" s="456"/>
      <c r="CR175" s="456"/>
      <c r="CS175" s="456"/>
      <c r="CT175" s="456"/>
      <c r="CU175" s="456"/>
      <c r="CV175" s="456"/>
      <c r="CW175" s="456"/>
      <c r="CX175" s="456"/>
      <c r="CY175" s="456"/>
      <c r="CZ175" s="456"/>
      <c r="DA175" s="456"/>
      <c r="DB175" s="456"/>
      <c r="DC175" s="456"/>
      <c r="DD175" s="456"/>
      <c r="DE175" s="456"/>
      <c r="DF175" s="456"/>
      <c r="DG175" s="456"/>
      <c r="DH175" s="456"/>
      <c r="DI175" s="456"/>
      <c r="DJ175" s="456"/>
      <c r="DK175" s="456"/>
      <c r="DL175" s="456"/>
      <c r="DM175" s="456"/>
      <c r="DN175" s="456"/>
      <c r="DO175" s="456"/>
      <c r="DP175" s="456"/>
      <c r="DQ175" s="456"/>
      <c r="DR175" s="456"/>
      <c r="DS175" s="456"/>
      <c r="DT175" s="456"/>
      <c r="DU175" s="456"/>
    </row>
    <row r="176" outlineLevel="1">
      <c r="A176" s="452"/>
      <c r="C176" s="108" t="s">
        <v>218</v>
      </c>
      <c r="W176" s="453"/>
      <c r="X176" s="454"/>
      <c r="Y176" s="454"/>
      <c r="Z176" s="454"/>
      <c r="AA176" s="454"/>
      <c r="AB176" s="454"/>
      <c r="AC176" s="454"/>
      <c r="AD176" s="454"/>
      <c r="AE176" s="454"/>
      <c r="AF176" s="454"/>
      <c r="AG176" s="454"/>
      <c r="AH176" s="454"/>
      <c r="AI176" s="454"/>
      <c r="AJ176" s="454"/>
      <c r="AK176" s="454"/>
      <c r="AL176" s="454"/>
      <c r="AM176" s="454"/>
      <c r="AN176" s="454"/>
      <c r="AO176" s="454"/>
      <c r="AP176" s="454"/>
      <c r="AQ176" s="454"/>
      <c r="AR176" s="454"/>
      <c r="AS176" s="454"/>
      <c r="AT176" s="454"/>
      <c r="AU176" s="454"/>
      <c r="AV176" s="454"/>
      <c r="AW176" s="454"/>
      <c r="AX176" s="454"/>
      <c r="AY176" s="454"/>
      <c r="AZ176" s="454"/>
      <c r="BA176" s="454"/>
      <c r="BB176" s="454"/>
      <c r="BC176" s="454"/>
      <c r="BD176" s="454"/>
      <c r="BE176" s="454"/>
      <c r="BF176" s="454"/>
      <c r="BG176" s="454"/>
      <c r="BH176" s="454"/>
      <c r="BI176" s="454"/>
      <c r="BJ176" s="454"/>
      <c r="BK176" s="454"/>
      <c r="BL176" s="454"/>
      <c r="BM176" s="454"/>
      <c r="BN176" s="454"/>
      <c r="BO176" s="449"/>
      <c r="BP176" s="446" t="s">
        <v>2</v>
      </c>
      <c r="BQ176" s="451"/>
      <c r="BR176" s="454"/>
      <c r="BS176" s="472"/>
      <c r="BT176" s="454"/>
      <c r="BU176" s="454"/>
      <c r="BV176" s="454"/>
      <c r="BW176" s="454"/>
      <c r="BX176" s="454"/>
      <c r="BY176" s="454"/>
      <c r="BZ176" s="454"/>
      <c r="CA176" s="456"/>
      <c r="CB176" s="516"/>
      <c r="CC176" s="456"/>
      <c r="CD176" s="454" t="str">
        <f t="shared" ref="CD176:CD178" si="160">B28</f>
        <v/>
      </c>
      <c r="CE176" s="456"/>
      <c r="CF176" s="456"/>
      <c r="CG176" s="456"/>
      <c r="CH176" s="456"/>
      <c r="CI176" s="456"/>
      <c r="CJ176" s="456"/>
      <c r="CK176" s="456"/>
      <c r="CL176" s="456"/>
      <c r="CM176" s="456"/>
      <c r="CN176" s="456"/>
      <c r="CO176" s="456"/>
      <c r="CP176" s="456"/>
      <c r="CQ176" s="456"/>
      <c r="CR176" s="456"/>
      <c r="CS176" s="456"/>
      <c r="CT176" s="456"/>
      <c r="CU176" s="456"/>
      <c r="CV176" s="456"/>
      <c r="CW176" s="456"/>
      <c r="CX176" s="456"/>
      <c r="CY176" s="456"/>
      <c r="CZ176" s="456"/>
      <c r="DA176" s="456"/>
      <c r="DB176" s="456"/>
      <c r="DC176" s="456"/>
      <c r="DD176" s="456"/>
      <c r="DE176" s="456"/>
      <c r="DF176" s="456"/>
      <c r="DG176" s="456"/>
      <c r="DH176" s="456"/>
      <c r="DI176" s="456"/>
      <c r="DJ176" s="456"/>
      <c r="DK176" s="456"/>
      <c r="DL176" s="456"/>
      <c r="DM176" s="456"/>
      <c r="DN176" s="456"/>
      <c r="DO176" s="456"/>
      <c r="DP176" s="456"/>
      <c r="DQ176" s="456"/>
      <c r="DR176" s="456"/>
      <c r="DS176" s="456"/>
      <c r="DT176" s="456"/>
      <c r="DU176" s="456"/>
    </row>
    <row r="177" outlineLevel="1">
      <c r="A177" s="452"/>
      <c r="C177" s="517"/>
      <c r="D177" s="518"/>
      <c r="E177" s="518"/>
      <c r="F177" s="518"/>
      <c r="G177" s="518"/>
      <c r="H177" s="518"/>
      <c r="I177" s="518"/>
      <c r="J177" s="518"/>
      <c r="K177" s="518"/>
      <c r="L177" s="518"/>
      <c r="M177" s="518"/>
      <c r="N177" s="518"/>
      <c r="O177" s="518"/>
      <c r="P177" s="518"/>
      <c r="Q177" s="518"/>
      <c r="R177" s="518"/>
      <c r="S177" s="518"/>
      <c r="T177" s="469"/>
      <c r="U177" s="2">
        <f t="shared" ref="U177:U195" si="161">iF(C$177="",1,2)</f>
        <v>1</v>
      </c>
      <c r="W177" s="453"/>
      <c r="X177" s="454"/>
      <c r="Y177" s="454"/>
      <c r="Z177" s="454"/>
      <c r="AA177" s="454"/>
      <c r="AB177" s="454"/>
      <c r="AC177" s="454"/>
      <c r="AD177" s="454"/>
      <c r="AE177" s="454"/>
      <c r="AF177" s="454"/>
      <c r="AG177" s="454"/>
      <c r="AH177" s="454"/>
      <c r="AI177" s="454"/>
      <c r="AJ177" s="454"/>
      <c r="AK177" s="454"/>
      <c r="AL177" s="454"/>
      <c r="AM177" s="454"/>
      <c r="AN177" s="454"/>
      <c r="AO177" s="454"/>
      <c r="AP177" s="454"/>
      <c r="AQ177" s="454"/>
      <c r="AR177" s="454"/>
      <c r="AS177" s="454"/>
      <c r="AT177" s="454"/>
      <c r="AU177" s="454"/>
      <c r="AV177" s="454"/>
      <c r="AW177" s="454"/>
      <c r="AX177" s="454"/>
      <c r="AY177" s="454"/>
      <c r="AZ177" s="454"/>
      <c r="BA177" s="454"/>
      <c r="BB177" s="454"/>
      <c r="BC177" s="454"/>
      <c r="BD177" s="454"/>
      <c r="BE177" s="454"/>
      <c r="BF177" s="454"/>
      <c r="BG177" s="454"/>
      <c r="BH177" s="454"/>
      <c r="BI177" s="454"/>
      <c r="BJ177" s="454"/>
      <c r="BK177" s="454"/>
      <c r="BL177" s="454"/>
      <c r="BM177" s="454"/>
      <c r="BN177" s="454"/>
      <c r="BO177" s="449"/>
      <c r="BP177" s="446" t="s">
        <v>2</v>
      </c>
      <c r="BQ177" s="451"/>
      <c r="BR177" s="454"/>
      <c r="BS177" s="472"/>
      <c r="BT177" s="454"/>
      <c r="BU177" s="454"/>
      <c r="BV177" s="454"/>
      <c r="BW177" s="454"/>
      <c r="BX177" s="454"/>
      <c r="BY177" s="454"/>
      <c r="BZ177" s="454"/>
      <c r="CA177" s="456"/>
      <c r="CB177" s="516"/>
      <c r="CC177" s="456"/>
      <c r="CD177" s="454" t="str">
        <f t="shared" si="160"/>
        <v/>
      </c>
      <c r="CE177" s="456"/>
      <c r="CF177" s="456"/>
      <c r="CG177" s="456"/>
      <c r="CH177" s="456"/>
      <c r="CI177" s="456"/>
      <c r="CJ177" s="456"/>
      <c r="CK177" s="456"/>
      <c r="CL177" s="456"/>
      <c r="CM177" s="456"/>
      <c r="CN177" s="456"/>
      <c r="CO177" s="456"/>
      <c r="CP177" s="456"/>
      <c r="CQ177" s="456"/>
      <c r="CR177" s="456"/>
      <c r="CS177" s="456"/>
      <c r="CT177" s="456"/>
      <c r="CU177" s="456"/>
      <c r="CV177" s="456"/>
      <c r="CW177" s="456"/>
      <c r="CX177" s="456"/>
      <c r="CY177" s="456"/>
      <c r="CZ177" s="456"/>
      <c r="DA177" s="456"/>
      <c r="DB177" s="456"/>
      <c r="DC177" s="456"/>
      <c r="DD177" s="456"/>
      <c r="DE177" s="456"/>
      <c r="DF177" s="456"/>
      <c r="DG177" s="456"/>
      <c r="DH177" s="456"/>
      <c r="DI177" s="456"/>
      <c r="DJ177" s="456"/>
      <c r="DK177" s="456"/>
      <c r="DL177" s="456"/>
      <c r="DM177" s="456"/>
      <c r="DN177" s="456"/>
      <c r="DO177" s="456"/>
      <c r="DP177" s="456"/>
      <c r="DQ177" s="456"/>
      <c r="DR177" s="456"/>
      <c r="DS177" s="456"/>
      <c r="DT177" s="456"/>
      <c r="DU177" s="456"/>
    </row>
    <row r="178" outlineLevel="1">
      <c r="A178" s="452"/>
      <c r="C178" s="519"/>
      <c r="D178" s="520"/>
      <c r="E178" s="520"/>
      <c r="H178" s="520"/>
      <c r="I178" s="520"/>
      <c r="J178" s="520"/>
      <c r="K178" s="520"/>
      <c r="L178" s="520"/>
      <c r="M178" s="520"/>
      <c r="N178" s="520"/>
      <c r="T178" s="477"/>
      <c r="U178" s="2">
        <f t="shared" si="161"/>
        <v>1</v>
      </c>
      <c r="W178" s="453"/>
      <c r="X178" s="454"/>
      <c r="Y178" s="454"/>
      <c r="Z178" s="454"/>
      <c r="AA178" s="454"/>
      <c r="AB178" s="454"/>
      <c r="AC178" s="454"/>
      <c r="AD178" s="454"/>
      <c r="AE178" s="454"/>
      <c r="AF178" s="454"/>
      <c r="AG178" s="454"/>
      <c r="AH178" s="454"/>
      <c r="AI178" s="454"/>
      <c r="AJ178" s="454"/>
      <c r="AK178" s="454"/>
      <c r="AL178" s="454"/>
      <c r="AM178" s="454"/>
      <c r="AN178" s="454"/>
      <c r="AO178" s="454"/>
      <c r="AP178" s="454"/>
      <c r="AQ178" s="454"/>
      <c r="AR178" s="454"/>
      <c r="AS178" s="454"/>
      <c r="AT178" s="454"/>
      <c r="AU178" s="454"/>
      <c r="AV178" s="454"/>
      <c r="AW178" s="454"/>
      <c r="AX178" s="454"/>
      <c r="AY178" s="454"/>
      <c r="AZ178" s="454"/>
      <c r="BA178" s="454"/>
      <c r="BB178" s="454"/>
      <c r="BC178" s="454"/>
      <c r="BD178" s="454"/>
      <c r="BE178" s="454"/>
      <c r="BF178" s="454"/>
      <c r="BG178" s="454"/>
      <c r="BH178" s="454"/>
      <c r="BI178" s="454"/>
      <c r="BJ178" s="454"/>
      <c r="BK178" s="454"/>
      <c r="BL178" s="454"/>
      <c r="BM178" s="454"/>
      <c r="BN178" s="454"/>
      <c r="BO178" s="449"/>
      <c r="BP178" s="446" t="s">
        <v>2</v>
      </c>
      <c r="BQ178" s="451"/>
      <c r="BR178" s="454"/>
      <c r="BS178" s="472"/>
      <c r="BT178" s="454"/>
      <c r="BU178" s="454"/>
      <c r="BV178" s="454"/>
      <c r="BW178" s="454"/>
      <c r="BX178" s="454"/>
      <c r="BY178" s="454"/>
      <c r="BZ178" s="454"/>
      <c r="CA178" s="456"/>
      <c r="CB178" s="516"/>
      <c r="CC178" s="456"/>
      <c r="CD178" s="454" t="str">
        <f t="shared" si="160"/>
        <v/>
      </c>
      <c r="CE178" s="456"/>
      <c r="CF178" s="456"/>
      <c r="CG178" s="456"/>
      <c r="CH178" s="456"/>
      <c r="CI178" s="456"/>
      <c r="CJ178" s="456"/>
      <c r="CK178" s="456"/>
      <c r="CL178" s="456"/>
      <c r="CM178" s="456"/>
      <c r="CN178" s="456"/>
      <c r="CO178" s="456"/>
      <c r="CP178" s="456"/>
      <c r="CQ178" s="456"/>
      <c r="CR178" s="456"/>
      <c r="CS178" s="456"/>
      <c r="CT178" s="456"/>
      <c r="CU178" s="456"/>
      <c r="CV178" s="456"/>
      <c r="CW178" s="456"/>
      <c r="CX178" s="456"/>
      <c r="CY178" s="456"/>
      <c r="CZ178" s="456"/>
      <c r="DA178" s="456"/>
      <c r="DB178" s="456"/>
      <c r="DC178" s="456"/>
      <c r="DD178" s="456"/>
      <c r="DE178" s="456"/>
      <c r="DF178" s="456"/>
      <c r="DG178" s="456"/>
      <c r="DH178" s="456"/>
      <c r="DI178" s="456"/>
      <c r="DJ178" s="456"/>
      <c r="DK178" s="456"/>
      <c r="DL178" s="456"/>
      <c r="DM178" s="456"/>
      <c r="DN178" s="456"/>
      <c r="DO178" s="456"/>
      <c r="DP178" s="456"/>
      <c r="DQ178" s="456"/>
      <c r="DR178" s="456"/>
      <c r="DS178" s="456"/>
      <c r="DT178" s="456"/>
      <c r="DU178" s="456"/>
    </row>
    <row r="179" outlineLevel="1">
      <c r="A179" s="452"/>
      <c r="C179" s="519"/>
      <c r="T179" s="477"/>
      <c r="U179" s="2">
        <f t="shared" si="161"/>
        <v>1</v>
      </c>
      <c r="W179" s="453"/>
      <c r="X179" s="454"/>
      <c r="Y179" s="454"/>
      <c r="Z179" s="454"/>
      <c r="AA179" s="454"/>
      <c r="AB179" s="454"/>
      <c r="AC179" s="454"/>
      <c r="AD179" s="454"/>
      <c r="AE179" s="454"/>
      <c r="AF179" s="454"/>
      <c r="AG179" s="454"/>
      <c r="AH179" s="454"/>
      <c r="AI179" s="454"/>
      <c r="AJ179" s="454"/>
      <c r="AK179" s="454"/>
      <c r="AL179" s="454"/>
      <c r="AM179" s="454"/>
      <c r="AN179" s="454"/>
      <c r="AO179" s="454"/>
      <c r="AP179" s="454"/>
      <c r="AQ179" s="454"/>
      <c r="AR179" s="454"/>
      <c r="AS179" s="454"/>
      <c r="AT179" s="454"/>
      <c r="AU179" s="454"/>
      <c r="AV179" s="454"/>
      <c r="AW179" s="454"/>
      <c r="AX179" s="454"/>
      <c r="AY179" s="454"/>
      <c r="AZ179" s="454"/>
      <c r="BA179" s="454"/>
      <c r="BB179" s="454"/>
      <c r="BC179" s="454"/>
      <c r="BD179" s="454"/>
      <c r="BE179" s="454"/>
      <c r="BF179" s="454"/>
      <c r="BG179" s="454"/>
      <c r="BH179" s="454"/>
      <c r="BI179" s="454"/>
      <c r="BJ179" s="454"/>
      <c r="BK179" s="454"/>
      <c r="BL179" s="454"/>
      <c r="BM179" s="454"/>
      <c r="BN179" s="454"/>
      <c r="BO179" s="449"/>
      <c r="BP179" s="446" t="s">
        <v>2</v>
      </c>
      <c r="BQ179" s="451"/>
      <c r="BR179" s="454"/>
      <c r="BS179" s="472"/>
      <c r="BT179" s="454"/>
      <c r="BU179" s="454"/>
      <c r="BV179" s="454"/>
      <c r="BW179" s="454"/>
      <c r="BX179" s="454"/>
      <c r="BY179" s="454"/>
      <c r="BZ179" s="454"/>
      <c r="CA179" s="456"/>
      <c r="CB179" s="516"/>
      <c r="CC179" s="456"/>
      <c r="CD179" s="456"/>
      <c r="CE179" s="456"/>
      <c r="CF179" s="456"/>
      <c r="CG179" s="456"/>
      <c r="CH179" s="456"/>
      <c r="CI179" s="456"/>
      <c r="CJ179" s="456"/>
      <c r="CK179" s="456"/>
      <c r="CL179" s="456"/>
      <c r="CM179" s="456"/>
      <c r="CN179" s="456"/>
      <c r="CO179" s="456"/>
      <c r="CP179" s="456"/>
      <c r="CQ179" s="456"/>
      <c r="CR179" s="456"/>
      <c r="CS179" s="456"/>
      <c r="CT179" s="456"/>
      <c r="CU179" s="456"/>
      <c r="CV179" s="456"/>
      <c r="CW179" s="456"/>
      <c r="CX179" s="456"/>
      <c r="CY179" s="456"/>
      <c r="CZ179" s="456"/>
      <c r="DA179" s="456"/>
      <c r="DB179" s="456"/>
      <c r="DC179" s="456"/>
      <c r="DD179" s="456"/>
      <c r="DE179" s="456"/>
      <c r="DF179" s="456"/>
      <c r="DG179" s="456"/>
      <c r="DH179" s="456"/>
      <c r="DI179" s="456"/>
      <c r="DJ179" s="456"/>
      <c r="DK179" s="456"/>
      <c r="DL179" s="456"/>
      <c r="DM179" s="456"/>
      <c r="DN179" s="456"/>
      <c r="DO179" s="456"/>
      <c r="DP179" s="456"/>
      <c r="DQ179" s="456"/>
      <c r="DR179" s="456"/>
      <c r="DS179" s="456"/>
      <c r="DT179" s="456"/>
      <c r="DU179" s="456"/>
    </row>
    <row r="180" outlineLevel="1">
      <c r="A180" s="452"/>
      <c r="C180" s="519"/>
      <c r="H180" s="520"/>
      <c r="T180" s="477"/>
      <c r="U180" s="2">
        <f t="shared" si="161"/>
        <v>1</v>
      </c>
      <c r="W180" s="453"/>
      <c r="X180" s="454"/>
      <c r="Y180" s="454"/>
      <c r="Z180" s="454"/>
      <c r="AA180" s="454"/>
      <c r="AB180" s="454"/>
      <c r="AC180" s="454"/>
      <c r="AD180" s="454"/>
      <c r="AE180" s="454"/>
      <c r="AF180" s="454"/>
      <c r="AG180" s="454"/>
      <c r="AH180" s="454"/>
      <c r="AI180" s="454"/>
      <c r="AJ180" s="454"/>
      <c r="AK180" s="454"/>
      <c r="AL180" s="454"/>
      <c r="AM180" s="454"/>
      <c r="AN180" s="454"/>
      <c r="AO180" s="454"/>
      <c r="AP180" s="454"/>
      <c r="AQ180" s="454"/>
      <c r="AR180" s="454"/>
      <c r="AS180" s="454"/>
      <c r="AT180" s="454"/>
      <c r="AU180" s="454"/>
      <c r="AV180" s="454"/>
      <c r="AW180" s="454"/>
      <c r="AX180" s="454"/>
      <c r="AY180" s="454"/>
      <c r="AZ180" s="454"/>
      <c r="BA180" s="454"/>
      <c r="BB180" s="454"/>
      <c r="BC180" s="454"/>
      <c r="BD180" s="454"/>
      <c r="BE180" s="454"/>
      <c r="BF180" s="454"/>
      <c r="BG180" s="454"/>
      <c r="BH180" s="454"/>
      <c r="BI180" s="454"/>
      <c r="BJ180" s="454"/>
      <c r="BK180" s="454"/>
      <c r="BL180" s="454"/>
      <c r="BM180" s="454"/>
      <c r="BN180" s="454"/>
      <c r="BO180" s="449"/>
      <c r="BP180" s="446" t="s">
        <v>2</v>
      </c>
      <c r="BQ180" s="451"/>
      <c r="BR180" s="454"/>
      <c r="BS180" s="472"/>
      <c r="BT180" s="454"/>
      <c r="BU180" s="454"/>
      <c r="BV180" s="454"/>
      <c r="BW180" s="454"/>
      <c r="BX180" s="454"/>
      <c r="BY180" s="454"/>
      <c r="BZ180" s="454"/>
      <c r="CA180" s="456"/>
      <c r="CB180" s="516"/>
      <c r="CC180" s="456"/>
      <c r="CD180" s="456"/>
      <c r="CE180" s="456"/>
      <c r="CF180" s="456"/>
      <c r="CG180" s="456"/>
      <c r="CH180" s="456"/>
      <c r="CI180" s="456"/>
      <c r="CJ180" s="456"/>
      <c r="CK180" s="456"/>
      <c r="CL180" s="456"/>
      <c r="CM180" s="521" t="str">
        <f t="shared" ref="CM180:DB180" si="162">F245</f>
        <v/>
      </c>
      <c r="CN180" s="522" t="str">
        <f t="shared" si="162"/>
        <v/>
      </c>
      <c r="CO180" s="522" t="str">
        <f t="shared" si="162"/>
        <v/>
      </c>
      <c r="CP180" s="522" t="str">
        <f t="shared" si="162"/>
        <v/>
      </c>
      <c r="CQ180" s="522" t="str">
        <f t="shared" si="162"/>
        <v/>
      </c>
      <c r="CR180" s="522">
        <f t="shared" si="162"/>
        <v>0</v>
      </c>
      <c r="CS180" s="523">
        <f t="shared" si="162"/>
        <v>0</v>
      </c>
      <c r="CT180" s="523">
        <f t="shared" si="162"/>
        <v>0</v>
      </c>
      <c r="CU180" s="523">
        <f t="shared" si="162"/>
        <v>0</v>
      </c>
      <c r="CV180" s="523">
        <f t="shared" si="162"/>
        <v>0</v>
      </c>
      <c r="CW180" s="523">
        <f t="shared" si="162"/>
        <v>0</v>
      </c>
      <c r="CX180" s="523">
        <f t="shared" si="162"/>
        <v>0</v>
      </c>
      <c r="CY180" s="523">
        <f t="shared" si="162"/>
        <v>0</v>
      </c>
      <c r="CZ180" s="522">
        <f t="shared" si="162"/>
        <v>0</v>
      </c>
      <c r="DA180" s="522" t="str">
        <f t="shared" si="162"/>
        <v>#DIV/0!</v>
      </c>
      <c r="DB180" s="524">
        <f t="shared" si="162"/>
        <v>0</v>
      </c>
      <c r="DC180" s="456"/>
      <c r="DD180" s="456"/>
      <c r="DE180" s="456"/>
      <c r="DF180" s="456"/>
      <c r="DG180" s="456"/>
      <c r="DH180" s="456"/>
      <c r="DI180" s="456"/>
      <c r="DJ180" s="456"/>
      <c r="DK180" s="456"/>
      <c r="DL180" s="456"/>
      <c r="DM180" s="456"/>
      <c r="DN180" s="456"/>
      <c r="DO180" s="456"/>
      <c r="DP180" s="456"/>
      <c r="DQ180" s="456"/>
      <c r="DR180" s="456"/>
      <c r="DS180" s="456"/>
      <c r="DT180" s="456"/>
      <c r="DU180" s="456"/>
    </row>
    <row r="181" outlineLevel="1">
      <c r="A181" s="452"/>
      <c r="C181" s="519"/>
      <c r="D181" s="520"/>
      <c r="E181" s="520"/>
      <c r="F181" s="520"/>
      <c r="G181" s="520"/>
      <c r="H181" s="520"/>
      <c r="I181" s="520"/>
      <c r="J181" s="520"/>
      <c r="K181" s="525"/>
      <c r="L181" s="525"/>
      <c r="M181" s="525"/>
      <c r="N181" s="525"/>
      <c r="O181" s="520"/>
      <c r="P181" s="520"/>
      <c r="T181" s="526"/>
      <c r="U181" s="2">
        <f t="shared" si="161"/>
        <v>1</v>
      </c>
      <c r="W181" s="453"/>
      <c r="X181" s="454"/>
      <c r="Y181" s="454"/>
      <c r="Z181" s="454"/>
      <c r="AA181" s="454"/>
      <c r="AB181" s="454"/>
      <c r="AC181" s="454"/>
      <c r="AD181" s="454"/>
      <c r="AE181" s="454"/>
      <c r="AF181" s="454"/>
      <c r="AG181" s="454"/>
      <c r="AH181" s="454"/>
      <c r="AI181" s="454"/>
      <c r="AJ181" s="454"/>
      <c r="AK181" s="454"/>
      <c r="AL181" s="454"/>
      <c r="AM181" s="454"/>
      <c r="AN181" s="454"/>
      <c r="AO181" s="454"/>
      <c r="AP181" s="454"/>
      <c r="AQ181" s="454"/>
      <c r="AR181" s="454"/>
      <c r="AS181" s="454"/>
      <c r="AT181" s="454"/>
      <c r="AU181" s="454"/>
      <c r="AV181" s="454"/>
      <c r="AW181" s="454"/>
      <c r="AX181" s="454"/>
      <c r="AY181" s="454"/>
      <c r="AZ181" s="454"/>
      <c r="BA181" s="454"/>
      <c r="BB181" s="454"/>
      <c r="BC181" s="454"/>
      <c r="BD181" s="454"/>
      <c r="BE181" s="454"/>
      <c r="BF181" s="454"/>
      <c r="BG181" s="454"/>
      <c r="BH181" s="454"/>
      <c r="BI181" s="454"/>
      <c r="BJ181" s="454"/>
      <c r="BK181" s="454"/>
      <c r="BL181" s="454"/>
      <c r="BM181" s="454"/>
      <c r="BN181" s="454"/>
      <c r="BO181" s="449"/>
      <c r="BP181" s="446" t="s">
        <v>2</v>
      </c>
      <c r="BQ181" s="451"/>
      <c r="BR181" s="454"/>
      <c r="BS181" s="485">
        <f>IFERROR(__xludf.DUMMYFUNCTION("""COMPUTED_VALUE"""),1.0)</f>
        <v>1</v>
      </c>
      <c r="BT181" s="486">
        <f>IFERROR(__xludf.DUMMYFUNCTION("""COMPUTED_VALUE"""),2.0)</f>
        <v>2</v>
      </c>
      <c r="BU181" s="486">
        <f>IFERROR(__xludf.DUMMYFUNCTION("""COMPUTED_VALUE"""),3.0)</f>
        <v>3</v>
      </c>
      <c r="BV181" s="486">
        <f>IFERROR(__xludf.DUMMYFUNCTION("""COMPUTED_VALUE"""),4.0)</f>
        <v>4</v>
      </c>
      <c r="BW181" s="486">
        <f>IFERROR(__xludf.DUMMYFUNCTION("""COMPUTED_VALUE"""),5.0)</f>
        <v>5</v>
      </c>
      <c r="BX181" s="486">
        <f>IFERROR(__xludf.DUMMYFUNCTION("""COMPUTED_VALUE"""),6.0)</f>
        <v>6</v>
      </c>
      <c r="BY181" s="486">
        <f>IFERROR(__xludf.DUMMYFUNCTION("""COMPUTED_VALUE"""),7.0)</f>
        <v>7</v>
      </c>
      <c r="BZ181" s="486">
        <f>IFERROR(__xludf.DUMMYFUNCTION("""COMPUTED_VALUE"""),8.0)</f>
        <v>8</v>
      </c>
      <c r="CA181" s="527">
        <f>IFERROR(__xludf.DUMMYFUNCTION("""COMPUTED_VALUE"""),9.0)</f>
        <v>9</v>
      </c>
      <c r="CB181" s="516"/>
      <c r="CC181" s="456"/>
      <c r="CD181" s="456"/>
      <c r="CE181" s="456"/>
      <c r="CF181" s="456"/>
      <c r="CG181" s="456"/>
      <c r="CH181" s="456"/>
      <c r="CI181" s="456"/>
      <c r="CJ181" s="456"/>
      <c r="CK181" s="456"/>
      <c r="CL181" s="456"/>
      <c r="CM181" s="528" t="str">
        <f t="shared" ref="CM181:DB181" si="163">F246</f>
        <v>Billing Date</v>
      </c>
      <c r="CN181" s="456" t="str">
        <f t="shared" si="163"/>
        <v>Year</v>
      </c>
      <c r="CO181" s="456" t="str">
        <f t="shared" si="163"/>
        <v>Month</v>
      </c>
      <c r="CP181" s="456" t="str">
        <f t="shared" si="163"/>
        <v>Month Name</v>
      </c>
      <c r="CQ181" s="456" t="str">
        <f t="shared" si="163"/>
        <v>Month Code</v>
      </c>
      <c r="CR181" s="456" t="str">
        <f t="shared" si="163"/>
        <v>Nights</v>
      </c>
      <c r="CS181" s="456" t="str">
        <f t="shared" si="163"/>
        <v>Per Diem</v>
      </c>
      <c r="CT181" s="456" t="str">
        <f t="shared" si="163"/>
        <v>Dwelling</v>
      </c>
      <c r="CU181" s="456" t="str">
        <f t="shared" si="163"/>
        <v>Utilities</v>
      </c>
      <c r="CV181" s="456" t="str">
        <f t="shared" si="163"/>
        <v>Unused</v>
      </c>
      <c r="CW181" s="456" t="str">
        <f t="shared" si="163"/>
        <v>Out of Pocket</v>
      </c>
      <c r="CX181" s="456" t="str">
        <f t="shared" si="163"/>
        <v>Furniture</v>
      </c>
      <c r="CY181" s="456" t="str">
        <f t="shared" si="163"/>
        <v>Lease</v>
      </c>
      <c r="CZ181" s="456" t="str">
        <f t="shared" si="163"/>
        <v>Tax</v>
      </c>
      <c r="DA181" s="456" t="str">
        <f t="shared" si="163"/>
        <v>Total Bill</v>
      </c>
      <c r="DB181" s="503" t="str">
        <f t="shared" si="163"/>
        <v>M&amp;IE</v>
      </c>
      <c r="DC181" s="456"/>
      <c r="DD181" s="456"/>
      <c r="DE181" s="456"/>
      <c r="DF181" s="456"/>
      <c r="DG181" s="456"/>
      <c r="DH181" s="456"/>
      <c r="DI181" s="456"/>
      <c r="DJ181" s="456"/>
      <c r="DK181" s="456"/>
      <c r="DL181" s="456"/>
      <c r="DM181" s="456"/>
      <c r="DN181" s="456"/>
      <c r="DO181" s="456"/>
      <c r="DP181" s="456"/>
      <c r="DQ181" s="456"/>
      <c r="DR181" s="456"/>
      <c r="DS181" s="456"/>
      <c r="DT181" s="456"/>
      <c r="DU181" s="456"/>
    </row>
    <row r="182" outlineLevel="1">
      <c r="A182" s="452"/>
      <c r="C182" s="519"/>
      <c r="D182" s="520"/>
      <c r="E182" s="520"/>
      <c r="F182" s="520"/>
      <c r="G182" s="520"/>
      <c r="K182" s="520"/>
      <c r="L182" s="520"/>
      <c r="M182" s="520"/>
      <c r="N182" s="520"/>
      <c r="O182" s="529"/>
      <c r="P182" s="529"/>
      <c r="Q182" s="529"/>
      <c r="R182" s="529"/>
      <c r="T182" s="477"/>
      <c r="U182" s="2">
        <f t="shared" si="161"/>
        <v>1</v>
      </c>
      <c r="W182" s="453"/>
      <c r="X182" s="454"/>
      <c r="Y182" s="454"/>
      <c r="Z182" s="454"/>
      <c r="AA182" s="454"/>
      <c r="AB182" s="454"/>
      <c r="AC182" s="454"/>
      <c r="AD182" s="454"/>
      <c r="AE182" s="454"/>
      <c r="AF182" s="454"/>
      <c r="AG182" s="454"/>
      <c r="AH182" s="454"/>
      <c r="AI182" s="454"/>
      <c r="AJ182" s="454"/>
      <c r="AK182" s="454"/>
      <c r="AL182" s="454"/>
      <c r="AM182" s="454"/>
      <c r="AN182" s="454"/>
      <c r="AO182" s="454"/>
      <c r="AP182" s="454"/>
      <c r="AQ182" s="454"/>
      <c r="AR182" s="454"/>
      <c r="AS182" s="454"/>
      <c r="AT182" s="454"/>
      <c r="AU182" s="454"/>
      <c r="AV182" s="454"/>
      <c r="AW182" s="454"/>
      <c r="AX182" s="454"/>
      <c r="AY182" s="454"/>
      <c r="AZ182" s="454"/>
      <c r="BA182" s="454"/>
      <c r="BB182" s="454"/>
      <c r="BC182" s="454"/>
      <c r="BD182" s="454"/>
      <c r="BE182" s="454"/>
      <c r="BF182" s="454"/>
      <c r="BG182" s="454"/>
      <c r="BH182" s="454"/>
      <c r="BI182" s="454"/>
      <c r="BJ182" s="454"/>
      <c r="BK182" s="454"/>
      <c r="BL182" s="454"/>
      <c r="BM182" s="454"/>
      <c r="BN182" s="454"/>
      <c r="BO182" s="449"/>
      <c r="BP182" s="446" t="s">
        <v>2</v>
      </c>
      <c r="BQ182" s="451"/>
      <c r="BR182" s="454"/>
      <c r="BS182" s="472"/>
      <c r="BT182" s="454"/>
      <c r="BU182" s="454"/>
      <c r="BV182" s="454"/>
      <c r="BW182" s="454"/>
      <c r="BX182" s="454"/>
      <c r="BY182" s="454"/>
      <c r="BZ182" s="454"/>
      <c r="CA182" s="456"/>
      <c r="CB182" s="516"/>
      <c r="CC182" s="456"/>
      <c r="CD182" s="456"/>
      <c r="CE182" s="456"/>
      <c r="CF182" s="456"/>
      <c r="CG182" s="456"/>
      <c r="CH182" s="456"/>
      <c r="CI182" s="456"/>
      <c r="CJ182" s="456"/>
      <c r="CK182" s="456"/>
      <c r="CL182" s="456"/>
      <c r="CM182" s="530" t="str">
        <f t="shared" ref="CM182:DB182" si="164">F247</f>
        <v/>
      </c>
      <c r="CN182" s="456" t="str">
        <f t="shared" si="164"/>
        <v/>
      </c>
      <c r="CO182" s="456" t="str">
        <f t="shared" si="164"/>
        <v/>
      </c>
      <c r="CP182" s="531" t="str">
        <f t="shared" si="164"/>
        <v/>
      </c>
      <c r="CQ182" s="456" t="str">
        <f t="shared" si="164"/>
        <v/>
      </c>
      <c r="CR182" s="456" t="str">
        <f t="shared" si="164"/>
        <v/>
      </c>
      <c r="CS182" s="532">
        <f t="shared" si="164"/>
        <v>0</v>
      </c>
      <c r="CT182" s="532">
        <f t="shared" si="164"/>
        <v>0</v>
      </c>
      <c r="CU182" s="532">
        <f t="shared" si="164"/>
        <v>0</v>
      </c>
      <c r="CV182" s="532">
        <f t="shared" si="164"/>
        <v>0</v>
      </c>
      <c r="CW182" s="532">
        <f t="shared" si="164"/>
        <v>0</v>
      </c>
      <c r="CX182" s="532">
        <f t="shared" si="164"/>
        <v>0</v>
      </c>
      <c r="CY182" s="532">
        <f t="shared" si="164"/>
        <v>0</v>
      </c>
      <c r="CZ182" s="456" t="str">
        <f t="shared" si="164"/>
        <v>#DIV/0!</v>
      </c>
      <c r="DA182" s="456" t="str">
        <f t="shared" si="164"/>
        <v>#DIV/0!</v>
      </c>
      <c r="DB182" s="533">
        <f t="shared" si="164"/>
        <v>0</v>
      </c>
      <c r="DC182" s="456"/>
      <c r="DD182" s="456"/>
      <c r="DE182" s="456"/>
      <c r="DF182" s="456"/>
      <c r="DG182" s="456"/>
      <c r="DH182" s="456"/>
      <c r="DI182" s="456"/>
      <c r="DJ182" s="456"/>
      <c r="DK182" s="456"/>
      <c r="DL182" s="456"/>
      <c r="DM182" s="456"/>
      <c r="DN182" s="456"/>
      <c r="DO182" s="456"/>
      <c r="DP182" s="456"/>
      <c r="DQ182" s="456"/>
      <c r="DR182" s="456"/>
      <c r="DS182" s="456"/>
      <c r="DT182" s="456"/>
      <c r="DU182" s="456"/>
    </row>
    <row r="183" outlineLevel="1">
      <c r="A183" s="452"/>
      <c r="C183" s="519"/>
      <c r="T183" s="477"/>
      <c r="U183" s="2">
        <f t="shared" si="161"/>
        <v>1</v>
      </c>
      <c r="W183" s="453"/>
      <c r="X183" s="454"/>
      <c r="Y183" s="454"/>
      <c r="Z183" s="454"/>
      <c r="AA183" s="454"/>
      <c r="AB183" s="454"/>
      <c r="AC183" s="454"/>
      <c r="AD183" s="454"/>
      <c r="AE183" s="454"/>
      <c r="AF183" s="454"/>
      <c r="AG183" s="454"/>
      <c r="AH183" s="454"/>
      <c r="AI183" s="454"/>
      <c r="AJ183" s="454"/>
      <c r="AK183" s="454"/>
      <c r="AL183" s="454"/>
      <c r="AM183" s="454"/>
      <c r="AN183" s="454"/>
      <c r="AO183" s="454"/>
      <c r="AP183" s="454"/>
      <c r="AQ183" s="454"/>
      <c r="AR183" s="454"/>
      <c r="AS183" s="454"/>
      <c r="AT183" s="454"/>
      <c r="AU183" s="454"/>
      <c r="AV183" s="454"/>
      <c r="AW183" s="454"/>
      <c r="AX183" s="454"/>
      <c r="AY183" s="454"/>
      <c r="AZ183" s="454"/>
      <c r="BA183" s="454"/>
      <c r="BB183" s="454"/>
      <c r="BC183" s="454"/>
      <c r="BD183" s="454"/>
      <c r="BE183" s="454"/>
      <c r="BF183" s="454"/>
      <c r="BG183" s="454"/>
      <c r="BH183" s="454"/>
      <c r="BI183" s="454"/>
      <c r="BJ183" s="454"/>
      <c r="BK183" s="454"/>
      <c r="BL183" s="454"/>
      <c r="BM183" s="454"/>
      <c r="BN183" s="454"/>
      <c r="BO183" s="449"/>
      <c r="BP183" s="446" t="s">
        <v>2</v>
      </c>
      <c r="BQ183" s="451"/>
      <c r="BR183" s="454"/>
      <c r="BS183" s="513"/>
      <c r="BT183" s="514"/>
      <c r="BU183" s="514"/>
      <c r="BV183" s="514"/>
      <c r="BW183" s="514"/>
      <c r="BX183" s="514"/>
      <c r="BY183" s="514"/>
      <c r="BZ183" s="514"/>
      <c r="CA183" s="534"/>
      <c r="CB183" s="535"/>
      <c r="CC183" s="456"/>
      <c r="CD183" s="456"/>
      <c r="CE183" s="456"/>
      <c r="CF183" s="456"/>
      <c r="CG183" s="456"/>
      <c r="CH183" s="456"/>
      <c r="CI183" s="456"/>
      <c r="CJ183" s="456"/>
      <c r="CK183" s="456"/>
      <c r="CL183" s="456"/>
      <c r="CM183" s="530" t="str">
        <f t="shared" ref="CM183:DB183" si="165">F248</f>
        <v/>
      </c>
      <c r="CN183" s="456" t="str">
        <f t="shared" si="165"/>
        <v/>
      </c>
      <c r="CO183" s="456" t="str">
        <f t="shared" si="165"/>
        <v/>
      </c>
      <c r="CP183" s="531" t="str">
        <f t="shared" si="165"/>
        <v/>
      </c>
      <c r="CQ183" s="456" t="str">
        <f t="shared" si="165"/>
        <v/>
      </c>
      <c r="CR183" s="456" t="str">
        <f t="shared" si="165"/>
        <v/>
      </c>
      <c r="CS183" s="532">
        <f t="shared" si="165"/>
        <v>0</v>
      </c>
      <c r="CT183" s="532">
        <f t="shared" si="165"/>
        <v>0</v>
      </c>
      <c r="CU183" s="532">
        <f t="shared" si="165"/>
        <v>0</v>
      </c>
      <c r="CV183" s="532">
        <f t="shared" si="165"/>
        <v>0</v>
      </c>
      <c r="CW183" s="532">
        <f t="shared" si="165"/>
        <v>0</v>
      </c>
      <c r="CX183" s="532">
        <f t="shared" si="165"/>
        <v>0</v>
      </c>
      <c r="CY183" s="532">
        <f t="shared" si="165"/>
        <v>0</v>
      </c>
      <c r="CZ183" s="456" t="str">
        <f t="shared" si="165"/>
        <v>#DIV/0!</v>
      </c>
      <c r="DA183" s="456" t="str">
        <f t="shared" si="165"/>
        <v>#DIV/0!</v>
      </c>
      <c r="DB183" s="533">
        <f t="shared" si="165"/>
        <v>0</v>
      </c>
      <c r="DC183" s="456"/>
      <c r="DD183" s="456"/>
      <c r="DE183" s="456"/>
      <c r="DF183" s="456"/>
      <c r="DG183" s="456"/>
      <c r="DH183" s="456"/>
      <c r="DI183" s="456"/>
      <c r="DJ183" s="456"/>
      <c r="DK183" s="456"/>
      <c r="DL183" s="456"/>
      <c r="DM183" s="456"/>
      <c r="DN183" s="456"/>
      <c r="DO183" s="456"/>
      <c r="DP183" s="456"/>
      <c r="DQ183" s="456"/>
      <c r="DR183" s="456"/>
      <c r="DS183" s="456"/>
      <c r="DT183" s="456"/>
      <c r="DU183" s="456"/>
    </row>
    <row r="184" outlineLevel="1">
      <c r="A184" s="452"/>
      <c r="C184" s="519"/>
      <c r="F184" s="520"/>
      <c r="I184" s="520"/>
      <c r="L184" s="520"/>
      <c r="O184" s="520"/>
      <c r="R184" s="520"/>
      <c r="T184" s="477"/>
      <c r="U184" s="2">
        <f t="shared" si="161"/>
        <v>1</v>
      </c>
      <c r="W184" s="453"/>
      <c r="X184" s="454"/>
      <c r="Y184" s="454"/>
      <c r="Z184" s="454"/>
      <c r="AA184" s="454"/>
      <c r="AB184" s="454"/>
      <c r="AC184" s="454"/>
      <c r="AD184" s="454"/>
      <c r="AE184" s="454"/>
      <c r="AF184" s="454"/>
      <c r="AG184" s="454"/>
      <c r="AH184" s="454"/>
      <c r="AI184" s="454"/>
      <c r="AJ184" s="454"/>
      <c r="AK184" s="454"/>
      <c r="AL184" s="454"/>
      <c r="AM184" s="454"/>
      <c r="AN184" s="454"/>
      <c r="AO184" s="454"/>
      <c r="AP184" s="454"/>
      <c r="AQ184" s="454"/>
      <c r="AR184" s="454"/>
      <c r="AS184" s="454"/>
      <c r="AT184" s="454"/>
      <c r="AU184" s="454"/>
      <c r="AV184" s="454"/>
      <c r="AW184" s="454"/>
      <c r="AX184" s="454"/>
      <c r="AY184" s="454"/>
      <c r="AZ184" s="454"/>
      <c r="BA184" s="454"/>
      <c r="BB184" s="454"/>
      <c r="BC184" s="454"/>
      <c r="BD184" s="454"/>
      <c r="BE184" s="454"/>
      <c r="BF184" s="454"/>
      <c r="BG184" s="454"/>
      <c r="BH184" s="454"/>
      <c r="BI184" s="454"/>
      <c r="BJ184" s="454"/>
      <c r="BK184" s="454"/>
      <c r="BL184" s="454"/>
      <c r="BM184" s="454"/>
      <c r="BN184" s="454"/>
      <c r="BO184" s="449"/>
      <c r="BP184" s="446" t="s">
        <v>2</v>
      </c>
      <c r="BQ184" s="451"/>
      <c r="BR184" s="454"/>
      <c r="BS184" s="454"/>
      <c r="BT184" s="454"/>
      <c r="BU184" s="454"/>
      <c r="BV184" s="454"/>
      <c r="BW184" s="454"/>
      <c r="BX184" s="454"/>
      <c r="BY184" s="454"/>
      <c r="BZ184" s="454"/>
      <c r="CA184" s="456"/>
      <c r="CB184" s="456"/>
      <c r="CC184" s="456"/>
      <c r="CD184" s="456"/>
      <c r="CE184" s="456"/>
      <c r="CF184" s="456"/>
      <c r="CG184" s="456"/>
      <c r="CH184" s="456"/>
      <c r="CI184" s="456"/>
      <c r="CJ184" s="456"/>
      <c r="CK184" s="456"/>
      <c r="CL184" s="456"/>
      <c r="CM184" s="530" t="str">
        <f t="shared" ref="CM184:DB184" si="166">F249</f>
        <v/>
      </c>
      <c r="CN184" s="456" t="str">
        <f t="shared" si="166"/>
        <v/>
      </c>
      <c r="CO184" s="456" t="str">
        <f t="shared" si="166"/>
        <v/>
      </c>
      <c r="CP184" s="531" t="str">
        <f t="shared" si="166"/>
        <v/>
      </c>
      <c r="CQ184" s="456" t="str">
        <f t="shared" si="166"/>
        <v/>
      </c>
      <c r="CR184" s="456" t="str">
        <f t="shared" si="166"/>
        <v/>
      </c>
      <c r="CS184" s="532" t="str">
        <f t="shared" si="166"/>
        <v/>
      </c>
      <c r="CT184" s="532" t="str">
        <f t="shared" si="166"/>
        <v/>
      </c>
      <c r="CU184" s="532" t="str">
        <f t="shared" si="166"/>
        <v/>
      </c>
      <c r="CV184" s="532" t="str">
        <f t="shared" si="166"/>
        <v/>
      </c>
      <c r="CW184" s="532" t="str">
        <f t="shared" si="166"/>
        <v/>
      </c>
      <c r="CX184" s="456" t="str">
        <f t="shared" si="166"/>
        <v/>
      </c>
      <c r="CY184" s="532">
        <f t="shared" si="166"/>
        <v>0</v>
      </c>
      <c r="CZ184" s="456" t="str">
        <f t="shared" si="166"/>
        <v>#DIV/0!</v>
      </c>
      <c r="DA184" s="456" t="str">
        <f t="shared" si="166"/>
        <v>#DIV/0!</v>
      </c>
      <c r="DB184" s="533" t="str">
        <f t="shared" si="166"/>
        <v/>
      </c>
      <c r="DC184" s="456"/>
      <c r="DD184" s="456"/>
      <c r="DE184" s="456"/>
      <c r="DF184" s="456"/>
      <c r="DG184" s="456"/>
      <c r="DH184" s="456"/>
      <c r="DI184" s="456"/>
      <c r="DJ184" s="456"/>
      <c r="DK184" s="456"/>
      <c r="DL184" s="456"/>
      <c r="DM184" s="456"/>
      <c r="DN184" s="456"/>
      <c r="DO184" s="456"/>
      <c r="DP184" s="456"/>
      <c r="DQ184" s="456"/>
      <c r="DR184" s="456"/>
      <c r="DS184" s="456"/>
      <c r="DT184" s="456"/>
      <c r="DU184" s="456"/>
    </row>
    <row r="185" outlineLevel="1">
      <c r="A185" s="452"/>
      <c r="C185" s="519"/>
      <c r="D185" s="520"/>
      <c r="E185" s="520"/>
      <c r="F185" s="520"/>
      <c r="G185" s="520"/>
      <c r="H185" s="520"/>
      <c r="I185" s="520"/>
      <c r="J185" s="520"/>
      <c r="K185" s="520"/>
      <c r="L185" s="520"/>
      <c r="M185" s="520"/>
      <c r="N185" s="520"/>
      <c r="O185" s="520"/>
      <c r="P185" s="520"/>
      <c r="Q185" s="520"/>
      <c r="R185" s="520"/>
      <c r="S185" s="520"/>
      <c r="T185" s="526"/>
      <c r="U185" s="2">
        <f t="shared" si="161"/>
        <v>1</v>
      </c>
      <c r="W185" s="453"/>
      <c r="X185" s="454"/>
      <c r="Y185" s="454"/>
      <c r="Z185" s="454"/>
      <c r="AA185" s="454"/>
      <c r="AB185" s="454"/>
      <c r="AC185" s="454"/>
      <c r="AD185" s="454"/>
      <c r="AE185" s="454"/>
      <c r="AF185" s="454"/>
      <c r="AG185" s="454"/>
      <c r="AH185" s="454"/>
      <c r="AI185" s="454"/>
      <c r="AJ185" s="454"/>
      <c r="AK185" s="454"/>
      <c r="AL185" s="454"/>
      <c r="AM185" s="454"/>
      <c r="AN185" s="454"/>
      <c r="AO185" s="454"/>
      <c r="AP185" s="454"/>
      <c r="AQ185" s="454"/>
      <c r="AR185" s="454"/>
      <c r="AS185" s="454"/>
      <c r="AT185" s="454"/>
      <c r="AU185" s="454"/>
      <c r="AV185" s="454"/>
      <c r="AW185" s="454"/>
      <c r="AX185" s="454"/>
      <c r="AY185" s="454"/>
      <c r="AZ185" s="454"/>
      <c r="BA185" s="454"/>
      <c r="BB185" s="454"/>
      <c r="BC185" s="454"/>
      <c r="BD185" s="454"/>
      <c r="BE185" s="454"/>
      <c r="BF185" s="454"/>
      <c r="BG185" s="454"/>
      <c r="BH185" s="454"/>
      <c r="BI185" s="454"/>
      <c r="BJ185" s="454"/>
      <c r="BK185" s="454"/>
      <c r="BL185" s="454"/>
      <c r="BM185" s="454"/>
      <c r="BN185" s="454"/>
      <c r="BO185" s="449"/>
      <c r="BP185" s="446" t="s">
        <v>2</v>
      </c>
      <c r="BQ185" s="451"/>
      <c r="BR185" s="454"/>
      <c r="BS185" s="463" t="str">
        <f t="shared" ref="BS185:CJ185" si="167">C198</f>
        <v/>
      </c>
      <c r="BT185" s="464" t="str">
        <f t="shared" si="167"/>
        <v/>
      </c>
      <c r="BU185" s="464" t="str">
        <f t="shared" si="167"/>
        <v/>
      </c>
      <c r="BV185" s="464" t="str">
        <f t="shared" si="167"/>
        <v/>
      </c>
      <c r="BW185" s="464" t="str">
        <f t="shared" si="167"/>
        <v/>
      </c>
      <c r="BX185" s="464" t="str">
        <f t="shared" si="167"/>
        <v/>
      </c>
      <c r="BY185" s="464" t="str">
        <f t="shared" si="167"/>
        <v/>
      </c>
      <c r="BZ185" s="464" t="str">
        <f t="shared" si="167"/>
        <v/>
      </c>
      <c r="CA185" s="464" t="str">
        <f t="shared" si="167"/>
        <v/>
      </c>
      <c r="CB185" s="464" t="str">
        <f t="shared" si="167"/>
        <v/>
      </c>
      <c r="CC185" s="464" t="str">
        <f t="shared" si="167"/>
        <v/>
      </c>
      <c r="CD185" s="464" t="str">
        <f t="shared" si="167"/>
        <v/>
      </c>
      <c r="CE185" s="464" t="str">
        <f t="shared" si="167"/>
        <v/>
      </c>
      <c r="CF185" s="464" t="str">
        <f t="shared" si="167"/>
        <v/>
      </c>
      <c r="CG185" s="464" t="str">
        <f t="shared" si="167"/>
        <v/>
      </c>
      <c r="CH185" s="464" t="str">
        <f t="shared" si="167"/>
        <v/>
      </c>
      <c r="CI185" s="464" t="str">
        <f t="shared" si="167"/>
        <v/>
      </c>
      <c r="CJ185" s="465" t="str">
        <f t="shared" si="167"/>
        <v/>
      </c>
      <c r="CK185" s="456"/>
      <c r="CL185" s="456"/>
      <c r="CM185" s="530" t="str">
        <f t="shared" ref="CM185:DB185" si="168">F250</f>
        <v/>
      </c>
      <c r="CN185" s="456" t="str">
        <f t="shared" si="168"/>
        <v/>
      </c>
      <c r="CO185" s="456" t="str">
        <f t="shared" si="168"/>
        <v/>
      </c>
      <c r="CP185" s="531" t="str">
        <f t="shared" si="168"/>
        <v/>
      </c>
      <c r="CQ185" s="456" t="str">
        <f t="shared" si="168"/>
        <v/>
      </c>
      <c r="CR185" s="456" t="str">
        <f t="shared" si="168"/>
        <v/>
      </c>
      <c r="CS185" s="532" t="str">
        <f t="shared" si="168"/>
        <v/>
      </c>
      <c r="CT185" s="532" t="str">
        <f t="shared" si="168"/>
        <v/>
      </c>
      <c r="CU185" s="532" t="str">
        <f t="shared" si="168"/>
        <v/>
      </c>
      <c r="CV185" s="532" t="str">
        <f t="shared" si="168"/>
        <v/>
      </c>
      <c r="CW185" s="532" t="str">
        <f t="shared" si="168"/>
        <v/>
      </c>
      <c r="CX185" s="456" t="str">
        <f t="shared" si="168"/>
        <v/>
      </c>
      <c r="CY185" s="532">
        <f t="shared" si="168"/>
        <v>0</v>
      </c>
      <c r="CZ185" s="456" t="str">
        <f t="shared" si="168"/>
        <v>#DIV/0!</v>
      </c>
      <c r="DA185" s="456" t="str">
        <f t="shared" si="168"/>
        <v>#DIV/0!</v>
      </c>
      <c r="DB185" s="533" t="str">
        <f t="shared" si="168"/>
        <v/>
      </c>
      <c r="DC185" s="456"/>
      <c r="DD185" s="456"/>
      <c r="DE185" s="456"/>
      <c r="DF185" s="456"/>
      <c r="DG185" s="456"/>
      <c r="DH185" s="456"/>
      <c r="DI185" s="456"/>
      <c r="DJ185" s="456"/>
      <c r="DK185" s="456"/>
      <c r="DL185" s="456"/>
      <c r="DM185" s="456"/>
      <c r="DN185" s="456"/>
      <c r="DO185" s="456"/>
      <c r="DP185" s="456"/>
      <c r="DQ185" s="456"/>
      <c r="DR185" s="456"/>
      <c r="DS185" s="456"/>
      <c r="DT185" s="456"/>
      <c r="DU185" s="456"/>
    </row>
    <row r="186" outlineLevel="1">
      <c r="A186" s="452"/>
      <c r="C186" s="536"/>
      <c r="D186" s="529"/>
      <c r="F186" s="529"/>
      <c r="G186" s="529"/>
      <c r="I186" s="529"/>
      <c r="J186" s="529"/>
      <c r="L186" s="529"/>
      <c r="M186" s="529"/>
      <c r="O186" s="529"/>
      <c r="P186" s="529"/>
      <c r="R186" s="529"/>
      <c r="S186" s="529"/>
      <c r="T186" s="477"/>
      <c r="U186" s="2">
        <f t="shared" si="161"/>
        <v>1</v>
      </c>
      <c r="W186" s="453"/>
      <c r="X186" s="454"/>
      <c r="Y186" s="454"/>
      <c r="Z186" s="454"/>
      <c r="AA186" s="454"/>
      <c r="AB186" s="454"/>
      <c r="AC186" s="454"/>
      <c r="AD186" s="454"/>
      <c r="AE186" s="454"/>
      <c r="AF186" s="454"/>
      <c r="AG186" s="454"/>
      <c r="AH186" s="454"/>
      <c r="AI186" s="454"/>
      <c r="AJ186" s="454"/>
      <c r="AK186" s="454"/>
      <c r="AL186" s="454"/>
      <c r="AM186" s="454"/>
      <c r="AN186" s="454"/>
      <c r="AO186" s="454"/>
      <c r="AP186" s="454"/>
      <c r="AQ186" s="454"/>
      <c r="AR186" s="454"/>
      <c r="AS186" s="454"/>
      <c r="AT186" s="454"/>
      <c r="AU186" s="454"/>
      <c r="AV186" s="454"/>
      <c r="AW186" s="454"/>
      <c r="AX186" s="454"/>
      <c r="AY186" s="454"/>
      <c r="AZ186" s="454"/>
      <c r="BA186" s="454"/>
      <c r="BB186" s="454"/>
      <c r="BC186" s="454"/>
      <c r="BD186" s="454"/>
      <c r="BE186" s="454"/>
      <c r="BF186" s="454"/>
      <c r="BG186" s="454"/>
      <c r="BH186" s="454"/>
      <c r="BI186" s="454"/>
      <c r="BJ186" s="454"/>
      <c r="BK186" s="454"/>
      <c r="BL186" s="454"/>
      <c r="BM186" s="454"/>
      <c r="BN186" s="454"/>
      <c r="BO186" s="449"/>
      <c r="BP186" s="446" t="s">
        <v>2</v>
      </c>
      <c r="BQ186" s="451"/>
      <c r="BR186" s="454"/>
      <c r="BS186" s="472" t="str">
        <f t="shared" ref="BS186:CJ186" si="169">C199</f>
        <v/>
      </c>
      <c r="BT186" s="454" t="str">
        <f t="shared" si="169"/>
        <v/>
      </c>
      <c r="BU186" s="454" t="str">
        <f t="shared" si="169"/>
        <v/>
      </c>
      <c r="BV186" s="454" t="str">
        <f t="shared" si="169"/>
        <v/>
      </c>
      <c r="BW186" s="454" t="str">
        <f t="shared" si="169"/>
        <v/>
      </c>
      <c r="BX186" s="454" t="str">
        <f t="shared" si="169"/>
        <v/>
      </c>
      <c r="BY186" s="454" t="str">
        <f t="shared" si="169"/>
        <v/>
      </c>
      <c r="BZ186" s="454" t="str">
        <f t="shared" si="169"/>
        <v/>
      </c>
      <c r="CA186" s="454" t="str">
        <f t="shared" si="169"/>
        <v/>
      </c>
      <c r="CB186" s="454" t="str">
        <f t="shared" si="169"/>
        <v/>
      </c>
      <c r="CC186" s="454" t="str">
        <f t="shared" si="169"/>
        <v/>
      </c>
      <c r="CD186" s="454" t="str">
        <f t="shared" si="169"/>
        <v/>
      </c>
      <c r="CE186" s="454" t="str">
        <f t="shared" si="169"/>
        <v/>
      </c>
      <c r="CF186" s="454" t="str">
        <f t="shared" si="169"/>
        <v/>
      </c>
      <c r="CG186" s="454" t="str">
        <f t="shared" si="169"/>
        <v/>
      </c>
      <c r="CH186" s="454" t="str">
        <f t="shared" si="169"/>
        <v/>
      </c>
      <c r="CI186" s="454" t="str">
        <f t="shared" si="169"/>
        <v/>
      </c>
      <c r="CJ186" s="474" t="str">
        <f t="shared" si="169"/>
        <v/>
      </c>
      <c r="CK186" s="456"/>
      <c r="CL186" s="456"/>
      <c r="CM186" s="530" t="str">
        <f t="shared" ref="CM186:DB186" si="170">F251</f>
        <v/>
      </c>
      <c r="CN186" s="456" t="str">
        <f t="shared" si="170"/>
        <v/>
      </c>
      <c r="CO186" s="456" t="str">
        <f t="shared" si="170"/>
        <v/>
      </c>
      <c r="CP186" s="531" t="str">
        <f t="shared" si="170"/>
        <v/>
      </c>
      <c r="CQ186" s="456" t="str">
        <f t="shared" si="170"/>
        <v/>
      </c>
      <c r="CR186" s="456" t="str">
        <f t="shared" si="170"/>
        <v/>
      </c>
      <c r="CS186" s="532" t="str">
        <f t="shared" si="170"/>
        <v/>
      </c>
      <c r="CT186" s="532" t="str">
        <f t="shared" si="170"/>
        <v/>
      </c>
      <c r="CU186" s="532" t="str">
        <f t="shared" si="170"/>
        <v/>
      </c>
      <c r="CV186" s="532" t="str">
        <f t="shared" si="170"/>
        <v/>
      </c>
      <c r="CW186" s="532" t="str">
        <f t="shared" si="170"/>
        <v/>
      </c>
      <c r="CX186" s="456" t="str">
        <f t="shared" si="170"/>
        <v/>
      </c>
      <c r="CY186" s="532">
        <f t="shared" si="170"/>
        <v>0</v>
      </c>
      <c r="CZ186" s="456" t="str">
        <f t="shared" si="170"/>
        <v>#DIV/0!</v>
      </c>
      <c r="DA186" s="456" t="str">
        <f t="shared" si="170"/>
        <v>#DIV/0!</v>
      </c>
      <c r="DB186" s="533" t="str">
        <f t="shared" si="170"/>
        <v/>
      </c>
      <c r="DC186" s="456"/>
      <c r="DD186" s="456"/>
      <c r="DE186" s="456"/>
      <c r="DF186" s="456"/>
      <c r="DG186" s="456"/>
      <c r="DH186" s="456"/>
      <c r="DI186" s="456"/>
      <c r="DJ186" s="456"/>
      <c r="DK186" s="456"/>
      <c r="DL186" s="456"/>
      <c r="DM186" s="456"/>
      <c r="DN186" s="456"/>
      <c r="DO186" s="456"/>
      <c r="DP186" s="456"/>
      <c r="DQ186" s="456"/>
      <c r="DR186" s="456"/>
      <c r="DS186" s="456"/>
      <c r="DT186" s="456"/>
      <c r="DU186" s="456"/>
    </row>
    <row r="187" outlineLevel="1">
      <c r="A187" s="452"/>
      <c r="C187" s="519"/>
      <c r="T187" s="477"/>
      <c r="U187" s="2">
        <f t="shared" si="161"/>
        <v>1</v>
      </c>
      <c r="W187" s="453"/>
      <c r="X187" s="454"/>
      <c r="Y187" s="454"/>
      <c r="Z187" s="454"/>
      <c r="AA187" s="454"/>
      <c r="AB187" s="454"/>
      <c r="AC187" s="454"/>
      <c r="AD187" s="454"/>
      <c r="AE187" s="454"/>
      <c r="AF187" s="454"/>
      <c r="AG187" s="454"/>
      <c r="AH187" s="454"/>
      <c r="AI187" s="454"/>
      <c r="AJ187" s="454"/>
      <c r="AK187" s="454"/>
      <c r="AL187" s="454"/>
      <c r="AM187" s="454"/>
      <c r="AN187" s="454"/>
      <c r="AO187" s="454"/>
      <c r="AP187" s="454"/>
      <c r="AQ187" s="454"/>
      <c r="AR187" s="454"/>
      <c r="AS187" s="454"/>
      <c r="AT187" s="454"/>
      <c r="AU187" s="454"/>
      <c r="AV187" s="454"/>
      <c r="AW187" s="454"/>
      <c r="AX187" s="454"/>
      <c r="AY187" s="454"/>
      <c r="AZ187" s="454"/>
      <c r="BA187" s="454"/>
      <c r="BB187" s="454"/>
      <c r="BC187" s="454"/>
      <c r="BD187" s="454"/>
      <c r="BE187" s="454"/>
      <c r="BF187" s="454"/>
      <c r="BG187" s="454"/>
      <c r="BH187" s="454"/>
      <c r="BI187" s="454"/>
      <c r="BJ187" s="454"/>
      <c r="BK187" s="454"/>
      <c r="BL187" s="454"/>
      <c r="BM187" s="454"/>
      <c r="BN187" s="454"/>
      <c r="BO187" s="449"/>
      <c r="BP187" s="446" t="s">
        <v>2</v>
      </c>
      <c r="BQ187" s="451"/>
      <c r="BR187" s="454"/>
      <c r="BS187" s="472" t="str">
        <f t="shared" ref="BS187:CJ187" si="171">C200</f>
        <v/>
      </c>
      <c r="BT187" s="454" t="str">
        <f t="shared" si="171"/>
        <v/>
      </c>
      <c r="BU187" s="454" t="str">
        <f t="shared" si="171"/>
        <v/>
      </c>
      <c r="BV187" s="454" t="str">
        <f t="shared" si="171"/>
        <v/>
      </c>
      <c r="BW187" s="454" t="str">
        <f t="shared" si="171"/>
        <v/>
      </c>
      <c r="BX187" s="454" t="str">
        <f t="shared" si="171"/>
        <v/>
      </c>
      <c r="BY187" s="454" t="str">
        <f t="shared" si="171"/>
        <v/>
      </c>
      <c r="BZ187" s="454" t="str">
        <f t="shared" si="171"/>
        <v/>
      </c>
      <c r="CA187" s="454" t="str">
        <f t="shared" si="171"/>
        <v/>
      </c>
      <c r="CB187" s="454" t="str">
        <f t="shared" si="171"/>
        <v/>
      </c>
      <c r="CC187" s="454" t="str">
        <f t="shared" si="171"/>
        <v/>
      </c>
      <c r="CD187" s="454" t="str">
        <f t="shared" si="171"/>
        <v/>
      </c>
      <c r="CE187" s="454" t="str">
        <f t="shared" si="171"/>
        <v/>
      </c>
      <c r="CF187" s="454" t="str">
        <f t="shared" si="171"/>
        <v/>
      </c>
      <c r="CG187" s="454" t="str">
        <f t="shared" si="171"/>
        <v/>
      </c>
      <c r="CH187" s="454" t="str">
        <f t="shared" si="171"/>
        <v/>
      </c>
      <c r="CI187" s="454" t="str">
        <f t="shared" si="171"/>
        <v/>
      </c>
      <c r="CJ187" s="474" t="str">
        <f t="shared" si="171"/>
        <v/>
      </c>
      <c r="CK187" s="456"/>
      <c r="CL187" s="456"/>
      <c r="CM187" s="530" t="str">
        <f t="shared" ref="CM187:DB187" si="172">F252</f>
        <v/>
      </c>
      <c r="CN187" s="456" t="str">
        <f t="shared" si="172"/>
        <v/>
      </c>
      <c r="CO187" s="456" t="str">
        <f t="shared" si="172"/>
        <v/>
      </c>
      <c r="CP187" s="531" t="str">
        <f t="shared" si="172"/>
        <v/>
      </c>
      <c r="CQ187" s="456" t="str">
        <f t="shared" si="172"/>
        <v/>
      </c>
      <c r="CR187" s="456" t="str">
        <f t="shared" si="172"/>
        <v/>
      </c>
      <c r="CS187" s="532" t="str">
        <f t="shared" si="172"/>
        <v/>
      </c>
      <c r="CT187" s="532" t="str">
        <f t="shared" si="172"/>
        <v/>
      </c>
      <c r="CU187" s="532" t="str">
        <f t="shared" si="172"/>
        <v/>
      </c>
      <c r="CV187" s="532" t="str">
        <f t="shared" si="172"/>
        <v/>
      </c>
      <c r="CW187" s="532" t="str">
        <f t="shared" si="172"/>
        <v/>
      </c>
      <c r="CX187" s="456" t="str">
        <f t="shared" si="172"/>
        <v/>
      </c>
      <c r="CY187" s="532">
        <f t="shared" si="172"/>
        <v>0</v>
      </c>
      <c r="CZ187" s="456" t="str">
        <f t="shared" si="172"/>
        <v>#DIV/0!</v>
      </c>
      <c r="DA187" s="456" t="str">
        <f t="shared" si="172"/>
        <v>#DIV/0!</v>
      </c>
      <c r="DB187" s="533" t="str">
        <f t="shared" si="172"/>
        <v/>
      </c>
      <c r="DC187" s="456"/>
      <c r="DD187" s="456"/>
      <c r="DE187" s="456"/>
      <c r="DF187" s="456"/>
      <c r="DG187" s="456"/>
      <c r="DH187" s="456"/>
      <c r="DI187" s="456"/>
      <c r="DJ187" s="456"/>
      <c r="DK187" s="456"/>
      <c r="DL187" s="456"/>
      <c r="DM187" s="456"/>
      <c r="DN187" s="456"/>
      <c r="DO187" s="456"/>
      <c r="DP187" s="456"/>
      <c r="DQ187" s="456"/>
      <c r="DR187" s="456"/>
      <c r="DS187" s="456"/>
      <c r="DT187" s="456"/>
      <c r="DU187" s="456"/>
    </row>
    <row r="188" outlineLevel="1">
      <c r="A188" s="452"/>
      <c r="C188" s="519"/>
      <c r="D188" s="520"/>
      <c r="E188" s="520"/>
      <c r="F188" s="520"/>
      <c r="G188" s="520"/>
      <c r="H188" s="520"/>
      <c r="I188" s="520"/>
      <c r="J188" s="520"/>
      <c r="K188" s="520"/>
      <c r="L188" s="520"/>
      <c r="M188" s="520"/>
      <c r="N188" s="520"/>
      <c r="O188" s="520"/>
      <c r="T188" s="477"/>
      <c r="U188" s="2">
        <f t="shared" si="161"/>
        <v>1</v>
      </c>
      <c r="W188" s="453"/>
      <c r="X188" s="454"/>
      <c r="Y188" s="454"/>
      <c r="Z188" s="454"/>
      <c r="AA188" s="454"/>
      <c r="AB188" s="454"/>
      <c r="AC188" s="454"/>
      <c r="AD188" s="454"/>
      <c r="AE188" s="454"/>
      <c r="AF188" s="454"/>
      <c r="AG188" s="454"/>
      <c r="AH188" s="454"/>
      <c r="AI188" s="454"/>
      <c r="AJ188" s="454"/>
      <c r="AK188" s="454"/>
      <c r="AL188" s="454"/>
      <c r="AM188" s="454"/>
      <c r="AN188" s="454"/>
      <c r="AO188" s="454"/>
      <c r="AP188" s="454"/>
      <c r="AQ188" s="454"/>
      <c r="AR188" s="454"/>
      <c r="AS188" s="454"/>
      <c r="AT188" s="454"/>
      <c r="AU188" s="454"/>
      <c r="AV188" s="454"/>
      <c r="AW188" s="454"/>
      <c r="AX188" s="454"/>
      <c r="AY188" s="454"/>
      <c r="AZ188" s="454"/>
      <c r="BA188" s="454"/>
      <c r="BB188" s="454"/>
      <c r="BC188" s="454"/>
      <c r="BD188" s="454"/>
      <c r="BE188" s="454"/>
      <c r="BF188" s="454"/>
      <c r="BG188" s="454"/>
      <c r="BH188" s="454"/>
      <c r="BI188" s="454"/>
      <c r="BJ188" s="454"/>
      <c r="BK188" s="454"/>
      <c r="BL188" s="454"/>
      <c r="BM188" s="454"/>
      <c r="BN188" s="454"/>
      <c r="BO188" s="449"/>
      <c r="BP188" s="446" t="s">
        <v>2</v>
      </c>
      <c r="BQ188" s="451"/>
      <c r="BR188" s="454"/>
      <c r="BS188" s="472" t="str">
        <f t="shared" ref="BS188:CJ188" si="173">C201</f>
        <v/>
      </c>
      <c r="BT188" s="454" t="str">
        <f t="shared" si="173"/>
        <v/>
      </c>
      <c r="BU188" s="454" t="str">
        <f t="shared" si="173"/>
        <v/>
      </c>
      <c r="BV188" s="454" t="str">
        <f t="shared" si="173"/>
        <v/>
      </c>
      <c r="BW188" s="454" t="str">
        <f t="shared" si="173"/>
        <v/>
      </c>
      <c r="BX188" s="454" t="str">
        <f t="shared" si="173"/>
        <v/>
      </c>
      <c r="BY188" s="454" t="str">
        <f t="shared" si="173"/>
        <v/>
      </c>
      <c r="BZ188" s="454" t="str">
        <f t="shared" si="173"/>
        <v/>
      </c>
      <c r="CA188" s="454" t="str">
        <f t="shared" si="173"/>
        <v/>
      </c>
      <c r="CB188" s="454" t="str">
        <f t="shared" si="173"/>
        <v/>
      </c>
      <c r="CC188" s="454" t="str">
        <f t="shared" si="173"/>
        <v/>
      </c>
      <c r="CD188" s="454" t="str">
        <f t="shared" si="173"/>
        <v/>
      </c>
      <c r="CE188" s="454" t="str">
        <f t="shared" si="173"/>
        <v/>
      </c>
      <c r="CF188" s="454" t="str">
        <f t="shared" si="173"/>
        <v/>
      </c>
      <c r="CG188" s="454" t="str">
        <f t="shared" si="173"/>
        <v/>
      </c>
      <c r="CH188" s="454" t="str">
        <f t="shared" si="173"/>
        <v/>
      </c>
      <c r="CI188" s="454" t="str">
        <f t="shared" si="173"/>
        <v/>
      </c>
      <c r="CJ188" s="474" t="str">
        <f t="shared" si="173"/>
        <v/>
      </c>
      <c r="CK188" s="456"/>
      <c r="CL188" s="456"/>
      <c r="CM188" s="530" t="str">
        <f t="shared" ref="CM188:DB188" si="174">F253</f>
        <v/>
      </c>
      <c r="CN188" s="456" t="str">
        <f t="shared" si="174"/>
        <v/>
      </c>
      <c r="CO188" s="456" t="str">
        <f t="shared" si="174"/>
        <v/>
      </c>
      <c r="CP188" s="531" t="str">
        <f t="shared" si="174"/>
        <v/>
      </c>
      <c r="CQ188" s="456" t="str">
        <f t="shared" si="174"/>
        <v/>
      </c>
      <c r="CR188" s="456" t="str">
        <f t="shared" si="174"/>
        <v/>
      </c>
      <c r="CS188" s="532" t="str">
        <f t="shared" si="174"/>
        <v/>
      </c>
      <c r="CT188" s="532" t="str">
        <f t="shared" si="174"/>
        <v/>
      </c>
      <c r="CU188" s="532" t="str">
        <f t="shared" si="174"/>
        <v/>
      </c>
      <c r="CV188" s="532" t="str">
        <f t="shared" si="174"/>
        <v/>
      </c>
      <c r="CW188" s="532" t="str">
        <f t="shared" si="174"/>
        <v/>
      </c>
      <c r="CX188" s="456" t="str">
        <f t="shared" si="174"/>
        <v/>
      </c>
      <c r="CY188" s="532">
        <f t="shared" si="174"/>
        <v>0</v>
      </c>
      <c r="CZ188" s="456" t="str">
        <f t="shared" si="174"/>
        <v>#DIV/0!</v>
      </c>
      <c r="DA188" s="456" t="str">
        <f t="shared" si="174"/>
        <v>#DIV/0!</v>
      </c>
      <c r="DB188" s="533" t="str">
        <f t="shared" si="174"/>
        <v/>
      </c>
      <c r="DC188" s="456"/>
      <c r="DD188" s="456"/>
      <c r="DE188" s="456"/>
      <c r="DF188" s="456"/>
      <c r="DG188" s="456"/>
      <c r="DH188" s="456"/>
      <c r="DI188" s="456"/>
      <c r="DJ188" s="456"/>
      <c r="DK188" s="456"/>
      <c r="DL188" s="456"/>
      <c r="DM188" s="456"/>
      <c r="DN188" s="456"/>
      <c r="DO188" s="456"/>
      <c r="DP188" s="456"/>
      <c r="DQ188" s="456"/>
      <c r="DR188" s="456"/>
      <c r="DS188" s="456"/>
      <c r="DT188" s="456"/>
      <c r="DU188" s="456"/>
    </row>
    <row r="189" outlineLevel="1">
      <c r="A189" s="452"/>
      <c r="C189" s="519"/>
      <c r="D189" s="520"/>
      <c r="E189" s="520"/>
      <c r="F189" s="520"/>
      <c r="G189" s="520"/>
      <c r="H189" s="520"/>
      <c r="I189" s="520"/>
      <c r="J189" s="520"/>
      <c r="K189" s="520"/>
      <c r="L189" s="520"/>
      <c r="M189" s="520"/>
      <c r="N189" s="520"/>
      <c r="O189" s="520"/>
      <c r="T189" s="477"/>
      <c r="U189" s="2">
        <f t="shared" si="161"/>
        <v>1</v>
      </c>
      <c r="W189" s="453"/>
      <c r="X189" s="454"/>
      <c r="Y189" s="454"/>
      <c r="Z189" s="454"/>
      <c r="AA189" s="454"/>
      <c r="AB189" s="454"/>
      <c r="AC189" s="454"/>
      <c r="AD189" s="454"/>
      <c r="AE189" s="454"/>
      <c r="AF189" s="454"/>
      <c r="AG189" s="454"/>
      <c r="AH189" s="454"/>
      <c r="AI189" s="454"/>
      <c r="AJ189" s="454"/>
      <c r="AK189" s="454"/>
      <c r="AL189" s="454"/>
      <c r="AM189" s="454"/>
      <c r="AN189" s="454"/>
      <c r="AO189" s="454"/>
      <c r="AP189" s="454"/>
      <c r="AQ189" s="454"/>
      <c r="AR189" s="454"/>
      <c r="AS189" s="454"/>
      <c r="AT189" s="454"/>
      <c r="AU189" s="454"/>
      <c r="AV189" s="454"/>
      <c r="AW189" s="454"/>
      <c r="AX189" s="454"/>
      <c r="AY189" s="454"/>
      <c r="AZ189" s="454"/>
      <c r="BA189" s="454"/>
      <c r="BB189" s="454"/>
      <c r="BC189" s="454"/>
      <c r="BD189" s="454"/>
      <c r="BE189" s="454"/>
      <c r="BF189" s="454"/>
      <c r="BG189" s="454"/>
      <c r="BH189" s="454"/>
      <c r="BI189" s="454"/>
      <c r="BJ189" s="454"/>
      <c r="BK189" s="454"/>
      <c r="BL189" s="454"/>
      <c r="BM189" s="454"/>
      <c r="BN189" s="454"/>
      <c r="BO189" s="449"/>
      <c r="BP189" s="446" t="s">
        <v>2</v>
      </c>
      <c r="BQ189" s="451"/>
      <c r="BR189" s="454"/>
      <c r="BS189" s="472" t="str">
        <f t="shared" ref="BS189:CJ189" si="175">C202</f>
        <v/>
      </c>
      <c r="BT189" s="454" t="str">
        <f t="shared" si="175"/>
        <v/>
      </c>
      <c r="BU189" s="454" t="str">
        <f t="shared" si="175"/>
        <v/>
      </c>
      <c r="BV189" s="454" t="str">
        <f t="shared" si="175"/>
        <v/>
      </c>
      <c r="BW189" s="454" t="str">
        <f t="shared" si="175"/>
        <v/>
      </c>
      <c r="BX189" s="454" t="str">
        <f t="shared" si="175"/>
        <v/>
      </c>
      <c r="BY189" s="454" t="str">
        <f t="shared" si="175"/>
        <v/>
      </c>
      <c r="BZ189" s="454" t="str">
        <f t="shared" si="175"/>
        <v/>
      </c>
      <c r="CA189" s="454" t="str">
        <f t="shared" si="175"/>
        <v/>
      </c>
      <c r="CB189" s="454" t="str">
        <f t="shared" si="175"/>
        <v/>
      </c>
      <c r="CC189" s="454" t="str">
        <f t="shared" si="175"/>
        <v/>
      </c>
      <c r="CD189" s="454" t="str">
        <f t="shared" si="175"/>
        <v/>
      </c>
      <c r="CE189" s="454" t="str">
        <f t="shared" si="175"/>
        <v/>
      </c>
      <c r="CF189" s="454" t="str">
        <f t="shared" si="175"/>
        <v/>
      </c>
      <c r="CG189" s="454" t="str">
        <f t="shared" si="175"/>
        <v/>
      </c>
      <c r="CH189" s="454" t="str">
        <f t="shared" si="175"/>
        <v/>
      </c>
      <c r="CI189" s="454" t="str">
        <f t="shared" si="175"/>
        <v/>
      </c>
      <c r="CJ189" s="474" t="str">
        <f t="shared" si="175"/>
        <v/>
      </c>
      <c r="CK189" s="456"/>
      <c r="CL189" s="456"/>
      <c r="CM189" s="530" t="str">
        <f t="shared" ref="CM189:DB189" si="176">F254</f>
        <v/>
      </c>
      <c r="CN189" s="456" t="str">
        <f t="shared" si="176"/>
        <v/>
      </c>
      <c r="CO189" s="456" t="str">
        <f t="shared" si="176"/>
        <v/>
      </c>
      <c r="CP189" s="531" t="str">
        <f t="shared" si="176"/>
        <v/>
      </c>
      <c r="CQ189" s="456" t="str">
        <f t="shared" si="176"/>
        <v/>
      </c>
      <c r="CR189" s="456" t="str">
        <f t="shared" si="176"/>
        <v/>
      </c>
      <c r="CS189" s="532" t="str">
        <f t="shared" si="176"/>
        <v/>
      </c>
      <c r="CT189" s="532" t="str">
        <f t="shared" si="176"/>
        <v/>
      </c>
      <c r="CU189" s="532" t="str">
        <f t="shared" si="176"/>
        <v/>
      </c>
      <c r="CV189" s="532" t="str">
        <f t="shared" si="176"/>
        <v/>
      </c>
      <c r="CW189" s="532" t="str">
        <f t="shared" si="176"/>
        <v/>
      </c>
      <c r="CX189" s="456" t="str">
        <f t="shared" si="176"/>
        <v/>
      </c>
      <c r="CY189" s="532">
        <f t="shared" si="176"/>
        <v>0</v>
      </c>
      <c r="CZ189" s="456" t="str">
        <f t="shared" si="176"/>
        <v>#DIV/0!</v>
      </c>
      <c r="DA189" s="456" t="str">
        <f t="shared" si="176"/>
        <v>#DIV/0!</v>
      </c>
      <c r="DB189" s="533" t="str">
        <f t="shared" si="176"/>
        <v/>
      </c>
      <c r="DC189" s="456"/>
      <c r="DD189" s="456"/>
      <c r="DE189" s="456"/>
      <c r="DF189" s="456"/>
      <c r="DG189" s="456"/>
      <c r="DH189" s="456"/>
      <c r="DI189" s="456"/>
      <c r="DJ189" s="456"/>
      <c r="DK189" s="456"/>
      <c r="DL189" s="456"/>
      <c r="DM189" s="456"/>
      <c r="DN189" s="456"/>
      <c r="DO189" s="456"/>
      <c r="DP189" s="456"/>
      <c r="DQ189" s="456"/>
      <c r="DR189" s="456"/>
      <c r="DS189" s="456"/>
      <c r="DT189" s="456"/>
      <c r="DU189" s="456"/>
    </row>
    <row r="190" outlineLevel="1">
      <c r="A190" s="452"/>
      <c r="C190" s="476"/>
      <c r="T190" s="477"/>
      <c r="U190" s="2">
        <f t="shared" si="161"/>
        <v>1</v>
      </c>
      <c r="W190" s="453"/>
      <c r="X190" s="454"/>
      <c r="Y190" s="454"/>
      <c r="Z190" s="454"/>
      <c r="AA190" s="454"/>
      <c r="AB190" s="454"/>
      <c r="AC190" s="454"/>
      <c r="AD190" s="454"/>
      <c r="AE190" s="454"/>
      <c r="AF190" s="454"/>
      <c r="AG190" s="454"/>
      <c r="AH190" s="454"/>
      <c r="AI190" s="454"/>
      <c r="AJ190" s="454"/>
      <c r="AK190" s="454"/>
      <c r="AL190" s="454"/>
      <c r="AM190" s="454"/>
      <c r="AN190" s="454"/>
      <c r="AO190" s="454"/>
      <c r="AP190" s="454"/>
      <c r="AQ190" s="454"/>
      <c r="AR190" s="454"/>
      <c r="AS190" s="454"/>
      <c r="AT190" s="454"/>
      <c r="AU190" s="454"/>
      <c r="AV190" s="454"/>
      <c r="AW190" s="454"/>
      <c r="AX190" s="454"/>
      <c r="AY190" s="454"/>
      <c r="AZ190" s="454"/>
      <c r="BA190" s="454"/>
      <c r="BB190" s="454"/>
      <c r="BC190" s="454"/>
      <c r="BD190" s="454"/>
      <c r="BE190" s="454"/>
      <c r="BF190" s="454"/>
      <c r="BG190" s="454"/>
      <c r="BH190" s="454"/>
      <c r="BI190" s="454"/>
      <c r="BJ190" s="454"/>
      <c r="BK190" s="454"/>
      <c r="BL190" s="454"/>
      <c r="BM190" s="454"/>
      <c r="BN190" s="454"/>
      <c r="BO190" s="449"/>
      <c r="BP190" s="446" t="s">
        <v>2</v>
      </c>
      <c r="BQ190" s="451"/>
      <c r="BR190" s="454"/>
      <c r="BS190" s="472" t="str">
        <f t="shared" ref="BS190:CJ190" si="177">C203</f>
        <v/>
      </c>
      <c r="BT190" s="454" t="str">
        <f t="shared" si="177"/>
        <v/>
      </c>
      <c r="BU190" s="454" t="str">
        <f t="shared" si="177"/>
        <v/>
      </c>
      <c r="BV190" s="454" t="str">
        <f t="shared" si="177"/>
        <v/>
      </c>
      <c r="BW190" s="454" t="str">
        <f t="shared" si="177"/>
        <v/>
      </c>
      <c r="BX190" s="454" t="str">
        <f t="shared" si="177"/>
        <v/>
      </c>
      <c r="BY190" s="454" t="str">
        <f t="shared" si="177"/>
        <v/>
      </c>
      <c r="BZ190" s="454" t="str">
        <f t="shared" si="177"/>
        <v/>
      </c>
      <c r="CA190" s="454" t="str">
        <f t="shared" si="177"/>
        <v/>
      </c>
      <c r="CB190" s="454" t="str">
        <f t="shared" si="177"/>
        <v/>
      </c>
      <c r="CC190" s="454" t="str">
        <f t="shared" si="177"/>
        <v/>
      </c>
      <c r="CD190" s="454" t="str">
        <f t="shared" si="177"/>
        <v/>
      </c>
      <c r="CE190" s="454" t="str">
        <f t="shared" si="177"/>
        <v/>
      </c>
      <c r="CF190" s="454" t="str">
        <f t="shared" si="177"/>
        <v/>
      </c>
      <c r="CG190" s="454" t="str">
        <f t="shared" si="177"/>
        <v/>
      </c>
      <c r="CH190" s="454" t="str">
        <f t="shared" si="177"/>
        <v/>
      </c>
      <c r="CI190" s="454" t="str">
        <f t="shared" si="177"/>
        <v/>
      </c>
      <c r="CJ190" s="474" t="str">
        <f t="shared" si="177"/>
        <v/>
      </c>
      <c r="CK190" s="456"/>
      <c r="CL190" s="456"/>
      <c r="CM190" s="530" t="str">
        <f t="shared" ref="CM190:DB190" si="178">F255</f>
        <v/>
      </c>
      <c r="CN190" s="456" t="str">
        <f t="shared" si="178"/>
        <v/>
      </c>
      <c r="CO190" s="456" t="str">
        <f t="shared" si="178"/>
        <v/>
      </c>
      <c r="CP190" s="531" t="str">
        <f t="shared" si="178"/>
        <v/>
      </c>
      <c r="CQ190" s="456" t="str">
        <f t="shared" si="178"/>
        <v/>
      </c>
      <c r="CR190" s="456" t="str">
        <f t="shared" si="178"/>
        <v/>
      </c>
      <c r="CS190" s="532" t="str">
        <f t="shared" si="178"/>
        <v/>
      </c>
      <c r="CT190" s="532" t="str">
        <f t="shared" si="178"/>
        <v/>
      </c>
      <c r="CU190" s="532" t="str">
        <f t="shared" si="178"/>
        <v/>
      </c>
      <c r="CV190" s="532" t="str">
        <f t="shared" si="178"/>
        <v/>
      </c>
      <c r="CW190" s="532" t="str">
        <f t="shared" si="178"/>
        <v/>
      </c>
      <c r="CX190" s="456" t="str">
        <f t="shared" si="178"/>
        <v/>
      </c>
      <c r="CY190" s="532">
        <f t="shared" si="178"/>
        <v>0</v>
      </c>
      <c r="CZ190" s="456" t="str">
        <f t="shared" si="178"/>
        <v>#DIV/0!</v>
      </c>
      <c r="DA190" s="456" t="str">
        <f t="shared" si="178"/>
        <v>#DIV/0!</v>
      </c>
      <c r="DB190" s="533" t="str">
        <f t="shared" si="178"/>
        <v/>
      </c>
      <c r="DC190" s="456"/>
      <c r="DD190" s="456"/>
      <c r="DE190" s="456"/>
      <c r="DF190" s="456"/>
      <c r="DG190" s="456"/>
      <c r="DH190" s="456"/>
      <c r="DI190" s="456"/>
      <c r="DJ190" s="456"/>
      <c r="DK190" s="456"/>
      <c r="DL190" s="456"/>
      <c r="DM190" s="456"/>
      <c r="DN190" s="456"/>
      <c r="DO190" s="456"/>
      <c r="DP190" s="456"/>
      <c r="DQ190" s="456"/>
      <c r="DR190" s="456"/>
      <c r="DS190" s="456"/>
      <c r="DT190" s="456"/>
      <c r="DU190" s="456"/>
    </row>
    <row r="191" outlineLevel="1">
      <c r="A191" s="452"/>
      <c r="C191" s="519"/>
      <c r="T191" s="477"/>
      <c r="U191" s="2">
        <f t="shared" si="161"/>
        <v>1</v>
      </c>
      <c r="W191" s="453"/>
      <c r="X191" s="454"/>
      <c r="Y191" s="454"/>
      <c r="Z191" s="454"/>
      <c r="AA191" s="454"/>
      <c r="AB191" s="454"/>
      <c r="AC191" s="454"/>
      <c r="AD191" s="454"/>
      <c r="AE191" s="454"/>
      <c r="AF191" s="454"/>
      <c r="AG191" s="454"/>
      <c r="AH191" s="454"/>
      <c r="AI191" s="454"/>
      <c r="AJ191" s="454"/>
      <c r="AK191" s="454"/>
      <c r="AL191" s="454"/>
      <c r="AM191" s="454"/>
      <c r="AN191" s="454"/>
      <c r="AO191" s="454"/>
      <c r="AP191" s="454"/>
      <c r="AQ191" s="454"/>
      <c r="AR191" s="454"/>
      <c r="AS191" s="454"/>
      <c r="AT191" s="454"/>
      <c r="AU191" s="454"/>
      <c r="AV191" s="454"/>
      <c r="AW191" s="454"/>
      <c r="AX191" s="454"/>
      <c r="AY191" s="454"/>
      <c r="AZ191" s="454"/>
      <c r="BA191" s="454"/>
      <c r="BB191" s="454"/>
      <c r="BC191" s="454"/>
      <c r="BD191" s="454"/>
      <c r="BE191" s="454"/>
      <c r="BF191" s="454"/>
      <c r="BG191" s="454"/>
      <c r="BH191" s="454"/>
      <c r="BI191" s="454"/>
      <c r="BJ191" s="454"/>
      <c r="BK191" s="454"/>
      <c r="BL191" s="454"/>
      <c r="BM191" s="454"/>
      <c r="BN191" s="454"/>
      <c r="BO191" s="449"/>
      <c r="BP191" s="446" t="s">
        <v>2</v>
      </c>
      <c r="BQ191" s="451"/>
      <c r="BR191" s="454"/>
      <c r="BS191" s="472" t="str">
        <f t="shared" ref="BS191:CJ191" si="179">C204</f>
        <v/>
      </c>
      <c r="BT191" s="454" t="str">
        <f t="shared" si="179"/>
        <v/>
      </c>
      <c r="BU191" s="454" t="str">
        <f t="shared" si="179"/>
        <v/>
      </c>
      <c r="BV191" s="454" t="str">
        <f t="shared" si="179"/>
        <v/>
      </c>
      <c r="BW191" s="454" t="str">
        <f t="shared" si="179"/>
        <v/>
      </c>
      <c r="BX191" s="454" t="str">
        <f t="shared" si="179"/>
        <v/>
      </c>
      <c r="BY191" s="454" t="str">
        <f t="shared" si="179"/>
        <v/>
      </c>
      <c r="BZ191" s="454" t="str">
        <f t="shared" si="179"/>
        <v/>
      </c>
      <c r="CA191" s="454" t="str">
        <f t="shared" si="179"/>
        <v/>
      </c>
      <c r="CB191" s="454" t="str">
        <f t="shared" si="179"/>
        <v/>
      </c>
      <c r="CC191" s="454" t="str">
        <f t="shared" si="179"/>
        <v/>
      </c>
      <c r="CD191" s="454" t="str">
        <f t="shared" si="179"/>
        <v/>
      </c>
      <c r="CE191" s="454" t="str">
        <f t="shared" si="179"/>
        <v/>
      </c>
      <c r="CF191" s="454" t="str">
        <f t="shared" si="179"/>
        <v/>
      </c>
      <c r="CG191" s="454" t="str">
        <f t="shared" si="179"/>
        <v/>
      </c>
      <c r="CH191" s="454" t="str">
        <f t="shared" si="179"/>
        <v/>
      </c>
      <c r="CI191" s="454" t="str">
        <f t="shared" si="179"/>
        <v/>
      </c>
      <c r="CJ191" s="474" t="str">
        <f t="shared" si="179"/>
        <v/>
      </c>
      <c r="CK191" s="456"/>
      <c r="CL191" s="456"/>
      <c r="CM191" s="530" t="str">
        <f t="shared" ref="CM191:DB191" si="180">F256</f>
        <v/>
      </c>
      <c r="CN191" s="456" t="str">
        <f t="shared" si="180"/>
        <v/>
      </c>
      <c r="CO191" s="456" t="str">
        <f t="shared" si="180"/>
        <v/>
      </c>
      <c r="CP191" s="531" t="str">
        <f t="shared" si="180"/>
        <v/>
      </c>
      <c r="CQ191" s="456" t="str">
        <f t="shared" si="180"/>
        <v/>
      </c>
      <c r="CR191" s="456" t="str">
        <f t="shared" si="180"/>
        <v/>
      </c>
      <c r="CS191" s="532" t="str">
        <f t="shared" si="180"/>
        <v/>
      </c>
      <c r="CT191" s="532" t="str">
        <f t="shared" si="180"/>
        <v/>
      </c>
      <c r="CU191" s="532" t="str">
        <f t="shared" si="180"/>
        <v/>
      </c>
      <c r="CV191" s="532" t="str">
        <f t="shared" si="180"/>
        <v/>
      </c>
      <c r="CW191" s="532" t="str">
        <f t="shared" si="180"/>
        <v/>
      </c>
      <c r="CX191" s="456" t="str">
        <f t="shared" si="180"/>
        <v/>
      </c>
      <c r="CY191" s="532">
        <f t="shared" si="180"/>
        <v>0</v>
      </c>
      <c r="CZ191" s="456" t="str">
        <f t="shared" si="180"/>
        <v>#DIV/0!</v>
      </c>
      <c r="DA191" s="456" t="str">
        <f t="shared" si="180"/>
        <v>#DIV/0!</v>
      </c>
      <c r="DB191" s="533" t="str">
        <f t="shared" si="180"/>
        <v/>
      </c>
      <c r="DC191" s="456"/>
      <c r="DD191" s="456"/>
      <c r="DE191" s="456"/>
      <c r="DF191" s="456"/>
      <c r="DG191" s="456"/>
      <c r="DH191" s="456"/>
      <c r="DI191" s="456"/>
      <c r="DJ191" s="456"/>
      <c r="DK191" s="456"/>
      <c r="DL191" s="456"/>
      <c r="DM191" s="456"/>
      <c r="DN191" s="456"/>
      <c r="DO191" s="456"/>
      <c r="DP191" s="456"/>
      <c r="DQ191" s="456"/>
      <c r="DR191" s="456"/>
      <c r="DS191" s="456"/>
      <c r="DT191" s="456"/>
      <c r="DU191" s="456"/>
    </row>
    <row r="192" outlineLevel="1">
      <c r="A192" s="452"/>
      <c r="C192" s="519"/>
      <c r="D192" s="520"/>
      <c r="E192" s="520"/>
      <c r="F192" s="520"/>
      <c r="G192" s="520"/>
      <c r="H192" s="520"/>
      <c r="I192" s="520"/>
      <c r="J192" s="520"/>
      <c r="K192" s="520"/>
      <c r="L192" s="520"/>
      <c r="M192" s="520"/>
      <c r="N192" s="520"/>
      <c r="O192" s="520"/>
      <c r="T192" s="477"/>
      <c r="U192" s="2">
        <f t="shared" si="161"/>
        <v>1</v>
      </c>
      <c r="W192" s="453"/>
      <c r="X192" s="454"/>
      <c r="Y192" s="454"/>
      <c r="Z192" s="454"/>
      <c r="AA192" s="454"/>
      <c r="AB192" s="454"/>
      <c r="AC192" s="454"/>
      <c r="AD192" s="454"/>
      <c r="AE192" s="454"/>
      <c r="AF192" s="454"/>
      <c r="AG192" s="454"/>
      <c r="AH192" s="454"/>
      <c r="AI192" s="454"/>
      <c r="AJ192" s="454"/>
      <c r="AK192" s="454"/>
      <c r="AL192" s="454"/>
      <c r="AM192" s="454"/>
      <c r="AN192" s="454"/>
      <c r="AO192" s="454"/>
      <c r="AP192" s="454"/>
      <c r="AQ192" s="454"/>
      <c r="AR192" s="454"/>
      <c r="AS192" s="454"/>
      <c r="AT192" s="454"/>
      <c r="AU192" s="454"/>
      <c r="AV192" s="454"/>
      <c r="AW192" s="454"/>
      <c r="AX192" s="454"/>
      <c r="AY192" s="454"/>
      <c r="AZ192" s="454"/>
      <c r="BA192" s="454"/>
      <c r="BB192" s="454"/>
      <c r="BC192" s="454"/>
      <c r="BD192" s="454"/>
      <c r="BE192" s="454"/>
      <c r="BF192" s="454"/>
      <c r="BG192" s="454"/>
      <c r="BH192" s="454"/>
      <c r="BI192" s="454"/>
      <c r="BJ192" s="454"/>
      <c r="BK192" s="454"/>
      <c r="BL192" s="454"/>
      <c r="BM192" s="454"/>
      <c r="BN192" s="454"/>
      <c r="BO192" s="449"/>
      <c r="BP192" s="446" t="s">
        <v>2</v>
      </c>
      <c r="BQ192" s="451"/>
      <c r="BR192" s="454"/>
      <c r="BS192" s="472" t="str">
        <f t="shared" ref="BS192:CJ192" si="181">C205</f>
        <v/>
      </c>
      <c r="BT192" s="454" t="str">
        <f t="shared" si="181"/>
        <v/>
      </c>
      <c r="BU192" s="454" t="str">
        <f t="shared" si="181"/>
        <v/>
      </c>
      <c r="BV192" s="454" t="str">
        <f t="shared" si="181"/>
        <v/>
      </c>
      <c r="BW192" s="454" t="str">
        <f t="shared" si="181"/>
        <v/>
      </c>
      <c r="BX192" s="454" t="str">
        <f t="shared" si="181"/>
        <v/>
      </c>
      <c r="BY192" s="454" t="str">
        <f t="shared" si="181"/>
        <v/>
      </c>
      <c r="BZ192" s="454" t="str">
        <f t="shared" si="181"/>
        <v/>
      </c>
      <c r="CA192" s="454" t="str">
        <f t="shared" si="181"/>
        <v/>
      </c>
      <c r="CB192" s="454" t="str">
        <f t="shared" si="181"/>
        <v/>
      </c>
      <c r="CC192" s="454" t="str">
        <f t="shared" si="181"/>
        <v/>
      </c>
      <c r="CD192" s="454" t="str">
        <f t="shared" si="181"/>
        <v/>
      </c>
      <c r="CE192" s="454" t="str">
        <f t="shared" si="181"/>
        <v/>
      </c>
      <c r="CF192" s="454" t="str">
        <f t="shared" si="181"/>
        <v/>
      </c>
      <c r="CG192" s="454" t="str">
        <f t="shared" si="181"/>
        <v/>
      </c>
      <c r="CH192" s="454" t="str">
        <f t="shared" si="181"/>
        <v/>
      </c>
      <c r="CI192" s="454" t="str">
        <f t="shared" si="181"/>
        <v/>
      </c>
      <c r="CJ192" s="474" t="str">
        <f t="shared" si="181"/>
        <v/>
      </c>
      <c r="CK192" s="456"/>
      <c r="CL192" s="456"/>
      <c r="CM192" s="530" t="str">
        <f t="shared" ref="CM192:DB192" si="182">F257</f>
        <v/>
      </c>
      <c r="CN192" s="456" t="str">
        <f t="shared" si="182"/>
        <v/>
      </c>
      <c r="CO192" s="456" t="str">
        <f t="shared" si="182"/>
        <v/>
      </c>
      <c r="CP192" s="531" t="str">
        <f t="shared" si="182"/>
        <v/>
      </c>
      <c r="CQ192" s="456" t="str">
        <f t="shared" si="182"/>
        <v/>
      </c>
      <c r="CR192" s="456" t="str">
        <f t="shared" si="182"/>
        <v/>
      </c>
      <c r="CS192" s="532" t="str">
        <f t="shared" si="182"/>
        <v/>
      </c>
      <c r="CT192" s="532" t="str">
        <f t="shared" si="182"/>
        <v/>
      </c>
      <c r="CU192" s="532" t="str">
        <f t="shared" si="182"/>
        <v/>
      </c>
      <c r="CV192" s="532" t="str">
        <f t="shared" si="182"/>
        <v/>
      </c>
      <c r="CW192" s="532" t="str">
        <f t="shared" si="182"/>
        <v/>
      </c>
      <c r="CX192" s="456" t="str">
        <f t="shared" si="182"/>
        <v/>
      </c>
      <c r="CY192" s="532">
        <f t="shared" si="182"/>
        <v>0</v>
      </c>
      <c r="CZ192" s="456" t="str">
        <f t="shared" si="182"/>
        <v>#DIV/0!</v>
      </c>
      <c r="DA192" s="456" t="str">
        <f t="shared" si="182"/>
        <v>#DIV/0!</v>
      </c>
      <c r="DB192" s="533" t="str">
        <f t="shared" si="182"/>
        <v/>
      </c>
      <c r="DC192" s="456"/>
      <c r="DD192" s="456"/>
      <c r="DE192" s="456"/>
      <c r="DF192" s="456"/>
      <c r="DG192" s="456"/>
      <c r="DH192" s="456"/>
      <c r="DI192" s="456"/>
      <c r="DJ192" s="456"/>
      <c r="DK192" s="456"/>
      <c r="DL192" s="456"/>
      <c r="DM192" s="456"/>
      <c r="DN192" s="456"/>
      <c r="DO192" s="456"/>
      <c r="DP192" s="456"/>
      <c r="DQ192" s="456"/>
      <c r="DR192" s="456"/>
      <c r="DS192" s="456"/>
      <c r="DT192" s="456"/>
      <c r="DU192" s="456"/>
    </row>
    <row r="193" outlineLevel="1">
      <c r="A193" s="452"/>
      <c r="C193" s="519"/>
      <c r="D193" s="520"/>
      <c r="E193" s="520"/>
      <c r="F193" s="520"/>
      <c r="G193" s="520"/>
      <c r="H193" s="520"/>
      <c r="I193" s="520"/>
      <c r="J193" s="520"/>
      <c r="K193" s="520"/>
      <c r="L193" s="520"/>
      <c r="M193" s="520"/>
      <c r="N193" s="520"/>
      <c r="O193" s="520"/>
      <c r="T193" s="477"/>
      <c r="U193" s="2">
        <f t="shared" si="161"/>
        <v>1</v>
      </c>
      <c r="W193" s="453"/>
      <c r="X193" s="454"/>
      <c r="Y193" s="454"/>
      <c r="Z193" s="454"/>
      <c r="AA193" s="454"/>
      <c r="AB193" s="454"/>
      <c r="AC193" s="454"/>
      <c r="AD193" s="454"/>
      <c r="AE193" s="454"/>
      <c r="AF193" s="454"/>
      <c r="AG193" s="454"/>
      <c r="AH193" s="454"/>
      <c r="AI193" s="454"/>
      <c r="AJ193" s="454"/>
      <c r="AK193" s="454"/>
      <c r="AL193" s="454"/>
      <c r="AM193" s="454"/>
      <c r="AN193" s="454"/>
      <c r="AO193" s="454"/>
      <c r="AP193" s="454"/>
      <c r="AQ193" s="454"/>
      <c r="AR193" s="454"/>
      <c r="AS193" s="454"/>
      <c r="AT193" s="454"/>
      <c r="AU193" s="454"/>
      <c r="AV193" s="454"/>
      <c r="AW193" s="454"/>
      <c r="AX193" s="454"/>
      <c r="AY193" s="454"/>
      <c r="AZ193" s="454"/>
      <c r="BA193" s="454"/>
      <c r="BB193" s="454"/>
      <c r="BC193" s="454"/>
      <c r="BD193" s="454"/>
      <c r="BE193" s="454"/>
      <c r="BF193" s="454"/>
      <c r="BG193" s="454"/>
      <c r="BH193" s="454"/>
      <c r="BI193" s="454"/>
      <c r="BJ193" s="454"/>
      <c r="BK193" s="454"/>
      <c r="BL193" s="454"/>
      <c r="BM193" s="454"/>
      <c r="BN193" s="454"/>
      <c r="BO193" s="449"/>
      <c r="BP193" s="446" t="s">
        <v>2</v>
      </c>
      <c r="BQ193" s="451"/>
      <c r="BR193" s="454"/>
      <c r="BS193" s="472" t="str">
        <f t="shared" ref="BS193:CJ193" si="183">C206</f>
        <v/>
      </c>
      <c r="BT193" s="454" t="str">
        <f t="shared" si="183"/>
        <v/>
      </c>
      <c r="BU193" s="454" t="str">
        <f t="shared" si="183"/>
        <v/>
      </c>
      <c r="BV193" s="454" t="str">
        <f t="shared" si="183"/>
        <v/>
      </c>
      <c r="BW193" s="454" t="str">
        <f t="shared" si="183"/>
        <v/>
      </c>
      <c r="BX193" s="454" t="str">
        <f t="shared" si="183"/>
        <v/>
      </c>
      <c r="BY193" s="454" t="str">
        <f t="shared" si="183"/>
        <v/>
      </c>
      <c r="BZ193" s="454" t="str">
        <f t="shared" si="183"/>
        <v/>
      </c>
      <c r="CA193" s="454" t="str">
        <f t="shared" si="183"/>
        <v/>
      </c>
      <c r="CB193" s="454" t="str">
        <f t="shared" si="183"/>
        <v/>
      </c>
      <c r="CC193" s="454" t="str">
        <f t="shared" si="183"/>
        <v/>
      </c>
      <c r="CD193" s="454" t="str">
        <f t="shared" si="183"/>
        <v/>
      </c>
      <c r="CE193" s="454" t="str">
        <f t="shared" si="183"/>
        <v/>
      </c>
      <c r="CF193" s="454" t="str">
        <f t="shared" si="183"/>
        <v/>
      </c>
      <c r="CG193" s="454" t="str">
        <f t="shared" si="183"/>
        <v/>
      </c>
      <c r="CH193" s="454" t="str">
        <f t="shared" si="183"/>
        <v/>
      </c>
      <c r="CI193" s="454" t="str">
        <f t="shared" si="183"/>
        <v/>
      </c>
      <c r="CJ193" s="474" t="str">
        <f t="shared" si="183"/>
        <v/>
      </c>
      <c r="CK193" s="456"/>
      <c r="CL193" s="456"/>
      <c r="CM193" s="530" t="str">
        <f t="shared" ref="CM193:DB193" si="184">F258</f>
        <v/>
      </c>
      <c r="CN193" s="456" t="str">
        <f t="shared" si="184"/>
        <v/>
      </c>
      <c r="CO193" s="456" t="str">
        <f t="shared" si="184"/>
        <v/>
      </c>
      <c r="CP193" s="531" t="str">
        <f t="shared" si="184"/>
        <v/>
      </c>
      <c r="CQ193" s="456" t="str">
        <f t="shared" si="184"/>
        <v/>
      </c>
      <c r="CR193" s="456" t="str">
        <f t="shared" si="184"/>
        <v/>
      </c>
      <c r="CS193" s="532" t="str">
        <f t="shared" si="184"/>
        <v/>
      </c>
      <c r="CT193" s="532" t="str">
        <f t="shared" si="184"/>
        <v/>
      </c>
      <c r="CU193" s="532" t="str">
        <f t="shared" si="184"/>
        <v/>
      </c>
      <c r="CV193" s="532" t="str">
        <f t="shared" si="184"/>
        <v/>
      </c>
      <c r="CW193" s="532" t="str">
        <f t="shared" si="184"/>
        <v/>
      </c>
      <c r="CX193" s="456" t="str">
        <f t="shared" si="184"/>
        <v/>
      </c>
      <c r="CY193" s="532">
        <f t="shared" si="184"/>
        <v>0</v>
      </c>
      <c r="CZ193" s="456" t="str">
        <f t="shared" si="184"/>
        <v>#DIV/0!</v>
      </c>
      <c r="DA193" s="456" t="str">
        <f t="shared" si="184"/>
        <v>#DIV/0!</v>
      </c>
      <c r="DB193" s="533" t="str">
        <f t="shared" si="184"/>
        <v/>
      </c>
      <c r="DC193" s="456"/>
      <c r="DD193" s="456"/>
      <c r="DE193" s="456"/>
      <c r="DF193" s="456"/>
      <c r="DG193" s="456"/>
      <c r="DH193" s="456"/>
      <c r="DI193" s="456"/>
      <c r="DJ193" s="456"/>
      <c r="DK193" s="456"/>
      <c r="DL193" s="456"/>
      <c r="DM193" s="456"/>
      <c r="DN193" s="456"/>
      <c r="DO193" s="456"/>
      <c r="DP193" s="456"/>
      <c r="DQ193" s="456"/>
      <c r="DR193" s="456"/>
      <c r="DS193" s="456"/>
      <c r="DT193" s="456"/>
      <c r="DU193" s="456"/>
    </row>
    <row r="194" outlineLevel="1">
      <c r="A194" s="452"/>
      <c r="C194" s="476"/>
      <c r="T194" s="477"/>
      <c r="U194" s="2">
        <f t="shared" si="161"/>
        <v>1</v>
      </c>
      <c r="W194" s="453"/>
      <c r="X194" s="454"/>
      <c r="Y194" s="454"/>
      <c r="Z194" s="454"/>
      <c r="AA194" s="454"/>
      <c r="AB194" s="454"/>
      <c r="AC194" s="454"/>
      <c r="AD194" s="454"/>
      <c r="AE194" s="454"/>
      <c r="AF194" s="454"/>
      <c r="AG194" s="454"/>
      <c r="AH194" s="454"/>
      <c r="AI194" s="454"/>
      <c r="AJ194" s="454"/>
      <c r="AK194" s="454"/>
      <c r="AL194" s="454"/>
      <c r="AM194" s="454"/>
      <c r="AN194" s="454"/>
      <c r="AO194" s="454"/>
      <c r="AP194" s="454"/>
      <c r="AQ194" s="454"/>
      <c r="AR194" s="454"/>
      <c r="AS194" s="454"/>
      <c r="AT194" s="454"/>
      <c r="AU194" s="454"/>
      <c r="AV194" s="454"/>
      <c r="AW194" s="454"/>
      <c r="AX194" s="454"/>
      <c r="AY194" s="454"/>
      <c r="AZ194" s="454"/>
      <c r="BA194" s="454"/>
      <c r="BB194" s="454"/>
      <c r="BC194" s="454"/>
      <c r="BD194" s="454"/>
      <c r="BE194" s="454"/>
      <c r="BF194" s="454"/>
      <c r="BG194" s="454"/>
      <c r="BH194" s="454"/>
      <c r="BI194" s="454"/>
      <c r="BJ194" s="454"/>
      <c r="BK194" s="454"/>
      <c r="BL194" s="454"/>
      <c r="BM194" s="454"/>
      <c r="BN194" s="454"/>
      <c r="BO194" s="449"/>
      <c r="BP194" s="446" t="s">
        <v>2</v>
      </c>
      <c r="BQ194" s="451"/>
      <c r="BR194" s="454"/>
      <c r="BS194" s="472" t="str">
        <f t="shared" ref="BS194:CJ194" si="185">C207</f>
        <v/>
      </c>
      <c r="BT194" s="454" t="str">
        <f t="shared" si="185"/>
        <v/>
      </c>
      <c r="BU194" s="454" t="str">
        <f t="shared" si="185"/>
        <v/>
      </c>
      <c r="BV194" s="454" t="str">
        <f t="shared" si="185"/>
        <v/>
      </c>
      <c r="BW194" s="454" t="str">
        <f t="shared" si="185"/>
        <v/>
      </c>
      <c r="BX194" s="454" t="str">
        <f t="shared" si="185"/>
        <v/>
      </c>
      <c r="BY194" s="454" t="str">
        <f t="shared" si="185"/>
        <v/>
      </c>
      <c r="BZ194" s="454" t="str">
        <f t="shared" si="185"/>
        <v/>
      </c>
      <c r="CA194" s="454" t="str">
        <f t="shared" si="185"/>
        <v/>
      </c>
      <c r="CB194" s="454" t="str">
        <f t="shared" si="185"/>
        <v/>
      </c>
      <c r="CC194" s="454" t="str">
        <f t="shared" si="185"/>
        <v/>
      </c>
      <c r="CD194" s="454" t="str">
        <f t="shared" si="185"/>
        <v/>
      </c>
      <c r="CE194" s="454" t="str">
        <f t="shared" si="185"/>
        <v/>
      </c>
      <c r="CF194" s="454" t="str">
        <f t="shared" si="185"/>
        <v/>
      </c>
      <c r="CG194" s="454" t="str">
        <f t="shared" si="185"/>
        <v/>
      </c>
      <c r="CH194" s="454" t="str">
        <f t="shared" si="185"/>
        <v/>
      </c>
      <c r="CI194" s="454" t="str">
        <f t="shared" si="185"/>
        <v/>
      </c>
      <c r="CJ194" s="474" t="str">
        <f t="shared" si="185"/>
        <v/>
      </c>
      <c r="CK194" s="456"/>
      <c r="CL194" s="456"/>
      <c r="CM194" s="530" t="str">
        <f t="shared" ref="CM194:DB194" si="186">F259</f>
        <v/>
      </c>
      <c r="CN194" s="456" t="str">
        <f t="shared" si="186"/>
        <v/>
      </c>
      <c r="CO194" s="456" t="str">
        <f t="shared" si="186"/>
        <v/>
      </c>
      <c r="CP194" s="531" t="str">
        <f t="shared" si="186"/>
        <v/>
      </c>
      <c r="CQ194" s="456" t="str">
        <f t="shared" si="186"/>
        <v/>
      </c>
      <c r="CR194" s="456" t="str">
        <f t="shared" si="186"/>
        <v/>
      </c>
      <c r="CS194" s="532" t="str">
        <f t="shared" si="186"/>
        <v/>
      </c>
      <c r="CT194" s="532" t="str">
        <f t="shared" si="186"/>
        <v/>
      </c>
      <c r="CU194" s="532" t="str">
        <f t="shared" si="186"/>
        <v/>
      </c>
      <c r="CV194" s="532" t="str">
        <f t="shared" si="186"/>
        <v/>
      </c>
      <c r="CW194" s="532" t="str">
        <f t="shared" si="186"/>
        <v/>
      </c>
      <c r="CX194" s="456" t="str">
        <f t="shared" si="186"/>
        <v/>
      </c>
      <c r="CY194" s="532">
        <f t="shared" si="186"/>
        <v>0</v>
      </c>
      <c r="CZ194" s="456" t="str">
        <f t="shared" si="186"/>
        <v>#DIV/0!</v>
      </c>
      <c r="DA194" s="456" t="str">
        <f t="shared" si="186"/>
        <v>#DIV/0!</v>
      </c>
      <c r="DB194" s="533" t="str">
        <f t="shared" si="186"/>
        <v/>
      </c>
      <c r="DC194" s="456"/>
      <c r="DD194" s="456"/>
      <c r="DE194" s="456"/>
      <c r="DF194" s="456"/>
      <c r="DG194" s="456"/>
      <c r="DH194" s="456"/>
      <c r="DI194" s="456"/>
      <c r="DJ194" s="456"/>
      <c r="DK194" s="456"/>
      <c r="DL194" s="456"/>
      <c r="DM194" s="456"/>
      <c r="DN194" s="456"/>
      <c r="DO194" s="456"/>
      <c r="DP194" s="456"/>
      <c r="DQ194" s="456"/>
      <c r="DR194" s="456"/>
      <c r="DS194" s="456"/>
      <c r="DT194" s="456"/>
      <c r="DU194" s="456"/>
    </row>
    <row r="195" outlineLevel="1">
      <c r="A195" s="452"/>
      <c r="C195" s="506"/>
      <c r="D195" s="507"/>
      <c r="E195" s="507"/>
      <c r="F195" s="507"/>
      <c r="G195" s="507"/>
      <c r="H195" s="507"/>
      <c r="I195" s="507"/>
      <c r="J195" s="507"/>
      <c r="K195" s="507"/>
      <c r="L195" s="507"/>
      <c r="M195" s="507"/>
      <c r="N195" s="507"/>
      <c r="O195" s="507"/>
      <c r="P195" s="507"/>
      <c r="Q195" s="507"/>
      <c r="R195" s="507"/>
      <c r="S195" s="507"/>
      <c r="T195" s="508"/>
      <c r="U195" s="2">
        <f t="shared" si="161"/>
        <v>1</v>
      </c>
      <c r="W195" s="453"/>
      <c r="X195" s="454"/>
      <c r="Y195" s="454"/>
      <c r="Z195" s="454"/>
      <c r="AA195" s="454"/>
      <c r="AB195" s="454"/>
      <c r="AC195" s="454"/>
      <c r="AD195" s="454"/>
      <c r="AE195" s="454"/>
      <c r="AF195" s="454"/>
      <c r="AG195" s="454"/>
      <c r="AH195" s="454"/>
      <c r="AI195" s="454"/>
      <c r="AJ195" s="454"/>
      <c r="AK195" s="454"/>
      <c r="AL195" s="454"/>
      <c r="AM195" s="454"/>
      <c r="AN195" s="454"/>
      <c r="AO195" s="454"/>
      <c r="AP195" s="454"/>
      <c r="AQ195" s="454"/>
      <c r="AR195" s="454"/>
      <c r="AS195" s="454"/>
      <c r="AT195" s="454"/>
      <c r="AU195" s="454"/>
      <c r="AV195" s="454"/>
      <c r="AW195" s="454"/>
      <c r="AX195" s="454"/>
      <c r="AY195" s="454"/>
      <c r="AZ195" s="454"/>
      <c r="BA195" s="454"/>
      <c r="BB195" s="454"/>
      <c r="BC195" s="454"/>
      <c r="BD195" s="454"/>
      <c r="BE195" s="454"/>
      <c r="BF195" s="454"/>
      <c r="BG195" s="454"/>
      <c r="BH195" s="454"/>
      <c r="BI195" s="454"/>
      <c r="BJ195" s="454"/>
      <c r="BK195" s="454"/>
      <c r="BL195" s="454"/>
      <c r="BM195" s="454"/>
      <c r="BN195" s="454"/>
      <c r="BO195" s="449"/>
      <c r="BP195" s="446" t="s">
        <v>2</v>
      </c>
      <c r="BQ195" s="451"/>
      <c r="BR195" s="454"/>
      <c r="BS195" s="472" t="str">
        <f t="shared" ref="BS195:CJ195" si="187">C208</f>
        <v/>
      </c>
      <c r="BT195" s="454" t="str">
        <f t="shared" si="187"/>
        <v/>
      </c>
      <c r="BU195" s="454" t="str">
        <f t="shared" si="187"/>
        <v/>
      </c>
      <c r="BV195" s="454" t="str">
        <f t="shared" si="187"/>
        <v/>
      </c>
      <c r="BW195" s="454" t="str">
        <f t="shared" si="187"/>
        <v/>
      </c>
      <c r="BX195" s="454" t="str">
        <f t="shared" si="187"/>
        <v/>
      </c>
      <c r="BY195" s="454" t="str">
        <f t="shared" si="187"/>
        <v/>
      </c>
      <c r="BZ195" s="454" t="str">
        <f t="shared" si="187"/>
        <v/>
      </c>
      <c r="CA195" s="454" t="str">
        <f t="shared" si="187"/>
        <v/>
      </c>
      <c r="CB195" s="454" t="str">
        <f t="shared" si="187"/>
        <v/>
      </c>
      <c r="CC195" s="454" t="str">
        <f t="shared" si="187"/>
        <v/>
      </c>
      <c r="CD195" s="454" t="str">
        <f t="shared" si="187"/>
        <v/>
      </c>
      <c r="CE195" s="454" t="str">
        <f t="shared" si="187"/>
        <v/>
      </c>
      <c r="CF195" s="454" t="str">
        <f t="shared" si="187"/>
        <v/>
      </c>
      <c r="CG195" s="454" t="str">
        <f t="shared" si="187"/>
        <v/>
      </c>
      <c r="CH195" s="454" t="str">
        <f t="shared" si="187"/>
        <v/>
      </c>
      <c r="CI195" s="454" t="str">
        <f t="shared" si="187"/>
        <v/>
      </c>
      <c r="CJ195" s="474" t="str">
        <f t="shared" si="187"/>
        <v/>
      </c>
      <c r="CK195" s="456"/>
      <c r="CL195" s="456"/>
      <c r="CM195" s="530" t="str">
        <f t="shared" ref="CM195:DB195" si="188">F260</f>
        <v/>
      </c>
      <c r="CN195" s="456" t="str">
        <f t="shared" si="188"/>
        <v/>
      </c>
      <c r="CO195" s="456" t="str">
        <f t="shared" si="188"/>
        <v/>
      </c>
      <c r="CP195" s="531" t="str">
        <f t="shared" si="188"/>
        <v/>
      </c>
      <c r="CQ195" s="456" t="str">
        <f t="shared" si="188"/>
        <v/>
      </c>
      <c r="CR195" s="456" t="str">
        <f t="shared" si="188"/>
        <v/>
      </c>
      <c r="CS195" s="532" t="str">
        <f t="shared" si="188"/>
        <v/>
      </c>
      <c r="CT195" s="532" t="str">
        <f t="shared" si="188"/>
        <v/>
      </c>
      <c r="CU195" s="532" t="str">
        <f t="shared" si="188"/>
        <v/>
      </c>
      <c r="CV195" s="532" t="str">
        <f t="shared" si="188"/>
        <v/>
      </c>
      <c r="CW195" s="532" t="str">
        <f t="shared" si="188"/>
        <v/>
      </c>
      <c r="CX195" s="456" t="str">
        <f t="shared" si="188"/>
        <v/>
      </c>
      <c r="CY195" s="532">
        <f t="shared" si="188"/>
        <v>0</v>
      </c>
      <c r="CZ195" s="456" t="str">
        <f t="shared" si="188"/>
        <v>#DIV/0!</v>
      </c>
      <c r="DA195" s="456" t="str">
        <f t="shared" si="188"/>
        <v>#DIV/0!</v>
      </c>
      <c r="DB195" s="533" t="str">
        <f t="shared" si="188"/>
        <v/>
      </c>
      <c r="DC195" s="456"/>
      <c r="DD195" s="456"/>
      <c r="DE195" s="456"/>
      <c r="DF195" s="456"/>
      <c r="DG195" s="456"/>
      <c r="DH195" s="456"/>
      <c r="DI195" s="456"/>
      <c r="DJ195" s="456"/>
      <c r="DK195" s="456"/>
      <c r="DL195" s="456"/>
      <c r="DM195" s="456"/>
      <c r="DN195" s="456"/>
      <c r="DO195" s="456"/>
      <c r="DP195" s="456"/>
      <c r="DQ195" s="456"/>
      <c r="DR195" s="456"/>
      <c r="DS195" s="456"/>
      <c r="DT195" s="456"/>
      <c r="DU195" s="456"/>
    </row>
    <row r="196" outlineLevel="1">
      <c r="A196" s="452"/>
      <c r="W196" s="453"/>
      <c r="X196" s="454"/>
      <c r="Y196" s="454"/>
      <c r="Z196" s="454"/>
      <c r="AA196" s="454"/>
      <c r="AB196" s="454"/>
      <c r="AC196" s="454"/>
      <c r="AD196" s="454"/>
      <c r="AE196" s="454"/>
      <c r="AF196" s="454"/>
      <c r="AG196" s="454"/>
      <c r="AH196" s="454"/>
      <c r="AI196" s="454"/>
      <c r="AJ196" s="454"/>
      <c r="AK196" s="454"/>
      <c r="AL196" s="454"/>
      <c r="AM196" s="454"/>
      <c r="AN196" s="454"/>
      <c r="AO196" s="454"/>
      <c r="AP196" s="454"/>
      <c r="AQ196" s="454"/>
      <c r="AR196" s="454"/>
      <c r="AS196" s="454"/>
      <c r="AT196" s="454"/>
      <c r="AU196" s="454"/>
      <c r="AV196" s="454"/>
      <c r="AW196" s="454"/>
      <c r="AX196" s="454"/>
      <c r="AY196" s="454"/>
      <c r="AZ196" s="454"/>
      <c r="BA196" s="454"/>
      <c r="BB196" s="454"/>
      <c r="BC196" s="454"/>
      <c r="BD196" s="454"/>
      <c r="BE196" s="454"/>
      <c r="BF196" s="454"/>
      <c r="BG196" s="454"/>
      <c r="BH196" s="454"/>
      <c r="BI196" s="454"/>
      <c r="BJ196" s="454"/>
      <c r="BK196" s="454"/>
      <c r="BL196" s="454"/>
      <c r="BM196" s="454"/>
      <c r="BN196" s="454"/>
      <c r="BO196" s="449"/>
      <c r="BP196" s="446" t="s">
        <v>2</v>
      </c>
      <c r="BQ196" s="451"/>
      <c r="BR196" s="454"/>
      <c r="BS196" s="472" t="str">
        <f t="shared" ref="BS196:CJ196" si="189">C209</f>
        <v/>
      </c>
      <c r="BT196" s="454" t="str">
        <f t="shared" si="189"/>
        <v/>
      </c>
      <c r="BU196" s="454" t="str">
        <f t="shared" si="189"/>
        <v/>
      </c>
      <c r="BV196" s="454" t="str">
        <f t="shared" si="189"/>
        <v/>
      </c>
      <c r="BW196" s="454" t="str">
        <f t="shared" si="189"/>
        <v/>
      </c>
      <c r="BX196" s="454" t="str">
        <f t="shared" si="189"/>
        <v/>
      </c>
      <c r="BY196" s="454" t="str">
        <f t="shared" si="189"/>
        <v/>
      </c>
      <c r="BZ196" s="454" t="str">
        <f t="shared" si="189"/>
        <v/>
      </c>
      <c r="CA196" s="454" t="str">
        <f t="shared" si="189"/>
        <v/>
      </c>
      <c r="CB196" s="454" t="str">
        <f t="shared" si="189"/>
        <v/>
      </c>
      <c r="CC196" s="454" t="str">
        <f t="shared" si="189"/>
        <v/>
      </c>
      <c r="CD196" s="454" t="str">
        <f t="shared" si="189"/>
        <v/>
      </c>
      <c r="CE196" s="454" t="str">
        <f t="shared" si="189"/>
        <v/>
      </c>
      <c r="CF196" s="454" t="str">
        <f t="shared" si="189"/>
        <v/>
      </c>
      <c r="CG196" s="454" t="str">
        <f t="shared" si="189"/>
        <v/>
      </c>
      <c r="CH196" s="454" t="str">
        <f t="shared" si="189"/>
        <v/>
      </c>
      <c r="CI196" s="454" t="str">
        <f t="shared" si="189"/>
        <v/>
      </c>
      <c r="CJ196" s="474" t="str">
        <f t="shared" si="189"/>
        <v/>
      </c>
      <c r="CK196" s="456"/>
      <c r="CL196" s="456"/>
      <c r="CM196" s="530" t="str">
        <f t="shared" ref="CM196:DB196" si="190">F261</f>
        <v/>
      </c>
      <c r="CN196" s="456" t="str">
        <f t="shared" si="190"/>
        <v/>
      </c>
      <c r="CO196" s="456" t="str">
        <f t="shared" si="190"/>
        <v/>
      </c>
      <c r="CP196" s="531" t="str">
        <f t="shared" si="190"/>
        <v/>
      </c>
      <c r="CQ196" s="456" t="str">
        <f t="shared" si="190"/>
        <v/>
      </c>
      <c r="CR196" s="456" t="str">
        <f t="shared" si="190"/>
        <v/>
      </c>
      <c r="CS196" s="532" t="str">
        <f t="shared" si="190"/>
        <v/>
      </c>
      <c r="CT196" s="532" t="str">
        <f t="shared" si="190"/>
        <v/>
      </c>
      <c r="CU196" s="532" t="str">
        <f t="shared" si="190"/>
        <v/>
      </c>
      <c r="CV196" s="532" t="str">
        <f t="shared" si="190"/>
        <v/>
      </c>
      <c r="CW196" s="532" t="str">
        <f t="shared" si="190"/>
        <v/>
      </c>
      <c r="CX196" s="456" t="str">
        <f t="shared" si="190"/>
        <v/>
      </c>
      <c r="CY196" s="532">
        <f t="shared" si="190"/>
        <v>0</v>
      </c>
      <c r="CZ196" s="456" t="str">
        <f t="shared" si="190"/>
        <v>#DIV/0!</v>
      </c>
      <c r="DA196" s="456" t="str">
        <f t="shared" si="190"/>
        <v>#DIV/0!</v>
      </c>
      <c r="DB196" s="533" t="str">
        <f t="shared" si="190"/>
        <v/>
      </c>
      <c r="DC196" s="456"/>
      <c r="DD196" s="456"/>
      <c r="DE196" s="456"/>
      <c r="DF196" s="456"/>
      <c r="DG196" s="456"/>
      <c r="DH196" s="456"/>
      <c r="DI196" s="456"/>
      <c r="DJ196" s="456"/>
      <c r="DK196" s="456"/>
      <c r="DL196" s="456"/>
      <c r="DM196" s="456"/>
      <c r="DN196" s="456"/>
      <c r="DO196" s="456"/>
      <c r="DP196" s="456"/>
      <c r="DQ196" s="456"/>
      <c r="DR196" s="456"/>
      <c r="DS196" s="456"/>
      <c r="DT196" s="456"/>
      <c r="DU196" s="456"/>
    </row>
    <row r="197" outlineLevel="1">
      <c r="A197" s="452"/>
      <c r="B197" s="458" t="s">
        <v>219</v>
      </c>
      <c r="C197" s="458">
        <v>10.0</v>
      </c>
      <c r="D197" s="458">
        <f t="shared" ref="D197:E197" si="191">C197+1</f>
        <v>11</v>
      </c>
      <c r="E197" s="458">
        <f t="shared" si="191"/>
        <v>12</v>
      </c>
      <c r="F197" s="458">
        <v>1.0</v>
      </c>
      <c r="G197" s="458">
        <f t="shared" ref="G197:N197" si="192">F197+1</f>
        <v>2</v>
      </c>
      <c r="H197" s="458">
        <f t="shared" si="192"/>
        <v>3</v>
      </c>
      <c r="I197" s="458">
        <f t="shared" si="192"/>
        <v>4</v>
      </c>
      <c r="J197" s="458">
        <f t="shared" si="192"/>
        <v>5</v>
      </c>
      <c r="K197" s="458">
        <f t="shared" si="192"/>
        <v>6</v>
      </c>
      <c r="L197" s="458">
        <f t="shared" si="192"/>
        <v>7</v>
      </c>
      <c r="M197" s="458">
        <f t="shared" si="192"/>
        <v>8</v>
      </c>
      <c r="N197" s="458">
        <f t="shared" si="192"/>
        <v>9</v>
      </c>
      <c r="W197" s="453"/>
      <c r="X197" s="454"/>
      <c r="Y197" s="454"/>
      <c r="Z197" s="454"/>
      <c r="AA197" s="454"/>
      <c r="AB197" s="454"/>
      <c r="AC197" s="454"/>
      <c r="AD197" s="454"/>
      <c r="AE197" s="454"/>
      <c r="AF197" s="454"/>
      <c r="AG197" s="454"/>
      <c r="AH197" s="454"/>
      <c r="AI197" s="454"/>
      <c r="AJ197" s="454"/>
      <c r="AK197" s="454"/>
      <c r="AL197" s="454"/>
      <c r="AM197" s="454"/>
      <c r="AN197" s="454"/>
      <c r="AO197" s="454"/>
      <c r="AP197" s="454"/>
      <c r="AQ197" s="454"/>
      <c r="AR197" s="454"/>
      <c r="AS197" s="454"/>
      <c r="AT197" s="454"/>
      <c r="AU197" s="454"/>
      <c r="AV197" s="454"/>
      <c r="AW197" s="454"/>
      <c r="AX197" s="454"/>
      <c r="AY197" s="454"/>
      <c r="AZ197" s="454"/>
      <c r="BA197" s="454"/>
      <c r="BB197" s="454"/>
      <c r="BC197" s="454"/>
      <c r="BD197" s="454"/>
      <c r="BE197" s="454"/>
      <c r="BF197" s="454"/>
      <c r="BG197" s="454"/>
      <c r="BH197" s="454"/>
      <c r="BI197" s="454"/>
      <c r="BJ197" s="454"/>
      <c r="BK197" s="454"/>
      <c r="BL197" s="454"/>
      <c r="BM197" s="454"/>
      <c r="BN197" s="454"/>
      <c r="BO197" s="449"/>
      <c r="BP197" s="446" t="s">
        <v>2</v>
      </c>
      <c r="BQ197" s="451"/>
      <c r="BR197" s="454"/>
      <c r="BS197" s="472" t="str">
        <f t="shared" ref="BS197:CJ197" si="193">C210</f>
        <v/>
      </c>
      <c r="BT197" s="454" t="str">
        <f t="shared" si="193"/>
        <v/>
      </c>
      <c r="BU197" s="454" t="str">
        <f t="shared" si="193"/>
        <v/>
      </c>
      <c r="BV197" s="454" t="str">
        <f t="shared" si="193"/>
        <v/>
      </c>
      <c r="BW197" s="454" t="str">
        <f t="shared" si="193"/>
        <v/>
      </c>
      <c r="BX197" s="454" t="str">
        <f t="shared" si="193"/>
        <v/>
      </c>
      <c r="BY197" s="454" t="str">
        <f t="shared" si="193"/>
        <v/>
      </c>
      <c r="BZ197" s="454" t="str">
        <f t="shared" si="193"/>
        <v/>
      </c>
      <c r="CA197" s="454" t="str">
        <f t="shared" si="193"/>
        <v/>
      </c>
      <c r="CB197" s="454" t="str">
        <f t="shared" si="193"/>
        <v/>
      </c>
      <c r="CC197" s="454" t="str">
        <f t="shared" si="193"/>
        <v/>
      </c>
      <c r="CD197" s="454" t="str">
        <f t="shared" si="193"/>
        <v/>
      </c>
      <c r="CE197" s="454" t="str">
        <f t="shared" si="193"/>
        <v/>
      </c>
      <c r="CF197" s="454" t="str">
        <f t="shared" si="193"/>
        <v/>
      </c>
      <c r="CG197" s="454" t="str">
        <f t="shared" si="193"/>
        <v/>
      </c>
      <c r="CH197" s="454" t="str">
        <f t="shared" si="193"/>
        <v/>
      </c>
      <c r="CI197" s="454" t="str">
        <f t="shared" si="193"/>
        <v/>
      </c>
      <c r="CJ197" s="474" t="str">
        <f t="shared" si="193"/>
        <v/>
      </c>
      <c r="CK197" s="456"/>
      <c r="CL197" s="456"/>
      <c r="CM197" s="530" t="str">
        <f t="shared" ref="CM197:DB197" si="194">F262</f>
        <v/>
      </c>
      <c r="CN197" s="456" t="str">
        <f t="shared" si="194"/>
        <v/>
      </c>
      <c r="CO197" s="456" t="str">
        <f t="shared" si="194"/>
        <v/>
      </c>
      <c r="CP197" s="531" t="str">
        <f t="shared" si="194"/>
        <v/>
      </c>
      <c r="CQ197" s="456" t="str">
        <f t="shared" si="194"/>
        <v/>
      </c>
      <c r="CR197" s="456" t="str">
        <f t="shared" si="194"/>
        <v/>
      </c>
      <c r="CS197" s="532" t="str">
        <f t="shared" si="194"/>
        <v/>
      </c>
      <c r="CT197" s="532" t="str">
        <f t="shared" si="194"/>
        <v/>
      </c>
      <c r="CU197" s="532" t="str">
        <f t="shared" si="194"/>
        <v/>
      </c>
      <c r="CV197" s="532" t="str">
        <f t="shared" si="194"/>
        <v/>
      </c>
      <c r="CW197" s="532" t="str">
        <f t="shared" si="194"/>
        <v/>
      </c>
      <c r="CX197" s="456" t="str">
        <f t="shared" si="194"/>
        <v/>
      </c>
      <c r="CY197" s="532">
        <f t="shared" si="194"/>
        <v>0</v>
      </c>
      <c r="CZ197" s="456" t="str">
        <f t="shared" si="194"/>
        <v>#DIV/0!</v>
      </c>
      <c r="DA197" s="456" t="str">
        <f t="shared" si="194"/>
        <v>#DIV/0!</v>
      </c>
      <c r="DB197" s="533" t="str">
        <f t="shared" si="194"/>
        <v/>
      </c>
      <c r="DC197" s="456"/>
      <c r="DD197" s="456"/>
      <c r="DE197" s="456"/>
      <c r="DF197" s="456"/>
      <c r="DG197" s="456"/>
      <c r="DH197" s="456"/>
      <c r="DI197" s="456"/>
      <c r="DJ197" s="456"/>
      <c r="DK197" s="456"/>
      <c r="DL197" s="456"/>
      <c r="DM197" s="456"/>
      <c r="DN197" s="456"/>
      <c r="DO197" s="456"/>
      <c r="DP197" s="456"/>
      <c r="DQ197" s="456"/>
      <c r="DR197" s="456"/>
      <c r="DS197" s="456"/>
      <c r="DT197" s="456"/>
      <c r="DU197" s="456"/>
    </row>
    <row r="198" outlineLevel="1">
      <c r="A198" s="452"/>
      <c r="C198" s="537" t="str">
        <f>IFERROR(__xludf.DUMMYFUNCTION("if(U156=2,filter(C177:U195,U177:U195=2),filter(C156:U174,U156:U174=1))"),"")</f>
        <v/>
      </c>
      <c r="D198" s="538"/>
      <c r="E198" s="538"/>
      <c r="F198" s="538"/>
      <c r="G198" s="538"/>
      <c r="H198" s="538"/>
      <c r="I198" s="538"/>
      <c r="J198" s="538"/>
      <c r="K198" s="538"/>
      <c r="L198" s="538"/>
      <c r="M198" s="538"/>
      <c r="N198" s="538"/>
      <c r="O198" s="538"/>
      <c r="P198" s="538"/>
      <c r="Q198" s="538"/>
      <c r="R198" s="538"/>
      <c r="S198" s="538"/>
      <c r="T198" s="539"/>
      <c r="U198" s="2">
        <f>IFERROR(__xludf.DUMMYFUNCTION("""COMPUTED_VALUE"""),1.0)</f>
        <v>1</v>
      </c>
      <c r="W198" s="453"/>
      <c r="X198" s="454"/>
      <c r="Y198" s="454"/>
      <c r="Z198" s="454"/>
      <c r="AA198" s="454"/>
      <c r="AB198" s="454"/>
      <c r="AC198" s="454"/>
      <c r="AD198" s="454"/>
      <c r="AE198" s="454"/>
      <c r="AF198" s="454"/>
      <c r="AG198" s="454"/>
      <c r="AH198" s="454"/>
      <c r="AI198" s="454"/>
      <c r="AJ198" s="454"/>
      <c r="AK198" s="454"/>
      <c r="AL198" s="454"/>
      <c r="AM198" s="454"/>
      <c r="AN198" s="454"/>
      <c r="AO198" s="454"/>
      <c r="AP198" s="454"/>
      <c r="AQ198" s="454"/>
      <c r="AR198" s="454"/>
      <c r="AS198" s="454"/>
      <c r="AT198" s="454"/>
      <c r="AU198" s="454"/>
      <c r="AV198" s="454"/>
      <c r="AW198" s="454"/>
      <c r="AX198" s="454"/>
      <c r="AY198" s="454"/>
      <c r="AZ198" s="454"/>
      <c r="BA198" s="454"/>
      <c r="BB198" s="454"/>
      <c r="BC198" s="454"/>
      <c r="BD198" s="454"/>
      <c r="BE198" s="454"/>
      <c r="BF198" s="454"/>
      <c r="BG198" s="454"/>
      <c r="BH198" s="454"/>
      <c r="BI198" s="454"/>
      <c r="BJ198" s="454"/>
      <c r="BK198" s="454"/>
      <c r="BL198" s="454"/>
      <c r="BM198" s="454"/>
      <c r="BN198" s="454"/>
      <c r="BO198" s="449"/>
      <c r="BP198" s="446" t="s">
        <v>2</v>
      </c>
      <c r="BQ198" s="451"/>
      <c r="BR198" s="454"/>
      <c r="BS198" s="472" t="str">
        <f t="shared" ref="BS198:CJ198" si="195">C211</f>
        <v/>
      </c>
      <c r="BT198" s="454" t="str">
        <f t="shared" si="195"/>
        <v/>
      </c>
      <c r="BU198" s="454" t="str">
        <f t="shared" si="195"/>
        <v/>
      </c>
      <c r="BV198" s="454" t="str">
        <f t="shared" si="195"/>
        <v/>
      </c>
      <c r="BW198" s="454" t="str">
        <f t="shared" si="195"/>
        <v/>
      </c>
      <c r="BX198" s="454" t="str">
        <f t="shared" si="195"/>
        <v/>
      </c>
      <c r="BY198" s="454" t="str">
        <f t="shared" si="195"/>
        <v/>
      </c>
      <c r="BZ198" s="454" t="str">
        <f t="shared" si="195"/>
        <v/>
      </c>
      <c r="CA198" s="454" t="str">
        <f t="shared" si="195"/>
        <v/>
      </c>
      <c r="CB198" s="454" t="str">
        <f t="shared" si="195"/>
        <v/>
      </c>
      <c r="CC198" s="454" t="str">
        <f t="shared" si="195"/>
        <v/>
      </c>
      <c r="CD198" s="454" t="str">
        <f t="shared" si="195"/>
        <v/>
      </c>
      <c r="CE198" s="454" t="str">
        <f t="shared" si="195"/>
        <v/>
      </c>
      <c r="CF198" s="454" t="str">
        <f t="shared" si="195"/>
        <v/>
      </c>
      <c r="CG198" s="454" t="str">
        <f t="shared" si="195"/>
        <v/>
      </c>
      <c r="CH198" s="454" t="str">
        <f t="shared" si="195"/>
        <v/>
      </c>
      <c r="CI198" s="454" t="str">
        <f t="shared" si="195"/>
        <v/>
      </c>
      <c r="CJ198" s="474" t="str">
        <f t="shared" si="195"/>
        <v/>
      </c>
      <c r="CK198" s="456"/>
      <c r="CL198" s="456"/>
      <c r="CM198" s="530" t="str">
        <f t="shared" ref="CM198:DB198" si="196">F263</f>
        <v/>
      </c>
      <c r="CN198" s="456" t="str">
        <f t="shared" si="196"/>
        <v/>
      </c>
      <c r="CO198" s="456" t="str">
        <f t="shared" si="196"/>
        <v/>
      </c>
      <c r="CP198" s="531" t="str">
        <f t="shared" si="196"/>
        <v/>
      </c>
      <c r="CQ198" s="456" t="str">
        <f t="shared" si="196"/>
        <v/>
      </c>
      <c r="CR198" s="456" t="str">
        <f t="shared" si="196"/>
        <v/>
      </c>
      <c r="CS198" s="532" t="str">
        <f t="shared" si="196"/>
        <v/>
      </c>
      <c r="CT198" s="532" t="str">
        <f t="shared" si="196"/>
        <v/>
      </c>
      <c r="CU198" s="532" t="str">
        <f t="shared" si="196"/>
        <v/>
      </c>
      <c r="CV198" s="532" t="str">
        <f t="shared" si="196"/>
        <v/>
      </c>
      <c r="CW198" s="532" t="str">
        <f t="shared" si="196"/>
        <v/>
      </c>
      <c r="CX198" s="456" t="str">
        <f t="shared" si="196"/>
        <v/>
      </c>
      <c r="CY198" s="532">
        <f t="shared" si="196"/>
        <v>0</v>
      </c>
      <c r="CZ198" s="456" t="str">
        <f t="shared" si="196"/>
        <v>#DIV/0!</v>
      </c>
      <c r="DA198" s="456" t="str">
        <f t="shared" si="196"/>
        <v>#DIV/0!</v>
      </c>
      <c r="DB198" s="533" t="str">
        <f t="shared" si="196"/>
        <v/>
      </c>
      <c r="DC198" s="456"/>
      <c r="DD198" s="456"/>
      <c r="DE198" s="456"/>
      <c r="DF198" s="456"/>
      <c r="DG198" s="456"/>
      <c r="DH198" s="456"/>
      <c r="DI198" s="456"/>
      <c r="DJ198" s="456"/>
      <c r="DK198" s="456"/>
      <c r="DL198" s="456"/>
      <c r="DM198" s="456"/>
      <c r="DN198" s="456"/>
      <c r="DO198" s="456"/>
      <c r="DP198" s="456"/>
      <c r="DQ198" s="456"/>
      <c r="DR198" s="456"/>
      <c r="DS198" s="456"/>
      <c r="DT198" s="456"/>
      <c r="DU198" s="456"/>
    </row>
    <row r="199" outlineLevel="1">
      <c r="A199" s="452"/>
      <c r="C199" s="540"/>
      <c r="D199" s="2"/>
      <c r="E199" s="2"/>
      <c r="F199" s="2"/>
      <c r="G199" s="2"/>
      <c r="H199" s="2"/>
      <c r="I199" s="2"/>
      <c r="J199" s="2"/>
      <c r="K199" s="2"/>
      <c r="L199" s="2"/>
      <c r="M199" s="2"/>
      <c r="N199" s="2"/>
      <c r="O199" s="2"/>
      <c r="P199" s="2"/>
      <c r="Q199" s="2"/>
      <c r="R199" s="2"/>
      <c r="S199" s="2"/>
      <c r="T199" s="541"/>
      <c r="U199" s="2">
        <f>IFERROR(__xludf.DUMMYFUNCTION("""COMPUTED_VALUE"""),1.0)</f>
        <v>1</v>
      </c>
      <c r="W199" s="453"/>
      <c r="X199" s="454"/>
      <c r="Y199" s="454"/>
      <c r="Z199" s="454"/>
      <c r="AA199" s="454"/>
      <c r="AB199" s="454"/>
      <c r="AC199" s="454"/>
      <c r="AD199" s="454"/>
      <c r="AE199" s="454"/>
      <c r="AF199" s="454"/>
      <c r="AG199" s="454"/>
      <c r="AH199" s="454"/>
      <c r="AI199" s="454"/>
      <c r="AJ199" s="454"/>
      <c r="AK199" s="454"/>
      <c r="AL199" s="454"/>
      <c r="AM199" s="454"/>
      <c r="AN199" s="454"/>
      <c r="AO199" s="454"/>
      <c r="AP199" s="454"/>
      <c r="AQ199" s="454"/>
      <c r="AR199" s="454"/>
      <c r="AS199" s="454"/>
      <c r="AT199" s="454"/>
      <c r="AU199" s="454"/>
      <c r="AV199" s="454"/>
      <c r="AW199" s="454"/>
      <c r="AX199" s="454"/>
      <c r="AY199" s="454"/>
      <c r="AZ199" s="454"/>
      <c r="BA199" s="454"/>
      <c r="BB199" s="454"/>
      <c r="BC199" s="454"/>
      <c r="BD199" s="454"/>
      <c r="BE199" s="454"/>
      <c r="BF199" s="454"/>
      <c r="BG199" s="454"/>
      <c r="BH199" s="454"/>
      <c r="BI199" s="454"/>
      <c r="BJ199" s="454"/>
      <c r="BK199" s="454"/>
      <c r="BL199" s="454"/>
      <c r="BM199" s="454"/>
      <c r="BN199" s="454"/>
      <c r="BO199" s="449"/>
      <c r="BP199" s="446" t="s">
        <v>2</v>
      </c>
      <c r="BQ199" s="451"/>
      <c r="BR199" s="454"/>
      <c r="BS199" s="472" t="str">
        <f t="shared" ref="BS199:CJ199" si="197">C212</f>
        <v/>
      </c>
      <c r="BT199" s="454" t="str">
        <f t="shared" si="197"/>
        <v/>
      </c>
      <c r="BU199" s="454" t="str">
        <f t="shared" si="197"/>
        <v/>
      </c>
      <c r="BV199" s="454" t="str">
        <f t="shared" si="197"/>
        <v/>
      </c>
      <c r="BW199" s="454" t="str">
        <f t="shared" si="197"/>
        <v/>
      </c>
      <c r="BX199" s="454" t="str">
        <f t="shared" si="197"/>
        <v/>
      </c>
      <c r="BY199" s="454" t="str">
        <f t="shared" si="197"/>
        <v/>
      </c>
      <c r="BZ199" s="454" t="str">
        <f t="shared" si="197"/>
        <v/>
      </c>
      <c r="CA199" s="454" t="str">
        <f t="shared" si="197"/>
        <v/>
      </c>
      <c r="CB199" s="454" t="str">
        <f t="shared" si="197"/>
        <v/>
      </c>
      <c r="CC199" s="454" t="str">
        <f t="shared" si="197"/>
        <v/>
      </c>
      <c r="CD199" s="454" t="str">
        <f t="shared" si="197"/>
        <v/>
      </c>
      <c r="CE199" s="454" t="str">
        <f t="shared" si="197"/>
        <v/>
      </c>
      <c r="CF199" s="454" t="str">
        <f t="shared" si="197"/>
        <v/>
      </c>
      <c r="CG199" s="454" t="str">
        <f t="shared" si="197"/>
        <v/>
      </c>
      <c r="CH199" s="454" t="str">
        <f t="shared" si="197"/>
        <v/>
      </c>
      <c r="CI199" s="454" t="str">
        <f t="shared" si="197"/>
        <v/>
      </c>
      <c r="CJ199" s="474" t="str">
        <f t="shared" si="197"/>
        <v/>
      </c>
      <c r="CK199" s="456"/>
      <c r="CL199" s="456"/>
      <c r="CM199" s="542" t="str">
        <f t="shared" ref="CM199:DB199" si="198">F264</f>
        <v/>
      </c>
      <c r="CN199" s="543" t="str">
        <f t="shared" si="198"/>
        <v/>
      </c>
      <c r="CO199" s="543" t="str">
        <f t="shared" si="198"/>
        <v/>
      </c>
      <c r="CP199" s="544" t="str">
        <f t="shared" si="198"/>
        <v/>
      </c>
      <c r="CQ199" s="543" t="str">
        <f t="shared" si="198"/>
        <v/>
      </c>
      <c r="CR199" s="543" t="str">
        <f t="shared" si="198"/>
        <v/>
      </c>
      <c r="CS199" s="545" t="str">
        <f t="shared" si="198"/>
        <v/>
      </c>
      <c r="CT199" s="545" t="str">
        <f t="shared" si="198"/>
        <v/>
      </c>
      <c r="CU199" s="545" t="str">
        <f t="shared" si="198"/>
        <v/>
      </c>
      <c r="CV199" s="545" t="str">
        <f t="shared" si="198"/>
        <v/>
      </c>
      <c r="CW199" s="545" t="str">
        <f t="shared" si="198"/>
        <v/>
      </c>
      <c r="CX199" s="543" t="str">
        <f t="shared" si="198"/>
        <v/>
      </c>
      <c r="CY199" s="545">
        <f t="shared" si="198"/>
        <v>0</v>
      </c>
      <c r="CZ199" s="543" t="str">
        <f t="shared" si="198"/>
        <v>#DIV/0!</v>
      </c>
      <c r="DA199" s="543" t="str">
        <f t="shared" si="198"/>
        <v>#DIV/0!</v>
      </c>
      <c r="DB199" s="546" t="str">
        <f t="shared" si="198"/>
        <v/>
      </c>
      <c r="DC199" s="456"/>
      <c r="DD199" s="456"/>
      <c r="DE199" s="456"/>
      <c r="DF199" s="456"/>
      <c r="DG199" s="456"/>
      <c r="DH199" s="456"/>
      <c r="DI199" s="456"/>
      <c r="DJ199" s="456"/>
      <c r="DK199" s="456"/>
      <c r="DL199" s="456"/>
      <c r="DM199" s="456"/>
      <c r="DN199" s="456"/>
      <c r="DO199" s="456"/>
      <c r="DP199" s="456"/>
      <c r="DQ199" s="456"/>
      <c r="DR199" s="456"/>
      <c r="DS199" s="456"/>
      <c r="DT199" s="456"/>
      <c r="DU199" s="456"/>
    </row>
    <row r="200" outlineLevel="1">
      <c r="A200" s="452"/>
      <c r="C200" s="540"/>
      <c r="D200" s="2"/>
      <c r="E200" s="2"/>
      <c r="F200" s="2"/>
      <c r="G200" s="2"/>
      <c r="H200" s="2"/>
      <c r="I200" s="2"/>
      <c r="J200" s="2"/>
      <c r="K200" s="2"/>
      <c r="L200" s="2"/>
      <c r="M200" s="2"/>
      <c r="N200" s="2"/>
      <c r="O200" s="2"/>
      <c r="P200" s="2"/>
      <c r="Q200" s="2"/>
      <c r="R200" s="2"/>
      <c r="S200" s="2"/>
      <c r="T200" s="541"/>
      <c r="U200" s="2">
        <f>IFERROR(__xludf.DUMMYFUNCTION("""COMPUTED_VALUE"""),1.0)</f>
        <v>1</v>
      </c>
      <c r="W200" s="453"/>
      <c r="X200" s="454"/>
      <c r="Y200" s="454"/>
      <c r="Z200" s="454"/>
      <c r="AA200" s="454"/>
      <c r="AB200" s="454"/>
      <c r="AC200" s="454"/>
      <c r="AD200" s="454"/>
      <c r="AE200" s="454"/>
      <c r="AF200" s="454"/>
      <c r="AG200" s="454"/>
      <c r="AH200" s="454"/>
      <c r="AI200" s="454"/>
      <c r="AJ200" s="454"/>
      <c r="AK200" s="454"/>
      <c r="AL200" s="454"/>
      <c r="AM200" s="454"/>
      <c r="AN200" s="454"/>
      <c r="AO200" s="454"/>
      <c r="AP200" s="454"/>
      <c r="AQ200" s="454"/>
      <c r="AR200" s="454"/>
      <c r="AS200" s="454"/>
      <c r="AT200" s="454"/>
      <c r="AU200" s="454"/>
      <c r="AV200" s="454"/>
      <c r="AW200" s="454"/>
      <c r="AX200" s="454"/>
      <c r="AY200" s="454"/>
      <c r="AZ200" s="454"/>
      <c r="BA200" s="454"/>
      <c r="BB200" s="454"/>
      <c r="BC200" s="454"/>
      <c r="BD200" s="454"/>
      <c r="BE200" s="454"/>
      <c r="BF200" s="454"/>
      <c r="BG200" s="454"/>
      <c r="BH200" s="454"/>
      <c r="BI200" s="454"/>
      <c r="BJ200" s="454"/>
      <c r="BK200" s="454"/>
      <c r="BL200" s="454"/>
      <c r="BM200" s="454"/>
      <c r="BN200" s="454"/>
      <c r="BO200" s="449"/>
      <c r="BP200" s="446" t="s">
        <v>2</v>
      </c>
      <c r="BQ200" s="451"/>
      <c r="BR200" s="454"/>
      <c r="BS200" s="472" t="str">
        <f t="shared" ref="BS200:CJ200" si="199">C213</f>
        <v/>
      </c>
      <c r="BT200" s="454" t="str">
        <f t="shared" si="199"/>
        <v/>
      </c>
      <c r="BU200" s="454" t="str">
        <f t="shared" si="199"/>
        <v/>
      </c>
      <c r="BV200" s="454" t="str">
        <f t="shared" si="199"/>
        <v/>
      </c>
      <c r="BW200" s="454" t="str">
        <f t="shared" si="199"/>
        <v/>
      </c>
      <c r="BX200" s="454" t="str">
        <f t="shared" si="199"/>
        <v/>
      </c>
      <c r="BY200" s="454" t="str">
        <f t="shared" si="199"/>
        <v/>
      </c>
      <c r="BZ200" s="454" t="str">
        <f t="shared" si="199"/>
        <v/>
      </c>
      <c r="CA200" s="454" t="str">
        <f t="shared" si="199"/>
        <v/>
      </c>
      <c r="CB200" s="454" t="str">
        <f t="shared" si="199"/>
        <v/>
      </c>
      <c r="CC200" s="454" t="str">
        <f t="shared" si="199"/>
        <v/>
      </c>
      <c r="CD200" s="454" t="str">
        <f t="shared" si="199"/>
        <v/>
      </c>
      <c r="CE200" s="454" t="str">
        <f t="shared" si="199"/>
        <v/>
      </c>
      <c r="CF200" s="454" t="str">
        <f t="shared" si="199"/>
        <v/>
      </c>
      <c r="CG200" s="454" t="str">
        <f t="shared" si="199"/>
        <v/>
      </c>
      <c r="CH200" s="454" t="str">
        <f t="shared" si="199"/>
        <v/>
      </c>
      <c r="CI200" s="454" t="str">
        <f t="shared" si="199"/>
        <v/>
      </c>
      <c r="CJ200" s="474" t="str">
        <f t="shared" si="199"/>
        <v/>
      </c>
      <c r="CK200" s="456"/>
      <c r="CL200" s="456"/>
      <c r="CM200" s="456"/>
      <c r="CN200" s="456"/>
      <c r="CO200" s="456"/>
      <c r="CP200" s="456"/>
      <c r="CQ200" s="456"/>
      <c r="CR200" s="456"/>
      <c r="CS200" s="456"/>
      <c r="CT200" s="456"/>
      <c r="CU200" s="456"/>
      <c r="CV200" s="456"/>
      <c r="CW200" s="456"/>
      <c r="CX200" s="456"/>
      <c r="CY200" s="456"/>
      <c r="CZ200" s="456"/>
      <c r="DA200" s="456"/>
      <c r="DB200" s="456"/>
      <c r="DC200" s="456"/>
      <c r="DD200" s="456"/>
      <c r="DE200" s="456"/>
      <c r="DF200" s="456"/>
      <c r="DG200" s="456"/>
      <c r="DH200" s="456"/>
      <c r="DI200" s="456"/>
      <c r="DJ200" s="456"/>
      <c r="DK200" s="456"/>
      <c r="DL200" s="456"/>
      <c r="DM200" s="456"/>
      <c r="DN200" s="456"/>
      <c r="DO200" s="456"/>
      <c r="DP200" s="456"/>
      <c r="DQ200" s="456"/>
      <c r="DR200" s="456"/>
      <c r="DS200" s="456"/>
      <c r="DT200" s="456"/>
      <c r="DU200" s="456"/>
    </row>
    <row r="201" outlineLevel="1">
      <c r="A201" s="452"/>
      <c r="C201" s="540"/>
      <c r="D201" s="2"/>
      <c r="E201" s="2"/>
      <c r="F201" s="2"/>
      <c r="G201" s="2"/>
      <c r="H201" s="2"/>
      <c r="I201" s="2"/>
      <c r="J201" s="2"/>
      <c r="K201" s="2"/>
      <c r="L201" s="2"/>
      <c r="M201" s="2"/>
      <c r="N201" s="2"/>
      <c r="O201" s="2"/>
      <c r="P201" s="2"/>
      <c r="Q201" s="2"/>
      <c r="R201" s="2"/>
      <c r="S201" s="2"/>
      <c r="T201" s="541"/>
      <c r="U201" s="2">
        <f>IFERROR(__xludf.DUMMYFUNCTION("""COMPUTED_VALUE"""),1.0)</f>
        <v>1</v>
      </c>
      <c r="W201" s="453"/>
      <c r="X201" s="454"/>
      <c r="Y201" s="454"/>
      <c r="Z201" s="454"/>
      <c r="AA201" s="454"/>
      <c r="AB201" s="454"/>
      <c r="AC201" s="454"/>
      <c r="AD201" s="454"/>
      <c r="AE201" s="454"/>
      <c r="AF201" s="454"/>
      <c r="AG201" s="454"/>
      <c r="AH201" s="454"/>
      <c r="AI201" s="454"/>
      <c r="AJ201" s="454"/>
      <c r="AK201" s="454"/>
      <c r="AL201" s="454"/>
      <c r="AM201" s="454"/>
      <c r="AN201" s="454"/>
      <c r="AO201" s="454"/>
      <c r="AP201" s="454"/>
      <c r="AQ201" s="454"/>
      <c r="AR201" s="454"/>
      <c r="AS201" s="454"/>
      <c r="AT201" s="454"/>
      <c r="AU201" s="454"/>
      <c r="AV201" s="454"/>
      <c r="AW201" s="454"/>
      <c r="AX201" s="454"/>
      <c r="AY201" s="454"/>
      <c r="AZ201" s="454"/>
      <c r="BA201" s="454"/>
      <c r="BB201" s="454"/>
      <c r="BC201" s="454"/>
      <c r="BD201" s="454"/>
      <c r="BE201" s="454"/>
      <c r="BF201" s="454"/>
      <c r="BG201" s="454"/>
      <c r="BH201" s="454"/>
      <c r="BI201" s="454"/>
      <c r="BJ201" s="454"/>
      <c r="BK201" s="454"/>
      <c r="BL201" s="454"/>
      <c r="BM201" s="454"/>
      <c r="BN201" s="454"/>
      <c r="BO201" s="449"/>
      <c r="BP201" s="446" t="s">
        <v>2</v>
      </c>
      <c r="BQ201" s="451"/>
      <c r="BR201" s="454"/>
      <c r="BS201" s="472" t="str">
        <f t="shared" ref="BS201:CJ201" si="200">C214</f>
        <v/>
      </c>
      <c r="BT201" s="454" t="str">
        <f t="shared" si="200"/>
        <v/>
      </c>
      <c r="BU201" s="454" t="str">
        <f t="shared" si="200"/>
        <v/>
      </c>
      <c r="BV201" s="454" t="str">
        <f t="shared" si="200"/>
        <v/>
      </c>
      <c r="BW201" s="454" t="str">
        <f t="shared" si="200"/>
        <v/>
      </c>
      <c r="BX201" s="454" t="str">
        <f t="shared" si="200"/>
        <v/>
      </c>
      <c r="BY201" s="454" t="str">
        <f t="shared" si="200"/>
        <v/>
      </c>
      <c r="BZ201" s="454" t="str">
        <f t="shared" si="200"/>
        <v/>
      </c>
      <c r="CA201" s="454" t="str">
        <f t="shared" si="200"/>
        <v/>
      </c>
      <c r="CB201" s="454" t="str">
        <f t="shared" si="200"/>
        <v/>
      </c>
      <c r="CC201" s="454" t="str">
        <f t="shared" si="200"/>
        <v/>
      </c>
      <c r="CD201" s="454" t="str">
        <f t="shared" si="200"/>
        <v/>
      </c>
      <c r="CE201" s="454" t="str">
        <f t="shared" si="200"/>
        <v/>
      </c>
      <c r="CF201" s="454" t="str">
        <f t="shared" si="200"/>
        <v/>
      </c>
      <c r="CG201" s="454" t="str">
        <f t="shared" si="200"/>
        <v/>
      </c>
      <c r="CH201" s="454" t="str">
        <f t="shared" si="200"/>
        <v/>
      </c>
      <c r="CI201" s="454" t="str">
        <f t="shared" si="200"/>
        <v/>
      </c>
      <c r="CJ201" s="474" t="str">
        <f t="shared" si="200"/>
        <v/>
      </c>
      <c r="CK201" s="456"/>
      <c r="CL201" s="456"/>
      <c r="CM201" s="456"/>
      <c r="CN201" s="456"/>
      <c r="CO201" s="456"/>
      <c r="CP201" s="456"/>
      <c r="CQ201" s="456"/>
      <c r="CR201" s="456"/>
      <c r="CS201" s="456"/>
      <c r="CT201" s="456"/>
      <c r="CU201" s="456"/>
      <c r="CV201" s="456"/>
      <c r="CW201" s="456"/>
      <c r="CX201" s="456"/>
      <c r="CY201" s="456"/>
      <c r="CZ201" s="456"/>
      <c r="DA201" s="456"/>
      <c r="DB201" s="456"/>
      <c r="DC201" s="456"/>
      <c r="DD201" s="456"/>
      <c r="DE201" s="456"/>
      <c r="DF201" s="456"/>
      <c r="DG201" s="456"/>
      <c r="DH201" s="456"/>
      <c r="DI201" s="456"/>
      <c r="DJ201" s="456"/>
      <c r="DK201" s="456"/>
      <c r="DL201" s="456"/>
      <c r="DM201" s="456"/>
      <c r="DN201" s="456"/>
      <c r="DO201" s="456"/>
      <c r="DP201" s="456"/>
      <c r="DQ201" s="456"/>
      <c r="DR201" s="456"/>
      <c r="DS201" s="456"/>
      <c r="DT201" s="456"/>
      <c r="DU201" s="456"/>
    </row>
    <row r="202" outlineLevel="1">
      <c r="A202" s="452"/>
      <c r="C202" s="540"/>
      <c r="D202" s="2"/>
      <c r="E202" s="2"/>
      <c r="F202" s="2"/>
      <c r="G202" s="2"/>
      <c r="H202" s="2"/>
      <c r="I202" s="2"/>
      <c r="J202" s="2"/>
      <c r="K202" s="2"/>
      <c r="L202" s="2"/>
      <c r="M202" s="2"/>
      <c r="N202" s="2"/>
      <c r="O202" s="2"/>
      <c r="P202" s="2"/>
      <c r="Q202" s="2"/>
      <c r="R202" s="2"/>
      <c r="S202" s="2"/>
      <c r="T202" s="541"/>
      <c r="U202" s="2">
        <f>IFERROR(__xludf.DUMMYFUNCTION("""COMPUTED_VALUE"""),1.0)</f>
        <v>1</v>
      </c>
      <c r="W202" s="453"/>
      <c r="X202" s="454"/>
      <c r="Y202" s="454"/>
      <c r="Z202" s="454"/>
      <c r="AA202" s="454"/>
      <c r="AB202" s="454"/>
      <c r="AC202" s="454"/>
      <c r="AD202" s="454"/>
      <c r="AE202" s="454"/>
      <c r="AF202" s="454"/>
      <c r="AG202" s="454"/>
      <c r="AH202" s="454"/>
      <c r="AI202" s="454"/>
      <c r="AJ202" s="454"/>
      <c r="AK202" s="454"/>
      <c r="AL202" s="454"/>
      <c r="AM202" s="454"/>
      <c r="AN202" s="454"/>
      <c r="AO202" s="454"/>
      <c r="AP202" s="454"/>
      <c r="AQ202" s="454"/>
      <c r="AR202" s="454"/>
      <c r="AS202" s="454"/>
      <c r="AT202" s="454"/>
      <c r="AU202" s="454"/>
      <c r="AV202" s="454"/>
      <c r="AW202" s="454"/>
      <c r="AX202" s="454"/>
      <c r="AY202" s="454"/>
      <c r="AZ202" s="454"/>
      <c r="BA202" s="454"/>
      <c r="BB202" s="454"/>
      <c r="BC202" s="454"/>
      <c r="BD202" s="454"/>
      <c r="BE202" s="454"/>
      <c r="BF202" s="454"/>
      <c r="BG202" s="454"/>
      <c r="BH202" s="454"/>
      <c r="BI202" s="454"/>
      <c r="BJ202" s="454"/>
      <c r="BK202" s="454"/>
      <c r="BL202" s="454"/>
      <c r="BM202" s="454"/>
      <c r="BN202" s="454"/>
      <c r="BO202" s="449"/>
      <c r="BP202" s="446" t="s">
        <v>2</v>
      </c>
      <c r="BQ202" s="451"/>
      <c r="BR202" s="454"/>
      <c r="BS202" s="472" t="str">
        <f t="shared" ref="BS202:CJ202" si="201">C215</f>
        <v/>
      </c>
      <c r="BT202" s="454" t="str">
        <f t="shared" si="201"/>
        <v/>
      </c>
      <c r="BU202" s="454" t="str">
        <f t="shared" si="201"/>
        <v/>
      </c>
      <c r="BV202" s="454" t="str">
        <f t="shared" si="201"/>
        <v/>
      </c>
      <c r="BW202" s="454" t="str">
        <f t="shared" si="201"/>
        <v/>
      </c>
      <c r="BX202" s="454" t="str">
        <f t="shared" si="201"/>
        <v/>
      </c>
      <c r="BY202" s="454" t="str">
        <f t="shared" si="201"/>
        <v/>
      </c>
      <c r="BZ202" s="454" t="str">
        <f t="shared" si="201"/>
        <v/>
      </c>
      <c r="CA202" s="454" t="str">
        <f t="shared" si="201"/>
        <v/>
      </c>
      <c r="CB202" s="454" t="str">
        <f t="shared" si="201"/>
        <v/>
      </c>
      <c r="CC202" s="454" t="str">
        <f t="shared" si="201"/>
        <v/>
      </c>
      <c r="CD202" s="454" t="str">
        <f t="shared" si="201"/>
        <v/>
      </c>
      <c r="CE202" s="454" t="str">
        <f t="shared" si="201"/>
        <v/>
      </c>
      <c r="CF202" s="454" t="str">
        <f t="shared" si="201"/>
        <v/>
      </c>
      <c r="CG202" s="454" t="str">
        <f t="shared" si="201"/>
        <v/>
      </c>
      <c r="CH202" s="454" t="str">
        <f t="shared" si="201"/>
        <v/>
      </c>
      <c r="CI202" s="454" t="str">
        <f t="shared" si="201"/>
        <v/>
      </c>
      <c r="CJ202" s="474" t="str">
        <f t="shared" si="201"/>
        <v/>
      </c>
      <c r="CK202" s="456"/>
      <c r="CL202" s="456"/>
      <c r="CM202" s="456"/>
      <c r="CN202" s="456"/>
      <c r="CO202" s="456"/>
      <c r="CP202" s="456"/>
      <c r="CQ202" s="456"/>
      <c r="CR202" s="456"/>
      <c r="CS202" s="456"/>
      <c r="CT202" s="456"/>
      <c r="CU202" s="456"/>
      <c r="CV202" s="456"/>
      <c r="CW202" s="456"/>
      <c r="CX202" s="456"/>
      <c r="CY202" s="456"/>
      <c r="CZ202" s="456"/>
      <c r="DA202" s="456"/>
      <c r="DB202" s="456"/>
      <c r="DC202" s="456"/>
      <c r="DD202" s="456"/>
      <c r="DE202" s="456"/>
      <c r="DF202" s="456"/>
      <c r="DG202" s="456"/>
      <c r="DH202" s="456"/>
      <c r="DI202" s="456"/>
      <c r="DJ202" s="456"/>
      <c r="DK202" s="456"/>
      <c r="DL202" s="456"/>
      <c r="DM202" s="456"/>
      <c r="DN202" s="456"/>
      <c r="DO202" s="456"/>
      <c r="DP202" s="456"/>
      <c r="DQ202" s="456"/>
      <c r="DR202" s="456"/>
      <c r="DS202" s="456"/>
      <c r="DT202" s="456"/>
      <c r="DU202" s="456"/>
    </row>
    <row r="203" outlineLevel="1">
      <c r="A203" s="452"/>
      <c r="C203" s="540"/>
      <c r="D203" s="2"/>
      <c r="E203" s="2"/>
      <c r="F203" s="2"/>
      <c r="G203" s="2"/>
      <c r="H203" s="2"/>
      <c r="I203" s="2"/>
      <c r="J203" s="2"/>
      <c r="K203" s="2"/>
      <c r="L203" s="2"/>
      <c r="M203" s="2"/>
      <c r="N203" s="2"/>
      <c r="O203" s="2"/>
      <c r="P203" s="2"/>
      <c r="Q203" s="2"/>
      <c r="R203" s="2"/>
      <c r="S203" s="2"/>
      <c r="T203" s="541"/>
      <c r="U203" s="2">
        <f>IFERROR(__xludf.DUMMYFUNCTION("""COMPUTED_VALUE"""),1.0)</f>
        <v>1</v>
      </c>
      <c r="W203" s="453"/>
      <c r="X203" s="454"/>
      <c r="Y203" s="454"/>
      <c r="Z203" s="454"/>
      <c r="AA203" s="454"/>
      <c r="AB203" s="454"/>
      <c r="AC203" s="454"/>
      <c r="AD203" s="454"/>
      <c r="AE203" s="454"/>
      <c r="AF203" s="454"/>
      <c r="AG203" s="454"/>
      <c r="AH203" s="454"/>
      <c r="AI203" s="454"/>
      <c r="AJ203" s="454"/>
      <c r="AK203" s="454"/>
      <c r="AL203" s="454"/>
      <c r="AM203" s="454"/>
      <c r="AN203" s="454"/>
      <c r="AO203" s="454"/>
      <c r="AP203" s="454"/>
      <c r="AQ203" s="454"/>
      <c r="AR203" s="454"/>
      <c r="AS203" s="454"/>
      <c r="AT203" s="454"/>
      <c r="AU203" s="454"/>
      <c r="AV203" s="454"/>
      <c r="AW203" s="454"/>
      <c r="AX203" s="454"/>
      <c r="AY203" s="454"/>
      <c r="AZ203" s="454"/>
      <c r="BA203" s="454"/>
      <c r="BB203" s="454"/>
      <c r="BC203" s="454"/>
      <c r="BD203" s="454"/>
      <c r="BE203" s="454"/>
      <c r="BF203" s="454"/>
      <c r="BG203" s="454"/>
      <c r="BH203" s="454"/>
      <c r="BI203" s="454"/>
      <c r="BJ203" s="454"/>
      <c r="BK203" s="454"/>
      <c r="BL203" s="454"/>
      <c r="BM203" s="454"/>
      <c r="BN203" s="454"/>
      <c r="BO203" s="449"/>
      <c r="BP203" s="446" t="s">
        <v>2</v>
      </c>
      <c r="BQ203" s="451"/>
      <c r="BR203" s="454"/>
      <c r="BS203" s="513" t="str">
        <f t="shared" ref="BS203:CJ203" si="202">C216</f>
        <v/>
      </c>
      <c r="BT203" s="514" t="str">
        <f t="shared" si="202"/>
        <v/>
      </c>
      <c r="BU203" s="514" t="str">
        <f t="shared" si="202"/>
        <v/>
      </c>
      <c r="BV203" s="514" t="str">
        <f t="shared" si="202"/>
        <v/>
      </c>
      <c r="BW203" s="514" t="str">
        <f t="shared" si="202"/>
        <v/>
      </c>
      <c r="BX203" s="514" t="str">
        <f t="shared" si="202"/>
        <v/>
      </c>
      <c r="BY203" s="514" t="str">
        <f t="shared" si="202"/>
        <v/>
      </c>
      <c r="BZ203" s="514" t="str">
        <f t="shared" si="202"/>
        <v/>
      </c>
      <c r="CA203" s="514" t="str">
        <f t="shared" si="202"/>
        <v/>
      </c>
      <c r="CB203" s="514" t="str">
        <f t="shared" si="202"/>
        <v/>
      </c>
      <c r="CC203" s="514" t="str">
        <f t="shared" si="202"/>
        <v/>
      </c>
      <c r="CD203" s="514" t="str">
        <f t="shared" si="202"/>
        <v/>
      </c>
      <c r="CE203" s="514" t="str">
        <f t="shared" si="202"/>
        <v/>
      </c>
      <c r="CF203" s="514" t="str">
        <f t="shared" si="202"/>
        <v/>
      </c>
      <c r="CG203" s="514" t="str">
        <f t="shared" si="202"/>
        <v/>
      </c>
      <c r="CH203" s="514" t="str">
        <f t="shared" si="202"/>
        <v/>
      </c>
      <c r="CI203" s="514" t="str">
        <f t="shared" si="202"/>
        <v/>
      </c>
      <c r="CJ203" s="515" t="str">
        <f t="shared" si="202"/>
        <v/>
      </c>
      <c r="CK203" s="456"/>
      <c r="CL203" s="456"/>
      <c r="CM203" s="456"/>
      <c r="CN203" s="456"/>
      <c r="CO203" s="456"/>
      <c r="CP203" s="456"/>
      <c r="CQ203" s="456"/>
      <c r="CR203" s="456"/>
      <c r="CS203" s="456"/>
      <c r="CT203" s="456"/>
      <c r="CU203" s="456"/>
      <c r="CV203" s="456"/>
      <c r="CW203" s="456"/>
      <c r="CX203" s="456"/>
      <c r="CY203" s="456"/>
      <c r="CZ203" s="456"/>
      <c r="DA203" s="456"/>
      <c r="DB203" s="456"/>
      <c r="DC203" s="456"/>
      <c r="DD203" s="456"/>
      <c r="DE203" s="456"/>
      <c r="DF203" s="456"/>
      <c r="DG203" s="456"/>
      <c r="DH203" s="456"/>
      <c r="DI203" s="456"/>
      <c r="DJ203" s="456"/>
      <c r="DK203" s="456"/>
      <c r="DL203" s="456"/>
      <c r="DM203" s="456"/>
      <c r="DN203" s="456"/>
      <c r="DO203" s="456"/>
      <c r="DP203" s="456"/>
      <c r="DQ203" s="456"/>
      <c r="DR203" s="456"/>
      <c r="DS203" s="456"/>
      <c r="DT203" s="456"/>
      <c r="DU203" s="456"/>
    </row>
    <row r="204" outlineLevel="1">
      <c r="A204" s="452"/>
      <c r="C204" s="540"/>
      <c r="D204" s="2"/>
      <c r="E204" s="2"/>
      <c r="F204" s="2"/>
      <c r="G204" s="2"/>
      <c r="H204" s="2"/>
      <c r="I204" s="2"/>
      <c r="J204" s="2"/>
      <c r="K204" s="2"/>
      <c r="L204" s="2"/>
      <c r="M204" s="2"/>
      <c r="N204" s="2"/>
      <c r="O204" s="2"/>
      <c r="P204" s="2"/>
      <c r="Q204" s="2"/>
      <c r="R204" s="2"/>
      <c r="S204" s="2"/>
      <c r="T204" s="541"/>
      <c r="U204" s="2">
        <f>IFERROR(__xludf.DUMMYFUNCTION("""COMPUTED_VALUE"""),1.0)</f>
        <v>1</v>
      </c>
      <c r="W204" s="453"/>
      <c r="X204" s="454"/>
      <c r="Y204" s="454"/>
      <c r="Z204" s="454"/>
      <c r="AA204" s="454"/>
      <c r="AB204" s="454"/>
      <c r="AC204" s="454"/>
      <c r="AD204" s="454"/>
      <c r="AE204" s="454"/>
      <c r="AF204" s="454"/>
      <c r="AG204" s="454"/>
      <c r="AH204" s="454"/>
      <c r="AI204" s="454"/>
      <c r="AJ204" s="454"/>
      <c r="AK204" s="454"/>
      <c r="AL204" s="454"/>
      <c r="AM204" s="454"/>
      <c r="AN204" s="454"/>
      <c r="AO204" s="454"/>
      <c r="AP204" s="454"/>
      <c r="AQ204" s="454"/>
      <c r="AR204" s="454"/>
      <c r="AS204" s="454"/>
      <c r="AT204" s="454"/>
      <c r="AU204" s="454"/>
      <c r="AV204" s="454"/>
      <c r="AW204" s="454"/>
      <c r="AX204" s="454"/>
      <c r="AY204" s="454"/>
      <c r="AZ204" s="454"/>
      <c r="BA204" s="454"/>
      <c r="BB204" s="454"/>
      <c r="BC204" s="454"/>
      <c r="BD204" s="454"/>
      <c r="BE204" s="454"/>
      <c r="BF204" s="454"/>
      <c r="BG204" s="454"/>
      <c r="BH204" s="454"/>
      <c r="BI204" s="454"/>
      <c r="BJ204" s="454"/>
      <c r="BK204" s="454"/>
      <c r="BL204" s="454"/>
      <c r="BM204" s="454"/>
      <c r="BN204" s="454"/>
      <c r="BO204" s="449"/>
      <c r="BP204" s="446" t="s">
        <v>2</v>
      </c>
      <c r="BQ204" s="451"/>
      <c r="BR204" s="454"/>
      <c r="BS204" s="454"/>
      <c r="BT204" s="454"/>
      <c r="BU204" s="454"/>
      <c r="BV204" s="454"/>
      <c r="BW204" s="454"/>
      <c r="BX204" s="454"/>
      <c r="BY204" s="454"/>
      <c r="BZ204" s="454"/>
      <c r="CA204" s="456"/>
      <c r="CB204" s="456"/>
      <c r="CC204" s="456"/>
      <c r="CD204" s="456"/>
      <c r="CE204" s="456"/>
      <c r="CF204" s="456"/>
      <c r="CG204" s="456"/>
      <c r="CH204" s="456"/>
      <c r="CI204" s="456"/>
      <c r="CJ204" s="456"/>
      <c r="CK204" s="456"/>
      <c r="CL204" s="456"/>
      <c r="CM204" s="456"/>
      <c r="CN204" s="547" t="s">
        <v>220</v>
      </c>
      <c r="CO204" s="456"/>
      <c r="CP204" s="456"/>
      <c r="CQ204" s="456"/>
      <c r="CR204" s="456"/>
      <c r="CS204" s="456"/>
      <c r="CT204" s="456"/>
      <c r="CU204" s="456"/>
      <c r="CV204" s="454"/>
      <c r="CW204" s="456"/>
      <c r="CX204" s="456"/>
      <c r="CY204" s="456"/>
      <c r="CZ204" s="456"/>
      <c r="DA204" s="456"/>
      <c r="DB204" s="456"/>
      <c r="DC204" s="456"/>
      <c r="DD204" s="547" t="s">
        <v>221</v>
      </c>
      <c r="DE204" s="456"/>
      <c r="DF204" s="456"/>
      <c r="DG204" s="456"/>
      <c r="DH204" s="456"/>
      <c r="DI204" s="456"/>
      <c r="DJ204" s="456"/>
      <c r="DK204" s="548" t="s">
        <v>222</v>
      </c>
      <c r="DL204" s="456"/>
      <c r="DM204" s="456"/>
      <c r="DN204" s="456"/>
      <c r="DO204" s="456"/>
      <c r="DP204" s="456"/>
      <c r="DQ204" s="456"/>
      <c r="DR204" s="456"/>
      <c r="DS204" s="456"/>
      <c r="DT204" s="456"/>
      <c r="DU204" s="456"/>
    </row>
    <row r="205" outlineLevel="1">
      <c r="A205" s="452"/>
      <c r="C205" s="540"/>
      <c r="D205" s="2"/>
      <c r="E205" s="2"/>
      <c r="F205" s="2"/>
      <c r="G205" s="2"/>
      <c r="H205" s="2"/>
      <c r="I205" s="2"/>
      <c r="J205" s="2"/>
      <c r="K205" s="2"/>
      <c r="L205" s="2"/>
      <c r="M205" s="2"/>
      <c r="N205" s="2"/>
      <c r="O205" s="2"/>
      <c r="P205" s="2"/>
      <c r="Q205" s="2"/>
      <c r="R205" s="2"/>
      <c r="S205" s="2"/>
      <c r="T205" s="541"/>
      <c r="U205" s="2">
        <f>IFERROR(__xludf.DUMMYFUNCTION("""COMPUTED_VALUE"""),1.0)</f>
        <v>1</v>
      </c>
      <c r="W205" s="453"/>
      <c r="X205" s="454"/>
      <c r="Y205" s="454"/>
      <c r="Z205" s="454"/>
      <c r="AA205" s="454"/>
      <c r="AB205" s="454"/>
      <c r="AC205" s="454"/>
      <c r="AD205" s="454"/>
      <c r="AE205" s="454"/>
      <c r="AF205" s="454"/>
      <c r="AG205" s="454"/>
      <c r="AH205" s="454"/>
      <c r="AI205" s="454"/>
      <c r="AJ205" s="454"/>
      <c r="AK205" s="454"/>
      <c r="AL205" s="454"/>
      <c r="AM205" s="454"/>
      <c r="AN205" s="454"/>
      <c r="AO205" s="454"/>
      <c r="AP205" s="454"/>
      <c r="AQ205" s="454"/>
      <c r="AR205" s="454"/>
      <c r="AS205" s="454"/>
      <c r="AT205" s="454"/>
      <c r="AU205" s="454"/>
      <c r="AV205" s="454"/>
      <c r="AW205" s="454"/>
      <c r="AX205" s="454"/>
      <c r="AY205" s="454"/>
      <c r="AZ205" s="454"/>
      <c r="BA205" s="454"/>
      <c r="BB205" s="454"/>
      <c r="BC205" s="454"/>
      <c r="BD205" s="454"/>
      <c r="BE205" s="454"/>
      <c r="BF205" s="454"/>
      <c r="BG205" s="454"/>
      <c r="BH205" s="454"/>
      <c r="BI205" s="454"/>
      <c r="BJ205" s="454"/>
      <c r="BK205" s="454"/>
      <c r="BL205" s="454"/>
      <c r="BM205" s="454"/>
      <c r="BN205" s="454"/>
      <c r="BO205" s="449"/>
      <c r="BP205" s="446" t="s">
        <v>2</v>
      </c>
      <c r="BQ205" s="451"/>
      <c r="BR205" s="454"/>
      <c r="BS205" s="463" t="str">
        <f t="shared" ref="BS205:BT205" si="203">I280</f>
        <v>Total Lodging</v>
      </c>
      <c r="BT205" s="464" t="str">
        <f t="shared" si="203"/>
        <v>Total M&amp;IE</v>
      </c>
      <c r="BU205" s="464" t="str">
        <f t="shared" ref="BU205:CI205" si="204">O280</f>
        <v>Lodging Traveler</v>
      </c>
      <c r="BV205" s="464" t="str">
        <f t="shared" si="204"/>
        <v>Lodging EFM1</v>
      </c>
      <c r="BW205" s="464" t="str">
        <f t="shared" si="204"/>
        <v>Lodging EFM2</v>
      </c>
      <c r="BX205" s="464" t="str">
        <f t="shared" si="204"/>
        <v>Lodging EFM3</v>
      </c>
      <c r="BY205" s="464" t="str">
        <f t="shared" si="204"/>
        <v>Lodging EFM4</v>
      </c>
      <c r="BZ205" s="464" t="str">
        <f t="shared" si="204"/>
        <v>Lodging EFM5</v>
      </c>
      <c r="CA205" s="464" t="str">
        <f t="shared" si="204"/>
        <v>Lodging EFM6</v>
      </c>
      <c r="CB205" s="464" t="str">
        <f t="shared" si="204"/>
        <v/>
      </c>
      <c r="CC205" s="464" t="str">
        <f t="shared" si="204"/>
        <v>Traveler</v>
      </c>
      <c r="CD205" s="464" t="str">
        <f t="shared" si="204"/>
        <v>M&amp;IE EFM1</v>
      </c>
      <c r="CE205" s="464" t="str">
        <f t="shared" si="204"/>
        <v>M&amp;IE EFM2</v>
      </c>
      <c r="CF205" s="464" t="str">
        <f t="shared" si="204"/>
        <v>M&amp;IE EFM3</v>
      </c>
      <c r="CG205" s="464" t="str">
        <f t="shared" si="204"/>
        <v>M&amp;IE EFM4</v>
      </c>
      <c r="CH205" s="464" t="str">
        <f t="shared" si="204"/>
        <v>M&amp;IE EFM5</v>
      </c>
      <c r="CI205" s="464" t="str">
        <f t="shared" si="204"/>
        <v>M&amp;IE EFM6</v>
      </c>
      <c r="CJ205" s="549" t="str">
        <f t="shared" ref="CJ205:CK205" si="205">D280</f>
        <v>Orders</v>
      </c>
      <c r="CK205" s="549" t="str">
        <f t="shared" si="205"/>
        <v>Date</v>
      </c>
      <c r="CL205" s="550" t="str">
        <f t="shared" ref="CL205:CL701" si="209">G280</f>
        <v>GSA Daily Lodging Rate</v>
      </c>
      <c r="CM205" s="456"/>
      <c r="CN205" s="551" t="str">
        <f t="array" ref="CN205:CZ307">{AO6:AT108,AV6:AX108,AZ6:BA108,BQ6:BR108}</f>
        <v>Last Name</v>
      </c>
      <c r="CO205" s="552"/>
      <c r="CP205" s="552"/>
      <c r="CQ205" s="552"/>
      <c r="CR205" s="552"/>
      <c r="CS205" s="552"/>
      <c r="CT205" s="552" t="s">
        <v>18</v>
      </c>
      <c r="CU205" s="553">
        <v>0.0</v>
      </c>
      <c r="CV205" s="464"/>
      <c r="CW205" s="554"/>
      <c r="CX205" s="552" t="s">
        <v>19</v>
      </c>
      <c r="CY205" s="552"/>
      <c r="CZ205" s="552"/>
      <c r="DA205" s="552" t="str">
        <f t="array" ref="DA205:DB307">BQ6:BR108</f>
        <v/>
      </c>
      <c r="DB205" s="512"/>
      <c r="DC205" s="456"/>
      <c r="DD205" s="551" t="str">
        <f t="array" ref="DD205:DI307">AO6:AT108</f>
        <v>Last Name</v>
      </c>
      <c r="DE205" s="552"/>
      <c r="DF205" s="552"/>
      <c r="DG205" s="552"/>
      <c r="DH205" s="552"/>
      <c r="DI205" s="512"/>
      <c r="DJ205" s="456"/>
      <c r="DK205" s="551" t="str">
        <f t="array" ref="DK205:DQ307">{AO6:AR108,AV6:AW108,BQ6:BQ108}</f>
        <v>Last Name</v>
      </c>
      <c r="DL205" s="552"/>
      <c r="DM205" s="552"/>
      <c r="DN205" s="552"/>
      <c r="DO205" s="552" t="s">
        <v>18</v>
      </c>
      <c r="DP205" s="553">
        <v>0.0</v>
      </c>
      <c r="DQ205" s="512"/>
      <c r="DR205" s="456"/>
      <c r="DS205" s="456"/>
      <c r="DT205" s="456"/>
      <c r="DU205" s="456"/>
    </row>
    <row r="206" outlineLevel="1">
      <c r="A206" s="452"/>
      <c r="C206" s="540"/>
      <c r="D206" s="2"/>
      <c r="E206" s="2"/>
      <c r="F206" s="2"/>
      <c r="G206" s="2"/>
      <c r="H206" s="2"/>
      <c r="I206" s="2"/>
      <c r="J206" s="2"/>
      <c r="K206" s="2"/>
      <c r="L206" s="2"/>
      <c r="M206" s="2"/>
      <c r="N206" s="2"/>
      <c r="O206" s="2"/>
      <c r="P206" s="2"/>
      <c r="Q206" s="2"/>
      <c r="R206" s="2"/>
      <c r="S206" s="2"/>
      <c r="T206" s="541"/>
      <c r="U206" s="2">
        <f>IFERROR(__xludf.DUMMYFUNCTION("""COMPUTED_VALUE"""),1.0)</f>
        <v>1</v>
      </c>
      <c r="W206" s="453"/>
      <c r="X206" s="454"/>
      <c r="Y206" s="454"/>
      <c r="Z206" s="454"/>
      <c r="AA206" s="454"/>
      <c r="AB206" s="454"/>
      <c r="AC206" s="454"/>
      <c r="AD206" s="454"/>
      <c r="AE206" s="454"/>
      <c r="AF206" s="454"/>
      <c r="AG206" s="454"/>
      <c r="AH206" s="454"/>
      <c r="AI206" s="454"/>
      <c r="AJ206" s="454"/>
      <c r="AK206" s="454"/>
      <c r="AL206" s="454"/>
      <c r="AM206" s="454"/>
      <c r="AN206" s="454"/>
      <c r="AO206" s="454"/>
      <c r="AP206" s="454"/>
      <c r="AQ206" s="454"/>
      <c r="AR206" s="454"/>
      <c r="AS206" s="454"/>
      <c r="AT206" s="454"/>
      <c r="AU206" s="454"/>
      <c r="AV206" s="454"/>
      <c r="AW206" s="454"/>
      <c r="AX206" s="454"/>
      <c r="AY206" s="454"/>
      <c r="AZ206" s="454"/>
      <c r="BA206" s="454"/>
      <c r="BB206" s="454"/>
      <c r="BC206" s="454"/>
      <c r="BD206" s="454"/>
      <c r="BE206" s="454"/>
      <c r="BF206" s="454"/>
      <c r="BG206" s="454"/>
      <c r="BH206" s="454"/>
      <c r="BI206" s="454"/>
      <c r="BJ206" s="454"/>
      <c r="BK206" s="454"/>
      <c r="BL206" s="454"/>
      <c r="BM206" s="454"/>
      <c r="BN206" s="454"/>
      <c r="BO206" s="449"/>
      <c r="BP206" s="446" t="s">
        <v>2</v>
      </c>
      <c r="BQ206" s="451"/>
      <c r="BR206" s="454"/>
      <c r="BS206" s="472" t="str">
        <f t="shared" ref="BS206:BT206" si="206">I281</f>
        <v/>
      </c>
      <c r="BT206" s="454" t="str">
        <f t="shared" si="206"/>
        <v/>
      </c>
      <c r="BU206" s="555">
        <f t="shared" ref="BU206:CI206" si="207">O281</f>
        <v>110</v>
      </c>
      <c r="BV206" s="555">
        <f t="shared" si="207"/>
        <v>55</v>
      </c>
      <c r="BW206" s="555">
        <f t="shared" si="207"/>
        <v>55</v>
      </c>
      <c r="BX206" s="555">
        <f t="shared" si="207"/>
        <v>55</v>
      </c>
      <c r="BY206" s="454" t="str">
        <f t="shared" si="207"/>
        <v/>
      </c>
      <c r="BZ206" s="555">
        <f t="shared" si="207"/>
        <v>55</v>
      </c>
      <c r="CA206" s="555">
        <f t="shared" si="207"/>
        <v>55</v>
      </c>
      <c r="CB206" s="454" t="str">
        <f t="shared" si="207"/>
        <v/>
      </c>
      <c r="CC206" s="555">
        <f t="shared" si="207"/>
        <v>68</v>
      </c>
      <c r="CD206" s="555">
        <f t="shared" si="207"/>
        <v>34</v>
      </c>
      <c r="CE206" s="454" t="str">
        <f t="shared" si="207"/>
        <v/>
      </c>
      <c r="CF206" s="555">
        <f t="shared" si="207"/>
        <v>34</v>
      </c>
      <c r="CG206" s="555">
        <f t="shared" si="207"/>
        <v>34</v>
      </c>
      <c r="CH206" s="555">
        <f t="shared" si="207"/>
        <v>34</v>
      </c>
      <c r="CI206" s="555">
        <f t="shared" si="207"/>
        <v>34</v>
      </c>
      <c r="CJ206" s="2">
        <f t="shared" ref="CJ206:CK206" si="208">D281</f>
        <v>1</v>
      </c>
      <c r="CK206" s="529" t="str">
        <f t="shared" si="208"/>
        <v/>
      </c>
      <c r="CL206" s="556" t="str">
        <f t="shared" si="209"/>
        <v/>
      </c>
      <c r="CM206" s="456"/>
      <c r="CN206" s="557" t="s">
        <v>28</v>
      </c>
      <c r="CO206" s="456"/>
      <c r="CP206" s="456"/>
      <c r="CQ206" s="456"/>
      <c r="CR206" s="456"/>
      <c r="CS206" s="456"/>
      <c r="CT206" s="456" t="s">
        <v>29</v>
      </c>
      <c r="CU206" s="558">
        <v>0.0</v>
      </c>
      <c r="CV206" s="454"/>
      <c r="CW206" s="559"/>
      <c r="CX206" s="456"/>
      <c r="CY206" s="456"/>
      <c r="CZ206" s="456"/>
      <c r="DA206" s="456"/>
      <c r="DB206" s="516"/>
      <c r="DC206" s="456"/>
      <c r="DD206" s="557" t="s">
        <v>28</v>
      </c>
      <c r="DE206" s="456"/>
      <c r="DF206" s="456"/>
      <c r="DG206" s="456"/>
      <c r="DH206" s="456"/>
      <c r="DI206" s="516"/>
      <c r="DJ206" s="456"/>
      <c r="DK206" s="557" t="s">
        <v>28</v>
      </c>
      <c r="DL206" s="456"/>
      <c r="DM206" s="456"/>
      <c r="DN206" s="456"/>
      <c r="DO206" s="456" t="s">
        <v>29</v>
      </c>
      <c r="DP206" s="558">
        <v>0.0</v>
      </c>
      <c r="DQ206" s="516"/>
      <c r="DR206" s="456"/>
      <c r="DS206" s="456"/>
      <c r="DT206" s="456"/>
      <c r="DU206" s="456"/>
    </row>
    <row r="207" outlineLevel="1">
      <c r="A207" s="452"/>
      <c r="C207" s="540"/>
      <c r="D207" s="2"/>
      <c r="E207" s="2"/>
      <c r="F207" s="2"/>
      <c r="G207" s="2"/>
      <c r="H207" s="2"/>
      <c r="I207" s="2"/>
      <c r="J207" s="2"/>
      <c r="K207" s="2"/>
      <c r="L207" s="2"/>
      <c r="M207" s="2"/>
      <c r="N207" s="2"/>
      <c r="O207" s="2"/>
      <c r="P207" s="2"/>
      <c r="Q207" s="2"/>
      <c r="R207" s="2"/>
      <c r="S207" s="2"/>
      <c r="T207" s="541"/>
      <c r="U207" s="2">
        <f>IFERROR(__xludf.DUMMYFUNCTION("""COMPUTED_VALUE"""),1.0)</f>
        <v>1</v>
      </c>
      <c r="W207" s="453"/>
      <c r="X207" s="454"/>
      <c r="Y207" s="454"/>
      <c r="Z207" s="454"/>
      <c r="AA207" s="454"/>
      <c r="AB207" s="454"/>
      <c r="AC207" s="454"/>
      <c r="AD207" s="454"/>
      <c r="AE207" s="454"/>
      <c r="AF207" s="454"/>
      <c r="AG207" s="454"/>
      <c r="AH207" s="454"/>
      <c r="AI207" s="454"/>
      <c r="AJ207" s="454"/>
      <c r="AK207" s="454"/>
      <c r="AL207" s="454"/>
      <c r="AM207" s="454"/>
      <c r="AN207" s="454"/>
      <c r="AO207" s="454"/>
      <c r="AP207" s="454"/>
      <c r="AQ207" s="454"/>
      <c r="AR207" s="454"/>
      <c r="AS207" s="454"/>
      <c r="AT207" s="454"/>
      <c r="AU207" s="454"/>
      <c r="AV207" s="454"/>
      <c r="AW207" s="454"/>
      <c r="AX207" s="454"/>
      <c r="AY207" s="454"/>
      <c r="AZ207" s="454"/>
      <c r="BA207" s="454"/>
      <c r="BB207" s="454"/>
      <c r="BC207" s="454"/>
      <c r="BD207" s="454"/>
      <c r="BE207" s="454"/>
      <c r="BF207" s="454"/>
      <c r="BG207" s="454"/>
      <c r="BH207" s="454"/>
      <c r="BI207" s="454"/>
      <c r="BJ207" s="454"/>
      <c r="BK207" s="454"/>
      <c r="BL207" s="454"/>
      <c r="BM207" s="454"/>
      <c r="BN207" s="454"/>
      <c r="BO207" s="449"/>
      <c r="BP207" s="446" t="s">
        <v>2</v>
      </c>
      <c r="BQ207" s="451"/>
      <c r="BR207" s="454"/>
      <c r="BS207" s="472" t="str">
        <f t="shared" ref="BS207:BT207" si="210">I282</f>
        <v/>
      </c>
      <c r="BT207" s="454" t="str">
        <f t="shared" si="210"/>
        <v/>
      </c>
      <c r="BU207" s="555">
        <f t="shared" ref="BU207:CI207" si="211">O282</f>
        <v>110</v>
      </c>
      <c r="BV207" s="555">
        <f t="shared" si="211"/>
        <v>55</v>
      </c>
      <c r="BW207" s="555">
        <f t="shared" si="211"/>
        <v>55</v>
      </c>
      <c r="BX207" s="555">
        <f t="shared" si="211"/>
        <v>55</v>
      </c>
      <c r="BY207" s="454" t="str">
        <f t="shared" si="211"/>
        <v/>
      </c>
      <c r="BZ207" s="555">
        <f t="shared" si="211"/>
        <v>55</v>
      </c>
      <c r="CA207" s="555">
        <f t="shared" si="211"/>
        <v>55</v>
      </c>
      <c r="CB207" s="454" t="str">
        <f t="shared" si="211"/>
        <v/>
      </c>
      <c r="CC207" s="555">
        <f t="shared" si="211"/>
        <v>68</v>
      </c>
      <c r="CD207" s="555">
        <f t="shared" si="211"/>
        <v>34</v>
      </c>
      <c r="CE207" s="454" t="str">
        <f t="shared" si="211"/>
        <v/>
      </c>
      <c r="CF207" s="555">
        <f t="shared" si="211"/>
        <v>34</v>
      </c>
      <c r="CG207" s="555">
        <f t="shared" si="211"/>
        <v>34</v>
      </c>
      <c r="CH207" s="555">
        <f t="shared" si="211"/>
        <v>34</v>
      </c>
      <c r="CI207" s="555">
        <f t="shared" si="211"/>
        <v>34</v>
      </c>
      <c r="CJ207" s="2">
        <f t="shared" ref="CJ207:CK207" si="212">D282</f>
        <v>1</v>
      </c>
      <c r="CK207" s="529" t="str">
        <f t="shared" si="212"/>
        <v/>
      </c>
      <c r="CL207" s="556" t="str">
        <f t="shared" si="209"/>
        <v/>
      </c>
      <c r="CM207" s="456"/>
      <c r="CN207" s="557" t="s">
        <v>16</v>
      </c>
      <c r="CO207" s="456"/>
      <c r="CP207" s="456"/>
      <c r="CQ207" s="456"/>
      <c r="CR207" s="456"/>
      <c r="CS207" s="456"/>
      <c r="CT207" s="456" t="s">
        <v>38</v>
      </c>
      <c r="CU207" s="558">
        <v>0.0</v>
      </c>
      <c r="CV207" s="454"/>
      <c r="CW207" s="559" t="s">
        <v>39</v>
      </c>
      <c r="CX207" s="456"/>
      <c r="CY207" s="456"/>
      <c r="CZ207" s="456"/>
      <c r="DA207" s="456"/>
      <c r="DB207" s="516"/>
      <c r="DC207" s="456"/>
      <c r="DD207" s="557" t="s">
        <v>16</v>
      </c>
      <c r="DE207" s="456"/>
      <c r="DF207" s="456"/>
      <c r="DG207" s="456"/>
      <c r="DH207" s="456"/>
      <c r="DI207" s="516"/>
      <c r="DJ207" s="456"/>
      <c r="DK207" s="557" t="s">
        <v>16</v>
      </c>
      <c r="DL207" s="456"/>
      <c r="DM207" s="456"/>
      <c r="DN207" s="456"/>
      <c r="DO207" s="456" t="s">
        <v>38</v>
      </c>
      <c r="DP207" s="558">
        <v>0.0</v>
      </c>
      <c r="DQ207" s="516"/>
      <c r="DR207" s="456"/>
      <c r="DS207" s="456"/>
      <c r="DT207" s="456"/>
      <c r="DU207" s="456"/>
    </row>
    <row r="208" outlineLevel="1">
      <c r="A208" s="452"/>
      <c r="C208" s="540"/>
      <c r="D208" s="2"/>
      <c r="E208" s="2"/>
      <c r="F208" s="2"/>
      <c r="G208" s="2"/>
      <c r="H208" s="2"/>
      <c r="I208" s="2"/>
      <c r="J208" s="2"/>
      <c r="K208" s="2"/>
      <c r="L208" s="2"/>
      <c r="M208" s="2"/>
      <c r="N208" s="2"/>
      <c r="O208" s="2"/>
      <c r="P208" s="2"/>
      <c r="Q208" s="2"/>
      <c r="R208" s="2"/>
      <c r="S208" s="2"/>
      <c r="T208" s="541"/>
      <c r="U208" s="2">
        <f>IFERROR(__xludf.DUMMYFUNCTION("""COMPUTED_VALUE"""),1.0)</f>
        <v>1</v>
      </c>
      <c r="W208" s="453"/>
      <c r="X208" s="454"/>
      <c r="Y208" s="454"/>
      <c r="Z208" s="454"/>
      <c r="AA208" s="454"/>
      <c r="AB208" s="454"/>
      <c r="AC208" s="454"/>
      <c r="AD208" s="454"/>
      <c r="AE208" s="454"/>
      <c r="AF208" s="454"/>
      <c r="AG208" s="454"/>
      <c r="AH208" s="454"/>
      <c r="AI208" s="454"/>
      <c r="AJ208" s="454"/>
      <c r="AK208" s="454"/>
      <c r="AL208" s="454"/>
      <c r="AM208" s="454"/>
      <c r="AN208" s="454"/>
      <c r="AO208" s="454"/>
      <c r="AP208" s="454"/>
      <c r="AQ208" s="454"/>
      <c r="AR208" s="454"/>
      <c r="AS208" s="454"/>
      <c r="AT208" s="454"/>
      <c r="AU208" s="454"/>
      <c r="AV208" s="454"/>
      <c r="AW208" s="454"/>
      <c r="AX208" s="454"/>
      <c r="AY208" s="454"/>
      <c r="AZ208" s="454"/>
      <c r="BA208" s="454"/>
      <c r="BB208" s="454"/>
      <c r="BC208" s="454"/>
      <c r="BD208" s="454"/>
      <c r="BE208" s="454"/>
      <c r="BF208" s="454"/>
      <c r="BG208" s="454"/>
      <c r="BH208" s="454"/>
      <c r="BI208" s="454"/>
      <c r="BJ208" s="454"/>
      <c r="BK208" s="454"/>
      <c r="BL208" s="454"/>
      <c r="BM208" s="454"/>
      <c r="BN208" s="454"/>
      <c r="BO208" s="449"/>
      <c r="BP208" s="446" t="s">
        <v>2</v>
      </c>
      <c r="BQ208" s="451"/>
      <c r="BR208" s="454"/>
      <c r="BS208" s="472" t="str">
        <f t="shared" ref="BS208:BT208" si="213">I283</f>
        <v/>
      </c>
      <c r="BT208" s="454" t="str">
        <f t="shared" si="213"/>
        <v/>
      </c>
      <c r="BU208" s="555">
        <f t="shared" ref="BU208:CI208" si="214">O283</f>
        <v>110</v>
      </c>
      <c r="BV208" s="555">
        <f t="shared" si="214"/>
        <v>55</v>
      </c>
      <c r="BW208" s="555">
        <f t="shared" si="214"/>
        <v>55</v>
      </c>
      <c r="BX208" s="555">
        <f t="shared" si="214"/>
        <v>55</v>
      </c>
      <c r="BY208" s="454" t="str">
        <f t="shared" si="214"/>
        <v/>
      </c>
      <c r="BZ208" s="555">
        <f t="shared" si="214"/>
        <v>55</v>
      </c>
      <c r="CA208" s="555">
        <f t="shared" si="214"/>
        <v>55</v>
      </c>
      <c r="CB208" s="454" t="str">
        <f t="shared" si="214"/>
        <v/>
      </c>
      <c r="CC208" s="555">
        <f t="shared" si="214"/>
        <v>68</v>
      </c>
      <c r="CD208" s="555">
        <f t="shared" si="214"/>
        <v>34</v>
      </c>
      <c r="CE208" s="454" t="str">
        <f t="shared" si="214"/>
        <v/>
      </c>
      <c r="CF208" s="555">
        <f t="shared" si="214"/>
        <v>34</v>
      </c>
      <c r="CG208" s="555">
        <f t="shared" si="214"/>
        <v>34</v>
      </c>
      <c r="CH208" s="555">
        <f t="shared" si="214"/>
        <v>34</v>
      </c>
      <c r="CI208" s="555">
        <f t="shared" si="214"/>
        <v>34</v>
      </c>
      <c r="CJ208" s="2">
        <f t="shared" ref="CJ208:CK208" si="215">D283</f>
        <v>1</v>
      </c>
      <c r="CK208" s="529" t="str">
        <f t="shared" si="215"/>
        <v/>
      </c>
      <c r="CL208" s="556" t="str">
        <f t="shared" si="209"/>
        <v/>
      </c>
      <c r="CM208" s="456"/>
      <c r="CN208" s="557" t="s">
        <v>45</v>
      </c>
      <c r="CO208" s="456"/>
      <c r="CP208" s="456"/>
      <c r="CQ208" s="456"/>
      <c r="CR208" s="456"/>
      <c r="CS208" s="456"/>
      <c r="CT208" s="456" t="s">
        <v>46</v>
      </c>
      <c r="CU208" s="558">
        <v>0.0</v>
      </c>
      <c r="CV208" s="454"/>
      <c r="CW208" s="559" t="s">
        <v>47</v>
      </c>
      <c r="CX208" s="560" t="e">
        <v>#DIV/0!</v>
      </c>
      <c r="CY208" s="456"/>
      <c r="CZ208" s="456"/>
      <c r="DA208" s="456"/>
      <c r="DB208" s="516"/>
      <c r="DC208" s="456"/>
      <c r="DD208" s="557" t="s">
        <v>45</v>
      </c>
      <c r="DE208" s="456"/>
      <c r="DF208" s="456"/>
      <c r="DG208" s="456"/>
      <c r="DH208" s="456"/>
      <c r="DI208" s="516"/>
      <c r="DJ208" s="456"/>
      <c r="DK208" s="557" t="s">
        <v>45</v>
      </c>
      <c r="DL208" s="456"/>
      <c r="DM208" s="456"/>
      <c r="DN208" s="456"/>
      <c r="DO208" s="456" t="s">
        <v>46</v>
      </c>
      <c r="DP208" s="558">
        <v>0.0</v>
      </c>
      <c r="DQ208" s="516"/>
      <c r="DR208" s="456"/>
      <c r="DS208" s="456"/>
      <c r="DT208" s="456"/>
      <c r="DU208" s="456"/>
    </row>
    <row r="209" outlineLevel="1">
      <c r="A209" s="452"/>
      <c r="C209" s="540"/>
      <c r="D209" s="2"/>
      <c r="E209" s="2"/>
      <c r="F209" s="2"/>
      <c r="G209" s="2"/>
      <c r="H209" s="2"/>
      <c r="I209" s="2"/>
      <c r="J209" s="2"/>
      <c r="K209" s="2"/>
      <c r="L209" s="2"/>
      <c r="M209" s="2"/>
      <c r="N209" s="2"/>
      <c r="O209" s="2"/>
      <c r="P209" s="2"/>
      <c r="Q209" s="2"/>
      <c r="R209" s="2"/>
      <c r="S209" s="2"/>
      <c r="T209" s="541"/>
      <c r="U209" s="2">
        <f>IFERROR(__xludf.DUMMYFUNCTION("""COMPUTED_VALUE"""),1.0)</f>
        <v>1</v>
      </c>
      <c r="W209" s="453"/>
      <c r="X209" s="454"/>
      <c r="Y209" s="454"/>
      <c r="Z209" s="454"/>
      <c r="AA209" s="454"/>
      <c r="AB209" s="454"/>
      <c r="AC209" s="454"/>
      <c r="AD209" s="454"/>
      <c r="AE209" s="454"/>
      <c r="AF209" s="454"/>
      <c r="AG209" s="454"/>
      <c r="AH209" s="454"/>
      <c r="AI209" s="454"/>
      <c r="AJ209" s="454"/>
      <c r="AK209" s="454"/>
      <c r="AL209" s="454"/>
      <c r="AM209" s="454"/>
      <c r="AN209" s="454"/>
      <c r="AO209" s="454"/>
      <c r="AP209" s="454"/>
      <c r="AQ209" s="454"/>
      <c r="AR209" s="454"/>
      <c r="AS209" s="454"/>
      <c r="AT209" s="454"/>
      <c r="AU209" s="454"/>
      <c r="AV209" s="454"/>
      <c r="AW209" s="454"/>
      <c r="AX209" s="454"/>
      <c r="AY209" s="454"/>
      <c r="AZ209" s="454"/>
      <c r="BA209" s="454"/>
      <c r="BB209" s="454"/>
      <c r="BC209" s="454"/>
      <c r="BD209" s="454"/>
      <c r="BE209" s="454"/>
      <c r="BF209" s="454"/>
      <c r="BG209" s="454"/>
      <c r="BH209" s="454"/>
      <c r="BI209" s="454"/>
      <c r="BJ209" s="454"/>
      <c r="BK209" s="454"/>
      <c r="BL209" s="454"/>
      <c r="BM209" s="454"/>
      <c r="BN209" s="454"/>
      <c r="BO209" s="449"/>
      <c r="BP209" s="446" t="s">
        <v>2</v>
      </c>
      <c r="BQ209" s="451"/>
      <c r="BR209" s="454"/>
      <c r="BS209" s="472" t="str">
        <f t="shared" ref="BS209:BT209" si="216">I284</f>
        <v/>
      </c>
      <c r="BT209" s="454" t="str">
        <f t="shared" si="216"/>
        <v/>
      </c>
      <c r="BU209" s="555">
        <f t="shared" ref="BU209:CI209" si="217">O284</f>
        <v>110</v>
      </c>
      <c r="BV209" s="555">
        <f t="shared" si="217"/>
        <v>55</v>
      </c>
      <c r="BW209" s="555">
        <f t="shared" si="217"/>
        <v>55</v>
      </c>
      <c r="BX209" s="555">
        <f t="shared" si="217"/>
        <v>55</v>
      </c>
      <c r="BY209" s="454" t="str">
        <f t="shared" si="217"/>
        <v/>
      </c>
      <c r="BZ209" s="555">
        <f t="shared" si="217"/>
        <v>55</v>
      </c>
      <c r="CA209" s="555">
        <f t="shared" si="217"/>
        <v>55</v>
      </c>
      <c r="CB209" s="454" t="str">
        <f t="shared" si="217"/>
        <v/>
      </c>
      <c r="CC209" s="555">
        <f t="shared" si="217"/>
        <v>68</v>
      </c>
      <c r="CD209" s="555">
        <f t="shared" si="217"/>
        <v>34</v>
      </c>
      <c r="CE209" s="454" t="str">
        <f t="shared" si="217"/>
        <v/>
      </c>
      <c r="CF209" s="555">
        <f t="shared" si="217"/>
        <v>34</v>
      </c>
      <c r="CG209" s="555">
        <f t="shared" si="217"/>
        <v>34</v>
      </c>
      <c r="CH209" s="555">
        <f t="shared" si="217"/>
        <v>34</v>
      </c>
      <c r="CI209" s="555">
        <f t="shared" si="217"/>
        <v>34</v>
      </c>
      <c r="CJ209" s="2">
        <f t="shared" ref="CJ209:CK209" si="218">D284</f>
        <v>1</v>
      </c>
      <c r="CK209" s="529" t="str">
        <f t="shared" si="218"/>
        <v/>
      </c>
      <c r="CL209" s="556" t="str">
        <f t="shared" si="209"/>
        <v/>
      </c>
      <c r="CM209" s="456"/>
      <c r="CN209" s="557" t="s">
        <v>58</v>
      </c>
      <c r="CO209" s="561"/>
      <c r="CP209" s="456"/>
      <c r="CQ209" s="456"/>
      <c r="CR209" s="456"/>
      <c r="CS209" s="456"/>
      <c r="CT209" s="456" t="s">
        <v>59</v>
      </c>
      <c r="CU209" s="560"/>
      <c r="CV209" s="454"/>
      <c r="CW209" s="559" t="s">
        <v>60</v>
      </c>
      <c r="CX209" s="560" t="e">
        <v>#DIV/0!</v>
      </c>
      <c r="CY209" s="456"/>
      <c r="CZ209" s="456"/>
      <c r="DA209" s="456"/>
      <c r="DB209" s="516"/>
      <c r="DC209" s="456"/>
      <c r="DD209" s="557" t="s">
        <v>58</v>
      </c>
      <c r="DE209" s="561"/>
      <c r="DF209" s="456"/>
      <c r="DG209" s="456"/>
      <c r="DH209" s="456"/>
      <c r="DI209" s="516"/>
      <c r="DJ209" s="456"/>
      <c r="DK209" s="557" t="s">
        <v>58</v>
      </c>
      <c r="DL209" s="561"/>
      <c r="DM209" s="456"/>
      <c r="DN209" s="456"/>
      <c r="DO209" s="456" t="s">
        <v>59</v>
      </c>
      <c r="DP209" s="560"/>
      <c r="DQ209" s="516"/>
      <c r="DR209" s="456"/>
      <c r="DS209" s="456"/>
      <c r="DT209" s="456"/>
      <c r="DU209" s="456"/>
    </row>
    <row r="210" outlineLevel="1">
      <c r="A210" s="452"/>
      <c r="B210" s="2" t="str">
        <f>CX25</f>
        <v/>
      </c>
      <c r="C210" s="540"/>
      <c r="D210" s="2"/>
      <c r="E210" s="2"/>
      <c r="F210" s="2"/>
      <c r="G210" s="2"/>
      <c r="H210" s="2"/>
      <c r="I210" s="2"/>
      <c r="J210" s="2"/>
      <c r="K210" s="2"/>
      <c r="L210" s="2"/>
      <c r="M210" s="2"/>
      <c r="N210" s="2"/>
      <c r="O210" s="2"/>
      <c r="P210" s="2"/>
      <c r="Q210" s="2"/>
      <c r="R210" s="2"/>
      <c r="S210" s="2"/>
      <c r="T210" s="541"/>
      <c r="U210" s="2">
        <f>IFERROR(__xludf.DUMMYFUNCTION("""COMPUTED_VALUE"""),1.0)</f>
        <v>1</v>
      </c>
      <c r="W210" s="453"/>
      <c r="X210" s="456"/>
      <c r="Y210" s="456"/>
      <c r="Z210" s="456"/>
      <c r="AA210" s="456"/>
      <c r="AB210" s="456"/>
      <c r="AC210" s="456"/>
      <c r="AD210" s="456"/>
      <c r="AE210" s="456"/>
      <c r="AF210" s="456"/>
      <c r="AG210" s="456"/>
      <c r="AH210" s="456"/>
      <c r="AI210" s="456"/>
      <c r="AJ210" s="456"/>
      <c r="AK210" s="456"/>
      <c r="AL210" s="456"/>
      <c r="AM210" s="456"/>
      <c r="AN210" s="456"/>
      <c r="AO210" s="456"/>
      <c r="AP210" s="456"/>
      <c r="AQ210" s="456"/>
      <c r="AR210" s="456"/>
      <c r="AS210" s="456"/>
      <c r="AT210" s="456"/>
      <c r="AU210" s="456"/>
      <c r="AV210" s="456"/>
      <c r="AW210" s="456"/>
      <c r="AX210" s="456"/>
      <c r="AY210" s="456"/>
      <c r="AZ210" s="456"/>
      <c r="BA210" s="456"/>
      <c r="BB210" s="456"/>
      <c r="BC210" s="456"/>
      <c r="BD210" s="456"/>
      <c r="BE210" s="456"/>
      <c r="BF210" s="456"/>
      <c r="BG210" s="456"/>
      <c r="BH210" s="456"/>
      <c r="BI210" s="456"/>
      <c r="BJ210" s="456"/>
      <c r="BK210" s="456"/>
      <c r="BL210" s="456"/>
      <c r="BM210" s="456"/>
      <c r="BN210" s="456"/>
      <c r="BO210" s="449"/>
      <c r="BP210" s="446" t="s">
        <v>2</v>
      </c>
      <c r="BQ210" s="451"/>
      <c r="BR210" s="456"/>
      <c r="BS210" s="472" t="str">
        <f t="shared" ref="BS210:BT210" si="219">I285</f>
        <v/>
      </c>
      <c r="BT210" s="454" t="str">
        <f t="shared" si="219"/>
        <v/>
      </c>
      <c r="BU210" s="555">
        <f t="shared" ref="BU210:CI210" si="220">O285</f>
        <v>110</v>
      </c>
      <c r="BV210" s="555">
        <f t="shared" si="220"/>
        <v>55</v>
      </c>
      <c r="BW210" s="555">
        <f t="shared" si="220"/>
        <v>55</v>
      </c>
      <c r="BX210" s="555">
        <f t="shared" si="220"/>
        <v>55</v>
      </c>
      <c r="BY210" s="454" t="str">
        <f t="shared" si="220"/>
        <v/>
      </c>
      <c r="BZ210" s="555">
        <f t="shared" si="220"/>
        <v>55</v>
      </c>
      <c r="CA210" s="555">
        <f t="shared" si="220"/>
        <v>55</v>
      </c>
      <c r="CB210" s="454" t="str">
        <f t="shared" si="220"/>
        <v/>
      </c>
      <c r="CC210" s="555">
        <f t="shared" si="220"/>
        <v>68</v>
      </c>
      <c r="CD210" s="555">
        <f t="shared" si="220"/>
        <v>34</v>
      </c>
      <c r="CE210" s="454" t="str">
        <f t="shared" si="220"/>
        <v/>
      </c>
      <c r="CF210" s="555">
        <f t="shared" si="220"/>
        <v>34</v>
      </c>
      <c r="CG210" s="555">
        <f t="shared" si="220"/>
        <v>34</v>
      </c>
      <c r="CH210" s="555">
        <f t="shared" si="220"/>
        <v>34</v>
      </c>
      <c r="CI210" s="555">
        <f t="shared" si="220"/>
        <v>34</v>
      </c>
      <c r="CJ210" s="2">
        <f t="shared" ref="CJ210:CK210" si="221">D285</f>
        <v>1</v>
      </c>
      <c r="CK210" s="529" t="str">
        <f t="shared" si="221"/>
        <v/>
      </c>
      <c r="CL210" s="556" t="str">
        <f t="shared" si="209"/>
        <v/>
      </c>
      <c r="CM210" s="456"/>
      <c r="CN210" s="557" t="s">
        <v>69</v>
      </c>
      <c r="CO210" s="562"/>
      <c r="CP210" s="456"/>
      <c r="CQ210" s="456"/>
      <c r="CR210" s="456"/>
      <c r="CS210" s="456"/>
      <c r="CT210" s="456" t="s">
        <v>70</v>
      </c>
      <c r="CU210" s="558">
        <v>0.0</v>
      </c>
      <c r="CV210" s="454"/>
      <c r="CW210" s="559" t="s">
        <v>71</v>
      </c>
      <c r="CX210" s="560" t="e">
        <v>#DIV/0!</v>
      </c>
      <c r="CY210" s="456"/>
      <c r="CZ210" s="456"/>
      <c r="DA210" s="456"/>
      <c r="DB210" s="516"/>
      <c r="DC210" s="456"/>
      <c r="DD210" s="557" t="s">
        <v>69</v>
      </c>
      <c r="DE210" s="562"/>
      <c r="DF210" s="456"/>
      <c r="DG210" s="456"/>
      <c r="DH210" s="456"/>
      <c r="DI210" s="516"/>
      <c r="DJ210" s="456"/>
      <c r="DK210" s="557" t="s">
        <v>69</v>
      </c>
      <c r="DL210" s="562"/>
      <c r="DM210" s="456"/>
      <c r="DN210" s="456"/>
      <c r="DO210" s="456" t="s">
        <v>70</v>
      </c>
      <c r="DP210" s="558">
        <v>0.0</v>
      </c>
      <c r="DQ210" s="516"/>
      <c r="DR210" s="456"/>
      <c r="DS210" s="456"/>
      <c r="DT210" s="456"/>
      <c r="DU210" s="456"/>
    </row>
    <row r="211" outlineLevel="1">
      <c r="A211" s="452"/>
      <c r="C211" s="540"/>
      <c r="D211" s="2"/>
      <c r="E211" s="2"/>
      <c r="F211" s="2"/>
      <c r="G211" s="2"/>
      <c r="H211" s="2"/>
      <c r="I211" s="2"/>
      <c r="J211" s="2"/>
      <c r="K211" s="2"/>
      <c r="L211" s="2"/>
      <c r="M211" s="2"/>
      <c r="N211" s="2"/>
      <c r="O211" s="2"/>
      <c r="P211" s="2"/>
      <c r="Q211" s="2"/>
      <c r="R211" s="2"/>
      <c r="S211" s="2"/>
      <c r="T211" s="541"/>
      <c r="U211" s="563">
        <f>IFERROR(__xludf.DUMMYFUNCTION("""COMPUTED_VALUE"""),1.0)</f>
        <v>1</v>
      </c>
      <c r="V211" s="563"/>
      <c r="W211" s="453"/>
      <c r="X211" s="456"/>
      <c r="Y211" s="456"/>
      <c r="Z211" s="456"/>
      <c r="AA211" s="456"/>
      <c r="AB211" s="456"/>
      <c r="AC211" s="456"/>
      <c r="AD211" s="456"/>
      <c r="AE211" s="456"/>
      <c r="AF211" s="456"/>
      <c r="AG211" s="456"/>
      <c r="AH211" s="456"/>
      <c r="AI211" s="456"/>
      <c r="AJ211" s="456"/>
      <c r="AK211" s="456"/>
      <c r="AL211" s="456"/>
      <c r="AM211" s="456"/>
      <c r="AN211" s="456"/>
      <c r="AO211" s="456"/>
      <c r="AP211" s="456"/>
      <c r="AQ211" s="456"/>
      <c r="AR211" s="456"/>
      <c r="AS211" s="456"/>
      <c r="AT211" s="456"/>
      <c r="AU211" s="456"/>
      <c r="AV211" s="456"/>
      <c r="AW211" s="456"/>
      <c r="AX211" s="456"/>
      <c r="AY211" s="456"/>
      <c r="AZ211" s="456"/>
      <c r="BA211" s="456"/>
      <c r="BB211" s="456"/>
      <c r="BC211" s="456"/>
      <c r="BD211" s="456"/>
      <c r="BE211" s="456"/>
      <c r="BF211" s="456"/>
      <c r="BG211" s="456"/>
      <c r="BH211" s="456"/>
      <c r="BI211" s="456"/>
      <c r="BJ211" s="456"/>
      <c r="BK211" s="456"/>
      <c r="BL211" s="456"/>
      <c r="BM211" s="456"/>
      <c r="BN211" s="456"/>
      <c r="BO211" s="449"/>
      <c r="BP211" s="446" t="s">
        <v>2</v>
      </c>
      <c r="BQ211" s="451"/>
      <c r="BR211" s="456"/>
      <c r="BS211" s="472" t="str">
        <f t="shared" ref="BS211:BT211" si="222">I286</f>
        <v/>
      </c>
      <c r="BT211" s="454" t="str">
        <f t="shared" si="222"/>
        <v/>
      </c>
      <c r="BU211" s="555">
        <f t="shared" ref="BU211:CI211" si="223">O286</f>
        <v>110</v>
      </c>
      <c r="BV211" s="555">
        <f t="shared" si="223"/>
        <v>55</v>
      </c>
      <c r="BW211" s="555">
        <f t="shared" si="223"/>
        <v>55</v>
      </c>
      <c r="BX211" s="555">
        <f t="shared" si="223"/>
        <v>55</v>
      </c>
      <c r="BY211" s="454" t="str">
        <f t="shared" si="223"/>
        <v/>
      </c>
      <c r="BZ211" s="555">
        <f t="shared" si="223"/>
        <v>55</v>
      </c>
      <c r="CA211" s="555">
        <f t="shared" si="223"/>
        <v>55</v>
      </c>
      <c r="CB211" s="454" t="str">
        <f t="shared" si="223"/>
        <v/>
      </c>
      <c r="CC211" s="555">
        <f t="shared" si="223"/>
        <v>68</v>
      </c>
      <c r="CD211" s="555">
        <f t="shared" si="223"/>
        <v>34</v>
      </c>
      <c r="CE211" s="454" t="str">
        <f t="shared" si="223"/>
        <v/>
      </c>
      <c r="CF211" s="555">
        <f t="shared" si="223"/>
        <v>34</v>
      </c>
      <c r="CG211" s="555">
        <f t="shared" si="223"/>
        <v>34</v>
      </c>
      <c r="CH211" s="555">
        <f t="shared" si="223"/>
        <v>34</v>
      </c>
      <c r="CI211" s="555">
        <f t="shared" si="223"/>
        <v>34</v>
      </c>
      <c r="CJ211" s="2">
        <f t="shared" ref="CJ211:CK211" si="224">D286</f>
        <v>1</v>
      </c>
      <c r="CK211" s="529" t="str">
        <f t="shared" si="224"/>
        <v/>
      </c>
      <c r="CL211" s="556" t="str">
        <f t="shared" si="209"/>
        <v/>
      </c>
      <c r="CM211" s="456"/>
      <c r="CN211" s="557" t="s">
        <v>78</v>
      </c>
      <c r="CO211" s="456"/>
      <c r="CP211" s="456"/>
      <c r="CQ211" s="456"/>
      <c r="CR211" s="456"/>
      <c r="CS211" s="456"/>
      <c r="CT211" s="456" t="s">
        <v>79</v>
      </c>
      <c r="CU211" s="558">
        <v>0.0</v>
      </c>
      <c r="CV211" s="454"/>
      <c r="CW211" s="559" t="s">
        <v>80</v>
      </c>
      <c r="CX211" s="560" t="e">
        <v>#DIV/0!</v>
      </c>
      <c r="CY211" s="456"/>
      <c r="CZ211" s="456"/>
      <c r="DA211" s="456"/>
      <c r="DB211" s="516"/>
      <c r="DC211" s="456"/>
      <c r="DD211" s="557" t="s">
        <v>78</v>
      </c>
      <c r="DE211" s="456"/>
      <c r="DF211" s="456"/>
      <c r="DG211" s="456"/>
      <c r="DH211" s="456"/>
      <c r="DI211" s="516"/>
      <c r="DJ211" s="456"/>
      <c r="DK211" s="557" t="s">
        <v>78</v>
      </c>
      <c r="DL211" s="456"/>
      <c r="DM211" s="456"/>
      <c r="DN211" s="456"/>
      <c r="DO211" s="456" t="s">
        <v>79</v>
      </c>
      <c r="DP211" s="558">
        <v>0.0</v>
      </c>
      <c r="DQ211" s="516"/>
      <c r="DR211" s="456"/>
      <c r="DS211" s="456"/>
      <c r="DT211" s="456"/>
      <c r="DU211" s="456"/>
    </row>
    <row r="212" outlineLevel="1">
      <c r="A212" s="452"/>
      <c r="C212" s="540"/>
      <c r="D212" s="2"/>
      <c r="E212" s="2"/>
      <c r="F212" s="2"/>
      <c r="G212" s="2"/>
      <c r="H212" s="2"/>
      <c r="I212" s="2"/>
      <c r="J212" s="2"/>
      <c r="K212" s="2"/>
      <c r="L212" s="2"/>
      <c r="M212" s="2"/>
      <c r="N212" s="2"/>
      <c r="O212" s="2"/>
      <c r="P212" s="2"/>
      <c r="Q212" s="2"/>
      <c r="R212" s="2"/>
      <c r="S212" s="2"/>
      <c r="T212" s="541"/>
      <c r="U212" s="563">
        <f>IFERROR(__xludf.DUMMYFUNCTION("""COMPUTED_VALUE"""),1.0)</f>
        <v>1</v>
      </c>
      <c r="V212" s="563"/>
      <c r="W212" s="453"/>
      <c r="X212" s="456"/>
      <c r="Y212" s="456"/>
      <c r="Z212" s="456"/>
      <c r="AA212" s="456"/>
      <c r="AB212" s="456"/>
      <c r="AC212" s="456"/>
      <c r="AD212" s="456"/>
      <c r="AE212" s="456"/>
      <c r="AF212" s="456"/>
      <c r="AG212" s="456"/>
      <c r="AH212" s="456"/>
      <c r="AI212" s="456"/>
      <c r="AJ212" s="456"/>
      <c r="AK212" s="456"/>
      <c r="AL212" s="456"/>
      <c r="AM212" s="456"/>
      <c r="AN212" s="456"/>
      <c r="AO212" s="456"/>
      <c r="AP212" s="456"/>
      <c r="AQ212" s="456"/>
      <c r="AR212" s="456"/>
      <c r="AS212" s="456"/>
      <c r="AT212" s="456"/>
      <c r="AU212" s="456"/>
      <c r="AV212" s="456"/>
      <c r="AW212" s="456"/>
      <c r="AX212" s="456"/>
      <c r="AY212" s="456"/>
      <c r="AZ212" s="456"/>
      <c r="BA212" s="456"/>
      <c r="BB212" s="456"/>
      <c r="BC212" s="456"/>
      <c r="BD212" s="456"/>
      <c r="BE212" s="456"/>
      <c r="BF212" s="456"/>
      <c r="BG212" s="456"/>
      <c r="BH212" s="456"/>
      <c r="BI212" s="456"/>
      <c r="BJ212" s="456"/>
      <c r="BK212" s="456"/>
      <c r="BL212" s="456"/>
      <c r="BM212" s="456"/>
      <c r="BN212" s="456"/>
      <c r="BO212" s="449"/>
      <c r="BP212" s="446" t="s">
        <v>2</v>
      </c>
      <c r="BQ212" s="451"/>
      <c r="BR212" s="456"/>
      <c r="BS212" s="472" t="str">
        <f t="shared" ref="BS212:BT212" si="225">I287</f>
        <v/>
      </c>
      <c r="BT212" s="454" t="str">
        <f t="shared" si="225"/>
        <v/>
      </c>
      <c r="BU212" s="555">
        <f t="shared" ref="BU212:CI212" si="226">O287</f>
        <v>110</v>
      </c>
      <c r="BV212" s="555">
        <f t="shared" si="226"/>
        <v>55</v>
      </c>
      <c r="BW212" s="555">
        <f t="shared" si="226"/>
        <v>55</v>
      </c>
      <c r="BX212" s="555">
        <f t="shared" si="226"/>
        <v>55</v>
      </c>
      <c r="BY212" s="454" t="str">
        <f t="shared" si="226"/>
        <v/>
      </c>
      <c r="BZ212" s="555">
        <f t="shared" si="226"/>
        <v>55</v>
      </c>
      <c r="CA212" s="555">
        <f t="shared" si="226"/>
        <v>55</v>
      </c>
      <c r="CB212" s="454" t="str">
        <f t="shared" si="226"/>
        <v/>
      </c>
      <c r="CC212" s="555">
        <f t="shared" si="226"/>
        <v>68</v>
      </c>
      <c r="CD212" s="555">
        <f t="shared" si="226"/>
        <v>34</v>
      </c>
      <c r="CE212" s="454" t="str">
        <f t="shared" si="226"/>
        <v/>
      </c>
      <c r="CF212" s="555">
        <f t="shared" si="226"/>
        <v>34</v>
      </c>
      <c r="CG212" s="555">
        <f t="shared" si="226"/>
        <v>34</v>
      </c>
      <c r="CH212" s="555">
        <f t="shared" si="226"/>
        <v>34</v>
      </c>
      <c r="CI212" s="555">
        <f t="shared" si="226"/>
        <v>34</v>
      </c>
      <c r="CJ212" s="2">
        <f t="shared" ref="CJ212:CK212" si="227">D287</f>
        <v>1</v>
      </c>
      <c r="CK212" s="529" t="str">
        <f t="shared" si="227"/>
        <v/>
      </c>
      <c r="CL212" s="556" t="str">
        <f t="shared" si="209"/>
        <v/>
      </c>
      <c r="CM212" s="456"/>
      <c r="CN212" s="557" t="s">
        <v>94</v>
      </c>
      <c r="CO212" s="456"/>
      <c r="CP212" s="456"/>
      <c r="CQ212" s="456"/>
      <c r="CR212" s="456"/>
      <c r="CS212" s="456"/>
      <c r="CT212" s="456" t="s">
        <v>95</v>
      </c>
      <c r="CU212" s="560" t="e">
        <v>#DIV/0!</v>
      </c>
      <c r="CV212" s="454"/>
      <c r="CW212" s="559"/>
      <c r="CX212" s="456"/>
      <c r="CY212" s="456"/>
      <c r="CZ212" s="456"/>
      <c r="DA212" s="456"/>
      <c r="DB212" s="516"/>
      <c r="DC212" s="456"/>
      <c r="DD212" s="557" t="s">
        <v>94</v>
      </c>
      <c r="DE212" s="456"/>
      <c r="DF212" s="456"/>
      <c r="DG212" s="456"/>
      <c r="DH212" s="456"/>
      <c r="DI212" s="516"/>
      <c r="DJ212" s="456"/>
      <c r="DK212" s="557" t="s">
        <v>94</v>
      </c>
      <c r="DL212" s="456"/>
      <c r="DM212" s="456"/>
      <c r="DN212" s="456"/>
      <c r="DO212" s="456" t="s">
        <v>95</v>
      </c>
      <c r="DP212" s="560" t="e">
        <v>#DIV/0!</v>
      </c>
      <c r="DQ212" s="516"/>
      <c r="DR212" s="456"/>
      <c r="DS212" s="456"/>
      <c r="DT212" s="456"/>
      <c r="DU212" s="456"/>
    </row>
    <row r="213" outlineLevel="1">
      <c r="A213" s="452"/>
      <c r="C213" s="540"/>
      <c r="D213" s="2"/>
      <c r="E213" s="2"/>
      <c r="F213" s="2"/>
      <c r="G213" s="2"/>
      <c r="H213" s="2"/>
      <c r="I213" s="2"/>
      <c r="J213" s="2"/>
      <c r="K213" s="2"/>
      <c r="L213" s="2"/>
      <c r="M213" s="2"/>
      <c r="N213" s="2"/>
      <c r="O213" s="2"/>
      <c r="P213" s="2"/>
      <c r="Q213" s="2"/>
      <c r="R213" s="2"/>
      <c r="S213" s="2"/>
      <c r="T213" s="541"/>
      <c r="U213" s="563">
        <f>IFERROR(__xludf.DUMMYFUNCTION("""COMPUTED_VALUE"""),1.0)</f>
        <v>1</v>
      </c>
      <c r="V213" s="563"/>
      <c r="W213" s="453"/>
      <c r="X213" s="456"/>
      <c r="Y213" s="456"/>
      <c r="Z213" s="456"/>
      <c r="AA213" s="456"/>
      <c r="AB213" s="456"/>
      <c r="AC213" s="456"/>
      <c r="AD213" s="456"/>
      <c r="AE213" s="456"/>
      <c r="AF213" s="456"/>
      <c r="AG213" s="456"/>
      <c r="AH213" s="456"/>
      <c r="AI213" s="456"/>
      <c r="AJ213" s="456"/>
      <c r="AK213" s="456"/>
      <c r="AL213" s="456"/>
      <c r="AM213" s="456"/>
      <c r="AN213" s="456"/>
      <c r="AO213" s="456"/>
      <c r="AP213" s="456"/>
      <c r="AQ213" s="456"/>
      <c r="AR213" s="456"/>
      <c r="AS213" s="456"/>
      <c r="AT213" s="456"/>
      <c r="AU213" s="456"/>
      <c r="AV213" s="456"/>
      <c r="AW213" s="456"/>
      <c r="AX213" s="456"/>
      <c r="AY213" s="456"/>
      <c r="AZ213" s="456"/>
      <c r="BA213" s="456"/>
      <c r="BB213" s="456"/>
      <c r="BC213" s="456"/>
      <c r="BD213" s="456"/>
      <c r="BE213" s="456"/>
      <c r="BF213" s="456"/>
      <c r="BG213" s="456"/>
      <c r="BH213" s="456"/>
      <c r="BI213" s="456"/>
      <c r="BJ213" s="456"/>
      <c r="BK213" s="456"/>
      <c r="BL213" s="456"/>
      <c r="BM213" s="456"/>
      <c r="BN213" s="456"/>
      <c r="BO213" s="449"/>
      <c r="BP213" s="446" t="s">
        <v>2</v>
      </c>
      <c r="BQ213" s="451"/>
      <c r="BR213" s="456"/>
      <c r="BS213" s="472" t="str">
        <f t="shared" ref="BS213:BT213" si="228">I288</f>
        <v/>
      </c>
      <c r="BT213" s="454" t="str">
        <f t="shared" si="228"/>
        <v/>
      </c>
      <c r="BU213" s="555">
        <f t="shared" ref="BU213:CI213" si="229">O288</f>
        <v>110</v>
      </c>
      <c r="BV213" s="555">
        <f t="shared" si="229"/>
        <v>55</v>
      </c>
      <c r="BW213" s="555">
        <f t="shared" si="229"/>
        <v>55</v>
      </c>
      <c r="BX213" s="555">
        <f t="shared" si="229"/>
        <v>55</v>
      </c>
      <c r="BY213" s="454" t="str">
        <f t="shared" si="229"/>
        <v/>
      </c>
      <c r="BZ213" s="555">
        <f t="shared" si="229"/>
        <v>55</v>
      </c>
      <c r="CA213" s="555">
        <f t="shared" si="229"/>
        <v>55</v>
      </c>
      <c r="CB213" s="454" t="str">
        <f t="shared" si="229"/>
        <v/>
      </c>
      <c r="CC213" s="555">
        <f t="shared" si="229"/>
        <v>68</v>
      </c>
      <c r="CD213" s="555">
        <f t="shared" si="229"/>
        <v>34</v>
      </c>
      <c r="CE213" s="454" t="str">
        <f t="shared" si="229"/>
        <v/>
      </c>
      <c r="CF213" s="555">
        <f t="shared" si="229"/>
        <v>34</v>
      </c>
      <c r="CG213" s="555">
        <f t="shared" si="229"/>
        <v>34</v>
      </c>
      <c r="CH213" s="555">
        <f t="shared" si="229"/>
        <v>34</v>
      </c>
      <c r="CI213" s="555">
        <f t="shared" si="229"/>
        <v>34</v>
      </c>
      <c r="CJ213" s="2">
        <f t="shared" ref="CJ213:CK213" si="230">D288</f>
        <v>1</v>
      </c>
      <c r="CK213" s="529" t="str">
        <f t="shared" si="230"/>
        <v/>
      </c>
      <c r="CL213" s="556" t="str">
        <f t="shared" si="209"/>
        <v/>
      </c>
      <c r="CM213" s="456"/>
      <c r="CN213" s="557" t="s">
        <v>11</v>
      </c>
      <c r="CO213" s="456"/>
      <c r="CP213" s="456"/>
      <c r="CQ213" s="456" t="s">
        <v>19</v>
      </c>
      <c r="CR213" s="456" t="s">
        <v>19</v>
      </c>
      <c r="CS213" s="456" t="s">
        <v>19</v>
      </c>
      <c r="CT213" s="456"/>
      <c r="CU213" s="559"/>
      <c r="CV213" s="454"/>
      <c r="CW213" s="559"/>
      <c r="CX213" s="560">
        <v>1.0</v>
      </c>
      <c r="CY213" s="456"/>
      <c r="CZ213" s="456"/>
      <c r="DA213" s="456"/>
      <c r="DB213" s="516"/>
      <c r="DC213" s="456"/>
      <c r="DD213" s="557" t="s">
        <v>11</v>
      </c>
      <c r="DE213" s="456"/>
      <c r="DF213" s="456"/>
      <c r="DG213" s="456" t="s">
        <v>19</v>
      </c>
      <c r="DH213" s="456" t="s">
        <v>19</v>
      </c>
      <c r="DI213" s="516" t="s">
        <v>19</v>
      </c>
      <c r="DJ213" s="456"/>
      <c r="DK213" s="557" t="s">
        <v>11</v>
      </c>
      <c r="DL213" s="456"/>
      <c r="DM213" s="456"/>
      <c r="DN213" s="456" t="s">
        <v>19</v>
      </c>
      <c r="DO213" s="456"/>
      <c r="DP213" s="559"/>
      <c r="DQ213" s="516"/>
      <c r="DR213" s="456"/>
      <c r="DS213" s="456"/>
      <c r="DT213" s="456"/>
      <c r="DU213" s="456"/>
    </row>
    <row r="214" outlineLevel="1">
      <c r="A214" s="452"/>
      <c r="C214" s="540"/>
      <c r="D214" s="2"/>
      <c r="E214" s="2"/>
      <c r="F214" s="2"/>
      <c r="G214" s="2"/>
      <c r="H214" s="2"/>
      <c r="I214" s="2"/>
      <c r="J214" s="2"/>
      <c r="K214" s="2"/>
      <c r="L214" s="2"/>
      <c r="M214" s="2"/>
      <c r="N214" s="2"/>
      <c r="O214" s="2"/>
      <c r="P214" s="2"/>
      <c r="Q214" s="2"/>
      <c r="R214" s="2"/>
      <c r="S214" s="2"/>
      <c r="T214" s="541"/>
      <c r="U214" s="563">
        <f>IFERROR(__xludf.DUMMYFUNCTION("""COMPUTED_VALUE"""),1.0)</f>
        <v>1</v>
      </c>
      <c r="V214" s="563"/>
      <c r="W214" s="453"/>
      <c r="X214" s="456"/>
      <c r="Y214" s="456"/>
      <c r="Z214" s="456"/>
      <c r="AA214" s="456"/>
      <c r="AB214" s="456"/>
      <c r="AC214" s="456"/>
      <c r="AD214" s="456"/>
      <c r="AE214" s="456"/>
      <c r="AF214" s="456"/>
      <c r="AG214" s="456"/>
      <c r="AH214" s="456"/>
      <c r="AI214" s="456"/>
      <c r="AJ214" s="456"/>
      <c r="AK214" s="456"/>
      <c r="AL214" s="456"/>
      <c r="AM214" s="456"/>
      <c r="AN214" s="456"/>
      <c r="AO214" s="456"/>
      <c r="AP214" s="456"/>
      <c r="AQ214" s="456"/>
      <c r="AR214" s="456"/>
      <c r="AS214" s="456"/>
      <c r="AT214" s="456"/>
      <c r="AU214" s="456"/>
      <c r="AV214" s="456"/>
      <c r="AW214" s="456"/>
      <c r="AX214" s="456"/>
      <c r="AY214" s="456"/>
      <c r="AZ214" s="456"/>
      <c r="BA214" s="456"/>
      <c r="BB214" s="456"/>
      <c r="BC214" s="456"/>
      <c r="BD214" s="456"/>
      <c r="BE214" s="456"/>
      <c r="BF214" s="456"/>
      <c r="BG214" s="456"/>
      <c r="BH214" s="456"/>
      <c r="BI214" s="456"/>
      <c r="BJ214" s="456"/>
      <c r="BK214" s="456"/>
      <c r="BL214" s="456"/>
      <c r="BM214" s="456"/>
      <c r="BN214" s="456"/>
      <c r="BO214" s="449"/>
      <c r="BP214" s="446" t="s">
        <v>2</v>
      </c>
      <c r="BQ214" s="451"/>
      <c r="BR214" s="456"/>
      <c r="BS214" s="472" t="str">
        <f t="shared" ref="BS214:BT214" si="231">I289</f>
        <v/>
      </c>
      <c r="BT214" s="454" t="str">
        <f t="shared" si="231"/>
        <v/>
      </c>
      <c r="BU214" s="555">
        <f t="shared" ref="BU214:CI214" si="232">O289</f>
        <v>110</v>
      </c>
      <c r="BV214" s="555">
        <f t="shared" si="232"/>
        <v>55</v>
      </c>
      <c r="BW214" s="555">
        <f t="shared" si="232"/>
        <v>55</v>
      </c>
      <c r="BX214" s="555">
        <f t="shared" si="232"/>
        <v>55</v>
      </c>
      <c r="BY214" s="454" t="str">
        <f t="shared" si="232"/>
        <v/>
      </c>
      <c r="BZ214" s="555">
        <f t="shared" si="232"/>
        <v>55</v>
      </c>
      <c r="CA214" s="555">
        <f t="shared" si="232"/>
        <v>55</v>
      </c>
      <c r="CB214" s="454" t="str">
        <f t="shared" si="232"/>
        <v/>
      </c>
      <c r="CC214" s="555">
        <f t="shared" si="232"/>
        <v>68</v>
      </c>
      <c r="CD214" s="555">
        <f t="shared" si="232"/>
        <v>34</v>
      </c>
      <c r="CE214" s="454" t="str">
        <f t="shared" si="232"/>
        <v/>
      </c>
      <c r="CF214" s="555">
        <f t="shared" si="232"/>
        <v>34</v>
      </c>
      <c r="CG214" s="555">
        <f t="shared" si="232"/>
        <v>34</v>
      </c>
      <c r="CH214" s="555">
        <f t="shared" si="232"/>
        <v>34</v>
      </c>
      <c r="CI214" s="555">
        <f t="shared" si="232"/>
        <v>34</v>
      </c>
      <c r="CJ214" s="2">
        <f t="shared" ref="CJ214:CK214" si="233">D289</f>
        <v>1</v>
      </c>
      <c r="CK214" s="529" t="str">
        <f t="shared" si="233"/>
        <v/>
      </c>
      <c r="CL214" s="556" t="str">
        <f t="shared" si="209"/>
        <v/>
      </c>
      <c r="CM214" s="456"/>
      <c r="CN214" s="557" t="s">
        <v>112</v>
      </c>
      <c r="CO214" s="456"/>
      <c r="CP214" s="456"/>
      <c r="CQ214" s="456"/>
      <c r="CR214" s="456"/>
      <c r="CS214" s="456"/>
      <c r="CT214" s="456"/>
      <c r="CU214" s="559"/>
      <c r="CV214" s="454"/>
      <c r="CW214" s="559"/>
      <c r="CX214" s="560">
        <v>0.5</v>
      </c>
      <c r="CY214" s="456"/>
      <c r="CZ214" s="456"/>
      <c r="DA214" s="456"/>
      <c r="DB214" s="516"/>
      <c r="DC214" s="456"/>
      <c r="DD214" s="557" t="s">
        <v>112</v>
      </c>
      <c r="DE214" s="456"/>
      <c r="DF214" s="456"/>
      <c r="DG214" s="456"/>
      <c r="DH214" s="456"/>
      <c r="DI214" s="516"/>
      <c r="DJ214" s="456"/>
      <c r="DK214" s="557" t="s">
        <v>112</v>
      </c>
      <c r="DL214" s="456"/>
      <c r="DM214" s="456"/>
      <c r="DN214" s="456"/>
      <c r="DO214" s="456"/>
      <c r="DP214" s="559"/>
      <c r="DQ214" s="516"/>
      <c r="DR214" s="456"/>
      <c r="DS214" s="456"/>
      <c r="DT214" s="456"/>
      <c r="DU214" s="456"/>
    </row>
    <row r="215" outlineLevel="1">
      <c r="A215" s="452"/>
      <c r="C215" s="540"/>
      <c r="D215" s="2"/>
      <c r="E215" s="2"/>
      <c r="F215" s="2"/>
      <c r="G215" s="2"/>
      <c r="H215" s="2"/>
      <c r="I215" s="2"/>
      <c r="J215" s="2"/>
      <c r="K215" s="2"/>
      <c r="L215" s="2"/>
      <c r="M215" s="2"/>
      <c r="N215" s="2"/>
      <c r="O215" s="2"/>
      <c r="P215" s="2"/>
      <c r="Q215" s="2"/>
      <c r="R215" s="2"/>
      <c r="S215" s="2"/>
      <c r="T215" s="541"/>
      <c r="U215" s="563">
        <f>IFERROR(__xludf.DUMMYFUNCTION("""COMPUTED_VALUE"""),1.0)</f>
        <v>1</v>
      </c>
      <c r="V215" s="563"/>
      <c r="W215" s="453"/>
      <c r="X215" s="456"/>
      <c r="Y215" s="456"/>
      <c r="Z215" s="456"/>
      <c r="AA215" s="456"/>
      <c r="AB215" s="456"/>
      <c r="AC215" s="456"/>
      <c r="AD215" s="456"/>
      <c r="AE215" s="456"/>
      <c r="AF215" s="456"/>
      <c r="AG215" s="456"/>
      <c r="AH215" s="456"/>
      <c r="AI215" s="456"/>
      <c r="AJ215" s="456"/>
      <c r="AK215" s="456"/>
      <c r="AL215" s="456"/>
      <c r="AM215" s="456"/>
      <c r="AN215" s="456"/>
      <c r="AO215" s="456"/>
      <c r="AP215" s="456"/>
      <c r="AQ215" s="456"/>
      <c r="AR215" s="456"/>
      <c r="AS215" s="456"/>
      <c r="AT215" s="456"/>
      <c r="AU215" s="456"/>
      <c r="AV215" s="456"/>
      <c r="AW215" s="456"/>
      <c r="AX215" s="456"/>
      <c r="AY215" s="456"/>
      <c r="AZ215" s="456"/>
      <c r="BA215" s="456"/>
      <c r="BB215" s="456"/>
      <c r="BC215" s="456"/>
      <c r="BD215" s="456"/>
      <c r="BE215" s="456"/>
      <c r="BF215" s="456"/>
      <c r="BG215" s="456"/>
      <c r="BH215" s="456"/>
      <c r="BI215" s="456"/>
      <c r="BJ215" s="456"/>
      <c r="BK215" s="456"/>
      <c r="BL215" s="456"/>
      <c r="BM215" s="456"/>
      <c r="BN215" s="456"/>
      <c r="BO215" s="449"/>
      <c r="BP215" s="446" t="s">
        <v>2</v>
      </c>
      <c r="BQ215" s="451"/>
      <c r="BR215" s="456"/>
      <c r="BS215" s="472" t="str">
        <f t="shared" ref="BS215:BT215" si="234">I290</f>
        <v/>
      </c>
      <c r="BT215" s="454" t="str">
        <f t="shared" si="234"/>
        <v/>
      </c>
      <c r="BU215" s="555">
        <f t="shared" ref="BU215:CI215" si="235">O290</f>
        <v>110</v>
      </c>
      <c r="BV215" s="555">
        <f t="shared" si="235"/>
        <v>55</v>
      </c>
      <c r="BW215" s="555">
        <f t="shared" si="235"/>
        <v>55</v>
      </c>
      <c r="BX215" s="555">
        <f t="shared" si="235"/>
        <v>55</v>
      </c>
      <c r="BY215" s="454" t="str">
        <f t="shared" si="235"/>
        <v/>
      </c>
      <c r="BZ215" s="555">
        <f t="shared" si="235"/>
        <v>55</v>
      </c>
      <c r="CA215" s="555">
        <f t="shared" si="235"/>
        <v>55</v>
      </c>
      <c r="CB215" s="454" t="str">
        <f t="shared" si="235"/>
        <v/>
      </c>
      <c r="CC215" s="555">
        <f t="shared" si="235"/>
        <v>68</v>
      </c>
      <c r="CD215" s="555">
        <f t="shared" si="235"/>
        <v>34</v>
      </c>
      <c r="CE215" s="454" t="str">
        <f t="shared" si="235"/>
        <v/>
      </c>
      <c r="CF215" s="555">
        <f t="shared" si="235"/>
        <v>34</v>
      </c>
      <c r="CG215" s="555">
        <f t="shared" si="235"/>
        <v>34</v>
      </c>
      <c r="CH215" s="555">
        <f t="shared" si="235"/>
        <v>34</v>
      </c>
      <c r="CI215" s="555">
        <f t="shared" si="235"/>
        <v>34</v>
      </c>
      <c r="CJ215" s="2">
        <f t="shared" ref="CJ215:CK215" si="236">D290</f>
        <v>1</v>
      </c>
      <c r="CK215" s="529" t="str">
        <f t="shared" si="236"/>
        <v/>
      </c>
      <c r="CL215" s="556" t="str">
        <f t="shared" si="209"/>
        <v/>
      </c>
      <c r="CM215" s="456"/>
      <c r="CN215" s="557" t="s">
        <v>115</v>
      </c>
      <c r="CO215" s="562"/>
      <c r="CP215" s="456"/>
      <c r="CQ215" s="456">
        <v>0.0</v>
      </c>
      <c r="CR215" s="456"/>
      <c r="CS215" s="456"/>
      <c r="CT215" s="456"/>
      <c r="CU215" s="559"/>
      <c r="CV215" s="454"/>
      <c r="CW215" s="559"/>
      <c r="CX215" s="456" t="s">
        <v>116</v>
      </c>
      <c r="CY215" s="456"/>
      <c r="CZ215" s="456"/>
      <c r="DA215" s="456"/>
      <c r="DB215" s="516"/>
      <c r="DC215" s="456"/>
      <c r="DD215" s="557" t="s">
        <v>115</v>
      </c>
      <c r="DE215" s="562"/>
      <c r="DF215" s="456"/>
      <c r="DG215" s="456">
        <v>0.0</v>
      </c>
      <c r="DH215" s="456"/>
      <c r="DI215" s="516"/>
      <c r="DJ215" s="456"/>
      <c r="DK215" s="557" t="s">
        <v>115</v>
      </c>
      <c r="DL215" s="562"/>
      <c r="DM215" s="456"/>
      <c r="DN215" s="456">
        <v>0.0</v>
      </c>
      <c r="DO215" s="456"/>
      <c r="DP215" s="559"/>
      <c r="DQ215" s="516"/>
      <c r="DR215" s="456"/>
      <c r="DS215" s="456"/>
      <c r="DT215" s="456"/>
      <c r="DU215" s="456"/>
    </row>
    <row r="216" outlineLevel="1">
      <c r="A216" s="452"/>
      <c r="C216" s="564"/>
      <c r="D216" s="565"/>
      <c r="E216" s="565"/>
      <c r="F216" s="565"/>
      <c r="G216" s="565"/>
      <c r="H216" s="565"/>
      <c r="I216" s="565"/>
      <c r="J216" s="565"/>
      <c r="K216" s="565"/>
      <c r="L216" s="565"/>
      <c r="M216" s="565"/>
      <c r="N216" s="565"/>
      <c r="O216" s="565"/>
      <c r="P216" s="565"/>
      <c r="Q216" s="565"/>
      <c r="R216" s="565"/>
      <c r="S216" s="565"/>
      <c r="T216" s="566"/>
      <c r="U216" s="563">
        <f>IFERROR(__xludf.DUMMYFUNCTION("""COMPUTED_VALUE"""),1.0)</f>
        <v>1</v>
      </c>
      <c r="V216" s="563"/>
      <c r="W216" s="453"/>
      <c r="X216" s="456"/>
      <c r="Y216" s="456"/>
      <c r="Z216" s="456"/>
      <c r="AA216" s="456"/>
      <c r="AB216" s="456"/>
      <c r="AC216" s="456"/>
      <c r="AD216" s="456"/>
      <c r="AE216" s="456"/>
      <c r="AF216" s="456"/>
      <c r="AG216" s="456"/>
      <c r="AH216" s="456"/>
      <c r="AI216" s="456"/>
      <c r="AJ216" s="456"/>
      <c r="AK216" s="456"/>
      <c r="AL216" s="456"/>
      <c r="AM216" s="456"/>
      <c r="AN216" s="456"/>
      <c r="AO216" s="456"/>
      <c r="AP216" s="456"/>
      <c r="AQ216" s="456"/>
      <c r="AR216" s="456"/>
      <c r="AS216" s="456"/>
      <c r="AT216" s="456"/>
      <c r="AU216" s="456"/>
      <c r="AV216" s="456"/>
      <c r="AW216" s="456"/>
      <c r="AX216" s="456"/>
      <c r="AY216" s="456"/>
      <c r="AZ216" s="456"/>
      <c r="BA216" s="456"/>
      <c r="BB216" s="456"/>
      <c r="BC216" s="456"/>
      <c r="BD216" s="456"/>
      <c r="BE216" s="456"/>
      <c r="BF216" s="456"/>
      <c r="BG216" s="456"/>
      <c r="BH216" s="456"/>
      <c r="BI216" s="456"/>
      <c r="BJ216" s="456"/>
      <c r="BK216" s="456"/>
      <c r="BL216" s="456"/>
      <c r="BM216" s="456"/>
      <c r="BN216" s="456"/>
      <c r="BO216" s="449"/>
      <c r="BP216" s="446" t="s">
        <v>2</v>
      </c>
      <c r="BQ216" s="451"/>
      <c r="BR216" s="456"/>
      <c r="BS216" s="472" t="str">
        <f t="shared" ref="BS216:BT216" si="237">I291</f>
        <v/>
      </c>
      <c r="BT216" s="454" t="str">
        <f t="shared" si="237"/>
        <v/>
      </c>
      <c r="BU216" s="555">
        <f t="shared" ref="BU216:CI216" si="238">O291</f>
        <v>110</v>
      </c>
      <c r="BV216" s="555">
        <f t="shared" si="238"/>
        <v>55</v>
      </c>
      <c r="BW216" s="555">
        <f t="shared" si="238"/>
        <v>55</v>
      </c>
      <c r="BX216" s="555">
        <f t="shared" si="238"/>
        <v>55</v>
      </c>
      <c r="BY216" s="454" t="str">
        <f t="shared" si="238"/>
        <v/>
      </c>
      <c r="BZ216" s="555">
        <f t="shared" si="238"/>
        <v>55</v>
      </c>
      <c r="CA216" s="555">
        <f t="shared" si="238"/>
        <v>55</v>
      </c>
      <c r="CB216" s="454" t="str">
        <f t="shared" si="238"/>
        <v/>
      </c>
      <c r="CC216" s="555">
        <f t="shared" si="238"/>
        <v>68</v>
      </c>
      <c r="CD216" s="555">
        <f t="shared" si="238"/>
        <v>34</v>
      </c>
      <c r="CE216" s="454" t="str">
        <f t="shared" si="238"/>
        <v/>
      </c>
      <c r="CF216" s="555">
        <f t="shared" si="238"/>
        <v>34</v>
      </c>
      <c r="CG216" s="555">
        <f t="shared" si="238"/>
        <v>34</v>
      </c>
      <c r="CH216" s="555">
        <f t="shared" si="238"/>
        <v>34</v>
      </c>
      <c r="CI216" s="555">
        <f t="shared" si="238"/>
        <v>34</v>
      </c>
      <c r="CJ216" s="2">
        <f t="shared" ref="CJ216:CK216" si="239">D291</f>
        <v>1</v>
      </c>
      <c r="CK216" s="529" t="str">
        <f t="shared" si="239"/>
        <v/>
      </c>
      <c r="CL216" s="556" t="str">
        <f t="shared" si="209"/>
        <v/>
      </c>
      <c r="CM216" s="456"/>
      <c r="CN216" s="567" t="s">
        <v>121</v>
      </c>
      <c r="CO216" s="568" t="s">
        <v>122</v>
      </c>
      <c r="CP216" s="568" t="s">
        <v>123</v>
      </c>
      <c r="CQ216" s="568" t="s">
        <v>124</v>
      </c>
      <c r="CR216" s="568" t="s">
        <v>125</v>
      </c>
      <c r="CS216" s="568" t="s">
        <v>126</v>
      </c>
      <c r="CT216" s="568" t="s">
        <v>128</v>
      </c>
      <c r="CU216" s="569" t="s">
        <v>129</v>
      </c>
      <c r="CV216" s="570" t="s">
        <v>130</v>
      </c>
      <c r="CW216" s="569" t="s">
        <v>132</v>
      </c>
      <c r="CX216" s="568" t="s">
        <v>132</v>
      </c>
      <c r="CY216" s="568" t="s">
        <v>145</v>
      </c>
      <c r="CZ216" s="568" t="s">
        <v>146</v>
      </c>
      <c r="DA216" s="568" t="s">
        <v>145</v>
      </c>
      <c r="DB216" s="571" t="s">
        <v>146</v>
      </c>
      <c r="DC216" s="456"/>
      <c r="DD216" s="567" t="s">
        <v>121</v>
      </c>
      <c r="DE216" s="568" t="s">
        <v>122</v>
      </c>
      <c r="DF216" s="568" t="s">
        <v>123</v>
      </c>
      <c r="DG216" s="568" t="s">
        <v>124</v>
      </c>
      <c r="DH216" s="568" t="s">
        <v>125</v>
      </c>
      <c r="DI216" s="571" t="s">
        <v>126</v>
      </c>
      <c r="DJ216" s="456"/>
      <c r="DK216" s="557" t="s">
        <v>121</v>
      </c>
      <c r="DL216" s="456" t="s">
        <v>122</v>
      </c>
      <c r="DM216" s="456" t="s">
        <v>123</v>
      </c>
      <c r="DN216" s="456" t="s">
        <v>124</v>
      </c>
      <c r="DO216" s="456" t="s">
        <v>128</v>
      </c>
      <c r="DP216" s="559" t="s">
        <v>129</v>
      </c>
      <c r="DQ216" s="516" t="s">
        <v>145</v>
      </c>
      <c r="DR216" s="456"/>
      <c r="DS216" s="456"/>
      <c r="DT216" s="456"/>
      <c r="DU216" s="456"/>
    </row>
    <row r="217" outlineLevel="1">
      <c r="A217" s="452"/>
      <c r="L217" s="563"/>
      <c r="M217" s="563"/>
      <c r="N217" s="563"/>
      <c r="O217" s="563"/>
      <c r="P217" s="563"/>
      <c r="Q217" s="563"/>
      <c r="R217" s="563"/>
      <c r="S217" s="563"/>
      <c r="T217" s="563"/>
      <c r="U217" s="563"/>
      <c r="V217" s="563"/>
      <c r="W217" s="453"/>
      <c r="X217" s="456"/>
      <c r="Y217" s="456"/>
      <c r="Z217" s="456"/>
      <c r="AA217" s="456"/>
      <c r="AB217" s="456"/>
      <c r="AC217" s="456"/>
      <c r="AD217" s="456"/>
      <c r="AE217" s="456"/>
      <c r="AF217" s="456"/>
      <c r="AG217" s="456"/>
      <c r="AH217" s="456"/>
      <c r="AI217" s="456"/>
      <c r="AJ217" s="456"/>
      <c r="AK217" s="456"/>
      <c r="AL217" s="456"/>
      <c r="AM217" s="456"/>
      <c r="AN217" s="456"/>
      <c r="AO217" s="456"/>
      <c r="AP217" s="456"/>
      <c r="AQ217" s="456"/>
      <c r="AR217" s="456"/>
      <c r="AS217" s="456"/>
      <c r="AT217" s="456"/>
      <c r="AU217" s="456"/>
      <c r="AV217" s="456"/>
      <c r="AW217" s="456"/>
      <c r="AX217" s="456"/>
      <c r="AY217" s="456"/>
      <c r="AZ217" s="456"/>
      <c r="BA217" s="456"/>
      <c r="BB217" s="456"/>
      <c r="BC217" s="456"/>
      <c r="BD217" s="456"/>
      <c r="BE217" s="456"/>
      <c r="BF217" s="456"/>
      <c r="BG217" s="456"/>
      <c r="BH217" s="456"/>
      <c r="BI217" s="456"/>
      <c r="BJ217" s="456"/>
      <c r="BK217" s="456"/>
      <c r="BL217" s="456"/>
      <c r="BM217" s="456"/>
      <c r="BN217" s="456"/>
      <c r="BO217" s="449"/>
      <c r="BP217" s="446" t="s">
        <v>2</v>
      </c>
      <c r="BQ217" s="451"/>
      <c r="BR217" s="456"/>
      <c r="BS217" s="472" t="str">
        <f t="shared" ref="BS217:BT217" si="240">I292</f>
        <v/>
      </c>
      <c r="BT217" s="454" t="str">
        <f t="shared" si="240"/>
        <v/>
      </c>
      <c r="BU217" s="555">
        <f t="shared" ref="BU217:CI217" si="241">O292</f>
        <v>110</v>
      </c>
      <c r="BV217" s="555">
        <f t="shared" si="241"/>
        <v>55</v>
      </c>
      <c r="BW217" s="555">
        <f t="shared" si="241"/>
        <v>55</v>
      </c>
      <c r="BX217" s="555">
        <f t="shared" si="241"/>
        <v>55</v>
      </c>
      <c r="BY217" s="454" t="str">
        <f t="shared" si="241"/>
        <v/>
      </c>
      <c r="BZ217" s="555">
        <f t="shared" si="241"/>
        <v>55</v>
      </c>
      <c r="CA217" s="555">
        <f t="shared" si="241"/>
        <v>55</v>
      </c>
      <c r="CB217" s="454" t="str">
        <f t="shared" si="241"/>
        <v/>
      </c>
      <c r="CC217" s="555">
        <f t="shared" si="241"/>
        <v>68</v>
      </c>
      <c r="CD217" s="555">
        <f t="shared" si="241"/>
        <v>34</v>
      </c>
      <c r="CE217" s="454" t="str">
        <f t="shared" si="241"/>
        <v/>
      </c>
      <c r="CF217" s="555">
        <f t="shared" si="241"/>
        <v>34</v>
      </c>
      <c r="CG217" s="555">
        <f t="shared" si="241"/>
        <v>34</v>
      </c>
      <c r="CH217" s="555">
        <f t="shared" si="241"/>
        <v>34</v>
      </c>
      <c r="CI217" s="555">
        <f t="shared" si="241"/>
        <v>34</v>
      </c>
      <c r="CJ217" s="2">
        <f t="shared" ref="CJ217:CK217" si="242">D292</f>
        <v>1</v>
      </c>
      <c r="CK217" s="529" t="str">
        <f t="shared" si="242"/>
        <v/>
      </c>
      <c r="CL217" s="556" t="str">
        <f t="shared" si="209"/>
        <v/>
      </c>
      <c r="CM217" s="456"/>
      <c r="CN217" s="557"/>
      <c r="CO217" s="456"/>
      <c r="CP217" s="456" t="s">
        <v>223</v>
      </c>
      <c r="CQ217" s="456"/>
      <c r="CR217" s="558"/>
      <c r="CS217" s="558" t="s">
        <v>223</v>
      </c>
      <c r="CT217" s="456"/>
      <c r="CU217" s="559"/>
      <c r="CV217" s="454"/>
      <c r="CW217" s="559"/>
      <c r="CX217" s="456"/>
      <c r="CY217" s="456" t="s">
        <v>223</v>
      </c>
      <c r="CZ217" s="456"/>
      <c r="DA217" s="456" t="s">
        <v>223</v>
      </c>
      <c r="DB217" s="516"/>
      <c r="DC217" s="456"/>
      <c r="DD217" s="557"/>
      <c r="DE217" s="456"/>
      <c r="DF217" s="456" t="s">
        <v>223</v>
      </c>
      <c r="DG217" s="456"/>
      <c r="DH217" s="558"/>
      <c r="DI217" s="572" t="s">
        <v>223</v>
      </c>
      <c r="DJ217" s="456"/>
      <c r="DK217" s="557"/>
      <c r="DL217" s="456"/>
      <c r="DM217" s="456" t="s">
        <v>223</v>
      </c>
      <c r="DN217" s="456"/>
      <c r="DO217" s="456"/>
      <c r="DP217" s="559"/>
      <c r="DQ217" s="516" t="s">
        <v>223</v>
      </c>
      <c r="DR217" s="456"/>
      <c r="DS217" s="456"/>
      <c r="DT217" s="456"/>
      <c r="DU217" s="456"/>
    </row>
    <row r="218" outlineLevel="1">
      <c r="A218" s="452"/>
      <c r="L218" s="563"/>
      <c r="M218" s="563"/>
      <c r="N218" s="563"/>
      <c r="O218" s="563"/>
      <c r="P218" s="563"/>
      <c r="Q218" s="563"/>
      <c r="R218" s="563"/>
      <c r="S218" s="563"/>
      <c r="T218" s="563"/>
      <c r="U218" s="563"/>
      <c r="V218" s="563"/>
      <c r="W218" s="453"/>
      <c r="X218" s="456"/>
      <c r="Y218" s="456"/>
      <c r="Z218" s="456"/>
      <c r="AA218" s="456"/>
      <c r="AB218" s="456"/>
      <c r="AC218" s="456"/>
      <c r="AD218" s="456"/>
      <c r="AE218" s="456"/>
      <c r="AF218" s="456"/>
      <c r="AG218" s="456"/>
      <c r="AH218" s="456"/>
      <c r="AI218" s="456"/>
      <c r="AJ218" s="456"/>
      <c r="AK218" s="456"/>
      <c r="AL218" s="456"/>
      <c r="AM218" s="456"/>
      <c r="AN218" s="456"/>
      <c r="AO218" s="456"/>
      <c r="AP218" s="456"/>
      <c r="AQ218" s="456"/>
      <c r="AR218" s="456"/>
      <c r="AS218" s="456"/>
      <c r="AT218" s="456"/>
      <c r="AU218" s="456"/>
      <c r="AV218" s="456"/>
      <c r="AW218" s="456"/>
      <c r="AX218" s="456"/>
      <c r="AY218" s="456"/>
      <c r="AZ218" s="456"/>
      <c r="BA218" s="456"/>
      <c r="BB218" s="456"/>
      <c r="BC218" s="456"/>
      <c r="BD218" s="456"/>
      <c r="BE218" s="456"/>
      <c r="BF218" s="456"/>
      <c r="BG218" s="456"/>
      <c r="BH218" s="456"/>
      <c r="BI218" s="456"/>
      <c r="BJ218" s="456"/>
      <c r="BK218" s="456"/>
      <c r="BL218" s="456"/>
      <c r="BM218" s="456"/>
      <c r="BN218" s="456"/>
      <c r="BO218" s="449"/>
      <c r="BP218" s="446" t="s">
        <v>2</v>
      </c>
      <c r="BQ218" s="451"/>
      <c r="BR218" s="456"/>
      <c r="BS218" s="472" t="str">
        <f t="shared" ref="BS218:BT218" si="243">I293</f>
        <v/>
      </c>
      <c r="BT218" s="454" t="str">
        <f t="shared" si="243"/>
        <v/>
      </c>
      <c r="BU218" s="555">
        <f t="shared" ref="BU218:CI218" si="244">O293</f>
        <v>110</v>
      </c>
      <c r="BV218" s="555">
        <f t="shared" si="244"/>
        <v>55</v>
      </c>
      <c r="BW218" s="555">
        <f t="shared" si="244"/>
        <v>55</v>
      </c>
      <c r="BX218" s="555">
        <f t="shared" si="244"/>
        <v>55</v>
      </c>
      <c r="BY218" s="454" t="str">
        <f t="shared" si="244"/>
        <v/>
      </c>
      <c r="BZ218" s="555">
        <f t="shared" si="244"/>
        <v>55</v>
      </c>
      <c r="CA218" s="555">
        <f t="shared" si="244"/>
        <v>55</v>
      </c>
      <c r="CB218" s="454" t="str">
        <f t="shared" si="244"/>
        <v/>
      </c>
      <c r="CC218" s="555">
        <f t="shared" si="244"/>
        <v>68</v>
      </c>
      <c r="CD218" s="555">
        <f t="shared" si="244"/>
        <v>34</v>
      </c>
      <c r="CE218" s="454" t="str">
        <f t="shared" si="244"/>
        <v/>
      </c>
      <c r="CF218" s="555">
        <f t="shared" si="244"/>
        <v>34</v>
      </c>
      <c r="CG218" s="555">
        <f t="shared" si="244"/>
        <v>34</v>
      </c>
      <c r="CH218" s="555">
        <f t="shared" si="244"/>
        <v>34</v>
      </c>
      <c r="CI218" s="555">
        <f t="shared" si="244"/>
        <v>34</v>
      </c>
      <c r="CJ218" s="2">
        <f t="shared" ref="CJ218:CK218" si="245">D293</f>
        <v>1</v>
      </c>
      <c r="CK218" s="529" t="str">
        <f t="shared" si="245"/>
        <v/>
      </c>
      <c r="CL218" s="556" t="str">
        <f t="shared" si="209"/>
        <v/>
      </c>
      <c r="CM218" s="456"/>
      <c r="CN218" s="557"/>
      <c r="CO218" s="456"/>
      <c r="CP218" s="456" t="s">
        <v>223</v>
      </c>
      <c r="CQ218" s="456"/>
      <c r="CR218" s="558"/>
      <c r="CS218" s="558" t="s">
        <v>223</v>
      </c>
      <c r="CT218" s="456"/>
      <c r="CU218" s="559"/>
      <c r="CV218" s="454"/>
      <c r="CW218" s="559"/>
      <c r="CX218" s="456"/>
      <c r="CY218" s="456" t="s">
        <v>223</v>
      </c>
      <c r="CZ218" s="456"/>
      <c r="DA218" s="456" t="s">
        <v>223</v>
      </c>
      <c r="DB218" s="516"/>
      <c r="DC218" s="456"/>
      <c r="DD218" s="557"/>
      <c r="DE218" s="456"/>
      <c r="DF218" s="456" t="s">
        <v>223</v>
      </c>
      <c r="DG218" s="456"/>
      <c r="DH218" s="558"/>
      <c r="DI218" s="572" t="s">
        <v>223</v>
      </c>
      <c r="DJ218" s="456"/>
      <c r="DK218" s="557"/>
      <c r="DL218" s="456"/>
      <c r="DM218" s="456" t="s">
        <v>223</v>
      </c>
      <c r="DN218" s="456"/>
      <c r="DO218" s="456"/>
      <c r="DP218" s="559"/>
      <c r="DQ218" s="516" t="s">
        <v>223</v>
      </c>
      <c r="DR218" s="456"/>
      <c r="DS218" s="456"/>
      <c r="DT218" s="456"/>
      <c r="DU218" s="456"/>
    </row>
    <row r="219" outlineLevel="1">
      <c r="A219" s="452"/>
      <c r="L219" s="563"/>
      <c r="M219" s="563"/>
      <c r="N219" s="563"/>
      <c r="O219" s="563"/>
      <c r="P219" s="563"/>
      <c r="Q219" s="563"/>
      <c r="R219" s="563"/>
      <c r="S219" s="563"/>
      <c r="T219" s="563"/>
      <c r="U219" s="563"/>
      <c r="V219" s="563"/>
      <c r="W219" s="453"/>
      <c r="X219" s="456"/>
      <c r="Y219" s="456"/>
      <c r="Z219" s="456"/>
      <c r="AA219" s="456"/>
      <c r="AB219" s="456"/>
      <c r="AC219" s="456"/>
      <c r="AD219" s="456"/>
      <c r="AE219" s="456"/>
      <c r="AF219" s="456"/>
      <c r="AG219" s="456"/>
      <c r="AH219" s="456"/>
      <c r="AI219" s="456"/>
      <c r="AJ219" s="456"/>
      <c r="AK219" s="456"/>
      <c r="AL219" s="456"/>
      <c r="AM219" s="456"/>
      <c r="AN219" s="456"/>
      <c r="AO219" s="456"/>
      <c r="AP219" s="456"/>
      <c r="AQ219" s="456"/>
      <c r="AR219" s="456"/>
      <c r="AS219" s="456"/>
      <c r="AT219" s="456"/>
      <c r="AU219" s="456"/>
      <c r="AV219" s="456"/>
      <c r="AW219" s="456"/>
      <c r="AX219" s="456"/>
      <c r="AY219" s="456"/>
      <c r="AZ219" s="456"/>
      <c r="BA219" s="456"/>
      <c r="BB219" s="456"/>
      <c r="BC219" s="456"/>
      <c r="BD219" s="456"/>
      <c r="BE219" s="456"/>
      <c r="BF219" s="456"/>
      <c r="BG219" s="456"/>
      <c r="BH219" s="456"/>
      <c r="BI219" s="456"/>
      <c r="BJ219" s="456"/>
      <c r="BK219" s="456"/>
      <c r="BL219" s="456"/>
      <c r="BM219" s="456"/>
      <c r="BN219" s="456"/>
      <c r="BO219" s="449"/>
      <c r="BP219" s="446" t="s">
        <v>2</v>
      </c>
      <c r="BQ219" s="451"/>
      <c r="BR219" s="456"/>
      <c r="BS219" s="472" t="str">
        <f t="shared" ref="BS219:BT219" si="246">I294</f>
        <v/>
      </c>
      <c r="BT219" s="454" t="str">
        <f t="shared" si="246"/>
        <v/>
      </c>
      <c r="BU219" s="555">
        <f t="shared" ref="BU219:CI219" si="247">O294</f>
        <v>110</v>
      </c>
      <c r="BV219" s="555">
        <f t="shared" si="247"/>
        <v>55</v>
      </c>
      <c r="BW219" s="555">
        <f t="shared" si="247"/>
        <v>55</v>
      </c>
      <c r="BX219" s="555">
        <f t="shared" si="247"/>
        <v>55</v>
      </c>
      <c r="BY219" s="454" t="str">
        <f t="shared" si="247"/>
        <v/>
      </c>
      <c r="BZ219" s="555">
        <f t="shared" si="247"/>
        <v>55</v>
      </c>
      <c r="CA219" s="555">
        <f t="shared" si="247"/>
        <v>55</v>
      </c>
      <c r="CB219" s="454" t="str">
        <f t="shared" si="247"/>
        <v/>
      </c>
      <c r="CC219" s="555">
        <f t="shared" si="247"/>
        <v>68</v>
      </c>
      <c r="CD219" s="555">
        <f t="shared" si="247"/>
        <v>34</v>
      </c>
      <c r="CE219" s="454" t="str">
        <f t="shared" si="247"/>
        <v/>
      </c>
      <c r="CF219" s="555">
        <f t="shared" si="247"/>
        <v>34</v>
      </c>
      <c r="CG219" s="555">
        <f t="shared" si="247"/>
        <v>34</v>
      </c>
      <c r="CH219" s="555">
        <f t="shared" si="247"/>
        <v>34</v>
      </c>
      <c r="CI219" s="555">
        <f t="shared" si="247"/>
        <v>34</v>
      </c>
      <c r="CJ219" s="2">
        <f t="shared" ref="CJ219:CK219" si="248">D294</f>
        <v>1</v>
      </c>
      <c r="CK219" s="529" t="str">
        <f t="shared" si="248"/>
        <v/>
      </c>
      <c r="CL219" s="556" t="str">
        <f t="shared" si="209"/>
        <v/>
      </c>
      <c r="CM219" s="456"/>
      <c r="CN219" s="557"/>
      <c r="CO219" s="456"/>
      <c r="CP219" s="456" t="s">
        <v>223</v>
      </c>
      <c r="CQ219" s="456"/>
      <c r="CR219" s="558"/>
      <c r="CS219" s="558" t="s">
        <v>223</v>
      </c>
      <c r="CT219" s="456"/>
      <c r="CU219" s="559"/>
      <c r="CV219" s="454"/>
      <c r="CW219" s="559"/>
      <c r="CX219" s="456"/>
      <c r="CY219" s="456" t="s">
        <v>223</v>
      </c>
      <c r="CZ219" s="456"/>
      <c r="DA219" s="456" t="s">
        <v>223</v>
      </c>
      <c r="DB219" s="516"/>
      <c r="DC219" s="456"/>
      <c r="DD219" s="557"/>
      <c r="DE219" s="456"/>
      <c r="DF219" s="456" t="s">
        <v>223</v>
      </c>
      <c r="DG219" s="456"/>
      <c r="DH219" s="558"/>
      <c r="DI219" s="572" t="s">
        <v>223</v>
      </c>
      <c r="DJ219" s="456"/>
      <c r="DK219" s="557"/>
      <c r="DL219" s="456"/>
      <c r="DM219" s="456" t="s">
        <v>223</v>
      </c>
      <c r="DN219" s="456"/>
      <c r="DO219" s="456"/>
      <c r="DP219" s="559"/>
      <c r="DQ219" s="516" t="s">
        <v>223</v>
      </c>
      <c r="DR219" s="456"/>
      <c r="DS219" s="456"/>
      <c r="DT219" s="456"/>
      <c r="DU219" s="456"/>
    </row>
    <row r="220" outlineLevel="1">
      <c r="A220" s="452"/>
      <c r="E220" s="458">
        <v>1.0</v>
      </c>
      <c r="F220" s="2">
        <f t="shared" ref="F220:Z220" si="249">E220+1</f>
        <v>2</v>
      </c>
      <c r="G220" s="2">
        <f t="shared" si="249"/>
        <v>3</v>
      </c>
      <c r="H220" s="2">
        <f t="shared" si="249"/>
        <v>4</v>
      </c>
      <c r="I220" s="2">
        <f t="shared" si="249"/>
        <v>5</v>
      </c>
      <c r="J220" s="2">
        <f t="shared" si="249"/>
        <v>6</v>
      </c>
      <c r="K220" s="2">
        <f t="shared" si="249"/>
        <v>7</v>
      </c>
      <c r="L220" s="2">
        <f t="shared" si="249"/>
        <v>8</v>
      </c>
      <c r="M220" s="2">
        <f t="shared" si="249"/>
        <v>9</v>
      </c>
      <c r="N220" s="2">
        <f t="shared" si="249"/>
        <v>10</v>
      </c>
      <c r="O220" s="2">
        <f t="shared" si="249"/>
        <v>11</v>
      </c>
      <c r="P220" s="2">
        <f t="shared" si="249"/>
        <v>12</v>
      </c>
      <c r="Q220" s="2">
        <f t="shared" si="249"/>
        <v>13</v>
      </c>
      <c r="R220" s="2">
        <f t="shared" si="249"/>
        <v>14</v>
      </c>
      <c r="S220" s="2">
        <f t="shared" si="249"/>
        <v>15</v>
      </c>
      <c r="T220" s="2">
        <f t="shared" si="249"/>
        <v>16</v>
      </c>
      <c r="U220" s="2">
        <f t="shared" si="249"/>
        <v>17</v>
      </c>
      <c r="V220" s="2">
        <f t="shared" si="249"/>
        <v>18</v>
      </c>
      <c r="W220" s="2">
        <f t="shared" si="249"/>
        <v>19</v>
      </c>
      <c r="X220" s="2">
        <f t="shared" si="249"/>
        <v>20</v>
      </c>
      <c r="Y220" s="2">
        <f t="shared" si="249"/>
        <v>21</v>
      </c>
      <c r="Z220" s="2">
        <f t="shared" si="249"/>
        <v>22</v>
      </c>
      <c r="AA220" s="456"/>
      <c r="AB220" s="456"/>
      <c r="AC220" s="456"/>
      <c r="AD220" s="456"/>
      <c r="AE220" s="456"/>
      <c r="AF220" s="456"/>
      <c r="AG220" s="456"/>
      <c r="AH220" s="456"/>
      <c r="AI220" s="456"/>
      <c r="AJ220" s="456"/>
      <c r="AK220" s="456"/>
      <c r="AL220" s="456"/>
      <c r="AM220" s="456"/>
      <c r="AN220" s="456"/>
      <c r="AO220" s="456"/>
      <c r="AP220" s="456"/>
      <c r="AQ220" s="456"/>
      <c r="AR220" s="456"/>
      <c r="AS220" s="456"/>
      <c r="AT220" s="456"/>
      <c r="AU220" s="456"/>
      <c r="AV220" s="456"/>
      <c r="AW220" s="456"/>
      <c r="AX220" s="456"/>
      <c r="AY220" s="456"/>
      <c r="AZ220" s="456"/>
      <c r="BA220" s="456"/>
      <c r="BB220" s="456"/>
      <c r="BC220" s="456"/>
      <c r="BD220" s="456"/>
      <c r="BE220" s="456"/>
      <c r="BF220" s="456"/>
      <c r="BG220" s="456"/>
      <c r="BH220" s="456"/>
      <c r="BI220" s="456"/>
      <c r="BJ220" s="456"/>
      <c r="BK220" s="456"/>
      <c r="BL220" s="456"/>
      <c r="BM220" s="456"/>
      <c r="BN220" s="456"/>
      <c r="BO220" s="449"/>
      <c r="BP220" s="446" t="s">
        <v>2</v>
      </c>
      <c r="BQ220" s="451"/>
      <c r="BR220" s="456"/>
      <c r="BS220" s="472" t="str">
        <f t="shared" ref="BS220:BT220" si="250">I295</f>
        <v/>
      </c>
      <c r="BT220" s="454" t="str">
        <f t="shared" si="250"/>
        <v/>
      </c>
      <c r="BU220" s="555">
        <f t="shared" ref="BU220:CI220" si="251">O295</f>
        <v>110</v>
      </c>
      <c r="BV220" s="555">
        <f t="shared" si="251"/>
        <v>55</v>
      </c>
      <c r="BW220" s="555">
        <f t="shared" si="251"/>
        <v>55</v>
      </c>
      <c r="BX220" s="555">
        <f t="shared" si="251"/>
        <v>55</v>
      </c>
      <c r="BY220" s="454" t="str">
        <f t="shared" si="251"/>
        <v/>
      </c>
      <c r="BZ220" s="555">
        <f t="shared" si="251"/>
        <v>55</v>
      </c>
      <c r="CA220" s="555">
        <f t="shared" si="251"/>
        <v>55</v>
      </c>
      <c r="CB220" s="454" t="str">
        <f t="shared" si="251"/>
        <v/>
      </c>
      <c r="CC220" s="555">
        <f t="shared" si="251"/>
        <v>68</v>
      </c>
      <c r="CD220" s="555">
        <f t="shared" si="251"/>
        <v>34</v>
      </c>
      <c r="CE220" s="454" t="str">
        <f t="shared" si="251"/>
        <v/>
      </c>
      <c r="CF220" s="555">
        <f t="shared" si="251"/>
        <v>34</v>
      </c>
      <c r="CG220" s="555">
        <f t="shared" si="251"/>
        <v>34</v>
      </c>
      <c r="CH220" s="555">
        <f t="shared" si="251"/>
        <v>34</v>
      </c>
      <c r="CI220" s="555">
        <f t="shared" si="251"/>
        <v>34</v>
      </c>
      <c r="CJ220" s="2">
        <f t="shared" ref="CJ220:CK220" si="252">D295</f>
        <v>1</v>
      </c>
      <c r="CK220" s="529" t="str">
        <f t="shared" si="252"/>
        <v/>
      </c>
      <c r="CL220" s="556" t="str">
        <f t="shared" si="209"/>
        <v/>
      </c>
      <c r="CM220" s="456"/>
      <c r="CN220" s="557"/>
      <c r="CO220" s="456"/>
      <c r="CP220" s="456" t="s">
        <v>223</v>
      </c>
      <c r="CQ220" s="456"/>
      <c r="CR220" s="558"/>
      <c r="CS220" s="558" t="s">
        <v>223</v>
      </c>
      <c r="CT220" s="456"/>
      <c r="CU220" s="559"/>
      <c r="CV220" s="454"/>
      <c r="CW220" s="559"/>
      <c r="CX220" s="456"/>
      <c r="CY220" s="456" t="s">
        <v>223</v>
      </c>
      <c r="CZ220" s="456"/>
      <c r="DA220" s="456" t="s">
        <v>223</v>
      </c>
      <c r="DB220" s="516"/>
      <c r="DC220" s="456"/>
      <c r="DD220" s="557"/>
      <c r="DE220" s="456"/>
      <c r="DF220" s="456" t="s">
        <v>223</v>
      </c>
      <c r="DG220" s="456"/>
      <c r="DH220" s="558"/>
      <c r="DI220" s="572" t="s">
        <v>223</v>
      </c>
      <c r="DJ220" s="456"/>
      <c r="DK220" s="557"/>
      <c r="DL220" s="456"/>
      <c r="DM220" s="456" t="s">
        <v>223</v>
      </c>
      <c r="DN220" s="456"/>
      <c r="DO220" s="456"/>
      <c r="DP220" s="559"/>
      <c r="DQ220" s="516" t="s">
        <v>223</v>
      </c>
      <c r="DR220" s="456"/>
      <c r="DS220" s="456"/>
      <c r="DT220" s="456"/>
      <c r="DU220" s="456"/>
    </row>
    <row r="221" outlineLevel="1">
      <c r="A221" s="452"/>
      <c r="B221" s="573" t="s">
        <v>224</v>
      </c>
      <c r="E221" s="574"/>
      <c r="F221" s="575" t="s">
        <v>225</v>
      </c>
      <c r="G221" s="576">
        <f t="shared" ref="G221:Z221" si="253">(D41+D42)*D37+D43+D44*G234</f>
        <v>0</v>
      </c>
      <c r="H221" s="576">
        <f t="shared" si="253"/>
        <v>0</v>
      </c>
      <c r="I221" s="576">
        <f t="shared" si="253"/>
        <v>0</v>
      </c>
      <c r="J221" s="576">
        <f t="shared" si="253"/>
        <v>0</v>
      </c>
      <c r="K221" s="576">
        <f t="shared" si="253"/>
        <v>0</v>
      </c>
      <c r="L221" s="576">
        <f t="shared" si="253"/>
        <v>0</v>
      </c>
      <c r="M221" s="576">
        <f t="shared" si="253"/>
        <v>0</v>
      </c>
      <c r="N221" s="576">
        <f t="shared" si="253"/>
        <v>0</v>
      </c>
      <c r="O221" s="576">
        <f t="shared" si="253"/>
        <v>0</v>
      </c>
      <c r="P221" s="576">
        <f t="shared" si="253"/>
        <v>0</v>
      </c>
      <c r="Q221" s="576">
        <f t="shared" si="253"/>
        <v>0</v>
      </c>
      <c r="R221" s="576">
        <f t="shared" si="253"/>
        <v>0</v>
      </c>
      <c r="S221" s="576">
        <f t="shared" si="253"/>
        <v>0</v>
      </c>
      <c r="T221" s="576">
        <f t="shared" si="253"/>
        <v>0</v>
      </c>
      <c r="U221" s="576">
        <f t="shared" si="253"/>
        <v>0</v>
      </c>
      <c r="V221" s="576">
        <f t="shared" si="253"/>
        <v>0</v>
      </c>
      <c r="W221" s="576">
        <f t="shared" si="253"/>
        <v>0</v>
      </c>
      <c r="X221" s="576">
        <f t="shared" si="253"/>
        <v>0</v>
      </c>
      <c r="Y221" s="576">
        <f t="shared" si="253"/>
        <v>0</v>
      </c>
      <c r="Z221" s="576">
        <f t="shared" si="253"/>
        <v>0</v>
      </c>
      <c r="AA221" s="456"/>
      <c r="AB221" s="456"/>
      <c r="AC221" s="456"/>
      <c r="AD221" s="456"/>
      <c r="AE221" s="456"/>
      <c r="AF221" s="456"/>
      <c r="AG221" s="456"/>
      <c r="AH221" s="456"/>
      <c r="AI221" s="456"/>
      <c r="AJ221" s="456"/>
      <c r="AK221" s="456"/>
      <c r="AL221" s="456"/>
      <c r="AM221" s="456"/>
      <c r="AN221" s="456"/>
      <c r="AO221" s="456"/>
      <c r="AP221" s="456"/>
      <c r="AQ221" s="456"/>
      <c r="AR221" s="456"/>
      <c r="AS221" s="456"/>
      <c r="AT221" s="456"/>
      <c r="AU221" s="456"/>
      <c r="AV221" s="456"/>
      <c r="AW221" s="456"/>
      <c r="AX221" s="456"/>
      <c r="AY221" s="456"/>
      <c r="AZ221" s="456"/>
      <c r="BA221" s="456"/>
      <c r="BB221" s="456"/>
      <c r="BC221" s="456"/>
      <c r="BD221" s="456"/>
      <c r="BE221" s="456"/>
      <c r="BF221" s="456"/>
      <c r="BG221" s="456"/>
      <c r="BH221" s="456"/>
      <c r="BI221" s="456"/>
      <c r="BJ221" s="456"/>
      <c r="BK221" s="456"/>
      <c r="BL221" s="456"/>
      <c r="BM221" s="456"/>
      <c r="BN221" s="456"/>
      <c r="BO221" s="449"/>
      <c r="BP221" s="446" t="s">
        <v>2</v>
      </c>
      <c r="BQ221" s="451"/>
      <c r="BR221" s="456"/>
      <c r="BS221" s="472" t="str">
        <f t="shared" ref="BS221:BT221" si="254">I296</f>
        <v/>
      </c>
      <c r="BT221" s="454" t="str">
        <f t="shared" si="254"/>
        <v/>
      </c>
      <c r="BU221" s="555">
        <f t="shared" ref="BU221:CI221" si="255">O296</f>
        <v>110</v>
      </c>
      <c r="BV221" s="555">
        <f t="shared" si="255"/>
        <v>55</v>
      </c>
      <c r="BW221" s="555">
        <f t="shared" si="255"/>
        <v>55</v>
      </c>
      <c r="BX221" s="555">
        <f t="shared" si="255"/>
        <v>55</v>
      </c>
      <c r="BY221" s="454" t="str">
        <f t="shared" si="255"/>
        <v/>
      </c>
      <c r="BZ221" s="555">
        <f t="shared" si="255"/>
        <v>55</v>
      </c>
      <c r="CA221" s="555">
        <f t="shared" si="255"/>
        <v>55</v>
      </c>
      <c r="CB221" s="454" t="str">
        <f t="shared" si="255"/>
        <v/>
      </c>
      <c r="CC221" s="555">
        <f t="shared" si="255"/>
        <v>68</v>
      </c>
      <c r="CD221" s="555">
        <f t="shared" si="255"/>
        <v>34</v>
      </c>
      <c r="CE221" s="454" t="str">
        <f t="shared" si="255"/>
        <v/>
      </c>
      <c r="CF221" s="555">
        <f t="shared" si="255"/>
        <v>34</v>
      </c>
      <c r="CG221" s="555">
        <f t="shared" si="255"/>
        <v>34</v>
      </c>
      <c r="CH221" s="555">
        <f t="shared" si="255"/>
        <v>34</v>
      </c>
      <c r="CI221" s="555">
        <f t="shared" si="255"/>
        <v>34</v>
      </c>
      <c r="CJ221" s="2">
        <f t="shared" ref="CJ221:CK221" si="256">D296</f>
        <v>1</v>
      </c>
      <c r="CK221" s="529" t="str">
        <f t="shared" si="256"/>
        <v/>
      </c>
      <c r="CL221" s="556" t="str">
        <f t="shared" si="209"/>
        <v/>
      </c>
      <c r="CM221" s="456"/>
      <c r="CN221" s="557"/>
      <c r="CO221" s="456"/>
      <c r="CP221" s="456" t="s">
        <v>223</v>
      </c>
      <c r="CQ221" s="456"/>
      <c r="CR221" s="558"/>
      <c r="CS221" s="558" t="s">
        <v>223</v>
      </c>
      <c r="CT221" s="456"/>
      <c r="CU221" s="559"/>
      <c r="CV221" s="454"/>
      <c r="CW221" s="559"/>
      <c r="CX221" s="456"/>
      <c r="CY221" s="456" t="s">
        <v>223</v>
      </c>
      <c r="CZ221" s="456"/>
      <c r="DA221" s="456" t="s">
        <v>223</v>
      </c>
      <c r="DB221" s="516"/>
      <c r="DC221" s="456"/>
      <c r="DD221" s="557"/>
      <c r="DE221" s="456"/>
      <c r="DF221" s="456" t="s">
        <v>223</v>
      </c>
      <c r="DG221" s="456"/>
      <c r="DH221" s="558"/>
      <c r="DI221" s="572" t="s">
        <v>223</v>
      </c>
      <c r="DJ221" s="456"/>
      <c r="DK221" s="557"/>
      <c r="DL221" s="456"/>
      <c r="DM221" s="456" t="s">
        <v>223</v>
      </c>
      <c r="DN221" s="456"/>
      <c r="DO221" s="456"/>
      <c r="DP221" s="559"/>
      <c r="DQ221" s="516" t="s">
        <v>223</v>
      </c>
      <c r="DR221" s="456"/>
      <c r="DS221" s="456"/>
      <c r="DT221" s="456"/>
      <c r="DU221" s="456"/>
    </row>
    <row r="222" outlineLevel="1">
      <c r="A222" s="452"/>
      <c r="B222" s="573" t="s">
        <v>226</v>
      </c>
      <c r="E222" s="577"/>
      <c r="F222" s="578" t="s">
        <v>227</v>
      </c>
      <c r="G222" s="334">
        <f t="shared" ref="G222:Z222" si="257">G234*D44+D43</f>
        <v>0</v>
      </c>
      <c r="H222" s="332">
        <f t="shared" si="257"/>
        <v>0</v>
      </c>
      <c r="I222" s="332">
        <f t="shared" si="257"/>
        <v>0</v>
      </c>
      <c r="J222" s="332">
        <f t="shared" si="257"/>
        <v>0</v>
      </c>
      <c r="K222" s="332">
        <f t="shared" si="257"/>
        <v>0</v>
      </c>
      <c r="L222" s="332">
        <f t="shared" si="257"/>
        <v>0</v>
      </c>
      <c r="M222" s="332">
        <f t="shared" si="257"/>
        <v>0</v>
      </c>
      <c r="N222" s="332">
        <f t="shared" si="257"/>
        <v>0</v>
      </c>
      <c r="O222" s="332">
        <f t="shared" si="257"/>
        <v>0</v>
      </c>
      <c r="P222" s="579">
        <f t="shared" si="257"/>
        <v>0</v>
      </c>
      <c r="Q222" s="579">
        <f t="shared" si="257"/>
        <v>0</v>
      </c>
      <c r="R222" s="579">
        <f t="shared" si="257"/>
        <v>0</v>
      </c>
      <c r="S222" s="579">
        <f t="shared" si="257"/>
        <v>0</v>
      </c>
      <c r="T222" s="579">
        <f t="shared" si="257"/>
        <v>0</v>
      </c>
      <c r="U222" s="579">
        <f t="shared" si="257"/>
        <v>0</v>
      </c>
      <c r="V222" s="579">
        <f t="shared" si="257"/>
        <v>0</v>
      </c>
      <c r="W222" s="579">
        <f t="shared" si="257"/>
        <v>0</v>
      </c>
      <c r="X222" s="579">
        <f t="shared" si="257"/>
        <v>0</v>
      </c>
      <c r="Y222" s="579">
        <f t="shared" si="257"/>
        <v>0</v>
      </c>
      <c r="Z222" s="579">
        <f t="shared" si="257"/>
        <v>0</v>
      </c>
      <c r="AA222" s="456"/>
      <c r="AB222" s="456"/>
      <c r="AC222" s="456"/>
      <c r="AD222" s="456"/>
      <c r="AE222" s="456"/>
      <c r="AF222" s="456"/>
      <c r="AG222" s="456"/>
      <c r="AH222" s="456"/>
      <c r="AI222" s="456"/>
      <c r="AJ222" s="456"/>
      <c r="AK222" s="456"/>
      <c r="AL222" s="456"/>
      <c r="AM222" s="456"/>
      <c r="AN222" s="456"/>
      <c r="AO222" s="456"/>
      <c r="AP222" s="456"/>
      <c r="AQ222" s="456"/>
      <c r="AR222" s="456"/>
      <c r="AS222" s="456"/>
      <c r="AT222" s="456"/>
      <c r="AU222" s="456"/>
      <c r="AV222" s="456"/>
      <c r="AW222" s="456"/>
      <c r="AX222" s="456"/>
      <c r="AY222" s="456"/>
      <c r="AZ222" s="456"/>
      <c r="BA222" s="456"/>
      <c r="BB222" s="456"/>
      <c r="BC222" s="456"/>
      <c r="BD222" s="456"/>
      <c r="BE222" s="456"/>
      <c r="BF222" s="456"/>
      <c r="BG222" s="456"/>
      <c r="BH222" s="456"/>
      <c r="BI222" s="456"/>
      <c r="BJ222" s="456"/>
      <c r="BK222" s="456"/>
      <c r="BL222" s="456"/>
      <c r="BM222" s="456"/>
      <c r="BN222" s="456"/>
      <c r="BO222" s="449"/>
      <c r="BP222" s="446" t="s">
        <v>2</v>
      </c>
      <c r="BQ222" s="451"/>
      <c r="BR222" s="456"/>
      <c r="BS222" s="472" t="str">
        <f t="shared" ref="BS222:BT222" si="258">I297</f>
        <v/>
      </c>
      <c r="BT222" s="454" t="str">
        <f t="shared" si="258"/>
        <v/>
      </c>
      <c r="BU222" s="555">
        <f t="shared" ref="BU222:CI222" si="259">O297</f>
        <v>110</v>
      </c>
      <c r="BV222" s="555">
        <f t="shared" si="259"/>
        <v>55</v>
      </c>
      <c r="BW222" s="555">
        <f t="shared" si="259"/>
        <v>55</v>
      </c>
      <c r="BX222" s="555">
        <f t="shared" si="259"/>
        <v>55</v>
      </c>
      <c r="BY222" s="454" t="str">
        <f t="shared" si="259"/>
        <v/>
      </c>
      <c r="BZ222" s="555">
        <f t="shared" si="259"/>
        <v>55</v>
      </c>
      <c r="CA222" s="454" t="str">
        <f t="shared" si="259"/>
        <v/>
      </c>
      <c r="CB222" s="454" t="str">
        <f t="shared" si="259"/>
        <v/>
      </c>
      <c r="CC222" s="555">
        <f t="shared" si="259"/>
        <v>68</v>
      </c>
      <c r="CD222" s="555">
        <f t="shared" si="259"/>
        <v>34</v>
      </c>
      <c r="CE222" s="454" t="str">
        <f t="shared" si="259"/>
        <v/>
      </c>
      <c r="CF222" s="555">
        <f t="shared" si="259"/>
        <v>34</v>
      </c>
      <c r="CG222" s="454" t="str">
        <f t="shared" si="259"/>
        <v/>
      </c>
      <c r="CH222" s="454" t="str">
        <f t="shared" si="259"/>
        <v/>
      </c>
      <c r="CI222" s="454" t="str">
        <f t="shared" si="259"/>
        <v/>
      </c>
      <c r="CJ222" s="2">
        <f t="shared" ref="CJ222:CK222" si="260">D297</f>
        <v>1</v>
      </c>
      <c r="CK222" s="529" t="str">
        <f t="shared" si="260"/>
        <v/>
      </c>
      <c r="CL222" s="556" t="str">
        <f t="shared" si="209"/>
        <v/>
      </c>
      <c r="CM222" s="456"/>
      <c r="CN222" s="557"/>
      <c r="CO222" s="456"/>
      <c r="CP222" s="456" t="s">
        <v>223</v>
      </c>
      <c r="CQ222" s="456"/>
      <c r="CR222" s="558"/>
      <c r="CS222" s="558" t="s">
        <v>223</v>
      </c>
      <c r="CT222" s="456"/>
      <c r="CU222" s="559"/>
      <c r="CV222" s="454"/>
      <c r="CW222" s="559"/>
      <c r="CX222" s="456"/>
      <c r="CY222" s="456" t="s">
        <v>223</v>
      </c>
      <c r="CZ222" s="456"/>
      <c r="DA222" s="456" t="s">
        <v>223</v>
      </c>
      <c r="DB222" s="516"/>
      <c r="DC222" s="456"/>
      <c r="DD222" s="557"/>
      <c r="DE222" s="456"/>
      <c r="DF222" s="456" t="s">
        <v>223</v>
      </c>
      <c r="DG222" s="456"/>
      <c r="DH222" s="558"/>
      <c r="DI222" s="572" t="s">
        <v>223</v>
      </c>
      <c r="DJ222" s="456"/>
      <c r="DK222" s="557"/>
      <c r="DL222" s="456"/>
      <c r="DM222" s="456" t="s">
        <v>223</v>
      </c>
      <c r="DN222" s="456"/>
      <c r="DO222" s="456"/>
      <c r="DP222" s="559"/>
      <c r="DQ222" s="516" t="s">
        <v>223</v>
      </c>
      <c r="DR222" s="456"/>
      <c r="DS222" s="456"/>
      <c r="DT222" s="456"/>
      <c r="DU222" s="456"/>
    </row>
    <row r="223" outlineLevel="1">
      <c r="A223" s="452"/>
      <c r="B223" s="580" t="s">
        <v>228</v>
      </c>
      <c r="E223" s="577"/>
      <c r="F223" s="578" t="s">
        <v>229</v>
      </c>
      <c r="G223" s="334">
        <f t="shared" ref="G223:Z223" si="261">$B275*G221</f>
        <v>0</v>
      </c>
      <c r="H223" s="332">
        <f t="shared" si="261"/>
        <v>0</v>
      </c>
      <c r="I223" s="332">
        <f t="shared" si="261"/>
        <v>0</v>
      </c>
      <c r="J223" s="332">
        <f t="shared" si="261"/>
        <v>0</v>
      </c>
      <c r="K223" s="332">
        <f t="shared" si="261"/>
        <v>0</v>
      </c>
      <c r="L223" s="332">
        <f t="shared" si="261"/>
        <v>0</v>
      </c>
      <c r="M223" s="332">
        <f t="shared" si="261"/>
        <v>0</v>
      </c>
      <c r="N223" s="332">
        <f t="shared" si="261"/>
        <v>0</v>
      </c>
      <c r="O223" s="332">
        <f t="shared" si="261"/>
        <v>0</v>
      </c>
      <c r="P223" s="579">
        <f t="shared" si="261"/>
        <v>0</v>
      </c>
      <c r="Q223" s="579">
        <f t="shared" si="261"/>
        <v>0</v>
      </c>
      <c r="R223" s="579">
        <f t="shared" si="261"/>
        <v>0</v>
      </c>
      <c r="S223" s="579">
        <f t="shared" si="261"/>
        <v>0</v>
      </c>
      <c r="T223" s="579">
        <f t="shared" si="261"/>
        <v>0</v>
      </c>
      <c r="U223" s="579">
        <f t="shared" si="261"/>
        <v>0</v>
      </c>
      <c r="V223" s="579">
        <f t="shared" si="261"/>
        <v>0</v>
      </c>
      <c r="W223" s="579">
        <f t="shared" si="261"/>
        <v>0</v>
      </c>
      <c r="X223" s="579">
        <f t="shared" si="261"/>
        <v>0</v>
      </c>
      <c r="Y223" s="579">
        <f t="shared" si="261"/>
        <v>0</v>
      </c>
      <c r="Z223" s="579">
        <f t="shared" si="261"/>
        <v>0</v>
      </c>
      <c r="AA223" s="456"/>
      <c r="AB223" s="456"/>
      <c r="AC223" s="456"/>
      <c r="AD223" s="456"/>
      <c r="AE223" s="456"/>
      <c r="AF223" s="456"/>
      <c r="AG223" s="456"/>
      <c r="AH223" s="456"/>
      <c r="AI223" s="456"/>
      <c r="AJ223" s="456"/>
      <c r="AK223" s="456"/>
      <c r="AL223" s="456"/>
      <c r="AM223" s="456"/>
      <c r="AN223" s="456"/>
      <c r="AO223" s="456"/>
      <c r="AP223" s="456"/>
      <c r="AQ223" s="456"/>
      <c r="AR223" s="456"/>
      <c r="AS223" s="456"/>
      <c r="AT223" s="456"/>
      <c r="AU223" s="456"/>
      <c r="AV223" s="456"/>
      <c r="AW223" s="456"/>
      <c r="AX223" s="456"/>
      <c r="AY223" s="456"/>
      <c r="AZ223" s="456"/>
      <c r="BA223" s="456"/>
      <c r="BB223" s="456"/>
      <c r="BC223" s="456"/>
      <c r="BD223" s="456"/>
      <c r="BE223" s="456"/>
      <c r="BF223" s="456"/>
      <c r="BG223" s="456"/>
      <c r="BH223" s="456"/>
      <c r="BI223" s="456"/>
      <c r="BJ223" s="456"/>
      <c r="BK223" s="456"/>
      <c r="BL223" s="456"/>
      <c r="BM223" s="456"/>
      <c r="BN223" s="456"/>
      <c r="BO223" s="449"/>
      <c r="BP223" s="446" t="s">
        <v>2</v>
      </c>
      <c r="BQ223" s="451"/>
      <c r="BR223" s="456"/>
      <c r="BS223" s="472" t="str">
        <f t="shared" ref="BS223:BT223" si="262">I298</f>
        <v/>
      </c>
      <c r="BT223" s="454" t="str">
        <f t="shared" si="262"/>
        <v/>
      </c>
      <c r="BU223" s="555">
        <f t="shared" ref="BU223:CI223" si="263">O298</f>
        <v>110</v>
      </c>
      <c r="BV223" s="555">
        <f t="shared" si="263"/>
        <v>55</v>
      </c>
      <c r="BW223" s="555">
        <f t="shared" si="263"/>
        <v>55</v>
      </c>
      <c r="BX223" s="555">
        <f t="shared" si="263"/>
        <v>55</v>
      </c>
      <c r="BY223" s="454" t="str">
        <f t="shared" si="263"/>
        <v/>
      </c>
      <c r="BZ223" s="555">
        <f t="shared" si="263"/>
        <v>55</v>
      </c>
      <c r="CA223" s="454" t="str">
        <f t="shared" si="263"/>
        <v/>
      </c>
      <c r="CB223" s="454" t="str">
        <f t="shared" si="263"/>
        <v/>
      </c>
      <c r="CC223" s="555">
        <f t="shared" si="263"/>
        <v>68</v>
      </c>
      <c r="CD223" s="555">
        <f t="shared" si="263"/>
        <v>34</v>
      </c>
      <c r="CE223" s="454" t="str">
        <f t="shared" si="263"/>
        <v/>
      </c>
      <c r="CF223" s="555">
        <f t="shared" si="263"/>
        <v>34</v>
      </c>
      <c r="CG223" s="454" t="str">
        <f t="shared" si="263"/>
        <v/>
      </c>
      <c r="CH223" s="454" t="str">
        <f t="shared" si="263"/>
        <v/>
      </c>
      <c r="CI223" s="454" t="str">
        <f t="shared" si="263"/>
        <v/>
      </c>
      <c r="CJ223" s="2">
        <f t="shared" ref="CJ223:CK223" si="264">D298</f>
        <v>1</v>
      </c>
      <c r="CK223" s="529" t="str">
        <f t="shared" si="264"/>
        <v/>
      </c>
      <c r="CL223" s="556" t="str">
        <f t="shared" si="209"/>
        <v/>
      </c>
      <c r="CM223" s="456"/>
      <c r="CN223" s="557"/>
      <c r="CO223" s="456"/>
      <c r="CP223" s="456" t="s">
        <v>223</v>
      </c>
      <c r="CQ223" s="456"/>
      <c r="CR223" s="558"/>
      <c r="CS223" s="558" t="s">
        <v>223</v>
      </c>
      <c r="CT223" s="456"/>
      <c r="CU223" s="559"/>
      <c r="CV223" s="454"/>
      <c r="CW223" s="559"/>
      <c r="CX223" s="456"/>
      <c r="CY223" s="456" t="s">
        <v>223</v>
      </c>
      <c r="CZ223" s="456"/>
      <c r="DA223" s="456" t="s">
        <v>223</v>
      </c>
      <c r="DB223" s="516"/>
      <c r="DC223" s="456"/>
      <c r="DD223" s="557"/>
      <c r="DE223" s="456"/>
      <c r="DF223" s="456" t="s">
        <v>223</v>
      </c>
      <c r="DG223" s="456"/>
      <c r="DH223" s="558"/>
      <c r="DI223" s="572" t="s">
        <v>223</v>
      </c>
      <c r="DJ223" s="456"/>
      <c r="DK223" s="557"/>
      <c r="DL223" s="456"/>
      <c r="DM223" s="456" t="s">
        <v>223</v>
      </c>
      <c r="DN223" s="456"/>
      <c r="DO223" s="456"/>
      <c r="DP223" s="559"/>
      <c r="DQ223" s="516" t="s">
        <v>223</v>
      </c>
      <c r="DR223" s="456"/>
      <c r="DS223" s="456"/>
      <c r="DT223" s="456"/>
      <c r="DU223" s="456"/>
    </row>
    <row r="224" outlineLevel="1">
      <c r="A224" s="452"/>
      <c r="B224" s="573" t="s">
        <v>230</v>
      </c>
      <c r="E224" s="581"/>
      <c r="F224" s="582" t="s">
        <v>231</v>
      </c>
      <c r="G224" s="583">
        <f t="shared" ref="G224:Z224" si="265">G221+G223</f>
        <v>0</v>
      </c>
      <c r="H224" s="584">
        <f t="shared" si="265"/>
        <v>0</v>
      </c>
      <c r="I224" s="584">
        <f t="shared" si="265"/>
        <v>0</v>
      </c>
      <c r="J224" s="584">
        <f t="shared" si="265"/>
        <v>0</v>
      </c>
      <c r="K224" s="584">
        <f t="shared" si="265"/>
        <v>0</v>
      </c>
      <c r="L224" s="584">
        <f t="shared" si="265"/>
        <v>0</v>
      </c>
      <c r="M224" s="584">
        <f t="shared" si="265"/>
        <v>0</v>
      </c>
      <c r="N224" s="584">
        <f t="shared" si="265"/>
        <v>0</v>
      </c>
      <c r="O224" s="584">
        <f t="shared" si="265"/>
        <v>0</v>
      </c>
      <c r="P224" s="585">
        <f t="shared" si="265"/>
        <v>0</v>
      </c>
      <c r="Q224" s="585">
        <f t="shared" si="265"/>
        <v>0</v>
      </c>
      <c r="R224" s="585">
        <f t="shared" si="265"/>
        <v>0</v>
      </c>
      <c r="S224" s="585">
        <f t="shared" si="265"/>
        <v>0</v>
      </c>
      <c r="T224" s="585">
        <f t="shared" si="265"/>
        <v>0</v>
      </c>
      <c r="U224" s="585">
        <f t="shared" si="265"/>
        <v>0</v>
      </c>
      <c r="V224" s="585">
        <f t="shared" si="265"/>
        <v>0</v>
      </c>
      <c r="W224" s="585">
        <f t="shared" si="265"/>
        <v>0</v>
      </c>
      <c r="X224" s="585">
        <f t="shared" si="265"/>
        <v>0</v>
      </c>
      <c r="Y224" s="585">
        <f t="shared" si="265"/>
        <v>0</v>
      </c>
      <c r="Z224" s="585">
        <f t="shared" si="265"/>
        <v>0</v>
      </c>
      <c r="AA224" s="456"/>
      <c r="AB224" s="456"/>
      <c r="AC224" s="456"/>
      <c r="AD224" s="456"/>
      <c r="AE224" s="456"/>
      <c r="AF224" s="456"/>
      <c r="AG224" s="456"/>
      <c r="AH224" s="456"/>
      <c r="AI224" s="456"/>
      <c r="AJ224" s="456"/>
      <c r="AK224" s="456"/>
      <c r="AL224" s="456"/>
      <c r="AM224" s="456"/>
      <c r="AN224" s="456"/>
      <c r="AO224" s="456"/>
      <c r="AP224" s="456"/>
      <c r="AQ224" s="456"/>
      <c r="AR224" s="456"/>
      <c r="AS224" s="456"/>
      <c r="AT224" s="456"/>
      <c r="AU224" s="456"/>
      <c r="AV224" s="456"/>
      <c r="AW224" s="456"/>
      <c r="AX224" s="456"/>
      <c r="AY224" s="456"/>
      <c r="AZ224" s="456"/>
      <c r="BA224" s="456"/>
      <c r="BB224" s="456"/>
      <c r="BC224" s="456"/>
      <c r="BD224" s="456"/>
      <c r="BE224" s="456"/>
      <c r="BF224" s="456"/>
      <c r="BG224" s="456"/>
      <c r="BH224" s="456"/>
      <c r="BI224" s="456"/>
      <c r="BJ224" s="456"/>
      <c r="BK224" s="456"/>
      <c r="BL224" s="456"/>
      <c r="BM224" s="456"/>
      <c r="BN224" s="456"/>
      <c r="BO224" s="449"/>
      <c r="BP224" s="446" t="s">
        <v>2</v>
      </c>
      <c r="BQ224" s="451"/>
      <c r="BR224" s="456"/>
      <c r="BS224" s="472" t="str">
        <f t="shared" ref="BS224:BT224" si="266">I299</f>
        <v/>
      </c>
      <c r="BT224" s="454" t="str">
        <f t="shared" si="266"/>
        <v/>
      </c>
      <c r="BU224" s="555">
        <f t="shared" ref="BU224:CI224" si="267">O299</f>
        <v>110</v>
      </c>
      <c r="BV224" s="555">
        <f t="shared" si="267"/>
        <v>55</v>
      </c>
      <c r="BW224" s="555">
        <f t="shared" si="267"/>
        <v>55</v>
      </c>
      <c r="BX224" s="555">
        <f t="shared" si="267"/>
        <v>55</v>
      </c>
      <c r="BY224" s="454" t="str">
        <f t="shared" si="267"/>
        <v/>
      </c>
      <c r="BZ224" s="555">
        <f t="shared" si="267"/>
        <v>55</v>
      </c>
      <c r="CA224" s="454" t="str">
        <f t="shared" si="267"/>
        <v/>
      </c>
      <c r="CB224" s="454" t="str">
        <f t="shared" si="267"/>
        <v/>
      </c>
      <c r="CC224" s="555">
        <f t="shared" si="267"/>
        <v>68</v>
      </c>
      <c r="CD224" s="555">
        <f t="shared" si="267"/>
        <v>34</v>
      </c>
      <c r="CE224" s="454" t="str">
        <f t="shared" si="267"/>
        <v/>
      </c>
      <c r="CF224" s="555">
        <f t="shared" si="267"/>
        <v>34</v>
      </c>
      <c r="CG224" s="454" t="str">
        <f t="shared" si="267"/>
        <v/>
      </c>
      <c r="CH224" s="454" t="str">
        <f t="shared" si="267"/>
        <v/>
      </c>
      <c r="CI224" s="454" t="str">
        <f t="shared" si="267"/>
        <v/>
      </c>
      <c r="CJ224" s="2">
        <f t="shared" ref="CJ224:CK224" si="268">D299</f>
        <v>1</v>
      </c>
      <c r="CK224" s="529" t="str">
        <f t="shared" si="268"/>
        <v/>
      </c>
      <c r="CL224" s="556" t="str">
        <f t="shared" si="209"/>
        <v/>
      </c>
      <c r="CM224" s="456"/>
      <c r="CN224" s="557"/>
      <c r="CO224" s="456"/>
      <c r="CP224" s="456" t="s">
        <v>223</v>
      </c>
      <c r="CQ224" s="456"/>
      <c r="CR224" s="558"/>
      <c r="CS224" s="558" t="s">
        <v>223</v>
      </c>
      <c r="CT224" s="456"/>
      <c r="CU224" s="559"/>
      <c r="CV224" s="454"/>
      <c r="CW224" s="559"/>
      <c r="CX224" s="456"/>
      <c r="CY224" s="456" t="s">
        <v>223</v>
      </c>
      <c r="CZ224" s="456"/>
      <c r="DA224" s="456" t="s">
        <v>223</v>
      </c>
      <c r="DB224" s="516"/>
      <c r="DC224" s="456"/>
      <c r="DD224" s="557"/>
      <c r="DE224" s="456"/>
      <c r="DF224" s="456" t="s">
        <v>223</v>
      </c>
      <c r="DG224" s="456"/>
      <c r="DH224" s="558"/>
      <c r="DI224" s="572" t="s">
        <v>223</v>
      </c>
      <c r="DJ224" s="456"/>
      <c r="DK224" s="557"/>
      <c r="DL224" s="456"/>
      <c r="DM224" s="456" t="s">
        <v>223</v>
      </c>
      <c r="DN224" s="456"/>
      <c r="DO224" s="456"/>
      <c r="DP224" s="559"/>
      <c r="DQ224" s="516" t="s">
        <v>223</v>
      </c>
      <c r="DR224" s="456"/>
      <c r="DS224" s="456"/>
      <c r="DT224" s="456"/>
      <c r="DU224" s="456"/>
    </row>
    <row r="225" outlineLevel="1">
      <c r="A225" s="452"/>
      <c r="B225" s="580" t="s">
        <v>232</v>
      </c>
      <c r="E225" s="577"/>
      <c r="F225" s="578" t="s">
        <v>233</v>
      </c>
      <c r="G225" s="586">
        <f t="shared" ref="G225:Z225" si="269">D34-G224</f>
        <v>0</v>
      </c>
      <c r="H225" s="587">
        <f t="shared" si="269"/>
        <v>0</v>
      </c>
      <c r="I225" s="587">
        <f t="shared" si="269"/>
        <v>0</v>
      </c>
      <c r="J225" s="587">
        <f t="shared" si="269"/>
        <v>0</v>
      </c>
      <c r="K225" s="587">
        <f t="shared" si="269"/>
        <v>0</v>
      </c>
      <c r="L225" s="587">
        <f t="shared" si="269"/>
        <v>0</v>
      </c>
      <c r="M225" s="587">
        <f t="shared" si="269"/>
        <v>0</v>
      </c>
      <c r="N225" s="587">
        <f t="shared" si="269"/>
        <v>0</v>
      </c>
      <c r="O225" s="587">
        <f t="shared" si="269"/>
        <v>0</v>
      </c>
      <c r="P225" s="588">
        <f t="shared" si="269"/>
        <v>0</v>
      </c>
      <c r="Q225" s="588">
        <f t="shared" si="269"/>
        <v>0</v>
      </c>
      <c r="R225" s="588">
        <f t="shared" si="269"/>
        <v>0</v>
      </c>
      <c r="S225" s="588">
        <f t="shared" si="269"/>
        <v>0</v>
      </c>
      <c r="T225" s="588">
        <f t="shared" si="269"/>
        <v>0</v>
      </c>
      <c r="U225" s="588">
        <f t="shared" si="269"/>
        <v>0</v>
      </c>
      <c r="V225" s="588">
        <f t="shared" si="269"/>
        <v>0</v>
      </c>
      <c r="W225" s="588">
        <f t="shared" si="269"/>
        <v>0</v>
      </c>
      <c r="X225" s="588">
        <f t="shared" si="269"/>
        <v>0</v>
      </c>
      <c r="Y225" s="588">
        <f t="shared" si="269"/>
        <v>0</v>
      </c>
      <c r="Z225" s="588">
        <f t="shared" si="269"/>
        <v>0</v>
      </c>
      <c r="AA225" s="456"/>
      <c r="AB225" s="456"/>
      <c r="AC225" s="456"/>
      <c r="AD225" s="456"/>
      <c r="AE225" s="456"/>
      <c r="AF225" s="456"/>
      <c r="AG225" s="456"/>
      <c r="AH225" s="456"/>
      <c r="AI225" s="456"/>
      <c r="AJ225" s="456"/>
      <c r="AK225" s="456"/>
      <c r="AL225" s="456"/>
      <c r="AM225" s="456"/>
      <c r="AN225" s="456"/>
      <c r="AO225" s="456"/>
      <c r="AP225" s="456"/>
      <c r="AQ225" s="456"/>
      <c r="AR225" s="456"/>
      <c r="AS225" s="456"/>
      <c r="AT225" s="456"/>
      <c r="AU225" s="456"/>
      <c r="AV225" s="456"/>
      <c r="AW225" s="456"/>
      <c r="AX225" s="456"/>
      <c r="AY225" s="456"/>
      <c r="AZ225" s="456"/>
      <c r="BA225" s="456"/>
      <c r="BB225" s="456"/>
      <c r="BC225" s="456"/>
      <c r="BD225" s="456"/>
      <c r="BE225" s="456"/>
      <c r="BF225" s="456"/>
      <c r="BG225" s="456"/>
      <c r="BH225" s="456"/>
      <c r="BI225" s="456"/>
      <c r="BJ225" s="456"/>
      <c r="BK225" s="456"/>
      <c r="BL225" s="456"/>
      <c r="BM225" s="456"/>
      <c r="BN225" s="456"/>
      <c r="BO225" s="449"/>
      <c r="BP225" s="446" t="s">
        <v>2</v>
      </c>
      <c r="BQ225" s="451"/>
      <c r="BR225" s="456"/>
      <c r="BS225" s="472" t="str">
        <f t="shared" ref="BS225:BT225" si="270">I300</f>
        <v/>
      </c>
      <c r="BT225" s="454" t="str">
        <f t="shared" si="270"/>
        <v/>
      </c>
      <c r="BU225" s="555">
        <f t="shared" ref="BU225:CI225" si="271">O300</f>
        <v>110</v>
      </c>
      <c r="BV225" s="555">
        <f t="shared" si="271"/>
        <v>55</v>
      </c>
      <c r="BW225" s="555">
        <f t="shared" si="271"/>
        <v>55</v>
      </c>
      <c r="BX225" s="555">
        <f t="shared" si="271"/>
        <v>55</v>
      </c>
      <c r="BY225" s="454" t="str">
        <f t="shared" si="271"/>
        <v/>
      </c>
      <c r="BZ225" s="555">
        <f t="shared" si="271"/>
        <v>55</v>
      </c>
      <c r="CA225" s="454" t="str">
        <f t="shared" si="271"/>
        <v/>
      </c>
      <c r="CB225" s="454" t="str">
        <f t="shared" si="271"/>
        <v/>
      </c>
      <c r="CC225" s="555">
        <f t="shared" si="271"/>
        <v>68</v>
      </c>
      <c r="CD225" s="555">
        <f t="shared" si="271"/>
        <v>34</v>
      </c>
      <c r="CE225" s="454" t="str">
        <f t="shared" si="271"/>
        <v/>
      </c>
      <c r="CF225" s="555">
        <f t="shared" si="271"/>
        <v>34</v>
      </c>
      <c r="CG225" s="454" t="str">
        <f t="shared" si="271"/>
        <v/>
      </c>
      <c r="CH225" s="454" t="str">
        <f t="shared" si="271"/>
        <v/>
      </c>
      <c r="CI225" s="454" t="str">
        <f t="shared" si="271"/>
        <v/>
      </c>
      <c r="CJ225" s="2">
        <f t="shared" ref="CJ225:CK225" si="272">D300</f>
        <v>1</v>
      </c>
      <c r="CK225" s="529" t="str">
        <f t="shared" si="272"/>
        <v/>
      </c>
      <c r="CL225" s="556" t="str">
        <f t="shared" si="209"/>
        <v/>
      </c>
      <c r="CM225" s="456"/>
      <c r="CN225" s="557"/>
      <c r="CO225" s="456"/>
      <c r="CP225" s="456" t="s">
        <v>223</v>
      </c>
      <c r="CQ225" s="456"/>
      <c r="CR225" s="558"/>
      <c r="CS225" s="558" t="s">
        <v>223</v>
      </c>
      <c r="CT225" s="456"/>
      <c r="CU225" s="559"/>
      <c r="CV225" s="454"/>
      <c r="CW225" s="559"/>
      <c r="CX225" s="456"/>
      <c r="CY225" s="456" t="s">
        <v>223</v>
      </c>
      <c r="CZ225" s="456"/>
      <c r="DA225" s="456" t="s">
        <v>223</v>
      </c>
      <c r="DB225" s="516"/>
      <c r="DC225" s="456"/>
      <c r="DD225" s="557"/>
      <c r="DE225" s="456"/>
      <c r="DF225" s="456" t="s">
        <v>223</v>
      </c>
      <c r="DG225" s="456"/>
      <c r="DH225" s="558"/>
      <c r="DI225" s="572" t="s">
        <v>223</v>
      </c>
      <c r="DJ225" s="456"/>
      <c r="DK225" s="557"/>
      <c r="DL225" s="456"/>
      <c r="DM225" s="456" t="s">
        <v>223</v>
      </c>
      <c r="DN225" s="456"/>
      <c r="DO225" s="456"/>
      <c r="DP225" s="559"/>
      <c r="DQ225" s="516" t="s">
        <v>223</v>
      </c>
      <c r="DR225" s="456"/>
      <c r="DS225" s="456"/>
      <c r="DT225" s="456"/>
      <c r="DU225" s="456"/>
    </row>
    <row r="226" outlineLevel="1">
      <c r="A226" s="452"/>
      <c r="B226" s="573" t="s">
        <v>234</v>
      </c>
      <c r="E226" s="589"/>
      <c r="F226" s="590" t="s">
        <v>235</v>
      </c>
      <c r="G226" s="340">
        <f t="shared" ref="G226:Z226" si="273">D34</f>
        <v>0</v>
      </c>
      <c r="H226" s="338">
        <f t="shared" si="273"/>
        <v>0</v>
      </c>
      <c r="I226" s="338">
        <f t="shared" si="273"/>
        <v>0</v>
      </c>
      <c r="J226" s="338">
        <f t="shared" si="273"/>
        <v>0</v>
      </c>
      <c r="K226" s="338">
        <f t="shared" si="273"/>
        <v>0</v>
      </c>
      <c r="L226" s="338">
        <f t="shared" si="273"/>
        <v>0</v>
      </c>
      <c r="M226" s="338">
        <f t="shared" si="273"/>
        <v>0</v>
      </c>
      <c r="N226" s="338">
        <f t="shared" si="273"/>
        <v>0</v>
      </c>
      <c r="O226" s="338">
        <f t="shared" si="273"/>
        <v>0</v>
      </c>
      <c r="P226" s="591">
        <f t="shared" si="273"/>
        <v>0</v>
      </c>
      <c r="Q226" s="591">
        <f t="shared" si="273"/>
        <v>0</v>
      </c>
      <c r="R226" s="591">
        <f t="shared" si="273"/>
        <v>0</v>
      </c>
      <c r="S226" s="591">
        <f t="shared" si="273"/>
        <v>0</v>
      </c>
      <c r="T226" s="591">
        <f t="shared" si="273"/>
        <v>0</v>
      </c>
      <c r="U226" s="591">
        <f t="shared" si="273"/>
        <v>0</v>
      </c>
      <c r="V226" s="591">
        <f t="shared" si="273"/>
        <v>0</v>
      </c>
      <c r="W226" s="591">
        <f t="shared" si="273"/>
        <v>0</v>
      </c>
      <c r="X226" s="591">
        <f t="shared" si="273"/>
        <v>0</v>
      </c>
      <c r="Y226" s="591">
        <f t="shared" si="273"/>
        <v>0</v>
      </c>
      <c r="Z226" s="591">
        <f t="shared" si="273"/>
        <v>0</v>
      </c>
      <c r="AA226" s="456"/>
      <c r="AB226" s="456"/>
      <c r="AC226" s="456"/>
      <c r="AD226" s="456"/>
      <c r="AE226" s="456"/>
      <c r="AF226" s="456"/>
      <c r="AG226" s="456"/>
      <c r="AH226" s="456"/>
      <c r="AI226" s="456"/>
      <c r="AJ226" s="456"/>
      <c r="AK226" s="456"/>
      <c r="AL226" s="456"/>
      <c r="AM226" s="456"/>
      <c r="AN226" s="456"/>
      <c r="AO226" s="456"/>
      <c r="AP226" s="456"/>
      <c r="AQ226" s="456"/>
      <c r="AR226" s="456"/>
      <c r="AS226" s="456"/>
      <c r="AT226" s="456"/>
      <c r="AU226" s="456"/>
      <c r="AV226" s="456"/>
      <c r="AW226" s="456"/>
      <c r="AX226" s="456"/>
      <c r="AY226" s="456"/>
      <c r="AZ226" s="456"/>
      <c r="BA226" s="456"/>
      <c r="BB226" s="456"/>
      <c r="BC226" s="456"/>
      <c r="BD226" s="456"/>
      <c r="BE226" s="456"/>
      <c r="BF226" s="456"/>
      <c r="BG226" s="456"/>
      <c r="BH226" s="456"/>
      <c r="BI226" s="456"/>
      <c r="BJ226" s="456"/>
      <c r="BK226" s="456"/>
      <c r="BL226" s="456"/>
      <c r="BM226" s="456"/>
      <c r="BN226" s="456"/>
      <c r="BO226" s="449"/>
      <c r="BP226" s="446" t="s">
        <v>2</v>
      </c>
      <c r="BQ226" s="451"/>
      <c r="BR226" s="456"/>
      <c r="BS226" s="472" t="str">
        <f t="shared" ref="BS226:BT226" si="274">I301</f>
        <v/>
      </c>
      <c r="BT226" s="454" t="str">
        <f t="shared" si="274"/>
        <v/>
      </c>
      <c r="BU226" s="555">
        <f t="shared" ref="BU226:CI226" si="275">O301</f>
        <v>110</v>
      </c>
      <c r="BV226" s="555">
        <f t="shared" si="275"/>
        <v>55</v>
      </c>
      <c r="BW226" s="555">
        <f t="shared" si="275"/>
        <v>55</v>
      </c>
      <c r="BX226" s="555">
        <f t="shared" si="275"/>
        <v>55</v>
      </c>
      <c r="BY226" s="454" t="str">
        <f t="shared" si="275"/>
        <v/>
      </c>
      <c r="BZ226" s="555">
        <f t="shared" si="275"/>
        <v>55</v>
      </c>
      <c r="CA226" s="454" t="str">
        <f t="shared" si="275"/>
        <v/>
      </c>
      <c r="CB226" s="454" t="str">
        <f t="shared" si="275"/>
        <v/>
      </c>
      <c r="CC226" s="555">
        <f t="shared" si="275"/>
        <v>68</v>
      </c>
      <c r="CD226" s="555">
        <f t="shared" si="275"/>
        <v>34</v>
      </c>
      <c r="CE226" s="454" t="str">
        <f t="shared" si="275"/>
        <v/>
      </c>
      <c r="CF226" s="555">
        <f t="shared" si="275"/>
        <v>34</v>
      </c>
      <c r="CG226" s="454" t="str">
        <f t="shared" si="275"/>
        <v/>
      </c>
      <c r="CH226" s="454" t="str">
        <f t="shared" si="275"/>
        <v/>
      </c>
      <c r="CI226" s="454" t="str">
        <f t="shared" si="275"/>
        <v/>
      </c>
      <c r="CJ226" s="2">
        <f t="shared" ref="CJ226:CK226" si="276">D301</f>
        <v>1</v>
      </c>
      <c r="CK226" s="529" t="str">
        <f t="shared" si="276"/>
        <v/>
      </c>
      <c r="CL226" s="556" t="str">
        <f t="shared" si="209"/>
        <v/>
      </c>
      <c r="CM226" s="456"/>
      <c r="CN226" s="557"/>
      <c r="CO226" s="456"/>
      <c r="CP226" s="456" t="s">
        <v>223</v>
      </c>
      <c r="CQ226" s="456"/>
      <c r="CR226" s="558"/>
      <c r="CS226" s="558" t="s">
        <v>223</v>
      </c>
      <c r="CT226" s="456"/>
      <c r="CU226" s="559"/>
      <c r="CV226" s="454"/>
      <c r="CW226" s="559"/>
      <c r="CX226" s="456"/>
      <c r="CY226" s="456" t="s">
        <v>223</v>
      </c>
      <c r="CZ226" s="456"/>
      <c r="DA226" s="456" t="s">
        <v>223</v>
      </c>
      <c r="DB226" s="516"/>
      <c r="DC226" s="456"/>
      <c r="DD226" s="557"/>
      <c r="DE226" s="456"/>
      <c r="DF226" s="456" t="s">
        <v>223</v>
      </c>
      <c r="DG226" s="456"/>
      <c r="DH226" s="558"/>
      <c r="DI226" s="572" t="s">
        <v>223</v>
      </c>
      <c r="DJ226" s="456"/>
      <c r="DK226" s="557"/>
      <c r="DL226" s="456"/>
      <c r="DM226" s="456" t="s">
        <v>223</v>
      </c>
      <c r="DN226" s="456"/>
      <c r="DO226" s="456"/>
      <c r="DP226" s="559"/>
      <c r="DQ226" s="516" t="s">
        <v>223</v>
      </c>
      <c r="DR226" s="456"/>
      <c r="DS226" s="456"/>
      <c r="DT226" s="456"/>
      <c r="DU226" s="456"/>
    </row>
    <row r="227" outlineLevel="1">
      <c r="A227" s="452"/>
      <c r="B227" s="592" t="s">
        <v>236</v>
      </c>
      <c r="E227" s="593"/>
      <c r="F227" s="594" t="s">
        <v>237</v>
      </c>
      <c r="G227" s="595">
        <f t="shared" ref="G227:Z227" si="277">-G226*$B$281</f>
        <v>0</v>
      </c>
      <c r="H227" s="596">
        <f t="shared" si="277"/>
        <v>0</v>
      </c>
      <c r="I227" s="596">
        <f t="shared" si="277"/>
        <v>0</v>
      </c>
      <c r="J227" s="596">
        <f t="shared" si="277"/>
        <v>0</v>
      </c>
      <c r="K227" s="596">
        <f t="shared" si="277"/>
        <v>0</v>
      </c>
      <c r="L227" s="596">
        <f t="shared" si="277"/>
        <v>0</v>
      </c>
      <c r="M227" s="596">
        <f t="shared" si="277"/>
        <v>0</v>
      </c>
      <c r="N227" s="596">
        <f t="shared" si="277"/>
        <v>0</v>
      </c>
      <c r="O227" s="596">
        <f t="shared" si="277"/>
        <v>0</v>
      </c>
      <c r="P227" s="597">
        <f t="shared" si="277"/>
        <v>0</v>
      </c>
      <c r="Q227" s="597">
        <f t="shared" si="277"/>
        <v>0</v>
      </c>
      <c r="R227" s="597">
        <f t="shared" si="277"/>
        <v>0</v>
      </c>
      <c r="S227" s="597">
        <f t="shared" si="277"/>
        <v>0</v>
      </c>
      <c r="T227" s="597">
        <f t="shared" si="277"/>
        <v>0</v>
      </c>
      <c r="U227" s="597">
        <f t="shared" si="277"/>
        <v>0</v>
      </c>
      <c r="V227" s="597">
        <f t="shared" si="277"/>
        <v>0</v>
      </c>
      <c r="W227" s="597">
        <f t="shared" si="277"/>
        <v>0</v>
      </c>
      <c r="X227" s="597">
        <f t="shared" si="277"/>
        <v>0</v>
      </c>
      <c r="Y227" s="597">
        <f t="shared" si="277"/>
        <v>0</v>
      </c>
      <c r="Z227" s="597">
        <f t="shared" si="277"/>
        <v>0</v>
      </c>
      <c r="AA227" s="456"/>
      <c r="AB227" s="456"/>
      <c r="AC227" s="456"/>
      <c r="AD227" s="456"/>
      <c r="AE227" s="456"/>
      <c r="AF227" s="456"/>
      <c r="AG227" s="456"/>
      <c r="AH227" s="456"/>
      <c r="AI227" s="456"/>
      <c r="AJ227" s="456"/>
      <c r="AK227" s="456"/>
      <c r="AL227" s="456"/>
      <c r="AM227" s="456"/>
      <c r="AN227" s="456"/>
      <c r="AO227" s="456"/>
      <c r="AP227" s="456"/>
      <c r="AQ227" s="456"/>
      <c r="AR227" s="456"/>
      <c r="AS227" s="456"/>
      <c r="AT227" s="456"/>
      <c r="AU227" s="456"/>
      <c r="AV227" s="456"/>
      <c r="AW227" s="456"/>
      <c r="AX227" s="456"/>
      <c r="AY227" s="456"/>
      <c r="AZ227" s="456"/>
      <c r="BA227" s="456"/>
      <c r="BB227" s="456"/>
      <c r="BC227" s="456"/>
      <c r="BD227" s="456"/>
      <c r="BE227" s="456"/>
      <c r="BF227" s="456"/>
      <c r="BG227" s="456"/>
      <c r="BH227" s="456"/>
      <c r="BI227" s="456"/>
      <c r="BJ227" s="456"/>
      <c r="BK227" s="456"/>
      <c r="BL227" s="456"/>
      <c r="BM227" s="456"/>
      <c r="BN227" s="456"/>
      <c r="BO227" s="449"/>
      <c r="BP227" s="446" t="s">
        <v>2</v>
      </c>
      <c r="BQ227" s="451"/>
      <c r="BR227" s="456"/>
      <c r="BS227" s="472" t="str">
        <f t="shared" ref="BS227:BT227" si="278">I302</f>
        <v/>
      </c>
      <c r="BT227" s="454" t="str">
        <f t="shared" si="278"/>
        <v/>
      </c>
      <c r="BU227" s="555">
        <f t="shared" ref="BU227:CI227" si="279">O302</f>
        <v>110</v>
      </c>
      <c r="BV227" s="555">
        <f t="shared" si="279"/>
        <v>55</v>
      </c>
      <c r="BW227" s="555">
        <f t="shared" si="279"/>
        <v>55</v>
      </c>
      <c r="BX227" s="555">
        <f t="shared" si="279"/>
        <v>55</v>
      </c>
      <c r="BY227" s="454" t="str">
        <f t="shared" si="279"/>
        <v/>
      </c>
      <c r="BZ227" s="555">
        <f t="shared" si="279"/>
        <v>55</v>
      </c>
      <c r="CA227" s="454" t="str">
        <f t="shared" si="279"/>
        <v/>
      </c>
      <c r="CB227" s="454" t="str">
        <f t="shared" si="279"/>
        <v/>
      </c>
      <c r="CC227" s="555">
        <f t="shared" si="279"/>
        <v>68</v>
      </c>
      <c r="CD227" s="555">
        <f t="shared" si="279"/>
        <v>34</v>
      </c>
      <c r="CE227" s="454" t="str">
        <f t="shared" si="279"/>
        <v/>
      </c>
      <c r="CF227" s="555">
        <f t="shared" si="279"/>
        <v>34</v>
      </c>
      <c r="CG227" s="454" t="str">
        <f t="shared" si="279"/>
        <v/>
      </c>
      <c r="CH227" s="454" t="str">
        <f t="shared" si="279"/>
        <v/>
      </c>
      <c r="CI227" s="454" t="str">
        <f t="shared" si="279"/>
        <v/>
      </c>
      <c r="CJ227" s="2">
        <f t="shared" ref="CJ227:CK227" si="280">D302</f>
        <v>1</v>
      </c>
      <c r="CK227" s="529" t="str">
        <f t="shared" si="280"/>
        <v/>
      </c>
      <c r="CL227" s="556" t="str">
        <f t="shared" si="209"/>
        <v/>
      </c>
      <c r="CM227" s="456"/>
      <c r="CN227" s="557"/>
      <c r="CO227" s="456"/>
      <c r="CP227" s="456" t="s">
        <v>223</v>
      </c>
      <c r="CQ227" s="456"/>
      <c r="CR227" s="558"/>
      <c r="CS227" s="558" t="s">
        <v>223</v>
      </c>
      <c r="CT227" s="456"/>
      <c r="CU227" s="559"/>
      <c r="CV227" s="454"/>
      <c r="CW227" s="559"/>
      <c r="CX227" s="456"/>
      <c r="CY227" s="456" t="s">
        <v>223</v>
      </c>
      <c r="CZ227" s="456"/>
      <c r="DA227" s="456" t="s">
        <v>223</v>
      </c>
      <c r="DB227" s="516"/>
      <c r="DC227" s="456"/>
      <c r="DD227" s="557"/>
      <c r="DE227" s="456"/>
      <c r="DF227" s="456" t="s">
        <v>223</v>
      </c>
      <c r="DG227" s="456"/>
      <c r="DH227" s="558"/>
      <c r="DI227" s="572" t="s">
        <v>223</v>
      </c>
      <c r="DJ227" s="456"/>
      <c r="DK227" s="557"/>
      <c r="DL227" s="456"/>
      <c r="DM227" s="456" t="s">
        <v>223</v>
      </c>
      <c r="DN227" s="456"/>
      <c r="DO227" s="456"/>
      <c r="DP227" s="559"/>
      <c r="DQ227" s="516" t="s">
        <v>223</v>
      </c>
      <c r="DR227" s="456"/>
      <c r="DS227" s="456"/>
      <c r="DT227" s="456"/>
      <c r="DU227" s="456"/>
    </row>
    <row r="228" outlineLevel="1">
      <c r="A228" s="452"/>
      <c r="B228" s="573" t="s">
        <v>238</v>
      </c>
      <c r="E228" s="593"/>
      <c r="F228" s="594" t="s">
        <v>239</v>
      </c>
      <c r="G228" s="595">
        <f t="shared" ref="G228:Z228" si="281">-G221</f>
        <v>0</v>
      </c>
      <c r="H228" s="596">
        <f t="shared" si="281"/>
        <v>0</v>
      </c>
      <c r="I228" s="596">
        <f t="shared" si="281"/>
        <v>0</v>
      </c>
      <c r="J228" s="596">
        <f t="shared" si="281"/>
        <v>0</v>
      </c>
      <c r="K228" s="596">
        <f t="shared" si="281"/>
        <v>0</v>
      </c>
      <c r="L228" s="596">
        <f t="shared" si="281"/>
        <v>0</v>
      </c>
      <c r="M228" s="596">
        <f t="shared" si="281"/>
        <v>0</v>
      </c>
      <c r="N228" s="596">
        <f t="shared" si="281"/>
        <v>0</v>
      </c>
      <c r="O228" s="596">
        <f t="shared" si="281"/>
        <v>0</v>
      </c>
      <c r="P228" s="597">
        <f t="shared" si="281"/>
        <v>0</v>
      </c>
      <c r="Q228" s="597">
        <f t="shared" si="281"/>
        <v>0</v>
      </c>
      <c r="R228" s="597">
        <f t="shared" si="281"/>
        <v>0</v>
      </c>
      <c r="S228" s="597">
        <f t="shared" si="281"/>
        <v>0</v>
      </c>
      <c r="T228" s="597">
        <f t="shared" si="281"/>
        <v>0</v>
      </c>
      <c r="U228" s="597">
        <f t="shared" si="281"/>
        <v>0</v>
      </c>
      <c r="V228" s="597">
        <f t="shared" si="281"/>
        <v>0</v>
      </c>
      <c r="W228" s="597">
        <f t="shared" si="281"/>
        <v>0</v>
      </c>
      <c r="X228" s="597">
        <f t="shared" si="281"/>
        <v>0</v>
      </c>
      <c r="Y228" s="597">
        <f t="shared" si="281"/>
        <v>0</v>
      </c>
      <c r="Z228" s="597">
        <f t="shared" si="281"/>
        <v>0</v>
      </c>
      <c r="AA228" s="456"/>
      <c r="AB228" s="456"/>
      <c r="AC228" s="456"/>
      <c r="AD228" s="456"/>
      <c r="AE228" s="456"/>
      <c r="AF228" s="456"/>
      <c r="AG228" s="456"/>
      <c r="AH228" s="456"/>
      <c r="AI228" s="456"/>
      <c r="AJ228" s="456"/>
      <c r="AK228" s="456"/>
      <c r="AL228" s="456"/>
      <c r="AM228" s="456"/>
      <c r="AN228" s="456"/>
      <c r="AO228" s="456"/>
      <c r="AP228" s="456"/>
      <c r="AQ228" s="456"/>
      <c r="AR228" s="456"/>
      <c r="AS228" s="456"/>
      <c r="AT228" s="456"/>
      <c r="AU228" s="456"/>
      <c r="AV228" s="456"/>
      <c r="AW228" s="456"/>
      <c r="AX228" s="456"/>
      <c r="AY228" s="456"/>
      <c r="AZ228" s="456"/>
      <c r="BA228" s="456"/>
      <c r="BB228" s="456"/>
      <c r="BC228" s="456"/>
      <c r="BD228" s="456"/>
      <c r="BE228" s="456"/>
      <c r="BF228" s="456"/>
      <c r="BG228" s="456"/>
      <c r="BH228" s="456"/>
      <c r="BI228" s="456"/>
      <c r="BJ228" s="456"/>
      <c r="BK228" s="456"/>
      <c r="BL228" s="456"/>
      <c r="BM228" s="456"/>
      <c r="BN228" s="456"/>
      <c r="BO228" s="449"/>
      <c r="BP228" s="446" t="s">
        <v>2</v>
      </c>
      <c r="BQ228" s="451"/>
      <c r="BR228" s="456"/>
      <c r="BS228" s="472" t="str">
        <f t="shared" ref="BS228:BT228" si="282">I303</f>
        <v/>
      </c>
      <c r="BT228" s="454" t="str">
        <f t="shared" si="282"/>
        <v/>
      </c>
      <c r="BU228" s="555">
        <f t="shared" ref="BU228:CI228" si="283">O303</f>
        <v>110</v>
      </c>
      <c r="BV228" s="555">
        <f t="shared" si="283"/>
        <v>55</v>
      </c>
      <c r="BW228" s="555">
        <f t="shared" si="283"/>
        <v>55</v>
      </c>
      <c r="BX228" s="555">
        <f t="shared" si="283"/>
        <v>55</v>
      </c>
      <c r="BY228" s="454" t="str">
        <f t="shared" si="283"/>
        <v/>
      </c>
      <c r="BZ228" s="555">
        <f t="shared" si="283"/>
        <v>55</v>
      </c>
      <c r="CA228" s="454" t="str">
        <f t="shared" si="283"/>
        <v/>
      </c>
      <c r="CB228" s="454" t="str">
        <f t="shared" si="283"/>
        <v/>
      </c>
      <c r="CC228" s="555">
        <f t="shared" si="283"/>
        <v>68</v>
      </c>
      <c r="CD228" s="555">
        <f t="shared" si="283"/>
        <v>34</v>
      </c>
      <c r="CE228" s="454" t="str">
        <f t="shared" si="283"/>
        <v/>
      </c>
      <c r="CF228" s="555">
        <f t="shared" si="283"/>
        <v>34</v>
      </c>
      <c r="CG228" s="454" t="str">
        <f t="shared" si="283"/>
        <v/>
      </c>
      <c r="CH228" s="454" t="str">
        <f t="shared" si="283"/>
        <v/>
      </c>
      <c r="CI228" s="454" t="str">
        <f t="shared" si="283"/>
        <v/>
      </c>
      <c r="CJ228" s="2">
        <f t="shared" ref="CJ228:CK228" si="284">D303</f>
        <v>1</v>
      </c>
      <c r="CK228" s="529" t="str">
        <f t="shared" si="284"/>
        <v/>
      </c>
      <c r="CL228" s="556" t="str">
        <f t="shared" si="209"/>
        <v/>
      </c>
      <c r="CM228" s="456"/>
      <c r="CN228" s="557"/>
      <c r="CO228" s="456"/>
      <c r="CP228" s="456" t="s">
        <v>223</v>
      </c>
      <c r="CQ228" s="456"/>
      <c r="CR228" s="558"/>
      <c r="CS228" s="558" t="s">
        <v>223</v>
      </c>
      <c r="CT228" s="456"/>
      <c r="CU228" s="559"/>
      <c r="CV228" s="454"/>
      <c r="CW228" s="559"/>
      <c r="CX228" s="456"/>
      <c r="CY228" s="456" t="s">
        <v>223</v>
      </c>
      <c r="CZ228" s="456"/>
      <c r="DA228" s="456" t="s">
        <v>223</v>
      </c>
      <c r="DB228" s="516"/>
      <c r="DC228" s="456"/>
      <c r="DD228" s="557"/>
      <c r="DE228" s="456"/>
      <c r="DF228" s="456" t="s">
        <v>223</v>
      </c>
      <c r="DG228" s="456"/>
      <c r="DH228" s="558"/>
      <c r="DI228" s="572" t="s">
        <v>223</v>
      </c>
      <c r="DJ228" s="456"/>
      <c r="DK228" s="557"/>
      <c r="DL228" s="456"/>
      <c r="DM228" s="456" t="s">
        <v>223</v>
      </c>
      <c r="DN228" s="456"/>
      <c r="DO228" s="456"/>
      <c r="DP228" s="559"/>
      <c r="DQ228" s="516" t="s">
        <v>223</v>
      </c>
      <c r="DR228" s="456"/>
      <c r="DS228" s="456"/>
      <c r="DT228" s="456"/>
      <c r="DU228" s="456"/>
    </row>
    <row r="229" outlineLevel="1">
      <c r="A229" s="452"/>
      <c r="B229" s="356"/>
      <c r="E229" s="593"/>
      <c r="F229" s="594" t="s">
        <v>240</v>
      </c>
      <c r="G229" s="595">
        <f t="shared" ref="G229:Z229" si="285">-D48</f>
        <v>0</v>
      </c>
      <c r="H229" s="596">
        <f t="shared" si="285"/>
        <v>0</v>
      </c>
      <c r="I229" s="596">
        <f t="shared" si="285"/>
        <v>0</v>
      </c>
      <c r="J229" s="596">
        <f t="shared" si="285"/>
        <v>0</v>
      </c>
      <c r="K229" s="596">
        <f t="shared" si="285"/>
        <v>0</v>
      </c>
      <c r="L229" s="596">
        <f t="shared" si="285"/>
        <v>0</v>
      </c>
      <c r="M229" s="596">
        <f t="shared" si="285"/>
        <v>0</v>
      </c>
      <c r="N229" s="596">
        <f t="shared" si="285"/>
        <v>0</v>
      </c>
      <c r="O229" s="596">
        <f t="shared" si="285"/>
        <v>0</v>
      </c>
      <c r="P229" s="597">
        <f t="shared" si="285"/>
        <v>0</v>
      </c>
      <c r="Q229" s="597">
        <f t="shared" si="285"/>
        <v>0</v>
      </c>
      <c r="R229" s="597">
        <f t="shared" si="285"/>
        <v>0</v>
      </c>
      <c r="S229" s="597">
        <f t="shared" si="285"/>
        <v>0</v>
      </c>
      <c r="T229" s="597">
        <f t="shared" si="285"/>
        <v>0</v>
      </c>
      <c r="U229" s="597">
        <f t="shared" si="285"/>
        <v>0</v>
      </c>
      <c r="V229" s="597">
        <f t="shared" si="285"/>
        <v>0</v>
      </c>
      <c r="W229" s="597">
        <f t="shared" si="285"/>
        <v>0</v>
      </c>
      <c r="X229" s="597">
        <f t="shared" si="285"/>
        <v>0</v>
      </c>
      <c r="Y229" s="597">
        <f t="shared" si="285"/>
        <v>0</v>
      </c>
      <c r="Z229" s="597">
        <f t="shared" si="285"/>
        <v>0</v>
      </c>
      <c r="AA229" s="456"/>
      <c r="AB229" s="456"/>
      <c r="AC229" s="456"/>
      <c r="AD229" s="456"/>
      <c r="AE229" s="456"/>
      <c r="AF229" s="456"/>
      <c r="AG229" s="456"/>
      <c r="AH229" s="456"/>
      <c r="AI229" s="456"/>
      <c r="AJ229" s="456"/>
      <c r="AK229" s="456"/>
      <c r="AL229" s="456"/>
      <c r="AM229" s="456"/>
      <c r="AN229" s="456"/>
      <c r="AO229" s="456"/>
      <c r="AP229" s="456"/>
      <c r="AQ229" s="456"/>
      <c r="AR229" s="456"/>
      <c r="AS229" s="456"/>
      <c r="AT229" s="456"/>
      <c r="AU229" s="456"/>
      <c r="AV229" s="456"/>
      <c r="AW229" s="456"/>
      <c r="AX229" s="456"/>
      <c r="AY229" s="456"/>
      <c r="AZ229" s="456"/>
      <c r="BA229" s="456"/>
      <c r="BB229" s="456"/>
      <c r="BC229" s="456"/>
      <c r="BD229" s="456"/>
      <c r="BE229" s="456"/>
      <c r="BF229" s="456"/>
      <c r="BG229" s="456"/>
      <c r="BH229" s="456"/>
      <c r="BI229" s="456"/>
      <c r="BJ229" s="456"/>
      <c r="BK229" s="456"/>
      <c r="BL229" s="456"/>
      <c r="BM229" s="456"/>
      <c r="BN229" s="456"/>
      <c r="BO229" s="449"/>
      <c r="BP229" s="446" t="s">
        <v>2</v>
      </c>
      <c r="BQ229" s="451"/>
      <c r="BR229" s="456"/>
      <c r="BS229" s="472" t="str">
        <f t="shared" ref="BS229:BT229" si="286">I304</f>
        <v/>
      </c>
      <c r="BT229" s="454" t="str">
        <f t="shared" si="286"/>
        <v/>
      </c>
      <c r="BU229" s="555">
        <f t="shared" ref="BU229:CI229" si="287">O304</f>
        <v>110</v>
      </c>
      <c r="BV229" s="555">
        <f t="shared" si="287"/>
        <v>55</v>
      </c>
      <c r="BW229" s="555">
        <f t="shared" si="287"/>
        <v>55</v>
      </c>
      <c r="BX229" s="555">
        <f t="shared" si="287"/>
        <v>55</v>
      </c>
      <c r="BY229" s="454" t="str">
        <f t="shared" si="287"/>
        <v/>
      </c>
      <c r="BZ229" s="555">
        <f t="shared" si="287"/>
        <v>55</v>
      </c>
      <c r="CA229" s="454" t="str">
        <f t="shared" si="287"/>
        <v/>
      </c>
      <c r="CB229" s="454" t="str">
        <f t="shared" si="287"/>
        <v/>
      </c>
      <c r="CC229" s="555">
        <f t="shared" si="287"/>
        <v>68</v>
      </c>
      <c r="CD229" s="555">
        <f t="shared" si="287"/>
        <v>34</v>
      </c>
      <c r="CE229" s="454" t="str">
        <f t="shared" si="287"/>
        <v/>
      </c>
      <c r="CF229" s="555">
        <f t="shared" si="287"/>
        <v>34</v>
      </c>
      <c r="CG229" s="454" t="str">
        <f t="shared" si="287"/>
        <v/>
      </c>
      <c r="CH229" s="454" t="str">
        <f t="shared" si="287"/>
        <v/>
      </c>
      <c r="CI229" s="454" t="str">
        <f t="shared" si="287"/>
        <v/>
      </c>
      <c r="CJ229" s="2">
        <f t="shared" ref="CJ229:CK229" si="288">D304</f>
        <v>1</v>
      </c>
      <c r="CK229" s="529" t="str">
        <f t="shared" si="288"/>
        <v/>
      </c>
      <c r="CL229" s="556" t="str">
        <f t="shared" si="209"/>
        <v/>
      </c>
      <c r="CM229" s="456"/>
      <c r="CN229" s="557"/>
      <c r="CO229" s="456"/>
      <c r="CP229" s="456" t="s">
        <v>223</v>
      </c>
      <c r="CQ229" s="456"/>
      <c r="CR229" s="558"/>
      <c r="CS229" s="558" t="s">
        <v>223</v>
      </c>
      <c r="CT229" s="456"/>
      <c r="CU229" s="559"/>
      <c r="CV229" s="454"/>
      <c r="CW229" s="559"/>
      <c r="CX229" s="456"/>
      <c r="CY229" s="456" t="s">
        <v>223</v>
      </c>
      <c r="CZ229" s="456"/>
      <c r="DA229" s="456" t="s">
        <v>223</v>
      </c>
      <c r="DB229" s="516"/>
      <c r="DC229" s="456"/>
      <c r="DD229" s="557"/>
      <c r="DE229" s="456"/>
      <c r="DF229" s="456" t="s">
        <v>223</v>
      </c>
      <c r="DG229" s="456"/>
      <c r="DH229" s="558"/>
      <c r="DI229" s="572" t="s">
        <v>223</v>
      </c>
      <c r="DJ229" s="456"/>
      <c r="DK229" s="557"/>
      <c r="DL229" s="456"/>
      <c r="DM229" s="456" t="s">
        <v>223</v>
      </c>
      <c r="DN229" s="456"/>
      <c r="DO229" s="456"/>
      <c r="DP229" s="559"/>
      <c r="DQ229" s="516" t="s">
        <v>223</v>
      </c>
      <c r="DR229" s="456"/>
      <c r="DS229" s="456"/>
      <c r="DT229" s="456"/>
      <c r="DU229" s="456"/>
    </row>
    <row r="230" outlineLevel="1">
      <c r="A230" s="452"/>
      <c r="E230" s="593"/>
      <c r="F230" s="594" t="s">
        <v>241</v>
      </c>
      <c r="G230" s="595">
        <f t="shared" ref="G230:Z230" si="289">-D48*$B$279</f>
        <v>0</v>
      </c>
      <c r="H230" s="596">
        <f t="shared" si="289"/>
        <v>0</v>
      </c>
      <c r="I230" s="596">
        <f t="shared" si="289"/>
        <v>0</v>
      </c>
      <c r="J230" s="596">
        <f t="shared" si="289"/>
        <v>0</v>
      </c>
      <c r="K230" s="596">
        <f t="shared" si="289"/>
        <v>0</v>
      </c>
      <c r="L230" s="596">
        <f t="shared" si="289"/>
        <v>0</v>
      </c>
      <c r="M230" s="596">
        <f t="shared" si="289"/>
        <v>0</v>
      </c>
      <c r="N230" s="596">
        <f t="shared" si="289"/>
        <v>0</v>
      </c>
      <c r="O230" s="596">
        <f t="shared" si="289"/>
        <v>0</v>
      </c>
      <c r="P230" s="597">
        <f t="shared" si="289"/>
        <v>0</v>
      </c>
      <c r="Q230" s="597">
        <f t="shared" si="289"/>
        <v>0</v>
      </c>
      <c r="R230" s="597">
        <f t="shared" si="289"/>
        <v>0</v>
      </c>
      <c r="S230" s="597">
        <f t="shared" si="289"/>
        <v>0</v>
      </c>
      <c r="T230" s="597">
        <f t="shared" si="289"/>
        <v>0</v>
      </c>
      <c r="U230" s="597">
        <f t="shared" si="289"/>
        <v>0</v>
      </c>
      <c r="V230" s="597">
        <f t="shared" si="289"/>
        <v>0</v>
      </c>
      <c r="W230" s="597">
        <f t="shared" si="289"/>
        <v>0</v>
      </c>
      <c r="X230" s="597">
        <f t="shared" si="289"/>
        <v>0</v>
      </c>
      <c r="Y230" s="597">
        <f t="shared" si="289"/>
        <v>0</v>
      </c>
      <c r="Z230" s="597">
        <f t="shared" si="289"/>
        <v>0</v>
      </c>
      <c r="AA230" s="456"/>
      <c r="AB230" s="456"/>
      <c r="AC230" s="456"/>
      <c r="AD230" s="456"/>
      <c r="AE230" s="456"/>
      <c r="AF230" s="456"/>
      <c r="AG230" s="456"/>
      <c r="AH230" s="456"/>
      <c r="AI230" s="456"/>
      <c r="AJ230" s="456"/>
      <c r="AK230" s="456"/>
      <c r="AL230" s="456"/>
      <c r="AM230" s="456"/>
      <c r="AN230" s="456"/>
      <c r="AO230" s="456"/>
      <c r="AP230" s="456"/>
      <c r="AQ230" s="456"/>
      <c r="AR230" s="456"/>
      <c r="AS230" s="456"/>
      <c r="AT230" s="456"/>
      <c r="AU230" s="456"/>
      <c r="AV230" s="456"/>
      <c r="AW230" s="456"/>
      <c r="AX230" s="456"/>
      <c r="AY230" s="456"/>
      <c r="AZ230" s="456"/>
      <c r="BA230" s="456"/>
      <c r="BB230" s="456"/>
      <c r="BC230" s="456"/>
      <c r="BD230" s="456"/>
      <c r="BE230" s="456"/>
      <c r="BF230" s="456"/>
      <c r="BG230" s="456"/>
      <c r="BH230" s="456"/>
      <c r="BI230" s="456"/>
      <c r="BJ230" s="456"/>
      <c r="BK230" s="456"/>
      <c r="BL230" s="456"/>
      <c r="BM230" s="456"/>
      <c r="BN230" s="456"/>
      <c r="BO230" s="449"/>
      <c r="BP230" s="446" t="s">
        <v>2</v>
      </c>
      <c r="BQ230" s="451"/>
      <c r="BR230" s="456"/>
      <c r="BS230" s="472" t="str">
        <f t="shared" ref="BS230:BT230" si="290">I305</f>
        <v/>
      </c>
      <c r="BT230" s="454" t="str">
        <f t="shared" si="290"/>
        <v/>
      </c>
      <c r="BU230" s="555">
        <f t="shared" ref="BU230:CI230" si="291">O305</f>
        <v>110</v>
      </c>
      <c r="BV230" s="555">
        <f t="shared" si="291"/>
        <v>55</v>
      </c>
      <c r="BW230" s="555">
        <f t="shared" si="291"/>
        <v>55</v>
      </c>
      <c r="BX230" s="555">
        <f t="shared" si="291"/>
        <v>55</v>
      </c>
      <c r="BY230" s="454" t="str">
        <f t="shared" si="291"/>
        <v/>
      </c>
      <c r="BZ230" s="555">
        <f t="shared" si="291"/>
        <v>55</v>
      </c>
      <c r="CA230" s="454" t="str">
        <f t="shared" si="291"/>
        <v/>
      </c>
      <c r="CB230" s="454" t="str">
        <f t="shared" si="291"/>
        <v/>
      </c>
      <c r="CC230" s="555">
        <f t="shared" si="291"/>
        <v>68</v>
      </c>
      <c r="CD230" s="555">
        <f t="shared" si="291"/>
        <v>34</v>
      </c>
      <c r="CE230" s="454" t="str">
        <f t="shared" si="291"/>
        <v/>
      </c>
      <c r="CF230" s="555">
        <f t="shared" si="291"/>
        <v>34</v>
      </c>
      <c r="CG230" s="454" t="str">
        <f t="shared" si="291"/>
        <v/>
      </c>
      <c r="CH230" s="454" t="str">
        <f t="shared" si="291"/>
        <v/>
      </c>
      <c r="CI230" s="454" t="str">
        <f t="shared" si="291"/>
        <v/>
      </c>
      <c r="CJ230" s="2">
        <f t="shared" ref="CJ230:CK230" si="292">D305</f>
        <v>1</v>
      </c>
      <c r="CK230" s="529" t="str">
        <f t="shared" si="292"/>
        <v/>
      </c>
      <c r="CL230" s="556" t="str">
        <f t="shared" si="209"/>
        <v/>
      </c>
      <c r="CM230" s="456"/>
      <c r="CN230" s="557"/>
      <c r="CO230" s="456"/>
      <c r="CP230" s="456" t="s">
        <v>223</v>
      </c>
      <c r="CQ230" s="456"/>
      <c r="CR230" s="558"/>
      <c r="CS230" s="558" t="s">
        <v>223</v>
      </c>
      <c r="CT230" s="456"/>
      <c r="CU230" s="559"/>
      <c r="CV230" s="454"/>
      <c r="CW230" s="559"/>
      <c r="CX230" s="456"/>
      <c r="CY230" s="456" t="s">
        <v>223</v>
      </c>
      <c r="CZ230" s="456"/>
      <c r="DA230" s="456" t="s">
        <v>223</v>
      </c>
      <c r="DB230" s="516"/>
      <c r="DC230" s="456"/>
      <c r="DD230" s="557"/>
      <c r="DE230" s="456"/>
      <c r="DF230" s="456" t="s">
        <v>223</v>
      </c>
      <c r="DG230" s="456"/>
      <c r="DH230" s="558"/>
      <c r="DI230" s="572" t="s">
        <v>223</v>
      </c>
      <c r="DJ230" s="456"/>
      <c r="DK230" s="557"/>
      <c r="DL230" s="456"/>
      <c r="DM230" s="456" t="s">
        <v>223</v>
      </c>
      <c r="DN230" s="456"/>
      <c r="DO230" s="456"/>
      <c r="DP230" s="559"/>
      <c r="DQ230" s="516" t="s">
        <v>223</v>
      </c>
      <c r="DR230" s="456"/>
      <c r="DS230" s="456"/>
      <c r="DT230" s="456"/>
      <c r="DU230" s="456"/>
    </row>
    <row r="231" outlineLevel="1">
      <c r="A231" s="452"/>
      <c r="B231" s="598" t="s">
        <v>77</v>
      </c>
      <c r="E231" s="593"/>
      <c r="F231" s="599" t="s">
        <v>242</v>
      </c>
      <c r="G231" s="595">
        <f t="shared" ref="G231:Z231" si="293">-D45</f>
        <v>0</v>
      </c>
      <c r="H231" s="596">
        <f t="shared" si="293"/>
        <v>0</v>
      </c>
      <c r="I231" s="596">
        <f t="shared" si="293"/>
        <v>0</v>
      </c>
      <c r="J231" s="596">
        <f t="shared" si="293"/>
        <v>0</v>
      </c>
      <c r="K231" s="596">
        <f t="shared" si="293"/>
        <v>0</v>
      </c>
      <c r="L231" s="596">
        <f t="shared" si="293"/>
        <v>0</v>
      </c>
      <c r="M231" s="596">
        <f t="shared" si="293"/>
        <v>0</v>
      </c>
      <c r="N231" s="596">
        <f t="shared" si="293"/>
        <v>0</v>
      </c>
      <c r="O231" s="596">
        <f t="shared" si="293"/>
        <v>0</v>
      </c>
      <c r="P231" s="597">
        <f t="shared" si="293"/>
        <v>0</v>
      </c>
      <c r="Q231" s="597">
        <f t="shared" si="293"/>
        <v>0</v>
      </c>
      <c r="R231" s="597">
        <f t="shared" si="293"/>
        <v>0</v>
      </c>
      <c r="S231" s="597">
        <f t="shared" si="293"/>
        <v>0</v>
      </c>
      <c r="T231" s="597">
        <f t="shared" si="293"/>
        <v>0</v>
      </c>
      <c r="U231" s="597">
        <f t="shared" si="293"/>
        <v>0</v>
      </c>
      <c r="V231" s="597">
        <f t="shared" si="293"/>
        <v>0</v>
      </c>
      <c r="W231" s="597">
        <f t="shared" si="293"/>
        <v>0</v>
      </c>
      <c r="X231" s="597">
        <f t="shared" si="293"/>
        <v>0</v>
      </c>
      <c r="Y231" s="597">
        <f t="shared" si="293"/>
        <v>0</v>
      </c>
      <c r="Z231" s="597">
        <f t="shared" si="293"/>
        <v>0</v>
      </c>
      <c r="AA231" s="456"/>
      <c r="AB231" s="456"/>
      <c r="AC231" s="456"/>
      <c r="AD231" s="456"/>
      <c r="AE231" s="456"/>
      <c r="AF231" s="456"/>
      <c r="AG231" s="456"/>
      <c r="AH231" s="456"/>
      <c r="AI231" s="456"/>
      <c r="AJ231" s="456"/>
      <c r="AK231" s="456"/>
      <c r="AL231" s="456"/>
      <c r="AM231" s="456"/>
      <c r="AN231" s="456"/>
      <c r="AO231" s="456"/>
      <c r="AP231" s="456"/>
      <c r="AQ231" s="456"/>
      <c r="AR231" s="456"/>
      <c r="AS231" s="456"/>
      <c r="AT231" s="456"/>
      <c r="AU231" s="456"/>
      <c r="AV231" s="456"/>
      <c r="AW231" s="456"/>
      <c r="AX231" s="456"/>
      <c r="AY231" s="456"/>
      <c r="AZ231" s="456"/>
      <c r="BA231" s="456"/>
      <c r="BB231" s="456"/>
      <c r="BC231" s="456"/>
      <c r="BD231" s="456"/>
      <c r="BE231" s="456"/>
      <c r="BF231" s="456"/>
      <c r="BG231" s="456"/>
      <c r="BH231" s="456"/>
      <c r="BI231" s="456"/>
      <c r="BJ231" s="456"/>
      <c r="BK231" s="456"/>
      <c r="BL231" s="456"/>
      <c r="BM231" s="456"/>
      <c r="BN231" s="456"/>
      <c r="BO231" s="449"/>
      <c r="BP231" s="446" t="s">
        <v>2</v>
      </c>
      <c r="BQ231" s="451"/>
      <c r="BR231" s="456"/>
      <c r="BS231" s="472" t="str">
        <f t="shared" ref="BS231:BT231" si="294">I306</f>
        <v/>
      </c>
      <c r="BT231" s="454" t="str">
        <f t="shared" si="294"/>
        <v/>
      </c>
      <c r="BU231" s="555">
        <f t="shared" ref="BU231:CI231" si="295">O306</f>
        <v>110</v>
      </c>
      <c r="BV231" s="555">
        <f t="shared" si="295"/>
        <v>55</v>
      </c>
      <c r="BW231" s="555">
        <f t="shared" si="295"/>
        <v>55</v>
      </c>
      <c r="BX231" s="555">
        <f t="shared" si="295"/>
        <v>55</v>
      </c>
      <c r="BY231" s="454" t="str">
        <f t="shared" si="295"/>
        <v/>
      </c>
      <c r="BZ231" s="555">
        <f t="shared" si="295"/>
        <v>55</v>
      </c>
      <c r="CA231" s="454" t="str">
        <f t="shared" si="295"/>
        <v/>
      </c>
      <c r="CB231" s="454" t="str">
        <f t="shared" si="295"/>
        <v/>
      </c>
      <c r="CC231" s="555">
        <f t="shared" si="295"/>
        <v>68</v>
      </c>
      <c r="CD231" s="555">
        <f t="shared" si="295"/>
        <v>34</v>
      </c>
      <c r="CE231" s="454" t="str">
        <f t="shared" si="295"/>
        <v/>
      </c>
      <c r="CF231" s="555">
        <f t="shared" si="295"/>
        <v>34</v>
      </c>
      <c r="CG231" s="454" t="str">
        <f t="shared" si="295"/>
        <v/>
      </c>
      <c r="CH231" s="454" t="str">
        <f t="shared" si="295"/>
        <v/>
      </c>
      <c r="CI231" s="454" t="str">
        <f t="shared" si="295"/>
        <v/>
      </c>
      <c r="CJ231" s="2">
        <f t="shared" ref="CJ231:CK231" si="296">D306</f>
        <v>1</v>
      </c>
      <c r="CK231" s="529" t="str">
        <f t="shared" si="296"/>
        <v/>
      </c>
      <c r="CL231" s="556" t="str">
        <f t="shared" si="209"/>
        <v/>
      </c>
      <c r="CM231" s="456"/>
      <c r="CN231" s="557"/>
      <c r="CO231" s="456"/>
      <c r="CP231" s="456" t="s">
        <v>223</v>
      </c>
      <c r="CQ231" s="456"/>
      <c r="CR231" s="558"/>
      <c r="CS231" s="558" t="s">
        <v>223</v>
      </c>
      <c r="CT231" s="456"/>
      <c r="CU231" s="559"/>
      <c r="CV231" s="454"/>
      <c r="CW231" s="559"/>
      <c r="CX231" s="456"/>
      <c r="CY231" s="456" t="s">
        <v>223</v>
      </c>
      <c r="CZ231" s="456"/>
      <c r="DA231" s="456" t="s">
        <v>223</v>
      </c>
      <c r="DB231" s="516"/>
      <c r="DC231" s="456"/>
      <c r="DD231" s="557"/>
      <c r="DE231" s="456"/>
      <c r="DF231" s="456" t="s">
        <v>223</v>
      </c>
      <c r="DG231" s="456"/>
      <c r="DH231" s="558"/>
      <c r="DI231" s="572" t="s">
        <v>223</v>
      </c>
      <c r="DJ231" s="456"/>
      <c r="DK231" s="557"/>
      <c r="DL231" s="456"/>
      <c r="DM231" s="456" t="s">
        <v>223</v>
      </c>
      <c r="DN231" s="456"/>
      <c r="DO231" s="456"/>
      <c r="DP231" s="559"/>
      <c r="DQ231" s="516" t="s">
        <v>223</v>
      </c>
      <c r="DR231" s="456"/>
      <c r="DS231" s="456"/>
      <c r="DT231" s="456"/>
      <c r="DU231" s="456"/>
    </row>
    <row r="232" outlineLevel="1">
      <c r="A232" s="452"/>
      <c r="B232" s="598" t="s">
        <v>36</v>
      </c>
      <c r="E232" s="600"/>
      <c r="F232" s="601" t="s">
        <v>243</v>
      </c>
      <c r="G232" s="602" t="str">
        <f t="shared" ref="G232:Z232" si="297">$N$203</f>
        <v/>
      </c>
      <c r="H232" s="603" t="str">
        <f t="shared" si="297"/>
        <v/>
      </c>
      <c r="I232" s="603" t="str">
        <f t="shared" si="297"/>
        <v/>
      </c>
      <c r="J232" s="603" t="str">
        <f t="shared" si="297"/>
        <v/>
      </c>
      <c r="K232" s="603" t="str">
        <f t="shared" si="297"/>
        <v/>
      </c>
      <c r="L232" s="603" t="str">
        <f t="shared" si="297"/>
        <v/>
      </c>
      <c r="M232" s="603" t="str">
        <f t="shared" si="297"/>
        <v/>
      </c>
      <c r="N232" s="603" t="str">
        <f t="shared" si="297"/>
        <v/>
      </c>
      <c r="O232" s="603" t="str">
        <f t="shared" si="297"/>
        <v/>
      </c>
      <c r="P232" s="603" t="str">
        <f t="shared" si="297"/>
        <v/>
      </c>
      <c r="Q232" s="603" t="str">
        <f t="shared" si="297"/>
        <v/>
      </c>
      <c r="R232" s="603" t="str">
        <f t="shared" si="297"/>
        <v/>
      </c>
      <c r="S232" s="603" t="str">
        <f t="shared" si="297"/>
        <v/>
      </c>
      <c r="T232" s="603" t="str">
        <f t="shared" si="297"/>
        <v/>
      </c>
      <c r="U232" s="603" t="str">
        <f t="shared" si="297"/>
        <v/>
      </c>
      <c r="V232" s="603" t="str">
        <f t="shared" si="297"/>
        <v/>
      </c>
      <c r="W232" s="603" t="str">
        <f t="shared" si="297"/>
        <v/>
      </c>
      <c r="X232" s="603" t="str">
        <f t="shared" si="297"/>
        <v/>
      </c>
      <c r="Y232" s="603" t="str">
        <f t="shared" si="297"/>
        <v/>
      </c>
      <c r="Z232" s="603" t="str">
        <f t="shared" si="297"/>
        <v/>
      </c>
      <c r="AA232" s="456"/>
      <c r="AB232" s="456"/>
      <c r="AC232" s="456"/>
      <c r="AD232" s="456"/>
      <c r="AE232" s="456"/>
      <c r="AF232" s="456"/>
      <c r="AG232" s="456"/>
      <c r="AH232" s="456"/>
      <c r="AI232" s="456"/>
      <c r="AJ232" s="456"/>
      <c r="AK232" s="456"/>
      <c r="AL232" s="456"/>
      <c r="AM232" s="456"/>
      <c r="AN232" s="456"/>
      <c r="AO232" s="456"/>
      <c r="AP232" s="456"/>
      <c r="AQ232" s="456"/>
      <c r="AR232" s="456"/>
      <c r="AS232" s="456"/>
      <c r="AT232" s="456"/>
      <c r="AU232" s="456"/>
      <c r="AV232" s="456"/>
      <c r="AW232" s="456"/>
      <c r="AX232" s="456"/>
      <c r="AY232" s="456"/>
      <c r="AZ232" s="456"/>
      <c r="BA232" s="456"/>
      <c r="BB232" s="456"/>
      <c r="BC232" s="456"/>
      <c r="BD232" s="456"/>
      <c r="BE232" s="456"/>
      <c r="BF232" s="456"/>
      <c r="BG232" s="456"/>
      <c r="BH232" s="456"/>
      <c r="BI232" s="456"/>
      <c r="BJ232" s="456"/>
      <c r="BK232" s="456"/>
      <c r="BL232" s="456"/>
      <c r="BM232" s="456"/>
      <c r="BN232" s="456"/>
      <c r="BO232" s="449"/>
      <c r="BP232" s="446" t="s">
        <v>2</v>
      </c>
      <c r="BQ232" s="451"/>
      <c r="BR232" s="456"/>
      <c r="BS232" s="472" t="str">
        <f t="shared" ref="BS232:BT232" si="298">I307</f>
        <v/>
      </c>
      <c r="BT232" s="454" t="str">
        <f t="shared" si="298"/>
        <v/>
      </c>
      <c r="BU232" s="555">
        <f t="shared" ref="BU232:CI232" si="299">O307</f>
        <v>110</v>
      </c>
      <c r="BV232" s="555">
        <f t="shared" si="299"/>
        <v>55</v>
      </c>
      <c r="BW232" s="555">
        <f t="shared" si="299"/>
        <v>55</v>
      </c>
      <c r="BX232" s="555">
        <f t="shared" si="299"/>
        <v>55</v>
      </c>
      <c r="BY232" s="454" t="str">
        <f t="shared" si="299"/>
        <v/>
      </c>
      <c r="BZ232" s="555">
        <f t="shared" si="299"/>
        <v>55</v>
      </c>
      <c r="CA232" s="454" t="str">
        <f t="shared" si="299"/>
        <v/>
      </c>
      <c r="CB232" s="454" t="str">
        <f t="shared" si="299"/>
        <v/>
      </c>
      <c r="CC232" s="555">
        <f t="shared" si="299"/>
        <v>68</v>
      </c>
      <c r="CD232" s="555">
        <f t="shared" si="299"/>
        <v>34</v>
      </c>
      <c r="CE232" s="454" t="str">
        <f t="shared" si="299"/>
        <v/>
      </c>
      <c r="CF232" s="555">
        <f t="shared" si="299"/>
        <v>34</v>
      </c>
      <c r="CG232" s="454" t="str">
        <f t="shared" si="299"/>
        <v/>
      </c>
      <c r="CH232" s="454" t="str">
        <f t="shared" si="299"/>
        <v/>
      </c>
      <c r="CI232" s="454" t="str">
        <f t="shared" si="299"/>
        <v/>
      </c>
      <c r="CJ232" s="2">
        <f t="shared" ref="CJ232:CK232" si="300">D307</f>
        <v>1</v>
      </c>
      <c r="CK232" s="529" t="str">
        <f t="shared" si="300"/>
        <v/>
      </c>
      <c r="CL232" s="556" t="str">
        <f t="shared" si="209"/>
        <v/>
      </c>
      <c r="CM232" s="456"/>
      <c r="CN232" s="557"/>
      <c r="CO232" s="456"/>
      <c r="CP232" s="456" t="s">
        <v>223</v>
      </c>
      <c r="CQ232" s="456"/>
      <c r="CR232" s="558"/>
      <c r="CS232" s="558" t="s">
        <v>223</v>
      </c>
      <c r="CT232" s="456"/>
      <c r="CU232" s="559"/>
      <c r="CV232" s="454"/>
      <c r="CW232" s="559"/>
      <c r="CX232" s="456"/>
      <c r="CY232" s="456" t="s">
        <v>223</v>
      </c>
      <c r="CZ232" s="456"/>
      <c r="DA232" s="456" t="s">
        <v>223</v>
      </c>
      <c r="DB232" s="516"/>
      <c r="DC232" s="456"/>
      <c r="DD232" s="557"/>
      <c r="DE232" s="456"/>
      <c r="DF232" s="456" t="s">
        <v>223</v>
      </c>
      <c r="DG232" s="456"/>
      <c r="DH232" s="558"/>
      <c r="DI232" s="572" t="s">
        <v>223</v>
      </c>
      <c r="DJ232" s="456"/>
      <c r="DK232" s="557"/>
      <c r="DL232" s="456"/>
      <c r="DM232" s="456" t="s">
        <v>223</v>
      </c>
      <c r="DN232" s="456"/>
      <c r="DO232" s="456"/>
      <c r="DP232" s="559"/>
      <c r="DQ232" s="516" t="s">
        <v>223</v>
      </c>
      <c r="DR232" s="456"/>
      <c r="DS232" s="456"/>
      <c r="DT232" s="456"/>
      <c r="DU232" s="456"/>
    </row>
    <row r="233" outlineLevel="1">
      <c r="A233" s="452"/>
      <c r="B233" s="604" t="s">
        <v>244</v>
      </c>
      <c r="E233" s="600"/>
      <c r="F233" s="601" t="s">
        <v>245</v>
      </c>
      <c r="G233" s="602">
        <f t="shared" ref="G233:Z233" si="301">if(G232=0,0,G232/30)</f>
        <v>0</v>
      </c>
      <c r="H233" s="603">
        <f t="shared" si="301"/>
        <v>0</v>
      </c>
      <c r="I233" s="603">
        <f t="shared" si="301"/>
        <v>0</v>
      </c>
      <c r="J233" s="603">
        <f t="shared" si="301"/>
        <v>0</v>
      </c>
      <c r="K233" s="603">
        <f t="shared" si="301"/>
        <v>0</v>
      </c>
      <c r="L233" s="603">
        <f t="shared" si="301"/>
        <v>0</v>
      </c>
      <c r="M233" s="603">
        <f t="shared" si="301"/>
        <v>0</v>
      </c>
      <c r="N233" s="603">
        <f t="shared" si="301"/>
        <v>0</v>
      </c>
      <c r="O233" s="603">
        <f t="shared" si="301"/>
        <v>0</v>
      </c>
      <c r="P233" s="605">
        <f t="shared" si="301"/>
        <v>0</v>
      </c>
      <c r="Q233" s="605">
        <f t="shared" si="301"/>
        <v>0</v>
      </c>
      <c r="R233" s="605">
        <f t="shared" si="301"/>
        <v>0</v>
      </c>
      <c r="S233" s="605">
        <f t="shared" si="301"/>
        <v>0</v>
      </c>
      <c r="T233" s="605">
        <f t="shared" si="301"/>
        <v>0</v>
      </c>
      <c r="U233" s="605">
        <f t="shared" si="301"/>
        <v>0</v>
      </c>
      <c r="V233" s="605">
        <f t="shared" si="301"/>
        <v>0</v>
      </c>
      <c r="W233" s="605">
        <f t="shared" si="301"/>
        <v>0</v>
      </c>
      <c r="X233" s="605">
        <f t="shared" si="301"/>
        <v>0</v>
      </c>
      <c r="Y233" s="605">
        <f t="shared" si="301"/>
        <v>0</v>
      </c>
      <c r="Z233" s="605">
        <f t="shared" si="301"/>
        <v>0</v>
      </c>
      <c r="AA233" s="456"/>
      <c r="AB233" s="456"/>
      <c r="AC233" s="456"/>
      <c r="AD233" s="456"/>
      <c r="AE233" s="456"/>
      <c r="AF233" s="456"/>
      <c r="AG233" s="456"/>
      <c r="AH233" s="456"/>
      <c r="AI233" s="456"/>
      <c r="AJ233" s="456"/>
      <c r="AK233" s="456"/>
      <c r="AL233" s="456"/>
      <c r="AM233" s="456"/>
      <c r="AN233" s="456"/>
      <c r="AO233" s="456"/>
      <c r="AP233" s="456"/>
      <c r="AQ233" s="456"/>
      <c r="AR233" s="456"/>
      <c r="AS233" s="456"/>
      <c r="AT233" s="456"/>
      <c r="AU233" s="456"/>
      <c r="AV233" s="456"/>
      <c r="AW233" s="456"/>
      <c r="AX233" s="456"/>
      <c r="AY233" s="456"/>
      <c r="AZ233" s="456"/>
      <c r="BA233" s="456"/>
      <c r="BB233" s="456"/>
      <c r="BC233" s="456"/>
      <c r="BD233" s="456"/>
      <c r="BE233" s="456"/>
      <c r="BF233" s="456"/>
      <c r="BG233" s="456"/>
      <c r="BH233" s="456"/>
      <c r="BI233" s="456"/>
      <c r="BJ233" s="456"/>
      <c r="BK233" s="456"/>
      <c r="BL233" s="456"/>
      <c r="BM233" s="456"/>
      <c r="BN233" s="456"/>
      <c r="BO233" s="449"/>
      <c r="BP233" s="446" t="s">
        <v>2</v>
      </c>
      <c r="BQ233" s="451"/>
      <c r="BR233" s="456"/>
      <c r="BS233" s="472" t="str">
        <f t="shared" ref="BS233:BT233" si="302">I308</f>
        <v/>
      </c>
      <c r="BT233" s="454" t="str">
        <f t="shared" si="302"/>
        <v/>
      </c>
      <c r="BU233" s="555">
        <f t="shared" ref="BU233:CI233" si="303">O308</f>
        <v>110</v>
      </c>
      <c r="BV233" s="555">
        <f t="shared" si="303"/>
        <v>55</v>
      </c>
      <c r="BW233" s="555">
        <f t="shared" si="303"/>
        <v>55</v>
      </c>
      <c r="BX233" s="555">
        <f t="shared" si="303"/>
        <v>55</v>
      </c>
      <c r="BY233" s="454" t="str">
        <f t="shared" si="303"/>
        <v/>
      </c>
      <c r="BZ233" s="555">
        <f t="shared" si="303"/>
        <v>55</v>
      </c>
      <c r="CA233" s="454" t="str">
        <f t="shared" si="303"/>
        <v/>
      </c>
      <c r="CB233" s="454" t="str">
        <f t="shared" si="303"/>
        <v/>
      </c>
      <c r="CC233" s="555">
        <f t="shared" si="303"/>
        <v>68</v>
      </c>
      <c r="CD233" s="555">
        <f t="shared" si="303"/>
        <v>34</v>
      </c>
      <c r="CE233" s="454" t="str">
        <f t="shared" si="303"/>
        <v/>
      </c>
      <c r="CF233" s="555">
        <f t="shared" si="303"/>
        <v>34</v>
      </c>
      <c r="CG233" s="454" t="str">
        <f t="shared" si="303"/>
        <v/>
      </c>
      <c r="CH233" s="454" t="str">
        <f t="shared" si="303"/>
        <v/>
      </c>
      <c r="CI233" s="454" t="str">
        <f t="shared" si="303"/>
        <v/>
      </c>
      <c r="CJ233" s="2">
        <f t="shared" ref="CJ233:CK233" si="304">D308</f>
        <v>1</v>
      </c>
      <c r="CK233" s="529" t="str">
        <f t="shared" si="304"/>
        <v/>
      </c>
      <c r="CL233" s="556" t="str">
        <f t="shared" si="209"/>
        <v/>
      </c>
      <c r="CM233" s="456"/>
      <c r="CN233" s="557"/>
      <c r="CO233" s="456"/>
      <c r="CP233" s="456" t="s">
        <v>223</v>
      </c>
      <c r="CQ233" s="606"/>
      <c r="CR233" s="558"/>
      <c r="CS233" s="558" t="s">
        <v>223</v>
      </c>
      <c r="CT233" s="456"/>
      <c r="CU233" s="559"/>
      <c r="CV233" s="454"/>
      <c r="CW233" s="559"/>
      <c r="CX233" s="607"/>
      <c r="CY233" s="456" t="s">
        <v>223</v>
      </c>
      <c r="CZ233" s="456"/>
      <c r="DA233" s="456" t="s">
        <v>223</v>
      </c>
      <c r="DB233" s="516"/>
      <c r="DC233" s="456"/>
      <c r="DD233" s="557"/>
      <c r="DE233" s="456"/>
      <c r="DF233" s="456" t="s">
        <v>223</v>
      </c>
      <c r="DG233" s="606"/>
      <c r="DH233" s="558"/>
      <c r="DI233" s="572" t="s">
        <v>223</v>
      </c>
      <c r="DJ233" s="456"/>
      <c r="DK233" s="557"/>
      <c r="DL233" s="456"/>
      <c r="DM233" s="456" t="s">
        <v>223</v>
      </c>
      <c r="DN233" s="606"/>
      <c r="DO233" s="456"/>
      <c r="DP233" s="559"/>
      <c r="DQ233" s="516" t="s">
        <v>223</v>
      </c>
      <c r="DR233" s="456"/>
      <c r="DS233" s="456"/>
      <c r="DT233" s="456"/>
      <c r="DU233" s="456"/>
    </row>
    <row r="234" outlineLevel="1">
      <c r="A234" s="452"/>
      <c r="B234" s="604" t="s">
        <v>246</v>
      </c>
      <c r="E234" s="608"/>
      <c r="F234" s="609" t="s">
        <v>247</v>
      </c>
      <c r="G234" s="610">
        <f t="shared" ref="G234:Z234" si="305">roundup(D37/30)</f>
        <v>0</v>
      </c>
      <c r="H234" s="611">
        <f t="shared" si="305"/>
        <v>0</v>
      </c>
      <c r="I234" s="611">
        <f t="shared" si="305"/>
        <v>0</v>
      </c>
      <c r="J234" s="611">
        <f t="shared" si="305"/>
        <v>0</v>
      </c>
      <c r="K234" s="611">
        <f t="shared" si="305"/>
        <v>0</v>
      </c>
      <c r="L234" s="611">
        <f t="shared" si="305"/>
        <v>0</v>
      </c>
      <c r="M234" s="611">
        <f t="shared" si="305"/>
        <v>0</v>
      </c>
      <c r="N234" s="611">
        <f t="shared" si="305"/>
        <v>0</v>
      </c>
      <c r="O234" s="611">
        <f t="shared" si="305"/>
        <v>0</v>
      </c>
      <c r="P234" s="612">
        <f t="shared" si="305"/>
        <v>0</v>
      </c>
      <c r="Q234" s="612">
        <f t="shared" si="305"/>
        <v>0</v>
      </c>
      <c r="R234" s="612">
        <f t="shared" si="305"/>
        <v>0</v>
      </c>
      <c r="S234" s="612">
        <f t="shared" si="305"/>
        <v>0</v>
      </c>
      <c r="T234" s="612">
        <f t="shared" si="305"/>
        <v>0</v>
      </c>
      <c r="U234" s="612">
        <f t="shared" si="305"/>
        <v>0</v>
      </c>
      <c r="V234" s="612">
        <f t="shared" si="305"/>
        <v>0</v>
      </c>
      <c r="W234" s="612">
        <f t="shared" si="305"/>
        <v>0</v>
      </c>
      <c r="X234" s="612">
        <f t="shared" si="305"/>
        <v>0</v>
      </c>
      <c r="Y234" s="612">
        <f t="shared" si="305"/>
        <v>0</v>
      </c>
      <c r="Z234" s="612">
        <f t="shared" si="305"/>
        <v>0</v>
      </c>
      <c r="AA234" s="456"/>
      <c r="AB234" s="456"/>
      <c r="AC234" s="456"/>
      <c r="AD234" s="456"/>
      <c r="AE234" s="456"/>
      <c r="AF234" s="456"/>
      <c r="AG234" s="456"/>
      <c r="AH234" s="456"/>
      <c r="AI234" s="456"/>
      <c r="AJ234" s="456"/>
      <c r="AK234" s="456"/>
      <c r="AL234" s="456"/>
      <c r="AM234" s="456"/>
      <c r="AN234" s="456"/>
      <c r="AO234" s="456"/>
      <c r="AP234" s="456"/>
      <c r="AQ234" s="456"/>
      <c r="AR234" s="456"/>
      <c r="AS234" s="456"/>
      <c r="AT234" s="456"/>
      <c r="AU234" s="456"/>
      <c r="AV234" s="456"/>
      <c r="AW234" s="456"/>
      <c r="AX234" s="456"/>
      <c r="AY234" s="456"/>
      <c r="AZ234" s="456"/>
      <c r="BA234" s="456"/>
      <c r="BB234" s="456"/>
      <c r="BC234" s="456"/>
      <c r="BD234" s="456"/>
      <c r="BE234" s="456"/>
      <c r="BF234" s="456"/>
      <c r="BG234" s="456"/>
      <c r="BH234" s="456"/>
      <c r="BI234" s="456"/>
      <c r="BJ234" s="456"/>
      <c r="BK234" s="456"/>
      <c r="BL234" s="456"/>
      <c r="BM234" s="456"/>
      <c r="BN234" s="456"/>
      <c r="BO234" s="449"/>
      <c r="BP234" s="446" t="s">
        <v>2</v>
      </c>
      <c r="BQ234" s="451"/>
      <c r="BR234" s="456"/>
      <c r="BS234" s="472" t="str">
        <f t="shared" ref="BS234:BT234" si="306">I309</f>
        <v/>
      </c>
      <c r="BT234" s="454" t="str">
        <f t="shared" si="306"/>
        <v/>
      </c>
      <c r="BU234" s="555">
        <f t="shared" ref="BU234:CI234" si="307">O309</f>
        <v>110</v>
      </c>
      <c r="BV234" s="555">
        <f t="shared" si="307"/>
        <v>55</v>
      </c>
      <c r="BW234" s="555">
        <f t="shared" si="307"/>
        <v>55</v>
      </c>
      <c r="BX234" s="555">
        <f t="shared" si="307"/>
        <v>55</v>
      </c>
      <c r="BY234" s="454" t="str">
        <f t="shared" si="307"/>
        <v/>
      </c>
      <c r="BZ234" s="555">
        <f t="shared" si="307"/>
        <v>55</v>
      </c>
      <c r="CA234" s="454" t="str">
        <f t="shared" si="307"/>
        <v/>
      </c>
      <c r="CB234" s="454" t="str">
        <f t="shared" si="307"/>
        <v/>
      </c>
      <c r="CC234" s="555">
        <f t="shared" si="307"/>
        <v>68</v>
      </c>
      <c r="CD234" s="555">
        <f t="shared" si="307"/>
        <v>34</v>
      </c>
      <c r="CE234" s="454" t="str">
        <f t="shared" si="307"/>
        <v/>
      </c>
      <c r="CF234" s="555">
        <f t="shared" si="307"/>
        <v>34</v>
      </c>
      <c r="CG234" s="454" t="str">
        <f t="shared" si="307"/>
        <v/>
      </c>
      <c r="CH234" s="454" t="str">
        <f t="shared" si="307"/>
        <v/>
      </c>
      <c r="CI234" s="454" t="str">
        <f t="shared" si="307"/>
        <v/>
      </c>
      <c r="CJ234" s="2">
        <f t="shared" ref="CJ234:CK234" si="308">D309</f>
        <v>1</v>
      </c>
      <c r="CK234" s="529" t="str">
        <f t="shared" si="308"/>
        <v/>
      </c>
      <c r="CL234" s="556" t="str">
        <f t="shared" si="209"/>
        <v/>
      </c>
      <c r="CM234" s="456"/>
      <c r="CN234" s="557"/>
      <c r="CO234" s="456"/>
      <c r="CP234" s="456" t="s">
        <v>223</v>
      </c>
      <c r="CQ234" s="606"/>
      <c r="CR234" s="558"/>
      <c r="CS234" s="558" t="s">
        <v>223</v>
      </c>
      <c r="CT234" s="456"/>
      <c r="CU234" s="559"/>
      <c r="CV234" s="454"/>
      <c r="CW234" s="559"/>
      <c r="CX234" s="607"/>
      <c r="CY234" s="456" t="s">
        <v>223</v>
      </c>
      <c r="CZ234" s="456"/>
      <c r="DA234" s="456" t="s">
        <v>223</v>
      </c>
      <c r="DB234" s="516"/>
      <c r="DC234" s="456"/>
      <c r="DD234" s="557"/>
      <c r="DE234" s="456"/>
      <c r="DF234" s="456" t="s">
        <v>223</v>
      </c>
      <c r="DG234" s="606"/>
      <c r="DH234" s="558"/>
      <c r="DI234" s="572" t="s">
        <v>223</v>
      </c>
      <c r="DJ234" s="456"/>
      <c r="DK234" s="557"/>
      <c r="DL234" s="456"/>
      <c r="DM234" s="456" t="s">
        <v>223</v>
      </c>
      <c r="DN234" s="606"/>
      <c r="DO234" s="456"/>
      <c r="DP234" s="559"/>
      <c r="DQ234" s="516" t="s">
        <v>223</v>
      </c>
      <c r="DR234" s="456"/>
      <c r="DS234" s="456"/>
      <c r="DT234" s="456"/>
      <c r="DU234" s="456"/>
    </row>
    <row r="235" outlineLevel="1">
      <c r="A235" s="452"/>
      <c r="W235" s="3"/>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49"/>
      <c r="BP235" s="446" t="s">
        <v>2</v>
      </c>
      <c r="BQ235" s="451"/>
      <c r="BR235" s="4"/>
      <c r="BS235" s="472" t="str">
        <f t="shared" ref="BS235:BT235" si="309">I310</f>
        <v/>
      </c>
      <c r="BT235" s="454" t="str">
        <f t="shared" si="309"/>
        <v/>
      </c>
      <c r="BU235" s="555">
        <f t="shared" ref="BU235:CI235" si="310">O310</f>
        <v>110</v>
      </c>
      <c r="BV235" s="555">
        <f t="shared" si="310"/>
        <v>55</v>
      </c>
      <c r="BW235" s="555">
        <f t="shared" si="310"/>
        <v>55</v>
      </c>
      <c r="BX235" s="555">
        <f t="shared" si="310"/>
        <v>55</v>
      </c>
      <c r="BY235" s="454" t="str">
        <f t="shared" si="310"/>
        <v/>
      </c>
      <c r="BZ235" s="555">
        <f t="shared" si="310"/>
        <v>55</v>
      </c>
      <c r="CA235" s="454" t="str">
        <f t="shared" si="310"/>
        <v/>
      </c>
      <c r="CB235" s="454" t="str">
        <f t="shared" si="310"/>
        <v/>
      </c>
      <c r="CC235" s="555">
        <f t="shared" si="310"/>
        <v>68</v>
      </c>
      <c r="CD235" s="555">
        <f t="shared" si="310"/>
        <v>34</v>
      </c>
      <c r="CE235" s="454" t="str">
        <f t="shared" si="310"/>
        <v/>
      </c>
      <c r="CF235" s="555">
        <f t="shared" si="310"/>
        <v>34</v>
      </c>
      <c r="CG235" s="454" t="str">
        <f t="shared" si="310"/>
        <v/>
      </c>
      <c r="CH235" s="454" t="str">
        <f t="shared" si="310"/>
        <v/>
      </c>
      <c r="CI235" s="454" t="str">
        <f t="shared" si="310"/>
        <v/>
      </c>
      <c r="CJ235" s="2">
        <f t="shared" ref="CJ235:CK235" si="311">D310</f>
        <v>1</v>
      </c>
      <c r="CK235" s="529" t="str">
        <f t="shared" si="311"/>
        <v/>
      </c>
      <c r="CL235" s="556" t="str">
        <f t="shared" si="209"/>
        <v/>
      </c>
      <c r="CM235" s="4"/>
      <c r="CN235" s="613"/>
      <c r="CO235" s="4"/>
      <c r="CP235" s="4" t="s">
        <v>223</v>
      </c>
      <c r="CQ235" s="614"/>
      <c r="CR235" s="615"/>
      <c r="CS235" s="615" t="s">
        <v>223</v>
      </c>
      <c r="CT235" s="4"/>
      <c r="CU235" s="616"/>
      <c r="CV235" s="454"/>
      <c r="CW235" s="617"/>
      <c r="CX235" s="617"/>
      <c r="CY235" s="4" t="s">
        <v>223</v>
      </c>
      <c r="CZ235" s="4"/>
      <c r="DA235" s="4" t="s">
        <v>223</v>
      </c>
      <c r="DB235" s="618"/>
      <c r="DC235" s="4"/>
      <c r="DD235" s="613"/>
      <c r="DE235" s="4"/>
      <c r="DF235" s="4" t="s">
        <v>223</v>
      </c>
      <c r="DG235" s="614"/>
      <c r="DH235" s="615"/>
      <c r="DI235" s="619" t="s">
        <v>223</v>
      </c>
      <c r="DJ235" s="4"/>
      <c r="DK235" s="613"/>
      <c r="DL235" s="4"/>
      <c r="DM235" s="4" t="s">
        <v>223</v>
      </c>
      <c r="DN235" s="614"/>
      <c r="DO235" s="4"/>
      <c r="DP235" s="616"/>
      <c r="DQ235" s="618" t="s">
        <v>223</v>
      </c>
      <c r="DR235" s="4"/>
      <c r="DS235" s="4"/>
      <c r="DT235" s="4"/>
      <c r="DU235" s="4"/>
    </row>
    <row r="236" outlineLevel="1">
      <c r="A236" s="452"/>
      <c r="B236" s="99" t="s">
        <v>248</v>
      </c>
      <c r="W236" s="3"/>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49"/>
      <c r="BP236" s="446" t="s">
        <v>2</v>
      </c>
      <c r="BQ236" s="451"/>
      <c r="BR236" s="4"/>
      <c r="BS236" s="472" t="str">
        <f t="shared" ref="BS236:BT236" si="312">I311</f>
        <v/>
      </c>
      <c r="BT236" s="454" t="str">
        <f t="shared" si="312"/>
        <v/>
      </c>
      <c r="BU236" s="555">
        <f t="shared" ref="BU236:CI236" si="313">O311</f>
        <v>110</v>
      </c>
      <c r="BV236" s="555">
        <f t="shared" si="313"/>
        <v>55</v>
      </c>
      <c r="BW236" s="555">
        <f t="shared" si="313"/>
        <v>55</v>
      </c>
      <c r="BX236" s="555">
        <f t="shared" si="313"/>
        <v>55</v>
      </c>
      <c r="BY236" s="454" t="str">
        <f t="shared" si="313"/>
        <v/>
      </c>
      <c r="BZ236" s="555">
        <f t="shared" si="313"/>
        <v>55</v>
      </c>
      <c r="CA236" s="454" t="str">
        <f t="shared" si="313"/>
        <v/>
      </c>
      <c r="CB236" s="454" t="str">
        <f t="shared" si="313"/>
        <v/>
      </c>
      <c r="CC236" s="555">
        <f t="shared" si="313"/>
        <v>68</v>
      </c>
      <c r="CD236" s="555">
        <f t="shared" si="313"/>
        <v>34</v>
      </c>
      <c r="CE236" s="454" t="str">
        <f t="shared" si="313"/>
        <v/>
      </c>
      <c r="CF236" s="555">
        <f t="shared" si="313"/>
        <v>34</v>
      </c>
      <c r="CG236" s="454" t="str">
        <f t="shared" si="313"/>
        <v/>
      </c>
      <c r="CH236" s="454" t="str">
        <f t="shared" si="313"/>
        <v/>
      </c>
      <c r="CI236" s="454" t="str">
        <f t="shared" si="313"/>
        <v/>
      </c>
      <c r="CJ236" s="2">
        <f t="shared" ref="CJ236:CK236" si="314">D311</f>
        <v>1</v>
      </c>
      <c r="CK236" s="529" t="str">
        <f t="shared" si="314"/>
        <v/>
      </c>
      <c r="CL236" s="556" t="str">
        <f t="shared" si="209"/>
        <v/>
      </c>
      <c r="CM236" s="4"/>
      <c r="CN236" s="613"/>
      <c r="CO236" s="4"/>
      <c r="CP236" s="4" t="s">
        <v>223</v>
      </c>
      <c r="CQ236" s="614"/>
      <c r="CR236" s="615"/>
      <c r="CS236" s="615" t="s">
        <v>223</v>
      </c>
      <c r="CT236" s="4"/>
      <c r="CU236" s="616"/>
      <c r="CV236" s="454"/>
      <c r="CW236" s="616"/>
      <c r="CX236" s="617"/>
      <c r="CY236" s="4" t="s">
        <v>223</v>
      </c>
      <c r="CZ236" s="4"/>
      <c r="DA236" s="4" t="s">
        <v>223</v>
      </c>
      <c r="DB236" s="618"/>
      <c r="DC236" s="4"/>
      <c r="DD236" s="613"/>
      <c r="DE236" s="4"/>
      <c r="DF236" s="4" t="s">
        <v>223</v>
      </c>
      <c r="DG236" s="614"/>
      <c r="DH236" s="615"/>
      <c r="DI236" s="619" t="s">
        <v>223</v>
      </c>
      <c r="DJ236" s="4"/>
      <c r="DK236" s="613"/>
      <c r="DL236" s="4"/>
      <c r="DM236" s="4" t="s">
        <v>223</v>
      </c>
      <c r="DN236" s="614"/>
      <c r="DO236" s="4"/>
      <c r="DP236" s="616"/>
      <c r="DQ236" s="618" t="s">
        <v>223</v>
      </c>
      <c r="DR236" s="4"/>
      <c r="DS236" s="4"/>
      <c r="DT236" s="4"/>
      <c r="DU236" s="4"/>
    </row>
    <row r="237" outlineLevel="1">
      <c r="A237" s="452"/>
      <c r="B237" s="620" t="s">
        <v>249</v>
      </c>
      <c r="W237" s="3"/>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49"/>
      <c r="BP237" s="446" t="s">
        <v>2</v>
      </c>
      <c r="BQ237" s="451"/>
      <c r="BR237" s="4"/>
      <c r="BS237" s="472" t="str">
        <f t="shared" ref="BS237:BT237" si="315">I312</f>
        <v/>
      </c>
      <c r="BT237" s="454" t="str">
        <f t="shared" si="315"/>
        <v/>
      </c>
      <c r="BU237" s="555">
        <f t="shared" ref="BU237:CI237" si="316">O312</f>
        <v>110</v>
      </c>
      <c r="BV237" s="555">
        <f t="shared" si="316"/>
        <v>55</v>
      </c>
      <c r="BW237" s="555">
        <f t="shared" si="316"/>
        <v>55</v>
      </c>
      <c r="BX237" s="555">
        <f t="shared" si="316"/>
        <v>55</v>
      </c>
      <c r="BY237" s="454" t="str">
        <f t="shared" si="316"/>
        <v/>
      </c>
      <c r="BZ237" s="555">
        <f t="shared" si="316"/>
        <v>55</v>
      </c>
      <c r="CA237" s="454" t="str">
        <f t="shared" si="316"/>
        <v/>
      </c>
      <c r="CB237" s="454" t="str">
        <f t="shared" si="316"/>
        <v/>
      </c>
      <c r="CC237" s="555">
        <f t="shared" si="316"/>
        <v>68</v>
      </c>
      <c r="CD237" s="555">
        <f t="shared" si="316"/>
        <v>34</v>
      </c>
      <c r="CE237" s="454" t="str">
        <f t="shared" si="316"/>
        <v/>
      </c>
      <c r="CF237" s="555">
        <f t="shared" si="316"/>
        <v>34</v>
      </c>
      <c r="CG237" s="454" t="str">
        <f t="shared" si="316"/>
        <v/>
      </c>
      <c r="CH237" s="454" t="str">
        <f t="shared" si="316"/>
        <v/>
      </c>
      <c r="CI237" s="454" t="str">
        <f t="shared" si="316"/>
        <v/>
      </c>
      <c r="CJ237" s="2">
        <f t="shared" ref="CJ237:CK237" si="317">D312</f>
        <v>1</v>
      </c>
      <c r="CK237" s="529" t="str">
        <f t="shared" si="317"/>
        <v/>
      </c>
      <c r="CL237" s="556" t="str">
        <f t="shared" si="209"/>
        <v/>
      </c>
      <c r="CM237" s="4"/>
      <c r="CN237" s="613"/>
      <c r="CO237" s="4"/>
      <c r="CP237" s="4" t="s">
        <v>223</v>
      </c>
      <c r="CQ237" s="614"/>
      <c r="CR237" s="615"/>
      <c r="CS237" s="615" t="s">
        <v>223</v>
      </c>
      <c r="CT237" s="4"/>
      <c r="CU237" s="616"/>
      <c r="CV237" s="454"/>
      <c r="CW237" s="617"/>
      <c r="CX237" s="617"/>
      <c r="CY237" s="4" t="s">
        <v>223</v>
      </c>
      <c r="CZ237" s="4"/>
      <c r="DA237" s="4" t="s">
        <v>223</v>
      </c>
      <c r="DB237" s="618"/>
      <c r="DC237" s="4"/>
      <c r="DD237" s="613"/>
      <c r="DE237" s="4"/>
      <c r="DF237" s="4" t="s">
        <v>223</v>
      </c>
      <c r="DG237" s="614"/>
      <c r="DH237" s="615"/>
      <c r="DI237" s="619" t="s">
        <v>223</v>
      </c>
      <c r="DJ237" s="4"/>
      <c r="DK237" s="613"/>
      <c r="DL237" s="4"/>
      <c r="DM237" s="4" t="s">
        <v>223</v>
      </c>
      <c r="DN237" s="614"/>
      <c r="DO237" s="4"/>
      <c r="DP237" s="616"/>
      <c r="DQ237" s="618" t="s">
        <v>223</v>
      </c>
      <c r="DR237" s="4"/>
      <c r="DS237" s="4"/>
      <c r="DT237" s="4"/>
      <c r="DU237" s="4"/>
    </row>
    <row r="238" outlineLevel="1">
      <c r="A238" s="452"/>
      <c r="B238" s="620" t="s">
        <v>250</v>
      </c>
      <c r="W238" s="3"/>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49"/>
      <c r="BP238" s="446" t="s">
        <v>2</v>
      </c>
      <c r="BQ238" s="451"/>
      <c r="BR238" s="4"/>
      <c r="BS238" s="472" t="str">
        <f t="shared" ref="BS238:BT238" si="318">I313</f>
        <v/>
      </c>
      <c r="BT238" s="454" t="str">
        <f t="shared" si="318"/>
        <v/>
      </c>
      <c r="BU238" s="555">
        <f t="shared" ref="BU238:CI238" si="319">O313</f>
        <v>110</v>
      </c>
      <c r="BV238" s="555">
        <f t="shared" si="319"/>
        <v>55</v>
      </c>
      <c r="BW238" s="555">
        <f t="shared" si="319"/>
        <v>55</v>
      </c>
      <c r="BX238" s="555">
        <f t="shared" si="319"/>
        <v>55</v>
      </c>
      <c r="BY238" s="454" t="str">
        <f t="shared" si="319"/>
        <v/>
      </c>
      <c r="BZ238" s="555">
        <f t="shared" si="319"/>
        <v>55</v>
      </c>
      <c r="CA238" s="454" t="str">
        <f t="shared" si="319"/>
        <v/>
      </c>
      <c r="CB238" s="454" t="str">
        <f t="shared" si="319"/>
        <v/>
      </c>
      <c r="CC238" s="555">
        <f t="shared" si="319"/>
        <v>68</v>
      </c>
      <c r="CD238" s="555">
        <f t="shared" si="319"/>
        <v>34</v>
      </c>
      <c r="CE238" s="454" t="str">
        <f t="shared" si="319"/>
        <v/>
      </c>
      <c r="CF238" s="555">
        <f t="shared" si="319"/>
        <v>34</v>
      </c>
      <c r="CG238" s="454" t="str">
        <f t="shared" si="319"/>
        <v/>
      </c>
      <c r="CH238" s="454" t="str">
        <f t="shared" si="319"/>
        <v/>
      </c>
      <c r="CI238" s="454" t="str">
        <f t="shared" si="319"/>
        <v/>
      </c>
      <c r="CJ238" s="2">
        <f t="shared" ref="CJ238:CK238" si="320">D313</f>
        <v>1</v>
      </c>
      <c r="CK238" s="529" t="str">
        <f t="shared" si="320"/>
        <v/>
      </c>
      <c r="CL238" s="556" t="str">
        <f t="shared" si="209"/>
        <v/>
      </c>
      <c r="CM238" s="4"/>
      <c r="CN238" s="613"/>
      <c r="CO238" s="621"/>
      <c r="CP238" s="4" t="s">
        <v>223</v>
      </c>
      <c r="CQ238" s="614"/>
      <c r="CR238" s="615"/>
      <c r="CS238" s="615" t="s">
        <v>223</v>
      </c>
      <c r="CT238" s="4"/>
      <c r="CU238" s="616"/>
      <c r="CV238" s="454"/>
      <c r="CW238" s="616"/>
      <c r="CX238" s="617"/>
      <c r="CY238" s="4" t="s">
        <v>223</v>
      </c>
      <c r="CZ238" s="4"/>
      <c r="DA238" s="4" t="s">
        <v>223</v>
      </c>
      <c r="DB238" s="618"/>
      <c r="DC238" s="4"/>
      <c r="DD238" s="613"/>
      <c r="DE238" s="621"/>
      <c r="DF238" s="4" t="s">
        <v>223</v>
      </c>
      <c r="DG238" s="614"/>
      <c r="DH238" s="615"/>
      <c r="DI238" s="619" t="s">
        <v>223</v>
      </c>
      <c r="DJ238" s="4"/>
      <c r="DK238" s="613"/>
      <c r="DL238" s="621"/>
      <c r="DM238" s="4" t="s">
        <v>223</v>
      </c>
      <c r="DN238" s="614"/>
      <c r="DO238" s="4"/>
      <c r="DP238" s="616"/>
      <c r="DQ238" s="618" t="s">
        <v>223</v>
      </c>
      <c r="DR238" s="4"/>
      <c r="DS238" s="4"/>
      <c r="DT238" s="4"/>
      <c r="DU238" s="4"/>
    </row>
    <row r="239" outlineLevel="1">
      <c r="A239" s="452"/>
      <c r="B239" s="620" t="s">
        <v>35</v>
      </c>
      <c r="W239" s="3"/>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49"/>
      <c r="BP239" s="446" t="s">
        <v>2</v>
      </c>
      <c r="BQ239" s="451"/>
      <c r="BR239" s="4"/>
      <c r="BS239" s="472" t="str">
        <f t="shared" ref="BS239:BT239" si="321">I314</f>
        <v/>
      </c>
      <c r="BT239" s="454" t="str">
        <f t="shared" si="321"/>
        <v/>
      </c>
      <c r="BU239" s="555">
        <f t="shared" ref="BU239:CI239" si="322">O314</f>
        <v>110</v>
      </c>
      <c r="BV239" s="555">
        <f t="shared" si="322"/>
        <v>55</v>
      </c>
      <c r="BW239" s="555">
        <f t="shared" si="322"/>
        <v>55</v>
      </c>
      <c r="BX239" s="555">
        <f t="shared" si="322"/>
        <v>55</v>
      </c>
      <c r="BY239" s="454" t="str">
        <f t="shared" si="322"/>
        <v/>
      </c>
      <c r="BZ239" s="555">
        <f t="shared" si="322"/>
        <v>55</v>
      </c>
      <c r="CA239" s="454" t="str">
        <f t="shared" si="322"/>
        <v/>
      </c>
      <c r="CB239" s="454" t="str">
        <f t="shared" si="322"/>
        <v/>
      </c>
      <c r="CC239" s="555">
        <f t="shared" si="322"/>
        <v>68</v>
      </c>
      <c r="CD239" s="555">
        <f t="shared" si="322"/>
        <v>34</v>
      </c>
      <c r="CE239" s="454" t="str">
        <f t="shared" si="322"/>
        <v/>
      </c>
      <c r="CF239" s="555">
        <f t="shared" si="322"/>
        <v>34</v>
      </c>
      <c r="CG239" s="454" t="str">
        <f t="shared" si="322"/>
        <v/>
      </c>
      <c r="CH239" s="454" t="str">
        <f t="shared" si="322"/>
        <v/>
      </c>
      <c r="CI239" s="454" t="str">
        <f t="shared" si="322"/>
        <v/>
      </c>
      <c r="CJ239" s="2">
        <f t="shared" ref="CJ239:CK239" si="323">D314</f>
        <v>1</v>
      </c>
      <c r="CK239" s="529" t="str">
        <f t="shared" si="323"/>
        <v/>
      </c>
      <c r="CL239" s="556" t="str">
        <f t="shared" si="209"/>
        <v/>
      </c>
      <c r="CM239" s="4"/>
      <c r="CN239" s="613"/>
      <c r="CO239" s="4"/>
      <c r="CP239" s="4" t="s">
        <v>223</v>
      </c>
      <c r="CQ239" s="4"/>
      <c r="CR239" s="615"/>
      <c r="CS239" s="615" t="s">
        <v>223</v>
      </c>
      <c r="CT239" s="4"/>
      <c r="CU239" s="616"/>
      <c r="CV239" s="454"/>
      <c r="CW239" s="616"/>
      <c r="CX239" s="4"/>
      <c r="CY239" s="4" t="s">
        <v>223</v>
      </c>
      <c r="CZ239" s="4"/>
      <c r="DA239" s="4" t="s">
        <v>223</v>
      </c>
      <c r="DB239" s="618"/>
      <c r="DC239" s="4"/>
      <c r="DD239" s="613"/>
      <c r="DE239" s="4"/>
      <c r="DF239" s="4" t="s">
        <v>223</v>
      </c>
      <c r="DG239" s="4"/>
      <c r="DH239" s="615"/>
      <c r="DI239" s="619" t="s">
        <v>223</v>
      </c>
      <c r="DJ239" s="4"/>
      <c r="DK239" s="613"/>
      <c r="DL239" s="4"/>
      <c r="DM239" s="4" t="s">
        <v>223</v>
      </c>
      <c r="DN239" s="4"/>
      <c r="DO239" s="4"/>
      <c r="DP239" s="616"/>
      <c r="DQ239" s="618" t="s">
        <v>223</v>
      </c>
      <c r="DR239" s="4"/>
      <c r="DS239" s="4"/>
      <c r="DT239" s="4"/>
      <c r="DU239" s="4"/>
    </row>
    <row r="240" outlineLevel="1">
      <c r="A240" s="452"/>
      <c r="B240" s="620" t="s">
        <v>251</v>
      </c>
      <c r="W240" s="3"/>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49"/>
      <c r="BP240" s="446" t="s">
        <v>2</v>
      </c>
      <c r="BQ240" s="451"/>
      <c r="BR240" s="4"/>
      <c r="BS240" s="472" t="str">
        <f t="shared" ref="BS240:BT240" si="324">I315</f>
        <v/>
      </c>
      <c r="BT240" s="454" t="str">
        <f t="shared" si="324"/>
        <v/>
      </c>
      <c r="BU240" s="555">
        <f t="shared" ref="BU240:CI240" si="325">O315</f>
        <v>110</v>
      </c>
      <c r="BV240" s="555">
        <f t="shared" si="325"/>
        <v>55</v>
      </c>
      <c r="BW240" s="555">
        <f t="shared" si="325"/>
        <v>55</v>
      </c>
      <c r="BX240" s="555">
        <f t="shared" si="325"/>
        <v>55</v>
      </c>
      <c r="BY240" s="454" t="str">
        <f t="shared" si="325"/>
        <v/>
      </c>
      <c r="BZ240" s="555">
        <f t="shared" si="325"/>
        <v>55</v>
      </c>
      <c r="CA240" s="454" t="str">
        <f t="shared" si="325"/>
        <v/>
      </c>
      <c r="CB240" s="454" t="str">
        <f t="shared" si="325"/>
        <v/>
      </c>
      <c r="CC240" s="555">
        <f t="shared" si="325"/>
        <v>68</v>
      </c>
      <c r="CD240" s="555">
        <f t="shared" si="325"/>
        <v>34</v>
      </c>
      <c r="CE240" s="454" t="str">
        <f t="shared" si="325"/>
        <v/>
      </c>
      <c r="CF240" s="555">
        <f t="shared" si="325"/>
        <v>34</v>
      </c>
      <c r="CG240" s="454" t="str">
        <f t="shared" si="325"/>
        <v/>
      </c>
      <c r="CH240" s="454" t="str">
        <f t="shared" si="325"/>
        <v/>
      </c>
      <c r="CI240" s="454" t="str">
        <f t="shared" si="325"/>
        <v/>
      </c>
      <c r="CJ240" s="2">
        <f t="shared" ref="CJ240:CK240" si="326">D315</f>
        <v>1</v>
      </c>
      <c r="CK240" s="529" t="str">
        <f t="shared" si="326"/>
        <v/>
      </c>
      <c r="CL240" s="556" t="str">
        <f t="shared" si="209"/>
        <v/>
      </c>
      <c r="CM240" s="4"/>
      <c r="CN240" s="613"/>
      <c r="CO240" s="4"/>
      <c r="CP240" s="4" t="s">
        <v>223</v>
      </c>
      <c r="CQ240" s="4"/>
      <c r="CR240" s="615"/>
      <c r="CS240" s="615" t="s">
        <v>223</v>
      </c>
      <c r="CT240" s="4"/>
      <c r="CU240" s="616"/>
      <c r="CV240" s="454"/>
      <c r="CW240" s="616"/>
      <c r="CX240" s="4"/>
      <c r="CY240" s="4" t="s">
        <v>223</v>
      </c>
      <c r="CZ240" s="4"/>
      <c r="DA240" s="4" t="s">
        <v>223</v>
      </c>
      <c r="DB240" s="618"/>
      <c r="DC240" s="4"/>
      <c r="DD240" s="613"/>
      <c r="DE240" s="4"/>
      <c r="DF240" s="4" t="s">
        <v>223</v>
      </c>
      <c r="DG240" s="4"/>
      <c r="DH240" s="615"/>
      <c r="DI240" s="619" t="s">
        <v>223</v>
      </c>
      <c r="DJ240" s="4"/>
      <c r="DK240" s="613"/>
      <c r="DL240" s="4"/>
      <c r="DM240" s="4" t="s">
        <v>223</v>
      </c>
      <c r="DN240" s="4"/>
      <c r="DO240" s="4"/>
      <c r="DP240" s="616"/>
      <c r="DQ240" s="618" t="s">
        <v>223</v>
      </c>
      <c r="DR240" s="4"/>
      <c r="DS240" s="4"/>
      <c r="DT240" s="4"/>
      <c r="DU240" s="4"/>
    </row>
    <row r="241" outlineLevel="1">
      <c r="A241" s="452"/>
      <c r="B241" s="620" t="s">
        <v>252</v>
      </c>
      <c r="W241" s="3"/>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49"/>
      <c r="BP241" s="446" t="s">
        <v>2</v>
      </c>
      <c r="BQ241" s="451"/>
      <c r="BR241" s="4"/>
      <c r="BS241" s="472" t="str">
        <f t="shared" ref="BS241:BT241" si="327">I316</f>
        <v/>
      </c>
      <c r="BT241" s="454" t="str">
        <f t="shared" si="327"/>
        <v/>
      </c>
      <c r="BU241" s="555">
        <f t="shared" ref="BU241:CI241" si="328">O316</f>
        <v>110</v>
      </c>
      <c r="BV241" s="555">
        <f t="shared" si="328"/>
        <v>55</v>
      </c>
      <c r="BW241" s="555">
        <f t="shared" si="328"/>
        <v>55</v>
      </c>
      <c r="BX241" s="555">
        <f t="shared" si="328"/>
        <v>55</v>
      </c>
      <c r="BY241" s="454" t="str">
        <f t="shared" si="328"/>
        <v/>
      </c>
      <c r="BZ241" s="555">
        <f t="shared" si="328"/>
        <v>55</v>
      </c>
      <c r="CA241" s="454" t="str">
        <f t="shared" si="328"/>
        <v/>
      </c>
      <c r="CB241" s="454" t="str">
        <f t="shared" si="328"/>
        <v/>
      </c>
      <c r="CC241" s="555">
        <f t="shared" si="328"/>
        <v>68</v>
      </c>
      <c r="CD241" s="555">
        <f t="shared" si="328"/>
        <v>34</v>
      </c>
      <c r="CE241" s="454" t="str">
        <f t="shared" si="328"/>
        <v/>
      </c>
      <c r="CF241" s="555">
        <f t="shared" si="328"/>
        <v>34</v>
      </c>
      <c r="CG241" s="454" t="str">
        <f t="shared" si="328"/>
        <v/>
      </c>
      <c r="CH241" s="454" t="str">
        <f t="shared" si="328"/>
        <v/>
      </c>
      <c r="CI241" s="454" t="str">
        <f t="shared" si="328"/>
        <v/>
      </c>
      <c r="CJ241" s="2">
        <f t="shared" ref="CJ241:CK241" si="329">D316</f>
        <v>1</v>
      </c>
      <c r="CK241" s="529" t="str">
        <f t="shared" si="329"/>
        <v/>
      </c>
      <c r="CL241" s="556" t="str">
        <f t="shared" si="209"/>
        <v/>
      </c>
      <c r="CM241" s="4"/>
      <c r="CN241" s="613"/>
      <c r="CO241" s="4"/>
      <c r="CP241" s="4" t="s">
        <v>223</v>
      </c>
      <c r="CQ241" s="4"/>
      <c r="CR241" s="615"/>
      <c r="CS241" s="615" t="s">
        <v>223</v>
      </c>
      <c r="CT241" s="4"/>
      <c r="CU241" s="616"/>
      <c r="CV241" s="454"/>
      <c r="CW241" s="616"/>
      <c r="CX241" s="4"/>
      <c r="CY241" s="4" t="s">
        <v>223</v>
      </c>
      <c r="CZ241" s="4"/>
      <c r="DA241" s="4" t="s">
        <v>223</v>
      </c>
      <c r="DB241" s="618"/>
      <c r="DC241" s="4"/>
      <c r="DD241" s="613"/>
      <c r="DE241" s="4"/>
      <c r="DF241" s="4" t="s">
        <v>223</v>
      </c>
      <c r="DG241" s="4"/>
      <c r="DH241" s="615"/>
      <c r="DI241" s="619" t="s">
        <v>223</v>
      </c>
      <c r="DJ241" s="4"/>
      <c r="DK241" s="613"/>
      <c r="DL241" s="4"/>
      <c r="DM241" s="4" t="s">
        <v>223</v>
      </c>
      <c r="DN241" s="4"/>
      <c r="DO241" s="4"/>
      <c r="DP241" s="616"/>
      <c r="DQ241" s="618" t="s">
        <v>223</v>
      </c>
      <c r="DR241" s="4"/>
      <c r="DS241" s="4"/>
      <c r="DT241" s="4"/>
      <c r="DU241" s="4"/>
    </row>
    <row r="242" outlineLevel="1">
      <c r="A242" s="452"/>
      <c r="P242" s="458" t="s">
        <v>253</v>
      </c>
      <c r="W242" s="622" t="s">
        <v>254</v>
      </c>
      <c r="X242" s="623">
        <f>Q245</f>
        <v>0</v>
      </c>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49"/>
      <c r="BP242" s="446" t="s">
        <v>2</v>
      </c>
      <c r="BQ242" s="451"/>
      <c r="BR242" s="4"/>
      <c r="BS242" s="472" t="str">
        <f t="shared" ref="BS242:BT242" si="330">I317</f>
        <v/>
      </c>
      <c r="BT242" s="454" t="str">
        <f t="shared" si="330"/>
        <v/>
      </c>
      <c r="BU242" s="555">
        <f t="shared" ref="BU242:CI242" si="331">O317</f>
        <v>110</v>
      </c>
      <c r="BV242" s="555">
        <f t="shared" si="331"/>
        <v>55</v>
      </c>
      <c r="BW242" s="555">
        <f t="shared" si="331"/>
        <v>55</v>
      </c>
      <c r="BX242" s="555">
        <f t="shared" si="331"/>
        <v>55</v>
      </c>
      <c r="BY242" s="454" t="str">
        <f t="shared" si="331"/>
        <v/>
      </c>
      <c r="BZ242" s="555">
        <f t="shared" si="331"/>
        <v>55</v>
      </c>
      <c r="CA242" s="454" t="str">
        <f t="shared" si="331"/>
        <v/>
      </c>
      <c r="CB242" s="454" t="str">
        <f t="shared" si="331"/>
        <v/>
      </c>
      <c r="CC242" s="555">
        <f t="shared" si="331"/>
        <v>68</v>
      </c>
      <c r="CD242" s="555">
        <f t="shared" si="331"/>
        <v>34</v>
      </c>
      <c r="CE242" s="454" t="str">
        <f t="shared" si="331"/>
        <v/>
      </c>
      <c r="CF242" s="555">
        <f t="shared" si="331"/>
        <v>34</v>
      </c>
      <c r="CG242" s="454" t="str">
        <f t="shared" si="331"/>
        <v/>
      </c>
      <c r="CH242" s="454" t="str">
        <f t="shared" si="331"/>
        <v/>
      </c>
      <c r="CI242" s="454" t="str">
        <f t="shared" si="331"/>
        <v/>
      </c>
      <c r="CJ242" s="2">
        <f t="shared" ref="CJ242:CK242" si="332">D317</f>
        <v>1</v>
      </c>
      <c r="CK242" s="529" t="str">
        <f t="shared" si="332"/>
        <v/>
      </c>
      <c r="CL242" s="556" t="str">
        <f t="shared" si="209"/>
        <v/>
      </c>
      <c r="CM242" s="4"/>
      <c r="CN242" s="613"/>
      <c r="CO242" s="4"/>
      <c r="CP242" s="4" t="s">
        <v>223</v>
      </c>
      <c r="CQ242" s="4"/>
      <c r="CR242" s="615"/>
      <c r="CS242" s="615" t="s">
        <v>223</v>
      </c>
      <c r="CT242" s="4"/>
      <c r="CU242" s="616"/>
      <c r="CV242" s="454"/>
      <c r="CW242" s="616"/>
      <c r="CX242" s="4"/>
      <c r="CY242" s="4" t="s">
        <v>223</v>
      </c>
      <c r="CZ242" s="4"/>
      <c r="DA242" s="4" t="s">
        <v>223</v>
      </c>
      <c r="DB242" s="618"/>
      <c r="DC242" s="4"/>
      <c r="DD242" s="613"/>
      <c r="DE242" s="4"/>
      <c r="DF242" s="4" t="s">
        <v>223</v>
      </c>
      <c r="DG242" s="4"/>
      <c r="DH242" s="615"/>
      <c r="DI242" s="619" t="s">
        <v>223</v>
      </c>
      <c r="DJ242" s="4"/>
      <c r="DK242" s="613"/>
      <c r="DL242" s="4"/>
      <c r="DM242" s="4" t="s">
        <v>223</v>
      </c>
      <c r="DN242" s="4"/>
      <c r="DO242" s="4"/>
      <c r="DP242" s="616"/>
      <c r="DQ242" s="618" t="s">
        <v>223</v>
      </c>
      <c r="DR242" s="4"/>
      <c r="DS242" s="4"/>
      <c r="DT242" s="4"/>
      <c r="DU242" s="4"/>
    </row>
    <row r="243" outlineLevel="1">
      <c r="A243" s="452"/>
      <c r="M243" s="458"/>
      <c r="P243" s="458" t="str">
        <f>D15</f>
        <v>NO</v>
      </c>
      <c r="Q243" s="458"/>
      <c r="R243" s="624" t="str">
        <f>B19</f>
        <v/>
      </c>
      <c r="T243" s="3"/>
      <c r="W243" s="625" t="s">
        <v>203</v>
      </c>
      <c r="X243" s="626">
        <f>sum(X245:X250)</f>
        <v>0</v>
      </c>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49"/>
      <c r="BP243" s="446" t="s">
        <v>2</v>
      </c>
      <c r="BQ243" s="451"/>
      <c r="BR243" s="4"/>
      <c r="BS243" s="472" t="str">
        <f t="shared" ref="BS243:BT243" si="333">I318</f>
        <v/>
      </c>
      <c r="BT243" s="454" t="str">
        <f t="shared" si="333"/>
        <v/>
      </c>
      <c r="BU243" s="555">
        <f t="shared" ref="BU243:CI243" si="334">O318</f>
        <v>110</v>
      </c>
      <c r="BV243" s="555">
        <f t="shared" si="334"/>
        <v>55</v>
      </c>
      <c r="BW243" s="555">
        <f t="shared" si="334"/>
        <v>55</v>
      </c>
      <c r="BX243" s="555">
        <f t="shared" si="334"/>
        <v>55</v>
      </c>
      <c r="BY243" s="454" t="str">
        <f t="shared" si="334"/>
        <v/>
      </c>
      <c r="BZ243" s="555">
        <f t="shared" si="334"/>
        <v>55</v>
      </c>
      <c r="CA243" s="454" t="str">
        <f t="shared" si="334"/>
        <v/>
      </c>
      <c r="CB243" s="454" t="str">
        <f t="shared" si="334"/>
        <v/>
      </c>
      <c r="CC243" s="555">
        <f t="shared" si="334"/>
        <v>68</v>
      </c>
      <c r="CD243" s="555">
        <f t="shared" si="334"/>
        <v>34</v>
      </c>
      <c r="CE243" s="454" t="str">
        <f t="shared" si="334"/>
        <v/>
      </c>
      <c r="CF243" s="555">
        <f t="shared" si="334"/>
        <v>34</v>
      </c>
      <c r="CG243" s="454" t="str">
        <f t="shared" si="334"/>
        <v/>
      </c>
      <c r="CH243" s="454" t="str">
        <f t="shared" si="334"/>
        <v/>
      </c>
      <c r="CI243" s="454" t="str">
        <f t="shared" si="334"/>
        <v/>
      </c>
      <c r="CJ243" s="2">
        <f t="shared" ref="CJ243:CK243" si="335">D318</f>
        <v>1</v>
      </c>
      <c r="CK243" s="529" t="str">
        <f t="shared" si="335"/>
        <v/>
      </c>
      <c r="CL243" s="556" t="str">
        <f t="shared" si="209"/>
        <v/>
      </c>
      <c r="CM243" s="4"/>
      <c r="CN243" s="613"/>
      <c r="CO243" s="4"/>
      <c r="CP243" s="4" t="s">
        <v>223</v>
      </c>
      <c r="CQ243" s="4"/>
      <c r="CR243" s="615"/>
      <c r="CS243" s="615" t="s">
        <v>223</v>
      </c>
      <c r="CT243" s="4"/>
      <c r="CU243" s="616"/>
      <c r="CV243" s="454"/>
      <c r="CW243" s="616"/>
      <c r="CX243" s="4"/>
      <c r="CY243" s="4" t="s">
        <v>223</v>
      </c>
      <c r="CZ243" s="4"/>
      <c r="DA243" s="4" t="s">
        <v>223</v>
      </c>
      <c r="DB243" s="618"/>
      <c r="DC243" s="4"/>
      <c r="DD243" s="613"/>
      <c r="DE243" s="4"/>
      <c r="DF243" s="4" t="s">
        <v>223</v>
      </c>
      <c r="DG243" s="4"/>
      <c r="DH243" s="615"/>
      <c r="DI243" s="619" t="s">
        <v>223</v>
      </c>
      <c r="DJ243" s="4"/>
      <c r="DK243" s="613"/>
      <c r="DL243" s="4"/>
      <c r="DM243" s="4" t="s">
        <v>223</v>
      </c>
      <c r="DN243" s="4"/>
      <c r="DO243" s="4"/>
      <c r="DP243" s="616"/>
      <c r="DQ243" s="618" t="s">
        <v>223</v>
      </c>
      <c r="DR243" s="4"/>
      <c r="DS243" s="4"/>
      <c r="DT243" s="4"/>
      <c r="DU243" s="4"/>
    </row>
    <row r="244" outlineLevel="1">
      <c r="A244" s="452"/>
      <c r="B244" s="99" t="s">
        <v>255</v>
      </c>
      <c r="E244" s="458">
        <v>1.0</v>
      </c>
      <c r="F244" s="2">
        <f t="shared" ref="F244:T244" si="336">E244+1</f>
        <v>2</v>
      </c>
      <c r="G244" s="2">
        <f t="shared" si="336"/>
        <v>3</v>
      </c>
      <c r="H244" s="2">
        <f t="shared" si="336"/>
        <v>4</v>
      </c>
      <c r="I244" s="2">
        <f t="shared" si="336"/>
        <v>5</v>
      </c>
      <c r="J244" s="2">
        <f t="shared" si="336"/>
        <v>6</v>
      </c>
      <c r="K244" s="2">
        <f t="shared" si="336"/>
        <v>7</v>
      </c>
      <c r="L244" s="2">
        <f t="shared" si="336"/>
        <v>8</v>
      </c>
      <c r="M244" s="2">
        <f t="shared" si="336"/>
        <v>9</v>
      </c>
      <c r="N244" s="2">
        <f t="shared" si="336"/>
        <v>10</v>
      </c>
      <c r="O244" s="2">
        <f t="shared" si="336"/>
        <v>11</v>
      </c>
      <c r="P244" s="2">
        <f t="shared" si="336"/>
        <v>12</v>
      </c>
      <c r="Q244" s="2">
        <f t="shared" si="336"/>
        <v>13</v>
      </c>
      <c r="R244" s="2">
        <f t="shared" si="336"/>
        <v>14</v>
      </c>
      <c r="S244" s="2">
        <f t="shared" si="336"/>
        <v>15</v>
      </c>
      <c r="T244" s="3">
        <f t="shared" si="336"/>
        <v>16</v>
      </c>
      <c r="W244" s="627" t="s">
        <v>256</v>
      </c>
      <c r="X244" s="626" t="str">
        <f>X243/Y250</f>
        <v>#DIV/0!</v>
      </c>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49"/>
      <c r="BP244" s="446" t="s">
        <v>2</v>
      </c>
      <c r="BQ244" s="451"/>
      <c r="BR244" s="4"/>
      <c r="BS244" s="472" t="str">
        <f t="shared" ref="BS244:BT244" si="337">I319</f>
        <v/>
      </c>
      <c r="BT244" s="454" t="str">
        <f t="shared" si="337"/>
        <v/>
      </c>
      <c r="BU244" s="555">
        <f t="shared" ref="BU244:CI244" si="338">O319</f>
        <v>110</v>
      </c>
      <c r="BV244" s="555">
        <f t="shared" si="338"/>
        <v>55</v>
      </c>
      <c r="BW244" s="555">
        <f t="shared" si="338"/>
        <v>55</v>
      </c>
      <c r="BX244" s="555">
        <f t="shared" si="338"/>
        <v>55</v>
      </c>
      <c r="BY244" s="454" t="str">
        <f t="shared" si="338"/>
        <v/>
      </c>
      <c r="BZ244" s="555">
        <f t="shared" si="338"/>
        <v>55</v>
      </c>
      <c r="CA244" s="454" t="str">
        <f t="shared" si="338"/>
        <v/>
      </c>
      <c r="CB244" s="454" t="str">
        <f t="shared" si="338"/>
        <v/>
      </c>
      <c r="CC244" s="555">
        <f t="shared" si="338"/>
        <v>68</v>
      </c>
      <c r="CD244" s="555">
        <f t="shared" si="338"/>
        <v>34</v>
      </c>
      <c r="CE244" s="454" t="str">
        <f t="shared" si="338"/>
        <v/>
      </c>
      <c r="CF244" s="555">
        <f t="shared" si="338"/>
        <v>34</v>
      </c>
      <c r="CG244" s="454" t="str">
        <f t="shared" si="338"/>
        <v/>
      </c>
      <c r="CH244" s="454" t="str">
        <f t="shared" si="338"/>
        <v/>
      </c>
      <c r="CI244" s="454" t="str">
        <f t="shared" si="338"/>
        <v/>
      </c>
      <c r="CJ244" s="2">
        <f t="shared" ref="CJ244:CK244" si="339">D319</f>
        <v>1</v>
      </c>
      <c r="CK244" s="529" t="str">
        <f t="shared" si="339"/>
        <v/>
      </c>
      <c r="CL244" s="556" t="str">
        <f t="shared" si="209"/>
        <v/>
      </c>
      <c r="CM244" s="4"/>
      <c r="CN244" s="613"/>
      <c r="CO244" s="4"/>
      <c r="CP244" s="4" t="s">
        <v>223</v>
      </c>
      <c r="CQ244" s="4"/>
      <c r="CR244" s="615"/>
      <c r="CS244" s="615" t="s">
        <v>223</v>
      </c>
      <c r="CT244" s="4"/>
      <c r="CU244" s="616"/>
      <c r="CV244" s="454"/>
      <c r="CW244" s="616"/>
      <c r="CX244" s="4"/>
      <c r="CY244" s="4" t="s">
        <v>223</v>
      </c>
      <c r="CZ244" s="4"/>
      <c r="DA244" s="4" t="s">
        <v>223</v>
      </c>
      <c r="DB244" s="618"/>
      <c r="DC244" s="4"/>
      <c r="DD244" s="613"/>
      <c r="DE244" s="4"/>
      <c r="DF244" s="4" t="s">
        <v>223</v>
      </c>
      <c r="DG244" s="4"/>
      <c r="DH244" s="615"/>
      <c r="DI244" s="619" t="s">
        <v>223</v>
      </c>
      <c r="DJ244" s="4"/>
      <c r="DK244" s="613"/>
      <c r="DL244" s="4"/>
      <c r="DM244" s="4" t="s">
        <v>223</v>
      </c>
      <c r="DN244" s="4"/>
      <c r="DO244" s="4"/>
      <c r="DP244" s="616"/>
      <c r="DQ244" s="618" t="s">
        <v>223</v>
      </c>
      <c r="DR244" s="4"/>
      <c r="DS244" s="4"/>
      <c r="DT244" s="4"/>
      <c r="DU244" s="4"/>
    </row>
    <row r="245" outlineLevel="1">
      <c r="A245" s="452"/>
      <c r="B245" s="620" t="s">
        <v>257</v>
      </c>
      <c r="E245" s="2">
        <f t="shared" ref="E245:E264" si="345">E244+1</f>
        <v>2</v>
      </c>
      <c r="F245" s="628"/>
      <c r="G245" s="629"/>
      <c r="H245" s="629"/>
      <c r="I245" s="629"/>
      <c r="J245" s="629"/>
      <c r="K245" s="629">
        <f t="shared" ref="K245:R245" si="340">sum(K247:K264)</f>
        <v>0</v>
      </c>
      <c r="L245" s="630">
        <f t="shared" si="340"/>
        <v>0</v>
      </c>
      <c r="M245" s="630">
        <f t="shared" si="340"/>
        <v>0</v>
      </c>
      <c r="N245" s="630">
        <f t="shared" si="340"/>
        <v>0</v>
      </c>
      <c r="O245" s="630">
        <f t="shared" si="340"/>
        <v>0</v>
      </c>
      <c r="P245" s="630">
        <f t="shared" si="340"/>
        <v>0</v>
      </c>
      <c r="Q245" s="630">
        <f t="shared" si="340"/>
        <v>0</v>
      </c>
      <c r="R245" s="630">
        <f t="shared" si="340"/>
        <v>0</v>
      </c>
      <c r="S245" s="629">
        <f>iferror(sum(S247:S264),0)</f>
        <v>0</v>
      </c>
      <c r="T245" s="629" t="str">
        <f t="shared" ref="T245:U245" si="341">sum(T247:T264)</f>
        <v>#DIV/0!</v>
      </c>
      <c r="U245" s="631">
        <f t="shared" si="341"/>
        <v>0</v>
      </c>
      <c r="V245" s="632" t="str">
        <f>B19</f>
        <v/>
      </c>
      <c r="W245" s="633" t="str">
        <f>B18</f>
        <v/>
      </c>
      <c r="X245" s="634">
        <f t="shared" ref="X245:X249" si="346">V245*X$242</f>
        <v>0</v>
      </c>
      <c r="Z245" s="525"/>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49"/>
      <c r="BP245" s="446" t="s">
        <v>2</v>
      </c>
      <c r="BQ245" s="451"/>
      <c r="BR245" s="4"/>
      <c r="BS245" s="472" t="str">
        <f t="shared" ref="BS245:BT245" si="342">I320</f>
        <v/>
      </c>
      <c r="BT245" s="454" t="str">
        <f t="shared" si="342"/>
        <v/>
      </c>
      <c r="BU245" s="555">
        <f t="shared" ref="BU245:CI245" si="343">O320</f>
        <v>110</v>
      </c>
      <c r="BV245" s="555">
        <f t="shared" si="343"/>
        <v>55</v>
      </c>
      <c r="BW245" s="555">
        <f t="shared" si="343"/>
        <v>55</v>
      </c>
      <c r="BX245" s="555">
        <f t="shared" si="343"/>
        <v>55</v>
      </c>
      <c r="BY245" s="454" t="str">
        <f t="shared" si="343"/>
        <v/>
      </c>
      <c r="BZ245" s="555">
        <f t="shared" si="343"/>
        <v>55</v>
      </c>
      <c r="CA245" s="454" t="str">
        <f t="shared" si="343"/>
        <v/>
      </c>
      <c r="CB245" s="454" t="str">
        <f t="shared" si="343"/>
        <v/>
      </c>
      <c r="CC245" s="555">
        <f t="shared" si="343"/>
        <v>68</v>
      </c>
      <c r="CD245" s="555">
        <f t="shared" si="343"/>
        <v>34</v>
      </c>
      <c r="CE245" s="454" t="str">
        <f t="shared" si="343"/>
        <v/>
      </c>
      <c r="CF245" s="555">
        <f t="shared" si="343"/>
        <v>34</v>
      </c>
      <c r="CG245" s="454" t="str">
        <f t="shared" si="343"/>
        <v/>
      </c>
      <c r="CH245" s="454" t="str">
        <f t="shared" si="343"/>
        <v/>
      </c>
      <c r="CI245" s="454" t="str">
        <f t="shared" si="343"/>
        <v/>
      </c>
      <c r="CJ245" s="2">
        <f t="shared" ref="CJ245:CK245" si="344">D320</f>
        <v>1</v>
      </c>
      <c r="CK245" s="529" t="str">
        <f t="shared" si="344"/>
        <v/>
      </c>
      <c r="CL245" s="556" t="str">
        <f t="shared" si="209"/>
        <v/>
      </c>
      <c r="CM245" s="4"/>
      <c r="CN245" s="613"/>
      <c r="CO245" s="4"/>
      <c r="CP245" s="4" t="s">
        <v>223</v>
      </c>
      <c r="CQ245" s="4"/>
      <c r="CR245" s="615"/>
      <c r="CS245" s="615" t="s">
        <v>223</v>
      </c>
      <c r="CT245" s="4"/>
      <c r="CU245" s="616"/>
      <c r="CV245" s="454"/>
      <c r="CW245" s="616"/>
      <c r="CX245" s="4"/>
      <c r="CY245" s="4" t="s">
        <v>223</v>
      </c>
      <c r="CZ245" s="4"/>
      <c r="DA245" s="4" t="s">
        <v>223</v>
      </c>
      <c r="DB245" s="618"/>
      <c r="DC245" s="4"/>
      <c r="DD245" s="613"/>
      <c r="DE245" s="4"/>
      <c r="DF245" s="4" t="s">
        <v>223</v>
      </c>
      <c r="DG245" s="4"/>
      <c r="DH245" s="615"/>
      <c r="DI245" s="619" t="s">
        <v>223</v>
      </c>
      <c r="DJ245" s="4"/>
      <c r="DK245" s="613"/>
      <c r="DL245" s="4"/>
      <c r="DM245" s="4" t="s">
        <v>223</v>
      </c>
      <c r="DN245" s="4"/>
      <c r="DO245" s="4"/>
      <c r="DP245" s="616"/>
      <c r="DQ245" s="618" t="s">
        <v>223</v>
      </c>
      <c r="DR245" s="4"/>
      <c r="DS245" s="4"/>
      <c r="DT245" s="4"/>
      <c r="DU245" s="4"/>
    </row>
    <row r="246" outlineLevel="1">
      <c r="A246" s="452"/>
      <c r="B246" s="620" t="s">
        <v>258</v>
      </c>
      <c r="E246" s="2">
        <f t="shared" si="345"/>
        <v>3</v>
      </c>
      <c r="F246" s="635" t="s">
        <v>259</v>
      </c>
      <c r="G246" s="636" t="s">
        <v>260</v>
      </c>
      <c r="H246" s="636" t="s">
        <v>261</v>
      </c>
      <c r="I246" s="636" t="s">
        <v>262</v>
      </c>
      <c r="J246" s="637" t="s">
        <v>263</v>
      </c>
      <c r="K246" s="636" t="s">
        <v>264</v>
      </c>
      <c r="L246" s="636" t="s">
        <v>265</v>
      </c>
      <c r="M246" s="636" t="s">
        <v>266</v>
      </c>
      <c r="N246" s="636" t="s">
        <v>267</v>
      </c>
      <c r="O246" s="636" t="s">
        <v>162</v>
      </c>
      <c r="P246" s="636" t="s">
        <v>268</v>
      </c>
      <c r="Q246" s="636" t="s">
        <v>269</v>
      </c>
      <c r="R246" s="637" t="s">
        <v>270</v>
      </c>
      <c r="S246" s="637" t="s">
        <v>138</v>
      </c>
      <c r="T246" s="637" t="s">
        <v>271</v>
      </c>
      <c r="U246" s="638" t="s">
        <v>272</v>
      </c>
      <c r="V246" s="632" t="str">
        <f>C19</f>
        <v/>
      </c>
      <c r="W246" s="633" t="str">
        <f>C18</f>
        <v/>
      </c>
      <c r="X246" s="634">
        <f t="shared" si="346"/>
        <v>0</v>
      </c>
      <c r="Z246" s="525"/>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49"/>
      <c r="BP246" s="446" t="s">
        <v>2</v>
      </c>
      <c r="BQ246" s="451"/>
      <c r="BR246" s="4"/>
      <c r="BS246" s="472" t="str">
        <f t="shared" ref="BS246:BT246" si="347">I321</f>
        <v/>
      </c>
      <c r="BT246" s="454" t="str">
        <f t="shared" si="347"/>
        <v/>
      </c>
      <c r="BU246" s="555">
        <f t="shared" ref="BU246:CI246" si="348">O321</f>
        <v>110</v>
      </c>
      <c r="BV246" s="555">
        <f t="shared" si="348"/>
        <v>55</v>
      </c>
      <c r="BW246" s="555">
        <f t="shared" si="348"/>
        <v>55</v>
      </c>
      <c r="BX246" s="555">
        <f t="shared" si="348"/>
        <v>55</v>
      </c>
      <c r="BY246" s="454" t="str">
        <f t="shared" si="348"/>
        <v/>
      </c>
      <c r="BZ246" s="555">
        <f t="shared" si="348"/>
        <v>55</v>
      </c>
      <c r="CA246" s="454" t="str">
        <f t="shared" si="348"/>
        <v/>
      </c>
      <c r="CB246" s="454" t="str">
        <f t="shared" si="348"/>
        <v/>
      </c>
      <c r="CC246" s="555">
        <f t="shared" si="348"/>
        <v>68</v>
      </c>
      <c r="CD246" s="555">
        <f t="shared" si="348"/>
        <v>34</v>
      </c>
      <c r="CE246" s="454" t="str">
        <f t="shared" si="348"/>
        <v/>
      </c>
      <c r="CF246" s="555">
        <f t="shared" si="348"/>
        <v>34</v>
      </c>
      <c r="CG246" s="454" t="str">
        <f t="shared" si="348"/>
        <v/>
      </c>
      <c r="CH246" s="454" t="str">
        <f t="shared" si="348"/>
        <v/>
      </c>
      <c r="CI246" s="454" t="str">
        <f t="shared" si="348"/>
        <v/>
      </c>
      <c r="CJ246" s="2">
        <f t="shared" ref="CJ246:CK246" si="349">D321</f>
        <v>1</v>
      </c>
      <c r="CK246" s="529" t="str">
        <f t="shared" si="349"/>
        <v/>
      </c>
      <c r="CL246" s="556" t="str">
        <f t="shared" si="209"/>
        <v/>
      </c>
      <c r="CM246" s="4"/>
      <c r="CN246" s="613"/>
      <c r="CO246" s="4"/>
      <c r="CP246" s="4" t="s">
        <v>223</v>
      </c>
      <c r="CQ246" s="4"/>
      <c r="CR246" s="615"/>
      <c r="CS246" s="615" t="s">
        <v>223</v>
      </c>
      <c r="CT246" s="4"/>
      <c r="CU246" s="616"/>
      <c r="CV246" s="454"/>
      <c r="CW246" s="616"/>
      <c r="CX246" s="4"/>
      <c r="CY246" s="4" t="s">
        <v>223</v>
      </c>
      <c r="CZ246" s="4"/>
      <c r="DA246" s="4" t="s">
        <v>223</v>
      </c>
      <c r="DB246" s="618"/>
      <c r="DC246" s="4"/>
      <c r="DD246" s="613"/>
      <c r="DE246" s="4"/>
      <c r="DF246" s="4" t="s">
        <v>223</v>
      </c>
      <c r="DG246" s="4"/>
      <c r="DH246" s="615"/>
      <c r="DI246" s="619" t="s">
        <v>223</v>
      </c>
      <c r="DJ246" s="4"/>
      <c r="DK246" s="613"/>
      <c r="DL246" s="4"/>
      <c r="DM246" s="4" t="s">
        <v>223</v>
      </c>
      <c r="DN246" s="4"/>
      <c r="DO246" s="4"/>
      <c r="DP246" s="616"/>
      <c r="DQ246" s="618" t="s">
        <v>223</v>
      </c>
      <c r="DR246" s="4"/>
      <c r="DS246" s="4"/>
      <c r="DT246" s="4"/>
      <c r="DU246" s="4"/>
    </row>
    <row r="247" outlineLevel="1">
      <c r="A247" s="452"/>
      <c r="B247" s="620" t="s">
        <v>32</v>
      </c>
      <c r="E247" s="2">
        <f t="shared" si="345"/>
        <v>4</v>
      </c>
      <c r="F247" s="639" t="str">
        <f>D277</f>
        <v/>
      </c>
      <c r="G247" s="640" t="str">
        <f t="shared" ref="G247:G264" si="354">if(F247="","", year(F247))</f>
        <v/>
      </c>
      <c r="H247" s="640" t="str">
        <f t="shared" ref="H247:H264" si="355">if(F247="","",month(F247))</f>
        <v/>
      </c>
      <c r="I247" s="641" t="str">
        <f t="shared" ref="I247:I264" si="356">F247</f>
        <v/>
      </c>
      <c r="J247" s="642" t="str">
        <f t="shared" ref="J247:J264" si="357">G247&amp;H247</f>
        <v/>
      </c>
      <c r="K247" s="640" t="str">
        <f t="shared" ref="K247:K264" si="358">if(I247="","", countif($F$281:$F$684,J247))</f>
        <v/>
      </c>
      <c r="L247" s="323">
        <f t="shared" ref="L247:L248" si="359">sumif($F$281:$F$684,$J247,I$281:I$684)</f>
        <v>0</v>
      </c>
      <c r="M247" s="323">
        <f t="shared" ref="M247:P247" si="350">sumif($F$281:$F$684,$J247,K$281:K$684)</f>
        <v>0</v>
      </c>
      <c r="N247" s="323">
        <f t="shared" si="350"/>
        <v>0</v>
      </c>
      <c r="O247" s="323">
        <f t="shared" si="350"/>
        <v>0</v>
      </c>
      <c r="P247" s="323">
        <f t="shared" si="350"/>
        <v>0</v>
      </c>
      <c r="Q247" s="324">
        <f t="shared" ref="Q247:Q248" si="361">if((L247-M247-N247-O247+P247)&lt;0,0,L247-M247-N247-O247+P247)</f>
        <v>0</v>
      </c>
      <c r="R247" s="323">
        <f t="shared" ref="R247:R264" si="362">sum(P247:Q247,N247,M247)</f>
        <v>0</v>
      </c>
      <c r="S247" s="640" t="str">
        <f t="shared" ref="S247:S264" si="363">X$244*K247</f>
        <v>#DIV/0!</v>
      </c>
      <c r="T247" s="643" t="str">
        <f t="shared" ref="T247:T264" si="364">S247+R247</f>
        <v>#DIV/0!</v>
      </c>
      <c r="U247" s="644">
        <f t="shared" ref="U247:U248" si="365">sumif($F$281:$F$684,$J247,J$281:J$684)</f>
        <v>0</v>
      </c>
      <c r="V247" s="632" t="str">
        <f>D19</f>
        <v/>
      </c>
      <c r="W247" s="633" t="str">
        <f>D18</f>
        <v/>
      </c>
      <c r="X247" s="634">
        <f t="shared" si="346"/>
        <v>0</v>
      </c>
      <c r="Y247" s="525"/>
      <c r="Z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49"/>
      <c r="BP247" s="446" t="s">
        <v>2</v>
      </c>
      <c r="BQ247" s="451"/>
      <c r="BR247" s="4"/>
      <c r="BS247" s="472" t="str">
        <f t="shared" ref="BS247:BT247" si="351">I322</f>
        <v/>
      </c>
      <c r="BT247" s="454" t="str">
        <f t="shared" si="351"/>
        <v/>
      </c>
      <c r="BU247" s="555">
        <f t="shared" ref="BU247:CI247" si="352">O322</f>
        <v>110</v>
      </c>
      <c r="BV247" s="555">
        <f t="shared" si="352"/>
        <v>55</v>
      </c>
      <c r="BW247" s="555">
        <f t="shared" si="352"/>
        <v>55</v>
      </c>
      <c r="BX247" s="555">
        <f t="shared" si="352"/>
        <v>55</v>
      </c>
      <c r="BY247" s="454" t="str">
        <f t="shared" si="352"/>
        <v/>
      </c>
      <c r="BZ247" s="555">
        <f t="shared" si="352"/>
        <v>55</v>
      </c>
      <c r="CA247" s="454" t="str">
        <f t="shared" si="352"/>
        <v/>
      </c>
      <c r="CB247" s="454" t="str">
        <f t="shared" si="352"/>
        <v/>
      </c>
      <c r="CC247" s="555">
        <f t="shared" si="352"/>
        <v>68</v>
      </c>
      <c r="CD247" s="555">
        <f t="shared" si="352"/>
        <v>34</v>
      </c>
      <c r="CE247" s="454" t="str">
        <f t="shared" si="352"/>
        <v/>
      </c>
      <c r="CF247" s="555">
        <f t="shared" si="352"/>
        <v>34</v>
      </c>
      <c r="CG247" s="454" t="str">
        <f t="shared" si="352"/>
        <v/>
      </c>
      <c r="CH247" s="454" t="str">
        <f t="shared" si="352"/>
        <v/>
      </c>
      <c r="CI247" s="454" t="str">
        <f t="shared" si="352"/>
        <v/>
      </c>
      <c r="CJ247" s="2">
        <f t="shared" ref="CJ247:CK247" si="353">D322</f>
        <v>1</v>
      </c>
      <c r="CK247" s="529" t="str">
        <f t="shared" si="353"/>
        <v/>
      </c>
      <c r="CL247" s="556" t="str">
        <f t="shared" si="209"/>
        <v/>
      </c>
      <c r="CM247" s="4"/>
      <c r="CN247" s="613"/>
      <c r="CO247" s="4"/>
      <c r="CP247" s="4" t="s">
        <v>223</v>
      </c>
      <c r="CQ247" s="4"/>
      <c r="CR247" s="615"/>
      <c r="CS247" s="615" t="s">
        <v>223</v>
      </c>
      <c r="CT247" s="4"/>
      <c r="CU247" s="616"/>
      <c r="CV247" s="454"/>
      <c r="CW247" s="616"/>
      <c r="CX247" s="4"/>
      <c r="CY247" s="4" t="s">
        <v>223</v>
      </c>
      <c r="CZ247" s="4"/>
      <c r="DA247" s="4" t="s">
        <v>223</v>
      </c>
      <c r="DB247" s="618"/>
      <c r="DC247" s="4"/>
      <c r="DD247" s="613"/>
      <c r="DE247" s="4"/>
      <c r="DF247" s="4" t="s">
        <v>223</v>
      </c>
      <c r="DG247" s="4"/>
      <c r="DH247" s="615"/>
      <c r="DI247" s="619" t="s">
        <v>223</v>
      </c>
      <c r="DJ247" s="4"/>
      <c r="DK247" s="613"/>
      <c r="DL247" s="4"/>
      <c r="DM247" s="4" t="s">
        <v>223</v>
      </c>
      <c r="DN247" s="4"/>
      <c r="DO247" s="4"/>
      <c r="DP247" s="616"/>
      <c r="DQ247" s="618" t="s">
        <v>223</v>
      </c>
      <c r="DR247" s="4"/>
      <c r="DS247" s="4"/>
      <c r="DT247" s="4"/>
      <c r="DU247" s="4"/>
    </row>
    <row r="248" outlineLevel="1">
      <c r="A248" s="452"/>
      <c r="B248" s="620" t="s">
        <v>273</v>
      </c>
      <c r="E248" s="2">
        <f t="shared" si="345"/>
        <v>5</v>
      </c>
      <c r="F248" s="639" t="str">
        <f t="shared" ref="F248:F264" si="369">if(year(E$270)&amp;month(E$270)=year(E$272)&amp;month(E$272),"", if(F247="","",if(month(F247)=month(E$272),"", eomonth(F247,0)+1)))</f>
        <v/>
      </c>
      <c r="G248" s="640" t="str">
        <f t="shared" si="354"/>
        <v/>
      </c>
      <c r="H248" s="640" t="str">
        <f t="shared" si="355"/>
        <v/>
      </c>
      <c r="I248" s="641" t="str">
        <f t="shared" si="356"/>
        <v/>
      </c>
      <c r="J248" s="642" t="str">
        <f t="shared" si="357"/>
        <v/>
      </c>
      <c r="K248" s="640" t="str">
        <f t="shared" si="358"/>
        <v/>
      </c>
      <c r="L248" s="323">
        <f t="shared" si="359"/>
        <v>0</v>
      </c>
      <c r="M248" s="323">
        <f t="shared" ref="M248:P248" si="360">sumif($F$281:$F$684,$J248,K$281:K$684)</f>
        <v>0</v>
      </c>
      <c r="N248" s="323">
        <f t="shared" si="360"/>
        <v>0</v>
      </c>
      <c r="O248" s="323">
        <f t="shared" si="360"/>
        <v>0</v>
      </c>
      <c r="P248" s="323">
        <f t="shared" si="360"/>
        <v>0</v>
      </c>
      <c r="Q248" s="324">
        <f t="shared" si="361"/>
        <v>0</v>
      </c>
      <c r="R248" s="323">
        <f t="shared" si="362"/>
        <v>0</v>
      </c>
      <c r="S248" s="640" t="str">
        <f t="shared" si="363"/>
        <v>#DIV/0!</v>
      </c>
      <c r="T248" s="643" t="str">
        <f t="shared" si="364"/>
        <v>#DIV/0!</v>
      </c>
      <c r="U248" s="644">
        <f t="shared" si="365"/>
        <v>0</v>
      </c>
      <c r="V248" s="632" t="str">
        <f>E19</f>
        <v/>
      </c>
      <c r="W248" s="645" t="str">
        <f>E18</f>
        <v/>
      </c>
      <c r="X248" s="634">
        <f t="shared" si="346"/>
        <v>0</v>
      </c>
      <c r="Z248" s="646" t="s">
        <v>201</v>
      </c>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49"/>
      <c r="BP248" s="446" t="s">
        <v>2</v>
      </c>
      <c r="BQ248" s="451"/>
      <c r="BR248" s="4"/>
      <c r="BS248" s="472" t="str">
        <f t="shared" ref="BS248:BT248" si="366">I323</f>
        <v/>
      </c>
      <c r="BT248" s="454" t="str">
        <f t="shared" si="366"/>
        <v/>
      </c>
      <c r="BU248" s="555">
        <f t="shared" ref="BU248:CI248" si="367">O323</f>
        <v>110</v>
      </c>
      <c r="BV248" s="555">
        <f t="shared" si="367"/>
        <v>55</v>
      </c>
      <c r="BW248" s="555">
        <f t="shared" si="367"/>
        <v>55</v>
      </c>
      <c r="BX248" s="555">
        <f t="shared" si="367"/>
        <v>55</v>
      </c>
      <c r="BY248" s="454" t="str">
        <f t="shared" si="367"/>
        <v/>
      </c>
      <c r="BZ248" s="555">
        <f t="shared" si="367"/>
        <v>55</v>
      </c>
      <c r="CA248" s="454" t="str">
        <f t="shared" si="367"/>
        <v/>
      </c>
      <c r="CB248" s="454" t="str">
        <f t="shared" si="367"/>
        <v/>
      </c>
      <c r="CC248" s="555">
        <f t="shared" si="367"/>
        <v>68</v>
      </c>
      <c r="CD248" s="555">
        <f t="shared" si="367"/>
        <v>34</v>
      </c>
      <c r="CE248" s="454" t="str">
        <f t="shared" si="367"/>
        <v/>
      </c>
      <c r="CF248" s="555">
        <f t="shared" si="367"/>
        <v>34</v>
      </c>
      <c r="CG248" s="454" t="str">
        <f t="shared" si="367"/>
        <v/>
      </c>
      <c r="CH248" s="454" t="str">
        <f t="shared" si="367"/>
        <v/>
      </c>
      <c r="CI248" s="454" t="str">
        <f t="shared" si="367"/>
        <v/>
      </c>
      <c r="CJ248" s="2">
        <f t="shared" ref="CJ248:CK248" si="368">D323</f>
        <v>1</v>
      </c>
      <c r="CK248" s="529" t="str">
        <f t="shared" si="368"/>
        <v/>
      </c>
      <c r="CL248" s="556" t="str">
        <f t="shared" si="209"/>
        <v/>
      </c>
      <c r="CM248" s="4"/>
      <c r="CN248" s="613"/>
      <c r="CO248" s="4"/>
      <c r="CP248" s="4" t="s">
        <v>223</v>
      </c>
      <c r="CQ248" s="4"/>
      <c r="CR248" s="615"/>
      <c r="CS248" s="615" t="s">
        <v>223</v>
      </c>
      <c r="CT248" s="4"/>
      <c r="CU248" s="616"/>
      <c r="CV248" s="454"/>
      <c r="CW248" s="616"/>
      <c r="CX248" s="4"/>
      <c r="CY248" s="4" t="s">
        <v>223</v>
      </c>
      <c r="CZ248" s="4"/>
      <c r="DA248" s="4" t="s">
        <v>223</v>
      </c>
      <c r="DB248" s="618"/>
      <c r="DC248" s="4"/>
      <c r="DD248" s="613"/>
      <c r="DE248" s="4"/>
      <c r="DF248" s="4" t="s">
        <v>223</v>
      </c>
      <c r="DG248" s="4"/>
      <c r="DH248" s="615"/>
      <c r="DI248" s="619" t="s">
        <v>223</v>
      </c>
      <c r="DJ248" s="4"/>
      <c r="DK248" s="613"/>
      <c r="DL248" s="4"/>
      <c r="DM248" s="4" t="s">
        <v>223</v>
      </c>
      <c r="DN248" s="4"/>
      <c r="DO248" s="4"/>
      <c r="DP248" s="616"/>
      <c r="DQ248" s="618" t="s">
        <v>223</v>
      </c>
      <c r="DR248" s="4"/>
      <c r="DS248" s="4"/>
      <c r="DT248" s="4"/>
      <c r="DU248" s="4"/>
    </row>
    <row r="249" outlineLevel="1">
      <c r="A249" s="452"/>
      <c r="B249" s="620" t="s">
        <v>157</v>
      </c>
      <c r="E249" s="2">
        <f t="shared" si="345"/>
        <v>6</v>
      </c>
      <c r="F249" s="639" t="str">
        <f t="shared" si="369"/>
        <v/>
      </c>
      <c r="G249" s="640" t="str">
        <f t="shared" si="354"/>
        <v/>
      </c>
      <c r="H249" s="640" t="str">
        <f t="shared" si="355"/>
        <v/>
      </c>
      <c r="I249" s="641" t="str">
        <f t="shared" si="356"/>
        <v/>
      </c>
      <c r="J249" s="642" t="str">
        <f t="shared" si="357"/>
        <v/>
      </c>
      <c r="K249" s="640" t="str">
        <f t="shared" si="358"/>
        <v/>
      </c>
      <c r="L249" s="323" t="str">
        <f t="shared" ref="L249:L264" si="373">if(F249="","",sumif($F$281:$F$684,$J249,I$281:I$684))</f>
        <v/>
      </c>
      <c r="M249" s="323" t="str">
        <f t="shared" ref="M249:M264" si="374">if(F249="","",sumif($F$281:$F$684,$J249,K$281:K$684))</f>
        <v/>
      </c>
      <c r="N249" s="323" t="str">
        <f t="shared" ref="N249:N264" si="375">if(F249="","",sumif($F$281:$F$684,$J249,L$281:L$684))</f>
        <v/>
      </c>
      <c r="O249" s="323" t="str">
        <f t="shared" ref="O249:O264" si="376">if(F249="","",sumif($F$281:$F$684,$J249,M$281:M$684))</f>
        <v/>
      </c>
      <c r="P249" s="323" t="str">
        <f t="shared" ref="P249:P264" si="377">if(F249="","",sumif($F$281:$F$684,$J249,N$281:N$684))</f>
        <v/>
      </c>
      <c r="Q249" s="643" t="str">
        <f t="shared" ref="Q249:Q264" si="378">if(F249="","",if((L249-M249-N249-O249+P249)&lt;0,0,L249-M249-N249-O249+P249))</f>
        <v/>
      </c>
      <c r="R249" s="323">
        <f t="shared" si="362"/>
        <v>0</v>
      </c>
      <c r="S249" s="640" t="str">
        <f t="shared" si="363"/>
        <v>#DIV/0!</v>
      </c>
      <c r="T249" s="643" t="str">
        <f t="shared" si="364"/>
        <v>#DIV/0!</v>
      </c>
      <c r="U249" s="644" t="str">
        <f t="shared" ref="U249:U264" si="379">if(F249="","",sumif($F$281:$F$684,$J249,J$281:J$684))</f>
        <v/>
      </c>
      <c r="V249" s="632" t="str">
        <f>F19</f>
        <v/>
      </c>
      <c r="W249" s="645" t="str">
        <f>F18</f>
        <v/>
      </c>
      <c r="X249" s="634">
        <f t="shared" si="346"/>
        <v>0</v>
      </c>
      <c r="Y249" s="4"/>
      <c r="Z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49"/>
      <c r="BP249" s="446" t="s">
        <v>2</v>
      </c>
      <c r="BQ249" s="451"/>
      <c r="BR249" s="4"/>
      <c r="BS249" s="472" t="str">
        <f t="shared" ref="BS249:BT249" si="370">I324</f>
        <v/>
      </c>
      <c r="BT249" s="454" t="str">
        <f t="shared" si="370"/>
        <v/>
      </c>
      <c r="BU249" s="555">
        <f t="shared" ref="BU249:CI249" si="371">O324</f>
        <v>110</v>
      </c>
      <c r="BV249" s="555">
        <f t="shared" si="371"/>
        <v>55</v>
      </c>
      <c r="BW249" s="555">
        <f t="shared" si="371"/>
        <v>55</v>
      </c>
      <c r="BX249" s="555">
        <f t="shared" si="371"/>
        <v>55</v>
      </c>
      <c r="BY249" s="454" t="str">
        <f t="shared" si="371"/>
        <v/>
      </c>
      <c r="BZ249" s="555">
        <f t="shared" si="371"/>
        <v>55</v>
      </c>
      <c r="CA249" s="454" t="str">
        <f t="shared" si="371"/>
        <v/>
      </c>
      <c r="CB249" s="454" t="str">
        <f t="shared" si="371"/>
        <v/>
      </c>
      <c r="CC249" s="555">
        <f t="shared" si="371"/>
        <v>68</v>
      </c>
      <c r="CD249" s="555">
        <f t="shared" si="371"/>
        <v>34</v>
      </c>
      <c r="CE249" s="454" t="str">
        <f t="shared" si="371"/>
        <v/>
      </c>
      <c r="CF249" s="555">
        <f t="shared" si="371"/>
        <v>34</v>
      </c>
      <c r="CG249" s="454" t="str">
        <f t="shared" si="371"/>
        <v/>
      </c>
      <c r="CH249" s="454" t="str">
        <f t="shared" si="371"/>
        <v/>
      </c>
      <c r="CI249" s="454" t="str">
        <f t="shared" si="371"/>
        <v/>
      </c>
      <c r="CJ249" s="2">
        <f t="shared" ref="CJ249:CK249" si="372">D324</f>
        <v>1</v>
      </c>
      <c r="CK249" s="529" t="str">
        <f t="shared" si="372"/>
        <v/>
      </c>
      <c r="CL249" s="556" t="str">
        <f t="shared" si="209"/>
        <v/>
      </c>
      <c r="CM249" s="4"/>
      <c r="CN249" s="613"/>
      <c r="CO249" s="4"/>
      <c r="CP249" s="4" t="s">
        <v>223</v>
      </c>
      <c r="CQ249" s="4"/>
      <c r="CR249" s="615"/>
      <c r="CS249" s="615" t="s">
        <v>223</v>
      </c>
      <c r="CT249" s="4"/>
      <c r="CU249" s="616"/>
      <c r="CV249" s="454"/>
      <c r="CW249" s="616"/>
      <c r="CX249" s="4"/>
      <c r="CY249" s="4" t="s">
        <v>223</v>
      </c>
      <c r="CZ249" s="4"/>
      <c r="DA249" s="4" t="s">
        <v>223</v>
      </c>
      <c r="DB249" s="618"/>
      <c r="DC249" s="4"/>
      <c r="DD249" s="613"/>
      <c r="DE249" s="4"/>
      <c r="DF249" s="4" t="s">
        <v>223</v>
      </c>
      <c r="DG249" s="4"/>
      <c r="DH249" s="615"/>
      <c r="DI249" s="619" t="s">
        <v>223</v>
      </c>
      <c r="DJ249" s="4"/>
      <c r="DK249" s="613"/>
      <c r="DL249" s="4"/>
      <c r="DM249" s="4" t="s">
        <v>223</v>
      </c>
      <c r="DN249" s="4"/>
      <c r="DO249" s="4"/>
      <c r="DP249" s="616"/>
      <c r="DQ249" s="618" t="s">
        <v>223</v>
      </c>
      <c r="DR249" s="4"/>
      <c r="DS249" s="4"/>
      <c r="DT249" s="4"/>
      <c r="DU249" s="4"/>
    </row>
    <row r="250" outlineLevel="1">
      <c r="A250" s="452"/>
      <c r="B250" s="620" t="s">
        <v>274</v>
      </c>
      <c r="E250" s="2">
        <f t="shared" si="345"/>
        <v>7</v>
      </c>
      <c r="F250" s="639" t="str">
        <f t="shared" si="369"/>
        <v/>
      </c>
      <c r="G250" s="640" t="str">
        <f t="shared" si="354"/>
        <v/>
      </c>
      <c r="H250" s="640" t="str">
        <f t="shared" si="355"/>
        <v/>
      </c>
      <c r="I250" s="641" t="str">
        <f t="shared" si="356"/>
        <v/>
      </c>
      <c r="J250" s="642" t="str">
        <f t="shared" si="357"/>
        <v/>
      </c>
      <c r="K250" s="640" t="str">
        <f t="shared" si="358"/>
        <v/>
      </c>
      <c r="L250" s="323" t="str">
        <f t="shared" si="373"/>
        <v/>
      </c>
      <c r="M250" s="323" t="str">
        <f t="shared" si="374"/>
        <v/>
      </c>
      <c r="N250" s="323" t="str">
        <f t="shared" si="375"/>
        <v/>
      </c>
      <c r="O250" s="323" t="str">
        <f t="shared" si="376"/>
        <v/>
      </c>
      <c r="P250" s="323" t="str">
        <f t="shared" si="377"/>
        <v/>
      </c>
      <c r="Q250" s="643" t="str">
        <f t="shared" si="378"/>
        <v/>
      </c>
      <c r="R250" s="323">
        <f t="shared" si="362"/>
        <v>0</v>
      </c>
      <c r="S250" s="640" t="str">
        <f t="shared" si="363"/>
        <v>#DIV/0!</v>
      </c>
      <c r="T250" s="643" t="str">
        <f t="shared" si="364"/>
        <v>#DIV/0!</v>
      </c>
      <c r="U250" s="644" t="str">
        <f t="shared" si="379"/>
        <v/>
      </c>
      <c r="V250" s="647" t="str">
        <f>G19</f>
        <v>#DIV/0!</v>
      </c>
      <c r="W250" s="648" t="str">
        <f>G18</f>
        <v/>
      </c>
      <c r="X250" s="649">
        <f>iferror((V250*Y250),0)</f>
        <v>0</v>
      </c>
      <c r="Y250" s="650">
        <f>sum(K247:K264)</f>
        <v>0</v>
      </c>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49"/>
      <c r="BP250" s="446" t="s">
        <v>2</v>
      </c>
      <c r="BQ250" s="451"/>
      <c r="BR250" s="4"/>
      <c r="BS250" s="472" t="str">
        <f t="shared" ref="BS250:BT250" si="380">I325</f>
        <v/>
      </c>
      <c r="BT250" s="454" t="str">
        <f t="shared" si="380"/>
        <v/>
      </c>
      <c r="BU250" s="555">
        <f t="shared" ref="BU250:CI250" si="381">O325</f>
        <v>110</v>
      </c>
      <c r="BV250" s="555">
        <f t="shared" si="381"/>
        <v>55</v>
      </c>
      <c r="BW250" s="555">
        <f t="shared" si="381"/>
        <v>55</v>
      </c>
      <c r="BX250" s="555">
        <f t="shared" si="381"/>
        <v>55</v>
      </c>
      <c r="BY250" s="454" t="str">
        <f t="shared" si="381"/>
        <v/>
      </c>
      <c r="BZ250" s="555">
        <f t="shared" si="381"/>
        <v>55</v>
      </c>
      <c r="CA250" s="454" t="str">
        <f t="shared" si="381"/>
        <v/>
      </c>
      <c r="CB250" s="454" t="str">
        <f t="shared" si="381"/>
        <v/>
      </c>
      <c r="CC250" s="555">
        <f t="shared" si="381"/>
        <v>68</v>
      </c>
      <c r="CD250" s="555">
        <f t="shared" si="381"/>
        <v>34</v>
      </c>
      <c r="CE250" s="454" t="str">
        <f t="shared" si="381"/>
        <v/>
      </c>
      <c r="CF250" s="555">
        <f t="shared" si="381"/>
        <v>34</v>
      </c>
      <c r="CG250" s="454" t="str">
        <f t="shared" si="381"/>
        <v/>
      </c>
      <c r="CH250" s="454" t="str">
        <f t="shared" si="381"/>
        <v/>
      </c>
      <c r="CI250" s="454" t="str">
        <f t="shared" si="381"/>
        <v/>
      </c>
      <c r="CJ250" s="2">
        <f t="shared" ref="CJ250:CK250" si="382">D325</f>
        <v>1</v>
      </c>
      <c r="CK250" s="529" t="str">
        <f t="shared" si="382"/>
        <v/>
      </c>
      <c r="CL250" s="556" t="str">
        <f t="shared" si="209"/>
        <v/>
      </c>
      <c r="CM250" s="4"/>
      <c r="CN250" s="613"/>
      <c r="CO250" s="4"/>
      <c r="CP250" s="4" t="s">
        <v>223</v>
      </c>
      <c r="CQ250" s="4"/>
      <c r="CR250" s="615"/>
      <c r="CS250" s="615" t="s">
        <v>223</v>
      </c>
      <c r="CT250" s="4"/>
      <c r="CU250" s="616"/>
      <c r="CV250" s="454"/>
      <c r="CW250" s="616"/>
      <c r="CX250" s="4"/>
      <c r="CY250" s="4" t="s">
        <v>223</v>
      </c>
      <c r="CZ250" s="4"/>
      <c r="DA250" s="4" t="s">
        <v>223</v>
      </c>
      <c r="DB250" s="618"/>
      <c r="DC250" s="4"/>
      <c r="DD250" s="613"/>
      <c r="DE250" s="4"/>
      <c r="DF250" s="4" t="s">
        <v>223</v>
      </c>
      <c r="DG250" s="4"/>
      <c r="DH250" s="615"/>
      <c r="DI250" s="619" t="s">
        <v>223</v>
      </c>
      <c r="DJ250" s="4"/>
      <c r="DK250" s="613"/>
      <c r="DL250" s="4"/>
      <c r="DM250" s="4" t="s">
        <v>223</v>
      </c>
      <c r="DN250" s="4"/>
      <c r="DO250" s="4"/>
      <c r="DP250" s="616"/>
      <c r="DQ250" s="618" t="s">
        <v>223</v>
      </c>
      <c r="DR250" s="4"/>
      <c r="DS250" s="4"/>
      <c r="DT250" s="4"/>
      <c r="DU250" s="4"/>
    </row>
    <row r="251" outlineLevel="1">
      <c r="A251" s="452"/>
      <c r="B251" s="620" t="s">
        <v>275</v>
      </c>
      <c r="E251" s="2">
        <f t="shared" si="345"/>
        <v>8</v>
      </c>
      <c r="F251" s="639" t="str">
        <f t="shared" si="369"/>
        <v/>
      </c>
      <c r="G251" s="640" t="str">
        <f t="shared" si="354"/>
        <v/>
      </c>
      <c r="H251" s="640" t="str">
        <f t="shared" si="355"/>
        <v/>
      </c>
      <c r="I251" s="641" t="str">
        <f t="shared" si="356"/>
        <v/>
      </c>
      <c r="J251" s="642" t="str">
        <f t="shared" si="357"/>
        <v/>
      </c>
      <c r="K251" s="640" t="str">
        <f t="shared" si="358"/>
        <v/>
      </c>
      <c r="L251" s="323" t="str">
        <f t="shared" si="373"/>
        <v/>
      </c>
      <c r="M251" s="323" t="str">
        <f t="shared" si="374"/>
        <v/>
      </c>
      <c r="N251" s="323" t="str">
        <f t="shared" si="375"/>
        <v/>
      </c>
      <c r="O251" s="323" t="str">
        <f t="shared" si="376"/>
        <v/>
      </c>
      <c r="P251" s="323" t="str">
        <f t="shared" si="377"/>
        <v/>
      </c>
      <c r="Q251" s="643" t="str">
        <f t="shared" si="378"/>
        <v/>
      </c>
      <c r="R251" s="323">
        <f t="shared" si="362"/>
        <v>0</v>
      </c>
      <c r="S251" s="640" t="str">
        <f t="shared" si="363"/>
        <v>#DIV/0!</v>
      </c>
      <c r="T251" s="643" t="str">
        <f t="shared" si="364"/>
        <v>#DIV/0!</v>
      </c>
      <c r="U251" s="644" t="str">
        <f t="shared" si="379"/>
        <v/>
      </c>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49"/>
      <c r="BP251" s="446" t="s">
        <v>2</v>
      </c>
      <c r="BQ251" s="451"/>
      <c r="BR251" s="4"/>
      <c r="BS251" s="472" t="str">
        <f t="shared" ref="BS251:BT251" si="383">I326</f>
        <v/>
      </c>
      <c r="BT251" s="454" t="str">
        <f t="shared" si="383"/>
        <v/>
      </c>
      <c r="BU251" s="555">
        <f t="shared" ref="BU251:CI251" si="384">O326</f>
        <v>110</v>
      </c>
      <c r="BV251" s="555">
        <f t="shared" si="384"/>
        <v>55</v>
      </c>
      <c r="BW251" s="555">
        <f t="shared" si="384"/>
        <v>55</v>
      </c>
      <c r="BX251" s="555">
        <f t="shared" si="384"/>
        <v>55</v>
      </c>
      <c r="BY251" s="454" t="str">
        <f t="shared" si="384"/>
        <v/>
      </c>
      <c r="BZ251" s="555">
        <f t="shared" si="384"/>
        <v>55</v>
      </c>
      <c r="CA251" s="454" t="str">
        <f t="shared" si="384"/>
        <v/>
      </c>
      <c r="CB251" s="454" t="str">
        <f t="shared" si="384"/>
        <v/>
      </c>
      <c r="CC251" s="555">
        <f t="shared" si="384"/>
        <v>68</v>
      </c>
      <c r="CD251" s="555">
        <f t="shared" si="384"/>
        <v>34</v>
      </c>
      <c r="CE251" s="454" t="str">
        <f t="shared" si="384"/>
        <v/>
      </c>
      <c r="CF251" s="555">
        <f t="shared" si="384"/>
        <v>34</v>
      </c>
      <c r="CG251" s="454" t="str">
        <f t="shared" si="384"/>
        <v/>
      </c>
      <c r="CH251" s="454" t="str">
        <f t="shared" si="384"/>
        <v/>
      </c>
      <c r="CI251" s="454" t="str">
        <f t="shared" si="384"/>
        <v/>
      </c>
      <c r="CJ251" s="2">
        <f t="shared" ref="CJ251:CK251" si="385">D326</f>
        <v>1</v>
      </c>
      <c r="CK251" s="529" t="str">
        <f t="shared" si="385"/>
        <v/>
      </c>
      <c r="CL251" s="556" t="str">
        <f t="shared" si="209"/>
        <v/>
      </c>
      <c r="CM251" s="4"/>
      <c r="CN251" s="613"/>
      <c r="CO251" s="4"/>
      <c r="CP251" s="4" t="s">
        <v>223</v>
      </c>
      <c r="CQ251" s="4"/>
      <c r="CR251" s="615"/>
      <c r="CS251" s="615" t="s">
        <v>223</v>
      </c>
      <c r="CT251" s="4"/>
      <c r="CU251" s="616"/>
      <c r="CV251" s="454"/>
      <c r="CW251" s="616"/>
      <c r="CX251" s="4"/>
      <c r="CY251" s="4" t="s">
        <v>223</v>
      </c>
      <c r="CZ251" s="4"/>
      <c r="DA251" s="4" t="s">
        <v>223</v>
      </c>
      <c r="DB251" s="618"/>
      <c r="DC251" s="4"/>
      <c r="DD251" s="613"/>
      <c r="DE251" s="4"/>
      <c r="DF251" s="4" t="s">
        <v>223</v>
      </c>
      <c r="DG251" s="4"/>
      <c r="DH251" s="615"/>
      <c r="DI251" s="619" t="s">
        <v>223</v>
      </c>
      <c r="DJ251" s="4"/>
      <c r="DK251" s="613"/>
      <c r="DL251" s="4"/>
      <c r="DM251" s="4" t="s">
        <v>223</v>
      </c>
      <c r="DN251" s="4"/>
      <c r="DO251" s="4"/>
      <c r="DP251" s="616"/>
      <c r="DQ251" s="618" t="s">
        <v>223</v>
      </c>
      <c r="DR251" s="4"/>
      <c r="DS251" s="4"/>
      <c r="DT251" s="4"/>
      <c r="DU251" s="4"/>
    </row>
    <row r="252" outlineLevel="1">
      <c r="A252" s="452"/>
      <c r="B252" s="620" t="s">
        <v>276</v>
      </c>
      <c r="E252" s="2">
        <f t="shared" si="345"/>
        <v>9</v>
      </c>
      <c r="F252" s="639" t="str">
        <f t="shared" si="369"/>
        <v/>
      </c>
      <c r="G252" s="640" t="str">
        <f t="shared" si="354"/>
        <v/>
      </c>
      <c r="H252" s="640" t="str">
        <f t="shared" si="355"/>
        <v/>
      </c>
      <c r="I252" s="641" t="str">
        <f t="shared" si="356"/>
        <v/>
      </c>
      <c r="J252" s="642" t="str">
        <f t="shared" si="357"/>
        <v/>
      </c>
      <c r="K252" s="640" t="str">
        <f t="shared" si="358"/>
        <v/>
      </c>
      <c r="L252" s="323" t="str">
        <f t="shared" si="373"/>
        <v/>
      </c>
      <c r="M252" s="323" t="str">
        <f t="shared" si="374"/>
        <v/>
      </c>
      <c r="N252" s="323" t="str">
        <f t="shared" si="375"/>
        <v/>
      </c>
      <c r="O252" s="323" t="str">
        <f t="shared" si="376"/>
        <v/>
      </c>
      <c r="P252" s="323" t="str">
        <f t="shared" si="377"/>
        <v/>
      </c>
      <c r="Q252" s="643" t="str">
        <f t="shared" si="378"/>
        <v/>
      </c>
      <c r="R252" s="323">
        <f t="shared" si="362"/>
        <v>0</v>
      </c>
      <c r="S252" s="640" t="str">
        <f t="shared" si="363"/>
        <v>#DIV/0!</v>
      </c>
      <c r="T252" s="643" t="str">
        <f t="shared" si="364"/>
        <v>#DIV/0!</v>
      </c>
      <c r="U252" s="644" t="str">
        <f t="shared" si="379"/>
        <v/>
      </c>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49"/>
      <c r="BP252" s="446" t="s">
        <v>2</v>
      </c>
      <c r="BQ252" s="451"/>
      <c r="BR252" s="4"/>
      <c r="BS252" s="472" t="str">
        <f t="shared" ref="BS252:BT252" si="386">I327</f>
        <v/>
      </c>
      <c r="BT252" s="454" t="str">
        <f t="shared" si="386"/>
        <v/>
      </c>
      <c r="BU252" s="555">
        <f t="shared" ref="BU252:CI252" si="387">O327</f>
        <v>110</v>
      </c>
      <c r="BV252" s="555">
        <f t="shared" si="387"/>
        <v>55</v>
      </c>
      <c r="BW252" s="555">
        <f t="shared" si="387"/>
        <v>55</v>
      </c>
      <c r="BX252" s="555">
        <f t="shared" si="387"/>
        <v>55</v>
      </c>
      <c r="BY252" s="454" t="str">
        <f t="shared" si="387"/>
        <v/>
      </c>
      <c r="BZ252" s="555">
        <f t="shared" si="387"/>
        <v>55</v>
      </c>
      <c r="CA252" s="454" t="str">
        <f t="shared" si="387"/>
        <v/>
      </c>
      <c r="CB252" s="454" t="str">
        <f t="shared" si="387"/>
        <v/>
      </c>
      <c r="CC252" s="555">
        <f t="shared" si="387"/>
        <v>68</v>
      </c>
      <c r="CD252" s="555">
        <f t="shared" si="387"/>
        <v>34</v>
      </c>
      <c r="CE252" s="454" t="str">
        <f t="shared" si="387"/>
        <v/>
      </c>
      <c r="CF252" s="555">
        <f t="shared" si="387"/>
        <v>34</v>
      </c>
      <c r="CG252" s="454" t="str">
        <f t="shared" si="387"/>
        <v/>
      </c>
      <c r="CH252" s="454" t="str">
        <f t="shared" si="387"/>
        <v/>
      </c>
      <c r="CI252" s="454" t="str">
        <f t="shared" si="387"/>
        <v/>
      </c>
      <c r="CJ252" s="2">
        <f t="shared" ref="CJ252:CK252" si="388">D327</f>
        <v>1</v>
      </c>
      <c r="CK252" s="529" t="str">
        <f t="shared" si="388"/>
        <v/>
      </c>
      <c r="CL252" s="556" t="str">
        <f t="shared" si="209"/>
        <v/>
      </c>
      <c r="CM252" s="4"/>
      <c r="CN252" s="613"/>
      <c r="CO252" s="4"/>
      <c r="CP252" s="4" t="s">
        <v>223</v>
      </c>
      <c r="CQ252" s="4"/>
      <c r="CR252" s="615"/>
      <c r="CS252" s="615" t="s">
        <v>223</v>
      </c>
      <c r="CT252" s="4"/>
      <c r="CU252" s="616"/>
      <c r="CV252" s="454"/>
      <c r="CW252" s="616"/>
      <c r="CX252" s="4"/>
      <c r="CY252" s="4" t="s">
        <v>223</v>
      </c>
      <c r="CZ252" s="4"/>
      <c r="DA252" s="4" t="s">
        <v>223</v>
      </c>
      <c r="DB252" s="618"/>
      <c r="DC252" s="4"/>
      <c r="DD252" s="613"/>
      <c r="DE252" s="4"/>
      <c r="DF252" s="4" t="s">
        <v>223</v>
      </c>
      <c r="DG252" s="4"/>
      <c r="DH252" s="615"/>
      <c r="DI252" s="619" t="s">
        <v>223</v>
      </c>
      <c r="DJ252" s="4"/>
      <c r="DK252" s="613"/>
      <c r="DL252" s="4"/>
      <c r="DM252" s="4" t="s">
        <v>223</v>
      </c>
      <c r="DN252" s="4"/>
      <c r="DO252" s="4"/>
      <c r="DP252" s="616"/>
      <c r="DQ252" s="618" t="s">
        <v>223</v>
      </c>
      <c r="DR252" s="4"/>
      <c r="DS252" s="4"/>
      <c r="DT252" s="4"/>
      <c r="DU252" s="4"/>
    </row>
    <row r="253" outlineLevel="1">
      <c r="A253" s="452"/>
      <c r="B253" s="620" t="s">
        <v>277</v>
      </c>
      <c r="E253" s="2">
        <f t="shared" si="345"/>
        <v>10</v>
      </c>
      <c r="F253" s="639" t="str">
        <f t="shared" si="369"/>
        <v/>
      </c>
      <c r="G253" s="640" t="str">
        <f t="shared" si="354"/>
        <v/>
      </c>
      <c r="H253" s="640" t="str">
        <f t="shared" si="355"/>
        <v/>
      </c>
      <c r="I253" s="641" t="str">
        <f t="shared" si="356"/>
        <v/>
      </c>
      <c r="J253" s="642" t="str">
        <f t="shared" si="357"/>
        <v/>
      </c>
      <c r="K253" s="640" t="str">
        <f t="shared" si="358"/>
        <v/>
      </c>
      <c r="L253" s="323" t="str">
        <f t="shared" si="373"/>
        <v/>
      </c>
      <c r="M253" s="323" t="str">
        <f t="shared" si="374"/>
        <v/>
      </c>
      <c r="N253" s="323" t="str">
        <f t="shared" si="375"/>
        <v/>
      </c>
      <c r="O253" s="323" t="str">
        <f t="shared" si="376"/>
        <v/>
      </c>
      <c r="P253" s="323" t="str">
        <f t="shared" si="377"/>
        <v/>
      </c>
      <c r="Q253" s="643" t="str">
        <f t="shared" si="378"/>
        <v/>
      </c>
      <c r="R253" s="323">
        <f t="shared" si="362"/>
        <v>0</v>
      </c>
      <c r="S253" s="640" t="str">
        <f t="shared" si="363"/>
        <v>#DIV/0!</v>
      </c>
      <c r="T253" s="643" t="str">
        <f t="shared" si="364"/>
        <v>#DIV/0!</v>
      </c>
      <c r="U253" s="644" t="str">
        <f t="shared" si="379"/>
        <v/>
      </c>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49"/>
      <c r="BP253" s="446" t="s">
        <v>2</v>
      </c>
      <c r="BQ253" s="451"/>
      <c r="BR253" s="4"/>
      <c r="BS253" s="472" t="str">
        <f t="shared" ref="BS253:BT253" si="389">I328</f>
        <v/>
      </c>
      <c r="BT253" s="454" t="str">
        <f t="shared" si="389"/>
        <v/>
      </c>
      <c r="BU253" s="555">
        <f t="shared" ref="BU253:CI253" si="390">O328</f>
        <v>110</v>
      </c>
      <c r="BV253" s="555">
        <f t="shared" si="390"/>
        <v>55</v>
      </c>
      <c r="BW253" s="555">
        <f t="shared" si="390"/>
        <v>55</v>
      </c>
      <c r="BX253" s="555">
        <f t="shared" si="390"/>
        <v>55</v>
      </c>
      <c r="BY253" s="454" t="str">
        <f t="shared" si="390"/>
        <v/>
      </c>
      <c r="BZ253" s="555">
        <f t="shared" si="390"/>
        <v>55</v>
      </c>
      <c r="CA253" s="454" t="str">
        <f t="shared" si="390"/>
        <v/>
      </c>
      <c r="CB253" s="454" t="str">
        <f t="shared" si="390"/>
        <v/>
      </c>
      <c r="CC253" s="555">
        <f t="shared" si="390"/>
        <v>68</v>
      </c>
      <c r="CD253" s="555">
        <f t="shared" si="390"/>
        <v>34</v>
      </c>
      <c r="CE253" s="454" t="str">
        <f t="shared" si="390"/>
        <v/>
      </c>
      <c r="CF253" s="555">
        <f t="shared" si="390"/>
        <v>34</v>
      </c>
      <c r="CG253" s="454" t="str">
        <f t="shared" si="390"/>
        <v/>
      </c>
      <c r="CH253" s="454" t="str">
        <f t="shared" si="390"/>
        <v/>
      </c>
      <c r="CI253" s="454" t="str">
        <f t="shared" si="390"/>
        <v/>
      </c>
      <c r="CJ253" s="2">
        <f t="shared" ref="CJ253:CK253" si="391">D328</f>
        <v>1</v>
      </c>
      <c r="CK253" s="529" t="str">
        <f t="shared" si="391"/>
        <v/>
      </c>
      <c r="CL253" s="556" t="str">
        <f t="shared" si="209"/>
        <v/>
      </c>
      <c r="CM253" s="4"/>
      <c r="CN253" s="613"/>
      <c r="CO253" s="4"/>
      <c r="CP253" s="4" t="s">
        <v>223</v>
      </c>
      <c r="CQ253" s="614"/>
      <c r="CR253" s="615"/>
      <c r="CS253" s="615" t="s">
        <v>223</v>
      </c>
      <c r="CT253" s="4"/>
      <c r="CU253" s="616"/>
      <c r="CV253" s="454"/>
      <c r="CW253" s="616"/>
      <c r="CX253" s="617"/>
      <c r="CY253" s="4" t="s">
        <v>223</v>
      </c>
      <c r="CZ253" s="4"/>
      <c r="DA253" s="4" t="s">
        <v>223</v>
      </c>
      <c r="DB253" s="618"/>
      <c r="DC253" s="4"/>
      <c r="DD253" s="613"/>
      <c r="DE253" s="4"/>
      <c r="DF253" s="4" t="s">
        <v>223</v>
      </c>
      <c r="DG253" s="614"/>
      <c r="DH253" s="615"/>
      <c r="DI253" s="619" t="s">
        <v>223</v>
      </c>
      <c r="DJ253" s="4"/>
      <c r="DK253" s="613"/>
      <c r="DL253" s="4"/>
      <c r="DM253" s="4" t="s">
        <v>223</v>
      </c>
      <c r="DN253" s="614"/>
      <c r="DO253" s="4"/>
      <c r="DP253" s="616"/>
      <c r="DQ253" s="618" t="s">
        <v>223</v>
      </c>
      <c r="DR253" s="4"/>
      <c r="DS253" s="4"/>
      <c r="DT253" s="4"/>
      <c r="DU253" s="4"/>
    </row>
    <row r="254" outlineLevel="1">
      <c r="A254" s="452"/>
      <c r="E254" s="2">
        <f t="shared" si="345"/>
        <v>11</v>
      </c>
      <c r="F254" s="639" t="str">
        <f t="shared" si="369"/>
        <v/>
      </c>
      <c r="G254" s="640" t="str">
        <f t="shared" si="354"/>
        <v/>
      </c>
      <c r="H254" s="640" t="str">
        <f t="shared" si="355"/>
        <v/>
      </c>
      <c r="I254" s="641" t="str">
        <f t="shared" si="356"/>
        <v/>
      </c>
      <c r="J254" s="642" t="str">
        <f t="shared" si="357"/>
        <v/>
      </c>
      <c r="K254" s="640" t="str">
        <f t="shared" si="358"/>
        <v/>
      </c>
      <c r="L254" s="323" t="str">
        <f t="shared" si="373"/>
        <v/>
      </c>
      <c r="M254" s="323" t="str">
        <f t="shared" si="374"/>
        <v/>
      </c>
      <c r="N254" s="323" t="str">
        <f t="shared" si="375"/>
        <v/>
      </c>
      <c r="O254" s="323" t="str">
        <f t="shared" si="376"/>
        <v/>
      </c>
      <c r="P254" s="323" t="str">
        <f t="shared" si="377"/>
        <v/>
      </c>
      <c r="Q254" s="643" t="str">
        <f t="shared" si="378"/>
        <v/>
      </c>
      <c r="R254" s="323">
        <f t="shared" si="362"/>
        <v>0</v>
      </c>
      <c r="S254" s="640" t="str">
        <f t="shared" si="363"/>
        <v>#DIV/0!</v>
      </c>
      <c r="T254" s="643" t="str">
        <f t="shared" si="364"/>
        <v>#DIV/0!</v>
      </c>
      <c r="U254" s="644" t="str">
        <f t="shared" si="379"/>
        <v/>
      </c>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49"/>
      <c r="BP254" s="446" t="s">
        <v>2</v>
      </c>
      <c r="BQ254" s="451"/>
      <c r="BR254" s="4"/>
      <c r="BS254" s="472" t="str">
        <f t="shared" ref="BS254:BT254" si="392">I329</f>
        <v/>
      </c>
      <c r="BT254" s="454" t="str">
        <f t="shared" si="392"/>
        <v/>
      </c>
      <c r="BU254" s="555">
        <f t="shared" ref="BU254:CI254" si="393">O329</f>
        <v>110</v>
      </c>
      <c r="BV254" s="555">
        <f t="shared" si="393"/>
        <v>55</v>
      </c>
      <c r="BW254" s="555">
        <f t="shared" si="393"/>
        <v>55</v>
      </c>
      <c r="BX254" s="555">
        <f t="shared" si="393"/>
        <v>55</v>
      </c>
      <c r="BY254" s="454" t="str">
        <f t="shared" si="393"/>
        <v/>
      </c>
      <c r="BZ254" s="555">
        <f t="shared" si="393"/>
        <v>55</v>
      </c>
      <c r="CA254" s="454" t="str">
        <f t="shared" si="393"/>
        <v/>
      </c>
      <c r="CB254" s="454" t="str">
        <f t="shared" si="393"/>
        <v/>
      </c>
      <c r="CC254" s="555">
        <f t="shared" si="393"/>
        <v>68</v>
      </c>
      <c r="CD254" s="555">
        <f t="shared" si="393"/>
        <v>34</v>
      </c>
      <c r="CE254" s="454" t="str">
        <f t="shared" si="393"/>
        <v/>
      </c>
      <c r="CF254" s="555">
        <f t="shared" si="393"/>
        <v>34</v>
      </c>
      <c r="CG254" s="454" t="str">
        <f t="shared" si="393"/>
        <v/>
      </c>
      <c r="CH254" s="454" t="str">
        <f t="shared" si="393"/>
        <v/>
      </c>
      <c r="CI254" s="454" t="str">
        <f t="shared" si="393"/>
        <v/>
      </c>
      <c r="CJ254" s="2">
        <f t="shared" ref="CJ254:CK254" si="394">D329</f>
        <v>1</v>
      </c>
      <c r="CK254" s="529" t="str">
        <f t="shared" si="394"/>
        <v/>
      </c>
      <c r="CL254" s="556" t="str">
        <f t="shared" si="209"/>
        <v/>
      </c>
      <c r="CM254" s="4"/>
      <c r="CN254" s="613"/>
      <c r="CO254" s="4"/>
      <c r="CP254" s="4" t="s">
        <v>223</v>
      </c>
      <c r="CQ254" s="614"/>
      <c r="CR254" s="615"/>
      <c r="CS254" s="615" t="s">
        <v>223</v>
      </c>
      <c r="CT254" s="4"/>
      <c r="CU254" s="616"/>
      <c r="CV254" s="454"/>
      <c r="CW254" s="616"/>
      <c r="CX254" s="617"/>
      <c r="CY254" s="4" t="s">
        <v>223</v>
      </c>
      <c r="CZ254" s="4"/>
      <c r="DA254" s="4" t="s">
        <v>223</v>
      </c>
      <c r="DB254" s="618"/>
      <c r="DC254" s="4"/>
      <c r="DD254" s="613"/>
      <c r="DE254" s="4"/>
      <c r="DF254" s="4" t="s">
        <v>223</v>
      </c>
      <c r="DG254" s="614"/>
      <c r="DH254" s="615"/>
      <c r="DI254" s="619" t="s">
        <v>223</v>
      </c>
      <c r="DJ254" s="4"/>
      <c r="DK254" s="613"/>
      <c r="DL254" s="4"/>
      <c r="DM254" s="4" t="s">
        <v>223</v>
      </c>
      <c r="DN254" s="614"/>
      <c r="DO254" s="4"/>
      <c r="DP254" s="616"/>
      <c r="DQ254" s="618" t="s">
        <v>223</v>
      </c>
      <c r="DR254" s="4"/>
      <c r="DS254" s="4"/>
      <c r="DT254" s="4"/>
      <c r="DU254" s="4"/>
    </row>
    <row r="255" outlineLevel="1">
      <c r="A255" s="452"/>
      <c r="B255" s="99" t="s">
        <v>278</v>
      </c>
      <c r="E255" s="2">
        <f t="shared" si="345"/>
        <v>12</v>
      </c>
      <c r="F255" s="639" t="str">
        <f t="shared" si="369"/>
        <v/>
      </c>
      <c r="G255" s="640" t="str">
        <f t="shared" si="354"/>
        <v/>
      </c>
      <c r="H255" s="640" t="str">
        <f t="shared" si="355"/>
        <v/>
      </c>
      <c r="I255" s="641" t="str">
        <f t="shared" si="356"/>
        <v/>
      </c>
      <c r="J255" s="642" t="str">
        <f t="shared" si="357"/>
        <v/>
      </c>
      <c r="K255" s="640" t="str">
        <f t="shared" si="358"/>
        <v/>
      </c>
      <c r="L255" s="323" t="str">
        <f t="shared" si="373"/>
        <v/>
      </c>
      <c r="M255" s="323" t="str">
        <f t="shared" si="374"/>
        <v/>
      </c>
      <c r="N255" s="323" t="str">
        <f t="shared" si="375"/>
        <v/>
      </c>
      <c r="O255" s="323" t="str">
        <f t="shared" si="376"/>
        <v/>
      </c>
      <c r="P255" s="323" t="str">
        <f t="shared" si="377"/>
        <v/>
      </c>
      <c r="Q255" s="643" t="str">
        <f t="shared" si="378"/>
        <v/>
      </c>
      <c r="R255" s="323">
        <f t="shared" si="362"/>
        <v>0</v>
      </c>
      <c r="S255" s="640" t="str">
        <f t="shared" si="363"/>
        <v>#DIV/0!</v>
      </c>
      <c r="T255" s="643" t="str">
        <f t="shared" si="364"/>
        <v>#DIV/0!</v>
      </c>
      <c r="U255" s="644" t="str">
        <f t="shared" si="379"/>
        <v/>
      </c>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49"/>
      <c r="BP255" s="446" t="s">
        <v>2</v>
      </c>
      <c r="BQ255" s="451"/>
      <c r="BR255" s="4"/>
      <c r="BS255" s="472" t="str">
        <f t="shared" ref="BS255:BT255" si="395">I330</f>
        <v/>
      </c>
      <c r="BT255" s="454" t="str">
        <f t="shared" si="395"/>
        <v/>
      </c>
      <c r="BU255" s="555">
        <f t="shared" ref="BU255:CI255" si="396">O330</f>
        <v>110</v>
      </c>
      <c r="BV255" s="555">
        <f t="shared" si="396"/>
        <v>55</v>
      </c>
      <c r="BW255" s="555">
        <f t="shared" si="396"/>
        <v>55</v>
      </c>
      <c r="BX255" s="555">
        <f t="shared" si="396"/>
        <v>55</v>
      </c>
      <c r="BY255" s="454" t="str">
        <f t="shared" si="396"/>
        <v/>
      </c>
      <c r="BZ255" s="555">
        <f t="shared" si="396"/>
        <v>55</v>
      </c>
      <c r="CA255" s="454" t="str">
        <f t="shared" si="396"/>
        <v/>
      </c>
      <c r="CB255" s="454" t="str">
        <f t="shared" si="396"/>
        <v/>
      </c>
      <c r="CC255" s="555">
        <f t="shared" si="396"/>
        <v>68</v>
      </c>
      <c r="CD255" s="555">
        <f t="shared" si="396"/>
        <v>34</v>
      </c>
      <c r="CE255" s="454" t="str">
        <f t="shared" si="396"/>
        <v/>
      </c>
      <c r="CF255" s="555">
        <f t="shared" si="396"/>
        <v>34</v>
      </c>
      <c r="CG255" s="454" t="str">
        <f t="shared" si="396"/>
        <v/>
      </c>
      <c r="CH255" s="454" t="str">
        <f t="shared" si="396"/>
        <v/>
      </c>
      <c r="CI255" s="454" t="str">
        <f t="shared" si="396"/>
        <v/>
      </c>
      <c r="CJ255" s="2">
        <f t="shared" ref="CJ255:CK255" si="397">D330</f>
        <v>1</v>
      </c>
      <c r="CK255" s="529" t="str">
        <f t="shared" si="397"/>
        <v/>
      </c>
      <c r="CL255" s="556" t="str">
        <f t="shared" si="209"/>
        <v/>
      </c>
      <c r="CM255" s="4"/>
      <c r="CN255" s="613"/>
      <c r="CO255" s="4"/>
      <c r="CP255" s="4" t="s">
        <v>223</v>
      </c>
      <c r="CQ255" s="614"/>
      <c r="CR255" s="615"/>
      <c r="CS255" s="615" t="s">
        <v>223</v>
      </c>
      <c r="CT255" s="4"/>
      <c r="CU255" s="616"/>
      <c r="CV255" s="454"/>
      <c r="CW255" s="616"/>
      <c r="CX255" s="617"/>
      <c r="CY255" s="4" t="s">
        <v>223</v>
      </c>
      <c r="CZ255" s="4"/>
      <c r="DA255" s="4" t="s">
        <v>223</v>
      </c>
      <c r="DB255" s="618"/>
      <c r="DC255" s="4"/>
      <c r="DD255" s="613"/>
      <c r="DE255" s="4"/>
      <c r="DF255" s="4" t="s">
        <v>223</v>
      </c>
      <c r="DG255" s="614"/>
      <c r="DH255" s="615"/>
      <c r="DI255" s="619" t="s">
        <v>223</v>
      </c>
      <c r="DJ255" s="4"/>
      <c r="DK255" s="613"/>
      <c r="DL255" s="4"/>
      <c r="DM255" s="4" t="s">
        <v>223</v>
      </c>
      <c r="DN255" s="614"/>
      <c r="DO255" s="4"/>
      <c r="DP255" s="616"/>
      <c r="DQ255" s="618" t="s">
        <v>223</v>
      </c>
      <c r="DR255" s="4"/>
      <c r="DS255" s="4"/>
      <c r="DT255" s="4"/>
      <c r="DU255" s="4"/>
    </row>
    <row r="256" outlineLevel="1">
      <c r="A256" s="452"/>
      <c r="B256" s="620" t="s">
        <v>279</v>
      </c>
      <c r="E256" s="2">
        <f t="shared" si="345"/>
        <v>13</v>
      </c>
      <c r="F256" s="639" t="str">
        <f t="shared" si="369"/>
        <v/>
      </c>
      <c r="G256" s="640" t="str">
        <f t="shared" si="354"/>
        <v/>
      </c>
      <c r="H256" s="640" t="str">
        <f t="shared" si="355"/>
        <v/>
      </c>
      <c r="I256" s="641" t="str">
        <f t="shared" si="356"/>
        <v/>
      </c>
      <c r="J256" s="642" t="str">
        <f t="shared" si="357"/>
        <v/>
      </c>
      <c r="K256" s="640" t="str">
        <f t="shared" si="358"/>
        <v/>
      </c>
      <c r="L256" s="323" t="str">
        <f t="shared" si="373"/>
        <v/>
      </c>
      <c r="M256" s="323" t="str">
        <f t="shared" si="374"/>
        <v/>
      </c>
      <c r="N256" s="323" t="str">
        <f t="shared" si="375"/>
        <v/>
      </c>
      <c r="O256" s="323" t="str">
        <f t="shared" si="376"/>
        <v/>
      </c>
      <c r="P256" s="323" t="str">
        <f t="shared" si="377"/>
        <v/>
      </c>
      <c r="Q256" s="643" t="str">
        <f t="shared" si="378"/>
        <v/>
      </c>
      <c r="R256" s="323">
        <f t="shared" si="362"/>
        <v>0</v>
      </c>
      <c r="S256" s="640" t="str">
        <f t="shared" si="363"/>
        <v>#DIV/0!</v>
      </c>
      <c r="T256" s="643" t="str">
        <f t="shared" si="364"/>
        <v>#DIV/0!</v>
      </c>
      <c r="U256" s="644" t="str">
        <f t="shared" si="379"/>
        <v/>
      </c>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49"/>
      <c r="BP256" s="446" t="s">
        <v>2</v>
      </c>
      <c r="BQ256" s="451"/>
      <c r="BR256" s="4"/>
      <c r="BS256" s="472" t="str">
        <f t="shared" ref="BS256:BT256" si="398">I331</f>
        <v/>
      </c>
      <c r="BT256" s="454" t="str">
        <f t="shared" si="398"/>
        <v/>
      </c>
      <c r="BU256" s="555">
        <f t="shared" ref="BU256:CI256" si="399">O331</f>
        <v>110</v>
      </c>
      <c r="BV256" s="555">
        <f t="shared" si="399"/>
        <v>55</v>
      </c>
      <c r="BW256" s="555">
        <f t="shared" si="399"/>
        <v>55</v>
      </c>
      <c r="BX256" s="555">
        <f t="shared" si="399"/>
        <v>55</v>
      </c>
      <c r="BY256" s="454" t="str">
        <f t="shared" si="399"/>
        <v/>
      </c>
      <c r="BZ256" s="555">
        <f t="shared" si="399"/>
        <v>55</v>
      </c>
      <c r="CA256" s="454" t="str">
        <f t="shared" si="399"/>
        <v/>
      </c>
      <c r="CB256" s="454" t="str">
        <f t="shared" si="399"/>
        <v/>
      </c>
      <c r="CC256" s="555">
        <f t="shared" si="399"/>
        <v>68</v>
      </c>
      <c r="CD256" s="555">
        <f t="shared" si="399"/>
        <v>34</v>
      </c>
      <c r="CE256" s="454" t="str">
        <f t="shared" si="399"/>
        <v/>
      </c>
      <c r="CF256" s="555">
        <f t="shared" si="399"/>
        <v>34</v>
      </c>
      <c r="CG256" s="454" t="str">
        <f t="shared" si="399"/>
        <v/>
      </c>
      <c r="CH256" s="454" t="str">
        <f t="shared" si="399"/>
        <v/>
      </c>
      <c r="CI256" s="454" t="str">
        <f t="shared" si="399"/>
        <v/>
      </c>
      <c r="CJ256" s="2">
        <f t="shared" ref="CJ256:CK256" si="400">D331</f>
        <v>1</v>
      </c>
      <c r="CK256" s="529" t="str">
        <f t="shared" si="400"/>
        <v/>
      </c>
      <c r="CL256" s="556" t="str">
        <f t="shared" si="209"/>
        <v/>
      </c>
      <c r="CM256" s="4"/>
      <c r="CN256" s="613"/>
      <c r="CO256" s="4"/>
      <c r="CP256" s="4" t="s">
        <v>223</v>
      </c>
      <c r="CQ256" s="614"/>
      <c r="CR256" s="615"/>
      <c r="CS256" s="615" t="s">
        <v>223</v>
      </c>
      <c r="CT256" s="4"/>
      <c r="CU256" s="616"/>
      <c r="CV256" s="454"/>
      <c r="CW256" s="616"/>
      <c r="CX256" s="617"/>
      <c r="CY256" s="4" t="s">
        <v>223</v>
      </c>
      <c r="CZ256" s="4"/>
      <c r="DA256" s="4" t="s">
        <v>223</v>
      </c>
      <c r="DB256" s="618"/>
      <c r="DC256" s="4"/>
      <c r="DD256" s="613"/>
      <c r="DE256" s="4"/>
      <c r="DF256" s="4" t="s">
        <v>223</v>
      </c>
      <c r="DG256" s="614"/>
      <c r="DH256" s="615"/>
      <c r="DI256" s="619" t="s">
        <v>223</v>
      </c>
      <c r="DJ256" s="4"/>
      <c r="DK256" s="613"/>
      <c r="DL256" s="4"/>
      <c r="DM256" s="4" t="s">
        <v>223</v>
      </c>
      <c r="DN256" s="614"/>
      <c r="DO256" s="4"/>
      <c r="DP256" s="616"/>
      <c r="DQ256" s="618" t="s">
        <v>223</v>
      </c>
      <c r="DR256" s="4"/>
      <c r="DS256" s="4"/>
      <c r="DT256" s="4"/>
      <c r="DU256" s="4"/>
    </row>
    <row r="257" outlineLevel="1">
      <c r="A257" s="452"/>
      <c r="B257" s="620" t="s">
        <v>280</v>
      </c>
      <c r="E257" s="2">
        <f t="shared" si="345"/>
        <v>14</v>
      </c>
      <c r="F257" s="639" t="str">
        <f t="shared" si="369"/>
        <v/>
      </c>
      <c r="G257" s="640" t="str">
        <f t="shared" si="354"/>
        <v/>
      </c>
      <c r="H257" s="640" t="str">
        <f t="shared" si="355"/>
        <v/>
      </c>
      <c r="I257" s="641" t="str">
        <f t="shared" si="356"/>
        <v/>
      </c>
      <c r="J257" s="642" t="str">
        <f t="shared" si="357"/>
        <v/>
      </c>
      <c r="K257" s="640" t="str">
        <f t="shared" si="358"/>
        <v/>
      </c>
      <c r="L257" s="323" t="str">
        <f t="shared" si="373"/>
        <v/>
      </c>
      <c r="M257" s="323" t="str">
        <f t="shared" si="374"/>
        <v/>
      </c>
      <c r="N257" s="323" t="str">
        <f t="shared" si="375"/>
        <v/>
      </c>
      <c r="O257" s="323" t="str">
        <f t="shared" si="376"/>
        <v/>
      </c>
      <c r="P257" s="323" t="str">
        <f t="shared" si="377"/>
        <v/>
      </c>
      <c r="Q257" s="643" t="str">
        <f t="shared" si="378"/>
        <v/>
      </c>
      <c r="R257" s="323">
        <f t="shared" si="362"/>
        <v>0</v>
      </c>
      <c r="S257" s="640" t="str">
        <f t="shared" si="363"/>
        <v>#DIV/0!</v>
      </c>
      <c r="T257" s="643" t="str">
        <f t="shared" si="364"/>
        <v>#DIV/0!</v>
      </c>
      <c r="U257" s="644" t="str">
        <f t="shared" si="379"/>
        <v/>
      </c>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49"/>
      <c r="BP257" s="446" t="s">
        <v>2</v>
      </c>
      <c r="BQ257" s="451"/>
      <c r="BR257" s="4"/>
      <c r="BS257" s="472" t="str">
        <f t="shared" ref="BS257:BT257" si="401">I332</f>
        <v/>
      </c>
      <c r="BT257" s="454" t="str">
        <f t="shared" si="401"/>
        <v/>
      </c>
      <c r="BU257" s="555">
        <f t="shared" ref="BU257:CI257" si="402">O332</f>
        <v>110</v>
      </c>
      <c r="BV257" s="555">
        <f t="shared" si="402"/>
        <v>55</v>
      </c>
      <c r="BW257" s="555">
        <f t="shared" si="402"/>
        <v>55</v>
      </c>
      <c r="BX257" s="555">
        <f t="shared" si="402"/>
        <v>55</v>
      </c>
      <c r="BY257" s="454" t="str">
        <f t="shared" si="402"/>
        <v/>
      </c>
      <c r="BZ257" s="555">
        <f t="shared" si="402"/>
        <v>55</v>
      </c>
      <c r="CA257" s="454" t="str">
        <f t="shared" si="402"/>
        <v/>
      </c>
      <c r="CB257" s="454" t="str">
        <f t="shared" si="402"/>
        <v/>
      </c>
      <c r="CC257" s="555">
        <f t="shared" si="402"/>
        <v>68</v>
      </c>
      <c r="CD257" s="555">
        <f t="shared" si="402"/>
        <v>34</v>
      </c>
      <c r="CE257" s="454" t="str">
        <f t="shared" si="402"/>
        <v/>
      </c>
      <c r="CF257" s="555">
        <f t="shared" si="402"/>
        <v>34</v>
      </c>
      <c r="CG257" s="454" t="str">
        <f t="shared" si="402"/>
        <v/>
      </c>
      <c r="CH257" s="454" t="str">
        <f t="shared" si="402"/>
        <v/>
      </c>
      <c r="CI257" s="454" t="str">
        <f t="shared" si="402"/>
        <v/>
      </c>
      <c r="CJ257" s="2">
        <f t="shared" ref="CJ257:CK257" si="403">D332</f>
        <v>1</v>
      </c>
      <c r="CK257" s="529" t="str">
        <f t="shared" si="403"/>
        <v/>
      </c>
      <c r="CL257" s="556" t="str">
        <f t="shared" si="209"/>
        <v/>
      </c>
      <c r="CM257" s="4"/>
      <c r="CN257" s="613"/>
      <c r="CO257" s="4"/>
      <c r="CP257" s="4" t="s">
        <v>223</v>
      </c>
      <c r="CQ257" s="4"/>
      <c r="CR257" s="615"/>
      <c r="CS257" s="615" t="s">
        <v>223</v>
      </c>
      <c r="CT257" s="4"/>
      <c r="CU257" s="616"/>
      <c r="CV257" s="454"/>
      <c r="CW257" s="616"/>
      <c r="CX257" s="4"/>
      <c r="CY257" s="4" t="s">
        <v>223</v>
      </c>
      <c r="CZ257" s="4"/>
      <c r="DA257" s="4" t="s">
        <v>223</v>
      </c>
      <c r="DB257" s="618"/>
      <c r="DC257" s="4"/>
      <c r="DD257" s="613"/>
      <c r="DE257" s="4"/>
      <c r="DF257" s="4" t="s">
        <v>223</v>
      </c>
      <c r="DG257" s="4"/>
      <c r="DH257" s="615"/>
      <c r="DI257" s="619" t="s">
        <v>223</v>
      </c>
      <c r="DJ257" s="4"/>
      <c r="DK257" s="613"/>
      <c r="DL257" s="4"/>
      <c r="DM257" s="4" t="s">
        <v>223</v>
      </c>
      <c r="DN257" s="4"/>
      <c r="DO257" s="4"/>
      <c r="DP257" s="616"/>
      <c r="DQ257" s="618" t="s">
        <v>223</v>
      </c>
      <c r="DR257" s="4"/>
      <c r="DS257" s="4"/>
      <c r="DT257" s="4"/>
      <c r="DU257" s="4"/>
    </row>
    <row r="258" outlineLevel="1">
      <c r="A258" s="452"/>
      <c r="B258" s="620" t="s">
        <v>281</v>
      </c>
      <c r="E258" s="2">
        <f t="shared" si="345"/>
        <v>15</v>
      </c>
      <c r="F258" s="639" t="str">
        <f t="shared" si="369"/>
        <v/>
      </c>
      <c r="G258" s="640" t="str">
        <f t="shared" si="354"/>
        <v/>
      </c>
      <c r="H258" s="640" t="str">
        <f t="shared" si="355"/>
        <v/>
      </c>
      <c r="I258" s="641" t="str">
        <f t="shared" si="356"/>
        <v/>
      </c>
      <c r="J258" s="642" t="str">
        <f t="shared" si="357"/>
        <v/>
      </c>
      <c r="K258" s="640" t="str">
        <f t="shared" si="358"/>
        <v/>
      </c>
      <c r="L258" s="323" t="str">
        <f t="shared" si="373"/>
        <v/>
      </c>
      <c r="M258" s="323" t="str">
        <f t="shared" si="374"/>
        <v/>
      </c>
      <c r="N258" s="323" t="str">
        <f t="shared" si="375"/>
        <v/>
      </c>
      <c r="O258" s="323" t="str">
        <f t="shared" si="376"/>
        <v/>
      </c>
      <c r="P258" s="323" t="str">
        <f t="shared" si="377"/>
        <v/>
      </c>
      <c r="Q258" s="643" t="str">
        <f t="shared" si="378"/>
        <v/>
      </c>
      <c r="R258" s="323">
        <f t="shared" si="362"/>
        <v>0</v>
      </c>
      <c r="S258" s="640" t="str">
        <f t="shared" si="363"/>
        <v>#DIV/0!</v>
      </c>
      <c r="T258" s="643" t="str">
        <f t="shared" si="364"/>
        <v>#DIV/0!</v>
      </c>
      <c r="U258" s="644" t="str">
        <f t="shared" si="379"/>
        <v/>
      </c>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49"/>
      <c r="BP258" s="446" t="s">
        <v>2</v>
      </c>
      <c r="BQ258" s="451"/>
      <c r="BR258" s="4"/>
      <c r="BS258" s="472" t="str">
        <f t="shared" ref="BS258:BT258" si="404">I333</f>
        <v/>
      </c>
      <c r="BT258" s="454" t="str">
        <f t="shared" si="404"/>
        <v/>
      </c>
      <c r="BU258" s="555">
        <f t="shared" ref="BU258:CI258" si="405">O333</f>
        <v>110</v>
      </c>
      <c r="BV258" s="555">
        <f t="shared" si="405"/>
        <v>55</v>
      </c>
      <c r="BW258" s="555">
        <f t="shared" si="405"/>
        <v>55</v>
      </c>
      <c r="BX258" s="555">
        <f t="shared" si="405"/>
        <v>55</v>
      </c>
      <c r="BY258" s="454" t="str">
        <f t="shared" si="405"/>
        <v/>
      </c>
      <c r="BZ258" s="555">
        <f t="shared" si="405"/>
        <v>55</v>
      </c>
      <c r="CA258" s="454" t="str">
        <f t="shared" si="405"/>
        <v/>
      </c>
      <c r="CB258" s="454" t="str">
        <f t="shared" si="405"/>
        <v/>
      </c>
      <c r="CC258" s="555">
        <f t="shared" si="405"/>
        <v>68</v>
      </c>
      <c r="CD258" s="555">
        <f t="shared" si="405"/>
        <v>34</v>
      </c>
      <c r="CE258" s="454" t="str">
        <f t="shared" si="405"/>
        <v/>
      </c>
      <c r="CF258" s="555">
        <f t="shared" si="405"/>
        <v>34</v>
      </c>
      <c r="CG258" s="454" t="str">
        <f t="shared" si="405"/>
        <v/>
      </c>
      <c r="CH258" s="454" t="str">
        <f t="shared" si="405"/>
        <v/>
      </c>
      <c r="CI258" s="454" t="str">
        <f t="shared" si="405"/>
        <v/>
      </c>
      <c r="CJ258" s="2">
        <f t="shared" ref="CJ258:CK258" si="406">D333</f>
        <v>1</v>
      </c>
      <c r="CK258" s="529" t="str">
        <f t="shared" si="406"/>
        <v/>
      </c>
      <c r="CL258" s="556" t="str">
        <f t="shared" si="209"/>
        <v/>
      </c>
      <c r="CM258" s="4"/>
      <c r="CN258" s="613"/>
      <c r="CO258" s="4"/>
      <c r="CP258" s="4" t="s">
        <v>223</v>
      </c>
      <c r="CQ258" s="4"/>
      <c r="CR258" s="615"/>
      <c r="CS258" s="615" t="s">
        <v>223</v>
      </c>
      <c r="CT258" s="4"/>
      <c r="CU258" s="616"/>
      <c r="CV258" s="454"/>
      <c r="CW258" s="616"/>
      <c r="CX258" s="4"/>
      <c r="CY258" s="4" t="s">
        <v>223</v>
      </c>
      <c r="CZ258" s="4"/>
      <c r="DA258" s="4" t="s">
        <v>223</v>
      </c>
      <c r="DB258" s="618"/>
      <c r="DC258" s="4"/>
      <c r="DD258" s="613"/>
      <c r="DE258" s="4"/>
      <c r="DF258" s="4" t="s">
        <v>223</v>
      </c>
      <c r="DG258" s="4"/>
      <c r="DH258" s="615"/>
      <c r="DI258" s="619" t="s">
        <v>223</v>
      </c>
      <c r="DJ258" s="4"/>
      <c r="DK258" s="613"/>
      <c r="DL258" s="4"/>
      <c r="DM258" s="4" t="s">
        <v>223</v>
      </c>
      <c r="DN258" s="4"/>
      <c r="DO258" s="4"/>
      <c r="DP258" s="616"/>
      <c r="DQ258" s="618" t="s">
        <v>223</v>
      </c>
      <c r="DR258" s="4"/>
      <c r="DS258" s="4"/>
      <c r="DT258" s="4"/>
      <c r="DU258" s="4"/>
    </row>
    <row r="259" outlineLevel="1">
      <c r="A259" s="452"/>
      <c r="B259" s="620" t="s">
        <v>33</v>
      </c>
      <c r="E259" s="2">
        <f t="shared" si="345"/>
        <v>16</v>
      </c>
      <c r="F259" s="639" t="str">
        <f t="shared" si="369"/>
        <v/>
      </c>
      <c r="G259" s="640" t="str">
        <f t="shared" si="354"/>
        <v/>
      </c>
      <c r="H259" s="640" t="str">
        <f t="shared" si="355"/>
        <v/>
      </c>
      <c r="I259" s="641" t="str">
        <f t="shared" si="356"/>
        <v/>
      </c>
      <c r="J259" s="642" t="str">
        <f t="shared" si="357"/>
        <v/>
      </c>
      <c r="K259" s="640" t="str">
        <f t="shared" si="358"/>
        <v/>
      </c>
      <c r="L259" s="323" t="str">
        <f t="shared" si="373"/>
        <v/>
      </c>
      <c r="M259" s="323" t="str">
        <f t="shared" si="374"/>
        <v/>
      </c>
      <c r="N259" s="323" t="str">
        <f t="shared" si="375"/>
        <v/>
      </c>
      <c r="O259" s="323" t="str">
        <f t="shared" si="376"/>
        <v/>
      </c>
      <c r="P259" s="323" t="str">
        <f t="shared" si="377"/>
        <v/>
      </c>
      <c r="Q259" s="643" t="str">
        <f t="shared" si="378"/>
        <v/>
      </c>
      <c r="R259" s="323">
        <f t="shared" si="362"/>
        <v>0</v>
      </c>
      <c r="S259" s="640" t="str">
        <f t="shared" si="363"/>
        <v>#DIV/0!</v>
      </c>
      <c r="T259" s="643" t="str">
        <f t="shared" si="364"/>
        <v>#DIV/0!</v>
      </c>
      <c r="U259" s="644" t="str">
        <f t="shared" si="379"/>
        <v/>
      </c>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49"/>
      <c r="BP259" s="446" t="s">
        <v>2</v>
      </c>
      <c r="BQ259" s="451"/>
      <c r="BR259" s="4"/>
      <c r="BS259" s="472" t="str">
        <f t="shared" ref="BS259:BT259" si="407">I334</f>
        <v/>
      </c>
      <c r="BT259" s="454" t="str">
        <f t="shared" si="407"/>
        <v/>
      </c>
      <c r="BU259" s="555">
        <f t="shared" ref="BU259:CI259" si="408">O334</f>
        <v>110</v>
      </c>
      <c r="BV259" s="555">
        <f t="shared" si="408"/>
        <v>55</v>
      </c>
      <c r="BW259" s="555">
        <f t="shared" si="408"/>
        <v>55</v>
      </c>
      <c r="BX259" s="555">
        <f t="shared" si="408"/>
        <v>55</v>
      </c>
      <c r="BY259" s="454" t="str">
        <f t="shared" si="408"/>
        <v/>
      </c>
      <c r="BZ259" s="555">
        <f t="shared" si="408"/>
        <v>55</v>
      </c>
      <c r="CA259" s="454" t="str">
        <f t="shared" si="408"/>
        <v/>
      </c>
      <c r="CB259" s="454" t="str">
        <f t="shared" si="408"/>
        <v/>
      </c>
      <c r="CC259" s="555">
        <f t="shared" si="408"/>
        <v>68</v>
      </c>
      <c r="CD259" s="555">
        <f t="shared" si="408"/>
        <v>34</v>
      </c>
      <c r="CE259" s="454" t="str">
        <f t="shared" si="408"/>
        <v/>
      </c>
      <c r="CF259" s="555">
        <f t="shared" si="408"/>
        <v>34</v>
      </c>
      <c r="CG259" s="454" t="str">
        <f t="shared" si="408"/>
        <v/>
      </c>
      <c r="CH259" s="454" t="str">
        <f t="shared" si="408"/>
        <v/>
      </c>
      <c r="CI259" s="454" t="str">
        <f t="shared" si="408"/>
        <v/>
      </c>
      <c r="CJ259" s="2">
        <f t="shared" ref="CJ259:CK259" si="409">D334</f>
        <v>1</v>
      </c>
      <c r="CK259" s="529" t="str">
        <f t="shared" si="409"/>
        <v/>
      </c>
      <c r="CL259" s="556" t="str">
        <f t="shared" si="209"/>
        <v/>
      </c>
      <c r="CM259" s="4"/>
      <c r="CN259" s="613"/>
      <c r="CO259" s="4"/>
      <c r="CP259" s="4" t="s">
        <v>223</v>
      </c>
      <c r="CQ259" s="4"/>
      <c r="CR259" s="615"/>
      <c r="CS259" s="615" t="s">
        <v>223</v>
      </c>
      <c r="CT259" s="4"/>
      <c r="CU259" s="616"/>
      <c r="CV259" s="454"/>
      <c r="CW259" s="616"/>
      <c r="CX259" s="4"/>
      <c r="CY259" s="4" t="s">
        <v>223</v>
      </c>
      <c r="CZ259" s="4"/>
      <c r="DA259" s="4" t="s">
        <v>223</v>
      </c>
      <c r="DB259" s="618"/>
      <c r="DC259" s="4"/>
      <c r="DD259" s="613"/>
      <c r="DE259" s="4"/>
      <c r="DF259" s="4" t="s">
        <v>223</v>
      </c>
      <c r="DG259" s="4"/>
      <c r="DH259" s="615"/>
      <c r="DI259" s="619" t="s">
        <v>223</v>
      </c>
      <c r="DJ259" s="4"/>
      <c r="DK259" s="613"/>
      <c r="DL259" s="4"/>
      <c r="DM259" s="4" t="s">
        <v>223</v>
      </c>
      <c r="DN259" s="4"/>
      <c r="DO259" s="4"/>
      <c r="DP259" s="616"/>
      <c r="DQ259" s="618" t="s">
        <v>223</v>
      </c>
      <c r="DR259" s="4"/>
      <c r="DS259" s="4"/>
      <c r="DT259" s="4"/>
      <c r="DU259" s="4"/>
    </row>
    <row r="260" outlineLevel="1">
      <c r="A260" s="452"/>
      <c r="E260" s="2">
        <f t="shared" si="345"/>
        <v>17</v>
      </c>
      <c r="F260" s="639" t="str">
        <f t="shared" si="369"/>
        <v/>
      </c>
      <c r="G260" s="640" t="str">
        <f t="shared" si="354"/>
        <v/>
      </c>
      <c r="H260" s="640" t="str">
        <f t="shared" si="355"/>
        <v/>
      </c>
      <c r="I260" s="641" t="str">
        <f t="shared" si="356"/>
        <v/>
      </c>
      <c r="J260" s="642" t="str">
        <f t="shared" si="357"/>
        <v/>
      </c>
      <c r="K260" s="640" t="str">
        <f t="shared" si="358"/>
        <v/>
      </c>
      <c r="L260" s="323" t="str">
        <f t="shared" si="373"/>
        <v/>
      </c>
      <c r="M260" s="323" t="str">
        <f t="shared" si="374"/>
        <v/>
      </c>
      <c r="N260" s="323" t="str">
        <f t="shared" si="375"/>
        <v/>
      </c>
      <c r="O260" s="323" t="str">
        <f t="shared" si="376"/>
        <v/>
      </c>
      <c r="P260" s="323" t="str">
        <f t="shared" si="377"/>
        <v/>
      </c>
      <c r="Q260" s="643" t="str">
        <f t="shared" si="378"/>
        <v/>
      </c>
      <c r="R260" s="323">
        <f t="shared" si="362"/>
        <v>0</v>
      </c>
      <c r="S260" s="640" t="str">
        <f t="shared" si="363"/>
        <v>#DIV/0!</v>
      </c>
      <c r="T260" s="643" t="str">
        <f t="shared" si="364"/>
        <v>#DIV/0!</v>
      </c>
      <c r="U260" s="644" t="str">
        <f t="shared" si="379"/>
        <v/>
      </c>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49"/>
      <c r="BP260" s="446" t="s">
        <v>2</v>
      </c>
      <c r="BQ260" s="451"/>
      <c r="BR260" s="4"/>
      <c r="BS260" s="472" t="str">
        <f t="shared" ref="BS260:BT260" si="410">I335</f>
        <v/>
      </c>
      <c r="BT260" s="454" t="str">
        <f t="shared" si="410"/>
        <v/>
      </c>
      <c r="BU260" s="555">
        <f t="shared" ref="BU260:CI260" si="411">O335</f>
        <v>110</v>
      </c>
      <c r="BV260" s="555">
        <f t="shared" si="411"/>
        <v>55</v>
      </c>
      <c r="BW260" s="555">
        <f t="shared" si="411"/>
        <v>55</v>
      </c>
      <c r="BX260" s="555">
        <f t="shared" si="411"/>
        <v>55</v>
      </c>
      <c r="BY260" s="454" t="str">
        <f t="shared" si="411"/>
        <v/>
      </c>
      <c r="BZ260" s="555">
        <f t="shared" si="411"/>
        <v>55</v>
      </c>
      <c r="CA260" s="454" t="str">
        <f t="shared" si="411"/>
        <v/>
      </c>
      <c r="CB260" s="454" t="str">
        <f t="shared" si="411"/>
        <v/>
      </c>
      <c r="CC260" s="555">
        <f t="shared" si="411"/>
        <v>68</v>
      </c>
      <c r="CD260" s="555">
        <f t="shared" si="411"/>
        <v>34</v>
      </c>
      <c r="CE260" s="454" t="str">
        <f t="shared" si="411"/>
        <v/>
      </c>
      <c r="CF260" s="555">
        <f t="shared" si="411"/>
        <v>34</v>
      </c>
      <c r="CG260" s="454" t="str">
        <f t="shared" si="411"/>
        <v/>
      </c>
      <c r="CH260" s="454" t="str">
        <f t="shared" si="411"/>
        <v/>
      </c>
      <c r="CI260" s="454" t="str">
        <f t="shared" si="411"/>
        <v/>
      </c>
      <c r="CJ260" s="2">
        <f t="shared" ref="CJ260:CK260" si="412">D335</f>
        <v>1</v>
      </c>
      <c r="CK260" s="529" t="str">
        <f t="shared" si="412"/>
        <v/>
      </c>
      <c r="CL260" s="556" t="str">
        <f t="shared" si="209"/>
        <v/>
      </c>
      <c r="CM260" s="4"/>
      <c r="CN260" s="613"/>
      <c r="CO260" s="4"/>
      <c r="CP260" s="4" t="s">
        <v>223</v>
      </c>
      <c r="CQ260" s="4"/>
      <c r="CR260" s="615"/>
      <c r="CS260" s="615" t="s">
        <v>223</v>
      </c>
      <c r="CT260" s="4"/>
      <c r="CU260" s="616"/>
      <c r="CV260" s="454"/>
      <c r="CW260" s="616"/>
      <c r="CX260" s="4"/>
      <c r="CY260" s="4" t="s">
        <v>223</v>
      </c>
      <c r="CZ260" s="4"/>
      <c r="DA260" s="4" t="s">
        <v>223</v>
      </c>
      <c r="DB260" s="618"/>
      <c r="DC260" s="4"/>
      <c r="DD260" s="613"/>
      <c r="DE260" s="4"/>
      <c r="DF260" s="4" t="s">
        <v>223</v>
      </c>
      <c r="DG260" s="4"/>
      <c r="DH260" s="615"/>
      <c r="DI260" s="619" t="s">
        <v>223</v>
      </c>
      <c r="DJ260" s="4"/>
      <c r="DK260" s="613"/>
      <c r="DL260" s="4"/>
      <c r="DM260" s="4" t="s">
        <v>223</v>
      </c>
      <c r="DN260" s="4"/>
      <c r="DO260" s="4"/>
      <c r="DP260" s="616"/>
      <c r="DQ260" s="618" t="s">
        <v>223</v>
      </c>
      <c r="DR260" s="4"/>
      <c r="DS260" s="4"/>
      <c r="DT260" s="4"/>
      <c r="DU260" s="4"/>
    </row>
    <row r="261" outlineLevel="1">
      <c r="A261" s="452"/>
      <c r="B261" s="458" t="s">
        <v>282</v>
      </c>
      <c r="E261" s="2">
        <f t="shared" si="345"/>
        <v>18</v>
      </c>
      <c r="F261" s="639" t="str">
        <f t="shared" si="369"/>
        <v/>
      </c>
      <c r="G261" s="640" t="str">
        <f t="shared" si="354"/>
        <v/>
      </c>
      <c r="H261" s="640" t="str">
        <f t="shared" si="355"/>
        <v/>
      </c>
      <c r="I261" s="641" t="str">
        <f t="shared" si="356"/>
        <v/>
      </c>
      <c r="J261" s="642" t="str">
        <f t="shared" si="357"/>
        <v/>
      </c>
      <c r="K261" s="640" t="str">
        <f t="shared" si="358"/>
        <v/>
      </c>
      <c r="L261" s="323" t="str">
        <f t="shared" si="373"/>
        <v/>
      </c>
      <c r="M261" s="323" t="str">
        <f t="shared" si="374"/>
        <v/>
      </c>
      <c r="N261" s="323" t="str">
        <f t="shared" si="375"/>
        <v/>
      </c>
      <c r="O261" s="323" t="str">
        <f t="shared" si="376"/>
        <v/>
      </c>
      <c r="P261" s="323" t="str">
        <f t="shared" si="377"/>
        <v/>
      </c>
      <c r="Q261" s="643" t="str">
        <f t="shared" si="378"/>
        <v/>
      </c>
      <c r="R261" s="323">
        <f t="shared" si="362"/>
        <v>0</v>
      </c>
      <c r="S261" s="640" t="str">
        <f t="shared" si="363"/>
        <v>#DIV/0!</v>
      </c>
      <c r="T261" s="643" t="str">
        <f t="shared" si="364"/>
        <v>#DIV/0!</v>
      </c>
      <c r="U261" s="644" t="str">
        <f t="shared" si="379"/>
        <v/>
      </c>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49"/>
      <c r="BP261" s="446" t="s">
        <v>2</v>
      </c>
      <c r="BQ261" s="451"/>
      <c r="BR261" s="4"/>
      <c r="BS261" s="472" t="str">
        <f t="shared" ref="BS261:BT261" si="413">I336</f>
        <v/>
      </c>
      <c r="BT261" s="454" t="str">
        <f t="shared" si="413"/>
        <v/>
      </c>
      <c r="BU261" s="555">
        <f t="shared" ref="BU261:CI261" si="414">O336</f>
        <v>110</v>
      </c>
      <c r="BV261" s="555">
        <f t="shared" si="414"/>
        <v>55</v>
      </c>
      <c r="BW261" s="555">
        <f t="shared" si="414"/>
        <v>55</v>
      </c>
      <c r="BX261" s="555">
        <f t="shared" si="414"/>
        <v>55</v>
      </c>
      <c r="BY261" s="454" t="str">
        <f t="shared" si="414"/>
        <v/>
      </c>
      <c r="BZ261" s="555">
        <f t="shared" si="414"/>
        <v>55</v>
      </c>
      <c r="CA261" s="454" t="str">
        <f t="shared" si="414"/>
        <v/>
      </c>
      <c r="CB261" s="454" t="str">
        <f t="shared" si="414"/>
        <v/>
      </c>
      <c r="CC261" s="555">
        <f t="shared" si="414"/>
        <v>68</v>
      </c>
      <c r="CD261" s="555">
        <f t="shared" si="414"/>
        <v>34</v>
      </c>
      <c r="CE261" s="454" t="str">
        <f t="shared" si="414"/>
        <v/>
      </c>
      <c r="CF261" s="555">
        <f t="shared" si="414"/>
        <v>34</v>
      </c>
      <c r="CG261" s="454" t="str">
        <f t="shared" si="414"/>
        <v/>
      </c>
      <c r="CH261" s="454" t="str">
        <f t="shared" si="414"/>
        <v/>
      </c>
      <c r="CI261" s="454" t="str">
        <f t="shared" si="414"/>
        <v/>
      </c>
      <c r="CJ261" s="2">
        <f t="shared" ref="CJ261:CK261" si="415">D336</f>
        <v>1</v>
      </c>
      <c r="CK261" s="529" t="str">
        <f t="shared" si="415"/>
        <v/>
      </c>
      <c r="CL261" s="556" t="str">
        <f t="shared" si="209"/>
        <v/>
      </c>
      <c r="CM261" s="4"/>
      <c r="CN261" s="613"/>
      <c r="CO261" s="4"/>
      <c r="CP261" s="4" t="s">
        <v>223</v>
      </c>
      <c r="CQ261" s="4"/>
      <c r="CR261" s="615"/>
      <c r="CS261" s="615" t="s">
        <v>223</v>
      </c>
      <c r="CT261" s="4"/>
      <c r="CU261" s="616"/>
      <c r="CV261" s="454"/>
      <c r="CW261" s="616"/>
      <c r="CX261" s="4"/>
      <c r="CY261" s="4" t="s">
        <v>223</v>
      </c>
      <c r="CZ261" s="4"/>
      <c r="DA261" s="4" t="s">
        <v>223</v>
      </c>
      <c r="DB261" s="618"/>
      <c r="DC261" s="4"/>
      <c r="DD261" s="613"/>
      <c r="DE261" s="4"/>
      <c r="DF261" s="4" t="s">
        <v>223</v>
      </c>
      <c r="DG261" s="4"/>
      <c r="DH261" s="615"/>
      <c r="DI261" s="619" t="s">
        <v>223</v>
      </c>
      <c r="DJ261" s="4"/>
      <c r="DK261" s="613"/>
      <c r="DL261" s="4"/>
      <c r="DM261" s="4" t="s">
        <v>223</v>
      </c>
      <c r="DN261" s="4"/>
      <c r="DO261" s="4"/>
      <c r="DP261" s="616"/>
      <c r="DQ261" s="618" t="s">
        <v>223</v>
      </c>
      <c r="DR261" s="4"/>
      <c r="DS261" s="4"/>
      <c r="DT261" s="4"/>
      <c r="DU261" s="4"/>
    </row>
    <row r="262" outlineLevel="1">
      <c r="A262" s="452"/>
      <c r="B262" s="458" t="s">
        <v>283</v>
      </c>
      <c r="E262" s="2">
        <f t="shared" si="345"/>
        <v>19</v>
      </c>
      <c r="F262" s="639" t="str">
        <f t="shared" si="369"/>
        <v/>
      </c>
      <c r="G262" s="640" t="str">
        <f t="shared" si="354"/>
        <v/>
      </c>
      <c r="H262" s="640" t="str">
        <f t="shared" si="355"/>
        <v/>
      </c>
      <c r="I262" s="641" t="str">
        <f t="shared" si="356"/>
        <v/>
      </c>
      <c r="J262" s="642" t="str">
        <f t="shared" si="357"/>
        <v/>
      </c>
      <c r="K262" s="640" t="str">
        <f t="shared" si="358"/>
        <v/>
      </c>
      <c r="L262" s="323" t="str">
        <f t="shared" si="373"/>
        <v/>
      </c>
      <c r="M262" s="323" t="str">
        <f t="shared" si="374"/>
        <v/>
      </c>
      <c r="N262" s="323" t="str">
        <f t="shared" si="375"/>
        <v/>
      </c>
      <c r="O262" s="323" t="str">
        <f t="shared" si="376"/>
        <v/>
      </c>
      <c r="P262" s="323" t="str">
        <f t="shared" si="377"/>
        <v/>
      </c>
      <c r="Q262" s="643" t="str">
        <f t="shared" si="378"/>
        <v/>
      </c>
      <c r="R262" s="323">
        <f t="shared" si="362"/>
        <v>0</v>
      </c>
      <c r="S262" s="640" t="str">
        <f t="shared" si="363"/>
        <v>#DIV/0!</v>
      </c>
      <c r="T262" s="643" t="str">
        <f t="shared" si="364"/>
        <v>#DIV/0!</v>
      </c>
      <c r="U262" s="644" t="str">
        <f t="shared" si="379"/>
        <v/>
      </c>
      <c r="X262" s="646" t="s">
        <v>203</v>
      </c>
      <c r="Y262" s="615">
        <f>sum(Z246:AB246)</f>
        <v>0</v>
      </c>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49"/>
      <c r="BP262" s="446" t="s">
        <v>2</v>
      </c>
      <c r="BQ262" s="451"/>
      <c r="BR262" s="4"/>
      <c r="BS262" s="472" t="str">
        <f t="shared" ref="BS262:BT262" si="416">I337</f>
        <v/>
      </c>
      <c r="BT262" s="454" t="str">
        <f t="shared" si="416"/>
        <v/>
      </c>
      <c r="BU262" s="555">
        <f t="shared" ref="BU262:CI262" si="417">O337</f>
        <v>110</v>
      </c>
      <c r="BV262" s="555">
        <f t="shared" si="417"/>
        <v>55</v>
      </c>
      <c r="BW262" s="555">
        <f t="shared" si="417"/>
        <v>55</v>
      </c>
      <c r="BX262" s="555">
        <f t="shared" si="417"/>
        <v>55</v>
      </c>
      <c r="BY262" s="454" t="str">
        <f t="shared" si="417"/>
        <v/>
      </c>
      <c r="BZ262" s="555">
        <f t="shared" si="417"/>
        <v>55</v>
      </c>
      <c r="CA262" s="454" t="str">
        <f t="shared" si="417"/>
        <v/>
      </c>
      <c r="CB262" s="454" t="str">
        <f t="shared" si="417"/>
        <v/>
      </c>
      <c r="CC262" s="555">
        <f t="shared" si="417"/>
        <v>68</v>
      </c>
      <c r="CD262" s="555">
        <f t="shared" si="417"/>
        <v>34</v>
      </c>
      <c r="CE262" s="454" t="str">
        <f t="shared" si="417"/>
        <v/>
      </c>
      <c r="CF262" s="555">
        <f t="shared" si="417"/>
        <v>34</v>
      </c>
      <c r="CG262" s="454" t="str">
        <f t="shared" si="417"/>
        <v/>
      </c>
      <c r="CH262" s="454" t="str">
        <f t="shared" si="417"/>
        <v/>
      </c>
      <c r="CI262" s="454" t="str">
        <f t="shared" si="417"/>
        <v/>
      </c>
      <c r="CJ262" s="2">
        <f t="shared" ref="CJ262:CK262" si="418">D337</f>
        <v>1</v>
      </c>
      <c r="CK262" s="529" t="str">
        <f t="shared" si="418"/>
        <v/>
      </c>
      <c r="CL262" s="556" t="str">
        <f t="shared" si="209"/>
        <v/>
      </c>
      <c r="CM262" s="4"/>
      <c r="CN262" s="613"/>
      <c r="CO262" s="4"/>
      <c r="CP262" s="4" t="s">
        <v>223</v>
      </c>
      <c r="CQ262" s="4"/>
      <c r="CR262" s="615"/>
      <c r="CS262" s="615" t="s">
        <v>223</v>
      </c>
      <c r="CT262" s="4"/>
      <c r="CU262" s="616"/>
      <c r="CV262" s="454"/>
      <c r="CW262" s="616"/>
      <c r="CX262" s="4"/>
      <c r="CY262" s="4" t="s">
        <v>223</v>
      </c>
      <c r="CZ262" s="4"/>
      <c r="DA262" s="4" t="s">
        <v>223</v>
      </c>
      <c r="DB262" s="618"/>
      <c r="DC262" s="4"/>
      <c r="DD262" s="613"/>
      <c r="DE262" s="4"/>
      <c r="DF262" s="4" t="s">
        <v>223</v>
      </c>
      <c r="DG262" s="4"/>
      <c r="DH262" s="615"/>
      <c r="DI262" s="619" t="s">
        <v>223</v>
      </c>
      <c r="DJ262" s="4"/>
      <c r="DK262" s="613"/>
      <c r="DL262" s="4"/>
      <c r="DM262" s="4" t="s">
        <v>223</v>
      </c>
      <c r="DN262" s="4"/>
      <c r="DO262" s="4"/>
      <c r="DP262" s="616"/>
      <c r="DQ262" s="618" t="s">
        <v>223</v>
      </c>
      <c r="DR262" s="4"/>
      <c r="DS262" s="4"/>
      <c r="DT262" s="4"/>
      <c r="DU262" s="4"/>
    </row>
    <row r="263" outlineLevel="1">
      <c r="A263" s="452"/>
      <c r="B263" s="458" t="s">
        <v>284</v>
      </c>
      <c r="E263" s="2">
        <f t="shared" si="345"/>
        <v>20</v>
      </c>
      <c r="F263" s="639" t="str">
        <f t="shared" si="369"/>
        <v/>
      </c>
      <c r="G263" s="640" t="str">
        <f t="shared" si="354"/>
        <v/>
      </c>
      <c r="H263" s="640" t="str">
        <f t="shared" si="355"/>
        <v/>
      </c>
      <c r="I263" s="641" t="str">
        <f t="shared" si="356"/>
        <v/>
      </c>
      <c r="J263" s="642" t="str">
        <f t="shared" si="357"/>
        <v/>
      </c>
      <c r="K263" s="640" t="str">
        <f t="shared" si="358"/>
        <v/>
      </c>
      <c r="L263" s="323" t="str">
        <f t="shared" si="373"/>
        <v/>
      </c>
      <c r="M263" s="323" t="str">
        <f t="shared" si="374"/>
        <v/>
      </c>
      <c r="N263" s="323" t="str">
        <f t="shared" si="375"/>
        <v/>
      </c>
      <c r="O263" s="323" t="str">
        <f t="shared" si="376"/>
        <v/>
      </c>
      <c r="P263" s="323" t="str">
        <f t="shared" si="377"/>
        <v/>
      </c>
      <c r="Q263" s="643" t="str">
        <f t="shared" si="378"/>
        <v/>
      </c>
      <c r="R263" s="323">
        <f t="shared" si="362"/>
        <v>0</v>
      </c>
      <c r="S263" s="640" t="str">
        <f t="shared" si="363"/>
        <v>#DIV/0!</v>
      </c>
      <c r="T263" s="643" t="str">
        <f t="shared" si="364"/>
        <v>#DIV/0!</v>
      </c>
      <c r="U263" s="644" t="str">
        <f t="shared" si="379"/>
        <v/>
      </c>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49"/>
      <c r="BP263" s="446" t="s">
        <v>2</v>
      </c>
      <c r="BQ263" s="451"/>
      <c r="BR263" s="4"/>
      <c r="BS263" s="472" t="str">
        <f t="shared" ref="BS263:BT263" si="419">I338</f>
        <v/>
      </c>
      <c r="BT263" s="454" t="str">
        <f t="shared" si="419"/>
        <v/>
      </c>
      <c r="BU263" s="555">
        <f t="shared" ref="BU263:CI263" si="420">O338</f>
        <v>110</v>
      </c>
      <c r="BV263" s="555">
        <f t="shared" si="420"/>
        <v>55</v>
      </c>
      <c r="BW263" s="555">
        <f t="shared" si="420"/>
        <v>55</v>
      </c>
      <c r="BX263" s="555">
        <f t="shared" si="420"/>
        <v>55</v>
      </c>
      <c r="BY263" s="454" t="str">
        <f t="shared" si="420"/>
        <v/>
      </c>
      <c r="BZ263" s="555">
        <f t="shared" si="420"/>
        <v>55</v>
      </c>
      <c r="CA263" s="454" t="str">
        <f t="shared" si="420"/>
        <v/>
      </c>
      <c r="CB263" s="454" t="str">
        <f t="shared" si="420"/>
        <v/>
      </c>
      <c r="CC263" s="555">
        <f t="shared" si="420"/>
        <v>68</v>
      </c>
      <c r="CD263" s="555">
        <f t="shared" si="420"/>
        <v>34</v>
      </c>
      <c r="CE263" s="454" t="str">
        <f t="shared" si="420"/>
        <v/>
      </c>
      <c r="CF263" s="555">
        <f t="shared" si="420"/>
        <v>34</v>
      </c>
      <c r="CG263" s="454" t="str">
        <f t="shared" si="420"/>
        <v/>
      </c>
      <c r="CH263" s="454" t="str">
        <f t="shared" si="420"/>
        <v/>
      </c>
      <c r="CI263" s="454" t="str">
        <f t="shared" si="420"/>
        <v/>
      </c>
      <c r="CJ263" s="2">
        <f t="shared" ref="CJ263:CK263" si="421">D338</f>
        <v>1</v>
      </c>
      <c r="CK263" s="529" t="str">
        <f t="shared" si="421"/>
        <v/>
      </c>
      <c r="CL263" s="556" t="str">
        <f t="shared" si="209"/>
        <v/>
      </c>
      <c r="CM263" s="4"/>
      <c r="CN263" s="613"/>
      <c r="CO263" s="4"/>
      <c r="CP263" s="4" t="s">
        <v>223</v>
      </c>
      <c r="CQ263" s="4"/>
      <c r="CR263" s="615"/>
      <c r="CS263" s="615" t="s">
        <v>223</v>
      </c>
      <c r="CT263" s="4"/>
      <c r="CU263" s="616"/>
      <c r="CV263" s="454"/>
      <c r="CW263" s="616"/>
      <c r="CX263" s="4"/>
      <c r="CY263" s="4" t="s">
        <v>223</v>
      </c>
      <c r="CZ263" s="4"/>
      <c r="DA263" s="4" t="s">
        <v>223</v>
      </c>
      <c r="DB263" s="618"/>
      <c r="DC263" s="4"/>
      <c r="DD263" s="613"/>
      <c r="DE263" s="4"/>
      <c r="DF263" s="4" t="s">
        <v>223</v>
      </c>
      <c r="DG263" s="4"/>
      <c r="DH263" s="615"/>
      <c r="DI263" s="619" t="s">
        <v>223</v>
      </c>
      <c r="DJ263" s="4"/>
      <c r="DK263" s="613"/>
      <c r="DL263" s="4"/>
      <c r="DM263" s="4" t="s">
        <v>223</v>
      </c>
      <c r="DN263" s="4"/>
      <c r="DO263" s="4"/>
      <c r="DP263" s="616"/>
      <c r="DQ263" s="618" t="s">
        <v>223</v>
      </c>
      <c r="DR263" s="4"/>
      <c r="DS263" s="4"/>
      <c r="DT263" s="4"/>
      <c r="DU263" s="4"/>
    </row>
    <row r="264" outlineLevel="1">
      <c r="A264" s="452"/>
      <c r="E264" s="2">
        <f t="shared" si="345"/>
        <v>21</v>
      </c>
      <c r="F264" s="651" t="str">
        <f t="shared" si="369"/>
        <v/>
      </c>
      <c r="G264" s="652" t="str">
        <f t="shared" si="354"/>
        <v/>
      </c>
      <c r="H264" s="652" t="str">
        <f t="shared" si="355"/>
        <v/>
      </c>
      <c r="I264" s="653" t="str">
        <f t="shared" si="356"/>
        <v/>
      </c>
      <c r="J264" s="654" t="str">
        <f t="shared" si="357"/>
        <v/>
      </c>
      <c r="K264" s="652" t="str">
        <f t="shared" si="358"/>
        <v/>
      </c>
      <c r="L264" s="323" t="str">
        <f t="shared" si="373"/>
        <v/>
      </c>
      <c r="M264" s="323" t="str">
        <f t="shared" si="374"/>
        <v/>
      </c>
      <c r="N264" s="323" t="str">
        <f t="shared" si="375"/>
        <v/>
      </c>
      <c r="O264" s="323" t="str">
        <f t="shared" si="376"/>
        <v/>
      </c>
      <c r="P264" s="323" t="str">
        <f t="shared" si="377"/>
        <v/>
      </c>
      <c r="Q264" s="643" t="str">
        <f t="shared" si="378"/>
        <v/>
      </c>
      <c r="R264" s="323">
        <f t="shared" si="362"/>
        <v>0</v>
      </c>
      <c r="S264" s="640" t="str">
        <f t="shared" si="363"/>
        <v>#DIV/0!</v>
      </c>
      <c r="T264" s="643" t="str">
        <f t="shared" si="364"/>
        <v>#DIV/0!</v>
      </c>
      <c r="U264" s="644" t="str">
        <f t="shared" si="379"/>
        <v/>
      </c>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49"/>
      <c r="BP264" s="446" t="s">
        <v>2</v>
      </c>
      <c r="BQ264" s="451"/>
      <c r="BR264" s="4"/>
      <c r="BS264" s="472" t="str">
        <f t="shared" ref="BS264:BT264" si="422">I339</f>
        <v/>
      </c>
      <c r="BT264" s="454" t="str">
        <f t="shared" si="422"/>
        <v/>
      </c>
      <c r="BU264" s="555">
        <f t="shared" ref="BU264:CI264" si="423">O339</f>
        <v>110</v>
      </c>
      <c r="BV264" s="555">
        <f t="shared" si="423"/>
        <v>55</v>
      </c>
      <c r="BW264" s="555">
        <f t="shared" si="423"/>
        <v>55</v>
      </c>
      <c r="BX264" s="555">
        <f t="shared" si="423"/>
        <v>55</v>
      </c>
      <c r="BY264" s="454" t="str">
        <f t="shared" si="423"/>
        <v/>
      </c>
      <c r="BZ264" s="555">
        <f t="shared" si="423"/>
        <v>55</v>
      </c>
      <c r="CA264" s="454" t="str">
        <f t="shared" si="423"/>
        <v/>
      </c>
      <c r="CB264" s="454" t="str">
        <f t="shared" si="423"/>
        <v/>
      </c>
      <c r="CC264" s="555">
        <f t="shared" si="423"/>
        <v>68</v>
      </c>
      <c r="CD264" s="555">
        <f t="shared" si="423"/>
        <v>34</v>
      </c>
      <c r="CE264" s="454" t="str">
        <f t="shared" si="423"/>
        <v/>
      </c>
      <c r="CF264" s="555">
        <f t="shared" si="423"/>
        <v>34</v>
      </c>
      <c r="CG264" s="454" t="str">
        <f t="shared" si="423"/>
        <v/>
      </c>
      <c r="CH264" s="454" t="str">
        <f t="shared" si="423"/>
        <v/>
      </c>
      <c r="CI264" s="454" t="str">
        <f t="shared" si="423"/>
        <v/>
      </c>
      <c r="CJ264" s="2">
        <f t="shared" ref="CJ264:CK264" si="424">D339</f>
        <v>1</v>
      </c>
      <c r="CK264" s="529" t="str">
        <f t="shared" si="424"/>
        <v/>
      </c>
      <c r="CL264" s="556" t="str">
        <f t="shared" si="209"/>
        <v/>
      </c>
      <c r="CM264" s="4"/>
      <c r="CN264" s="613"/>
      <c r="CO264" s="4"/>
      <c r="CP264" s="4" t="s">
        <v>223</v>
      </c>
      <c r="CQ264" s="4"/>
      <c r="CR264" s="615"/>
      <c r="CS264" s="615" t="s">
        <v>223</v>
      </c>
      <c r="CT264" s="4"/>
      <c r="CU264" s="616"/>
      <c r="CV264" s="454"/>
      <c r="CW264" s="616"/>
      <c r="CX264" s="4"/>
      <c r="CY264" s="4" t="s">
        <v>223</v>
      </c>
      <c r="CZ264" s="4"/>
      <c r="DA264" s="4" t="s">
        <v>223</v>
      </c>
      <c r="DB264" s="618"/>
      <c r="DC264" s="4"/>
      <c r="DD264" s="613"/>
      <c r="DE264" s="4"/>
      <c r="DF264" s="4" t="s">
        <v>223</v>
      </c>
      <c r="DG264" s="4"/>
      <c r="DH264" s="615"/>
      <c r="DI264" s="619" t="s">
        <v>223</v>
      </c>
      <c r="DJ264" s="4"/>
      <c r="DK264" s="613"/>
      <c r="DL264" s="4"/>
      <c r="DM264" s="4" t="s">
        <v>223</v>
      </c>
      <c r="DN264" s="4"/>
      <c r="DO264" s="4"/>
      <c r="DP264" s="616"/>
      <c r="DQ264" s="618" t="s">
        <v>223</v>
      </c>
      <c r="DR264" s="4"/>
      <c r="DS264" s="4"/>
      <c r="DT264" s="4"/>
      <c r="DU264" s="4"/>
    </row>
    <row r="265" outlineLevel="1">
      <c r="A265" s="452"/>
      <c r="P265" s="458"/>
      <c r="Q265" s="458"/>
      <c r="U265" s="3"/>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49"/>
      <c r="BP265" s="446" t="s">
        <v>2</v>
      </c>
      <c r="BQ265" s="451"/>
      <c r="BR265" s="4"/>
      <c r="BS265" s="472" t="str">
        <f t="shared" ref="BS265:BT265" si="425">I340</f>
        <v/>
      </c>
      <c r="BT265" s="454" t="str">
        <f t="shared" si="425"/>
        <v/>
      </c>
      <c r="BU265" s="555">
        <f t="shared" ref="BU265:CI265" si="426">O340</f>
        <v>110</v>
      </c>
      <c r="BV265" s="555">
        <f t="shared" si="426"/>
        <v>55</v>
      </c>
      <c r="BW265" s="555">
        <f t="shared" si="426"/>
        <v>55</v>
      </c>
      <c r="BX265" s="555">
        <f t="shared" si="426"/>
        <v>55</v>
      </c>
      <c r="BY265" s="454" t="str">
        <f t="shared" si="426"/>
        <v/>
      </c>
      <c r="BZ265" s="555">
        <f t="shared" si="426"/>
        <v>55</v>
      </c>
      <c r="CA265" s="454" t="str">
        <f t="shared" si="426"/>
        <v/>
      </c>
      <c r="CB265" s="454" t="str">
        <f t="shared" si="426"/>
        <v/>
      </c>
      <c r="CC265" s="555">
        <f t="shared" si="426"/>
        <v>68</v>
      </c>
      <c r="CD265" s="555">
        <f t="shared" si="426"/>
        <v>34</v>
      </c>
      <c r="CE265" s="454" t="str">
        <f t="shared" si="426"/>
        <v/>
      </c>
      <c r="CF265" s="555">
        <f t="shared" si="426"/>
        <v>34</v>
      </c>
      <c r="CG265" s="454" t="str">
        <f t="shared" si="426"/>
        <v/>
      </c>
      <c r="CH265" s="454" t="str">
        <f t="shared" si="426"/>
        <v/>
      </c>
      <c r="CI265" s="454" t="str">
        <f t="shared" si="426"/>
        <v/>
      </c>
      <c r="CJ265" s="2">
        <f t="shared" ref="CJ265:CK265" si="427">D340</f>
        <v>1</v>
      </c>
      <c r="CK265" s="529" t="str">
        <f t="shared" si="427"/>
        <v/>
      </c>
      <c r="CL265" s="556" t="str">
        <f t="shared" si="209"/>
        <v/>
      </c>
      <c r="CM265" s="4"/>
      <c r="CN265" s="613"/>
      <c r="CO265" s="4"/>
      <c r="CP265" s="4" t="s">
        <v>223</v>
      </c>
      <c r="CQ265" s="4"/>
      <c r="CR265" s="615"/>
      <c r="CS265" s="615" t="s">
        <v>223</v>
      </c>
      <c r="CT265" s="4"/>
      <c r="CU265" s="616"/>
      <c r="CV265" s="454"/>
      <c r="CW265" s="616"/>
      <c r="CX265" s="4"/>
      <c r="CY265" s="4" t="s">
        <v>223</v>
      </c>
      <c r="CZ265" s="4"/>
      <c r="DA265" s="4" t="s">
        <v>223</v>
      </c>
      <c r="DB265" s="618"/>
      <c r="DC265" s="4"/>
      <c r="DD265" s="613"/>
      <c r="DE265" s="4"/>
      <c r="DF265" s="4" t="s">
        <v>223</v>
      </c>
      <c r="DG265" s="4"/>
      <c r="DH265" s="615"/>
      <c r="DI265" s="619" t="s">
        <v>223</v>
      </c>
      <c r="DJ265" s="4"/>
      <c r="DK265" s="613"/>
      <c r="DL265" s="4"/>
      <c r="DM265" s="4" t="s">
        <v>223</v>
      </c>
      <c r="DN265" s="4"/>
      <c r="DO265" s="4"/>
      <c r="DP265" s="616"/>
      <c r="DQ265" s="618" t="s">
        <v>223</v>
      </c>
      <c r="DR265" s="4"/>
      <c r="DS265" s="4"/>
      <c r="DT265" s="4"/>
      <c r="DU265" s="4"/>
    </row>
    <row r="266" outlineLevel="1">
      <c r="A266" s="452"/>
      <c r="O266" s="655" t="s">
        <v>183</v>
      </c>
      <c r="P266" s="656"/>
      <c r="Q266" s="656"/>
      <c r="R266" s="657">
        <v>30.0</v>
      </c>
      <c r="S266" s="657">
        <v>60.0</v>
      </c>
      <c r="T266" s="658"/>
      <c r="U266" s="3"/>
      <c r="V266" s="458" t="s">
        <v>285</v>
      </c>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49"/>
      <c r="BP266" s="446" t="s">
        <v>2</v>
      </c>
      <c r="BQ266" s="451"/>
      <c r="BR266" s="4"/>
      <c r="BS266" s="472" t="str">
        <f t="shared" ref="BS266:BT266" si="428">I341</f>
        <v/>
      </c>
      <c r="BT266" s="454" t="str">
        <f t="shared" si="428"/>
        <v/>
      </c>
      <c r="BU266" s="555">
        <f t="shared" ref="BU266:CI266" si="429">O341</f>
        <v>110</v>
      </c>
      <c r="BV266" s="555">
        <f t="shared" si="429"/>
        <v>55</v>
      </c>
      <c r="BW266" s="555">
        <f t="shared" si="429"/>
        <v>55</v>
      </c>
      <c r="BX266" s="555">
        <f t="shared" si="429"/>
        <v>55</v>
      </c>
      <c r="BY266" s="454" t="str">
        <f t="shared" si="429"/>
        <v/>
      </c>
      <c r="BZ266" s="555">
        <f t="shared" si="429"/>
        <v>55</v>
      </c>
      <c r="CA266" s="454" t="str">
        <f t="shared" si="429"/>
        <v/>
      </c>
      <c r="CB266" s="454" t="str">
        <f t="shared" si="429"/>
        <v/>
      </c>
      <c r="CC266" s="555">
        <f t="shared" si="429"/>
        <v>68</v>
      </c>
      <c r="CD266" s="555">
        <f t="shared" si="429"/>
        <v>34</v>
      </c>
      <c r="CE266" s="454" t="str">
        <f t="shared" si="429"/>
        <v/>
      </c>
      <c r="CF266" s="555">
        <f t="shared" si="429"/>
        <v>34</v>
      </c>
      <c r="CG266" s="454" t="str">
        <f t="shared" si="429"/>
        <v/>
      </c>
      <c r="CH266" s="454" t="str">
        <f t="shared" si="429"/>
        <v/>
      </c>
      <c r="CI266" s="454" t="str">
        <f t="shared" si="429"/>
        <v/>
      </c>
      <c r="CJ266" s="2">
        <f t="shared" ref="CJ266:CK266" si="430">D341</f>
        <v>1</v>
      </c>
      <c r="CK266" s="529" t="str">
        <f t="shared" si="430"/>
        <v/>
      </c>
      <c r="CL266" s="556" t="str">
        <f t="shared" si="209"/>
        <v/>
      </c>
      <c r="CM266" s="4"/>
      <c r="CN266" s="613"/>
      <c r="CO266" s="4"/>
      <c r="CP266" s="4" t="s">
        <v>223</v>
      </c>
      <c r="CQ266" s="4"/>
      <c r="CR266" s="615"/>
      <c r="CS266" s="615" t="s">
        <v>223</v>
      </c>
      <c r="CT266" s="4"/>
      <c r="CU266" s="616"/>
      <c r="CV266" s="454"/>
      <c r="CW266" s="616"/>
      <c r="CX266" s="4"/>
      <c r="CY266" s="4" t="s">
        <v>223</v>
      </c>
      <c r="CZ266" s="4"/>
      <c r="DA266" s="4" t="s">
        <v>223</v>
      </c>
      <c r="DB266" s="618"/>
      <c r="DC266" s="4"/>
      <c r="DD266" s="613"/>
      <c r="DE266" s="4"/>
      <c r="DF266" s="4" t="s">
        <v>223</v>
      </c>
      <c r="DG266" s="4"/>
      <c r="DH266" s="615"/>
      <c r="DI266" s="619" t="s">
        <v>223</v>
      </c>
      <c r="DJ266" s="4"/>
      <c r="DK266" s="613"/>
      <c r="DL266" s="4"/>
      <c r="DM266" s="4" t="s">
        <v>223</v>
      </c>
      <c r="DN266" s="4"/>
      <c r="DO266" s="4"/>
      <c r="DP266" s="616"/>
      <c r="DQ266" s="618" t="s">
        <v>223</v>
      </c>
      <c r="DR266" s="4"/>
      <c r="DS266" s="4"/>
      <c r="DT266" s="4"/>
      <c r="DU266" s="4"/>
    </row>
    <row r="267" outlineLevel="1">
      <c r="A267" s="452"/>
      <c r="O267" s="659" t="str">
        <f>B8</f>
        <v>HSTA</v>
      </c>
      <c r="P267" s="620" t="s">
        <v>273</v>
      </c>
      <c r="Q267" s="660"/>
      <c r="R267" s="661" t="s">
        <v>32</v>
      </c>
      <c r="S267" s="662">
        <v>110.0</v>
      </c>
      <c r="T267" s="663" t="s">
        <v>274</v>
      </c>
      <c r="U267" s="3"/>
      <c r="V267" s="662">
        <v>68.0</v>
      </c>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49"/>
      <c r="BP267" s="446" t="s">
        <v>2</v>
      </c>
      <c r="BQ267" s="451"/>
      <c r="BR267" s="4"/>
      <c r="BS267" s="472" t="str">
        <f t="shared" ref="BS267:BT267" si="431">I342</f>
        <v/>
      </c>
      <c r="BT267" s="454" t="str">
        <f t="shared" si="431"/>
        <v/>
      </c>
      <c r="BU267" s="555">
        <f t="shared" ref="BU267:CI267" si="432">O342</f>
        <v>110</v>
      </c>
      <c r="BV267" s="555">
        <f t="shared" si="432"/>
        <v>55</v>
      </c>
      <c r="BW267" s="555">
        <f t="shared" si="432"/>
        <v>55</v>
      </c>
      <c r="BX267" s="555">
        <f t="shared" si="432"/>
        <v>55</v>
      </c>
      <c r="BY267" s="454" t="str">
        <f t="shared" si="432"/>
        <v/>
      </c>
      <c r="BZ267" s="555">
        <f t="shared" si="432"/>
        <v>55</v>
      </c>
      <c r="CA267" s="454" t="str">
        <f t="shared" si="432"/>
        <v/>
      </c>
      <c r="CB267" s="454" t="str">
        <f t="shared" si="432"/>
        <v/>
      </c>
      <c r="CC267" s="555">
        <f t="shared" si="432"/>
        <v>68</v>
      </c>
      <c r="CD267" s="555">
        <f t="shared" si="432"/>
        <v>34</v>
      </c>
      <c r="CE267" s="454" t="str">
        <f t="shared" si="432"/>
        <v/>
      </c>
      <c r="CF267" s="555">
        <f t="shared" si="432"/>
        <v>34</v>
      </c>
      <c r="CG267" s="454" t="str">
        <f t="shared" si="432"/>
        <v/>
      </c>
      <c r="CH267" s="454" t="str">
        <f t="shared" si="432"/>
        <v/>
      </c>
      <c r="CI267" s="454" t="str">
        <f t="shared" si="432"/>
        <v/>
      </c>
      <c r="CJ267" s="2">
        <f t="shared" ref="CJ267:CK267" si="433">D342</f>
        <v>1</v>
      </c>
      <c r="CK267" s="529" t="str">
        <f t="shared" si="433"/>
        <v/>
      </c>
      <c r="CL267" s="556" t="str">
        <f t="shared" si="209"/>
        <v/>
      </c>
      <c r="CM267" s="4"/>
      <c r="CN267" s="613"/>
      <c r="CO267" s="4"/>
      <c r="CP267" s="4" t="s">
        <v>223</v>
      </c>
      <c r="CQ267" s="4"/>
      <c r="CR267" s="615"/>
      <c r="CS267" s="615" t="s">
        <v>223</v>
      </c>
      <c r="CT267" s="4"/>
      <c r="CU267" s="616"/>
      <c r="CV267" s="454"/>
      <c r="CW267" s="616"/>
      <c r="CX267" s="4"/>
      <c r="CY267" s="4" t="s">
        <v>223</v>
      </c>
      <c r="CZ267" s="4"/>
      <c r="DA267" s="4" t="s">
        <v>223</v>
      </c>
      <c r="DB267" s="618"/>
      <c r="DC267" s="4"/>
      <c r="DD267" s="613"/>
      <c r="DE267" s="4"/>
      <c r="DF267" s="4" t="s">
        <v>223</v>
      </c>
      <c r="DG267" s="4"/>
      <c r="DH267" s="615"/>
      <c r="DI267" s="619" t="s">
        <v>223</v>
      </c>
      <c r="DJ267" s="4"/>
      <c r="DK267" s="613"/>
      <c r="DL267" s="4"/>
      <c r="DM267" s="4" t="s">
        <v>223</v>
      </c>
      <c r="DN267" s="4"/>
      <c r="DO267" s="4"/>
      <c r="DP267" s="616"/>
      <c r="DQ267" s="618" t="s">
        <v>223</v>
      </c>
      <c r="DR267" s="4"/>
      <c r="DS267" s="4"/>
      <c r="DT267" s="4"/>
      <c r="DU267" s="4"/>
    </row>
    <row r="268" outlineLevel="1">
      <c r="A268" s="452"/>
      <c r="O268" s="664" t="s">
        <v>257</v>
      </c>
      <c r="P268" s="665">
        <v>60.0</v>
      </c>
      <c r="Q268" s="666">
        <v>1.0</v>
      </c>
      <c r="R268" s="667">
        <v>1.0</v>
      </c>
      <c r="S268" s="666">
        <v>0.75</v>
      </c>
      <c r="T268" s="668"/>
      <c r="U268" s="3"/>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49"/>
      <c r="BP268" s="446" t="s">
        <v>2</v>
      </c>
      <c r="BQ268" s="451"/>
      <c r="BR268" s="4"/>
      <c r="BS268" s="472" t="str">
        <f t="shared" ref="BS268:BT268" si="434">I343</f>
        <v/>
      </c>
      <c r="BT268" s="454" t="str">
        <f t="shared" si="434"/>
        <v/>
      </c>
      <c r="BU268" s="555">
        <f t="shared" ref="BU268:CI268" si="435">O343</f>
        <v>110</v>
      </c>
      <c r="BV268" s="555">
        <f t="shared" si="435"/>
        <v>55</v>
      </c>
      <c r="BW268" s="555">
        <f t="shared" si="435"/>
        <v>55</v>
      </c>
      <c r="BX268" s="555">
        <f t="shared" si="435"/>
        <v>55</v>
      </c>
      <c r="BY268" s="454" t="str">
        <f t="shared" si="435"/>
        <v/>
      </c>
      <c r="BZ268" s="555">
        <f t="shared" si="435"/>
        <v>55</v>
      </c>
      <c r="CA268" s="454" t="str">
        <f t="shared" si="435"/>
        <v/>
      </c>
      <c r="CB268" s="454" t="str">
        <f t="shared" si="435"/>
        <v/>
      </c>
      <c r="CC268" s="555">
        <f t="shared" si="435"/>
        <v>68</v>
      </c>
      <c r="CD268" s="555">
        <f t="shared" si="435"/>
        <v>34</v>
      </c>
      <c r="CE268" s="454" t="str">
        <f t="shared" si="435"/>
        <v/>
      </c>
      <c r="CF268" s="555">
        <f t="shared" si="435"/>
        <v>34</v>
      </c>
      <c r="CG268" s="454" t="str">
        <f t="shared" si="435"/>
        <v/>
      </c>
      <c r="CH268" s="454" t="str">
        <f t="shared" si="435"/>
        <v/>
      </c>
      <c r="CI268" s="454" t="str">
        <f t="shared" si="435"/>
        <v/>
      </c>
      <c r="CJ268" s="2">
        <f t="shared" ref="CJ268:CK268" si="436">D343</f>
        <v>1</v>
      </c>
      <c r="CK268" s="529" t="str">
        <f t="shared" si="436"/>
        <v/>
      </c>
      <c r="CL268" s="556" t="str">
        <f t="shared" si="209"/>
        <v/>
      </c>
      <c r="CM268" s="4"/>
      <c r="CN268" s="613"/>
      <c r="CO268" s="4"/>
      <c r="CP268" s="4" t="s">
        <v>223</v>
      </c>
      <c r="CQ268" s="614"/>
      <c r="CR268" s="615"/>
      <c r="CS268" s="615" t="s">
        <v>223</v>
      </c>
      <c r="CT268" s="4"/>
      <c r="CU268" s="616"/>
      <c r="CV268" s="454"/>
      <c r="CW268" s="617"/>
      <c r="CX268" s="617"/>
      <c r="CY268" s="4" t="s">
        <v>223</v>
      </c>
      <c r="CZ268" s="4"/>
      <c r="DA268" s="4" t="s">
        <v>223</v>
      </c>
      <c r="DB268" s="618"/>
      <c r="DC268" s="4"/>
      <c r="DD268" s="613"/>
      <c r="DE268" s="4"/>
      <c r="DF268" s="4" t="s">
        <v>223</v>
      </c>
      <c r="DG268" s="614"/>
      <c r="DH268" s="615"/>
      <c r="DI268" s="619" t="s">
        <v>223</v>
      </c>
      <c r="DJ268" s="4"/>
      <c r="DK268" s="613"/>
      <c r="DL268" s="4"/>
      <c r="DM268" s="4" t="s">
        <v>223</v>
      </c>
      <c r="DN268" s="614"/>
      <c r="DO268" s="4"/>
      <c r="DP268" s="616"/>
      <c r="DQ268" s="618" t="s">
        <v>223</v>
      </c>
      <c r="DR268" s="4"/>
      <c r="DS268" s="4"/>
      <c r="DT268" s="4"/>
      <c r="DU268" s="4"/>
    </row>
    <row r="269" outlineLevel="1">
      <c r="A269" s="452"/>
      <c r="E269" s="458" t="s">
        <v>286</v>
      </c>
      <c r="O269" s="669" t="s">
        <v>258</v>
      </c>
      <c r="P269" s="665">
        <v>120.0</v>
      </c>
      <c r="Q269" s="666">
        <v>0.5</v>
      </c>
      <c r="R269" s="670">
        <v>0.75</v>
      </c>
      <c r="S269" s="666">
        <v>0.5</v>
      </c>
      <c r="T269" s="668"/>
      <c r="U269" s="3"/>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49"/>
      <c r="BP269" s="446" t="s">
        <v>2</v>
      </c>
      <c r="BQ269" s="451"/>
      <c r="BR269" s="4"/>
      <c r="BS269" s="472" t="str">
        <f t="shared" ref="BS269:BT269" si="437">I344</f>
        <v/>
      </c>
      <c r="BT269" s="454" t="str">
        <f t="shared" si="437"/>
        <v/>
      </c>
      <c r="BU269" s="555">
        <f t="shared" ref="BU269:CI269" si="438">O344</f>
        <v>110</v>
      </c>
      <c r="BV269" s="555">
        <f t="shared" si="438"/>
        <v>55</v>
      </c>
      <c r="BW269" s="555">
        <f t="shared" si="438"/>
        <v>55</v>
      </c>
      <c r="BX269" s="555">
        <f t="shared" si="438"/>
        <v>55</v>
      </c>
      <c r="BY269" s="454" t="str">
        <f t="shared" si="438"/>
        <v/>
      </c>
      <c r="BZ269" s="555">
        <f t="shared" si="438"/>
        <v>55</v>
      </c>
      <c r="CA269" s="454" t="str">
        <f t="shared" si="438"/>
        <v/>
      </c>
      <c r="CB269" s="454" t="str">
        <f t="shared" si="438"/>
        <v/>
      </c>
      <c r="CC269" s="555">
        <f t="shared" si="438"/>
        <v>68</v>
      </c>
      <c r="CD269" s="555">
        <f t="shared" si="438"/>
        <v>34</v>
      </c>
      <c r="CE269" s="454" t="str">
        <f t="shared" si="438"/>
        <v/>
      </c>
      <c r="CF269" s="555">
        <f t="shared" si="438"/>
        <v>34</v>
      </c>
      <c r="CG269" s="454" t="str">
        <f t="shared" si="438"/>
        <v/>
      </c>
      <c r="CH269" s="454" t="str">
        <f t="shared" si="438"/>
        <v/>
      </c>
      <c r="CI269" s="454" t="str">
        <f t="shared" si="438"/>
        <v/>
      </c>
      <c r="CJ269" s="2">
        <f t="shared" ref="CJ269:CK269" si="439">D344</f>
        <v>1</v>
      </c>
      <c r="CK269" s="529" t="str">
        <f t="shared" si="439"/>
        <v/>
      </c>
      <c r="CL269" s="556" t="str">
        <f t="shared" si="209"/>
        <v/>
      </c>
      <c r="CM269" s="4"/>
      <c r="CN269" s="613"/>
      <c r="CO269" s="4"/>
      <c r="CP269" s="4" t="s">
        <v>223</v>
      </c>
      <c r="CQ269" s="614"/>
      <c r="CR269" s="615"/>
      <c r="CS269" s="615" t="s">
        <v>223</v>
      </c>
      <c r="CT269" s="4"/>
      <c r="CU269" s="616"/>
      <c r="CV269" s="454"/>
      <c r="CW269" s="4"/>
      <c r="CX269" s="617"/>
      <c r="CY269" s="4" t="s">
        <v>223</v>
      </c>
      <c r="CZ269" s="4"/>
      <c r="DA269" s="4" t="s">
        <v>223</v>
      </c>
      <c r="DB269" s="618"/>
      <c r="DC269" s="4"/>
      <c r="DD269" s="613"/>
      <c r="DE269" s="4"/>
      <c r="DF269" s="4" t="s">
        <v>223</v>
      </c>
      <c r="DG269" s="614"/>
      <c r="DH269" s="615"/>
      <c r="DI269" s="619" t="s">
        <v>223</v>
      </c>
      <c r="DJ269" s="4"/>
      <c r="DK269" s="613"/>
      <c r="DL269" s="4"/>
      <c r="DM269" s="4" t="s">
        <v>223</v>
      </c>
      <c r="DN269" s="614"/>
      <c r="DO269" s="4"/>
      <c r="DP269" s="616"/>
      <c r="DQ269" s="618" t="s">
        <v>223</v>
      </c>
      <c r="DR269" s="4"/>
      <c r="DS269" s="4"/>
      <c r="DT269" s="4"/>
      <c r="DU269" s="4"/>
    </row>
    <row r="270" outlineLevel="1">
      <c r="A270" s="452"/>
      <c r="B270" s="598" t="s">
        <v>287</v>
      </c>
      <c r="E270" s="2" t="str">
        <f>if(D277&gt;E277,D277,E277)</f>
        <v/>
      </c>
      <c r="O270" s="669" t="s">
        <v>157</v>
      </c>
      <c r="P270" s="671"/>
      <c r="Q270" s="666">
        <v>0.25</v>
      </c>
      <c r="R270" s="670">
        <v>0.5</v>
      </c>
      <c r="S270" s="666">
        <v>0.4</v>
      </c>
      <c r="T270" s="668"/>
      <c r="U270" s="3"/>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49"/>
      <c r="BP270" s="446" t="s">
        <v>2</v>
      </c>
      <c r="BQ270" s="451"/>
      <c r="BR270" s="4"/>
      <c r="BS270" s="472" t="str">
        <f t="shared" ref="BS270:BT270" si="440">I345</f>
        <v/>
      </c>
      <c r="BT270" s="454" t="str">
        <f t="shared" si="440"/>
        <v/>
      </c>
      <c r="BU270" s="555">
        <f t="shared" ref="BU270:CI270" si="441">O345</f>
        <v>110</v>
      </c>
      <c r="BV270" s="555">
        <f t="shared" si="441"/>
        <v>55</v>
      </c>
      <c r="BW270" s="555">
        <f t="shared" si="441"/>
        <v>55</v>
      </c>
      <c r="BX270" s="555">
        <f t="shared" si="441"/>
        <v>55</v>
      </c>
      <c r="BY270" s="454" t="str">
        <f t="shared" si="441"/>
        <v/>
      </c>
      <c r="BZ270" s="555">
        <f t="shared" si="441"/>
        <v>55</v>
      </c>
      <c r="CA270" s="454" t="str">
        <f t="shared" si="441"/>
        <v/>
      </c>
      <c r="CB270" s="454" t="str">
        <f t="shared" si="441"/>
        <v/>
      </c>
      <c r="CC270" s="555">
        <f t="shared" si="441"/>
        <v>68</v>
      </c>
      <c r="CD270" s="555">
        <f t="shared" si="441"/>
        <v>34</v>
      </c>
      <c r="CE270" s="454" t="str">
        <f t="shared" si="441"/>
        <v/>
      </c>
      <c r="CF270" s="555">
        <f t="shared" si="441"/>
        <v>34</v>
      </c>
      <c r="CG270" s="454" t="str">
        <f t="shared" si="441"/>
        <v/>
      </c>
      <c r="CH270" s="454" t="str">
        <f t="shared" si="441"/>
        <v/>
      </c>
      <c r="CI270" s="454" t="str">
        <f t="shared" si="441"/>
        <v/>
      </c>
      <c r="CJ270" s="2">
        <f t="shared" ref="CJ270:CK270" si="442">D345</f>
        <v>1</v>
      </c>
      <c r="CK270" s="529" t="str">
        <f t="shared" si="442"/>
        <v/>
      </c>
      <c r="CL270" s="556" t="str">
        <f t="shared" si="209"/>
        <v/>
      </c>
      <c r="CM270" s="4"/>
      <c r="CN270" s="613"/>
      <c r="CO270" s="4"/>
      <c r="CP270" s="4" t="s">
        <v>223</v>
      </c>
      <c r="CQ270" s="614"/>
      <c r="CR270" s="615"/>
      <c r="CS270" s="615" t="s">
        <v>223</v>
      </c>
      <c r="CT270" s="4"/>
      <c r="CU270" s="616"/>
      <c r="CV270" s="454"/>
      <c r="CW270" s="4"/>
      <c r="CX270" s="617"/>
      <c r="CY270" s="4" t="s">
        <v>223</v>
      </c>
      <c r="CZ270" s="4"/>
      <c r="DA270" s="4" t="s">
        <v>223</v>
      </c>
      <c r="DB270" s="618"/>
      <c r="DC270" s="4"/>
      <c r="DD270" s="613"/>
      <c r="DE270" s="4"/>
      <c r="DF270" s="4" t="s">
        <v>223</v>
      </c>
      <c r="DG270" s="614"/>
      <c r="DH270" s="615"/>
      <c r="DI270" s="619" t="s">
        <v>223</v>
      </c>
      <c r="DJ270" s="4"/>
      <c r="DK270" s="613"/>
      <c r="DL270" s="4"/>
      <c r="DM270" s="4" t="s">
        <v>223</v>
      </c>
      <c r="DN270" s="614"/>
      <c r="DO270" s="4"/>
      <c r="DP270" s="616"/>
      <c r="DQ270" s="618" t="s">
        <v>223</v>
      </c>
      <c r="DR270" s="4"/>
      <c r="DS270" s="4"/>
      <c r="DT270" s="4"/>
      <c r="DU270" s="4"/>
    </row>
    <row r="271" outlineLevel="1">
      <c r="A271" s="452"/>
      <c r="B271" s="598" t="s">
        <v>288</v>
      </c>
      <c r="E271" s="458" t="s">
        <v>289</v>
      </c>
      <c r="O271" s="669" t="s">
        <v>275</v>
      </c>
      <c r="P271" s="665">
        <v>12.0</v>
      </c>
      <c r="Q271" s="666">
        <v>0.75</v>
      </c>
      <c r="R271" s="667"/>
      <c r="S271" s="666"/>
      <c r="T271" s="668"/>
      <c r="U271" s="3"/>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49"/>
      <c r="BP271" s="446" t="s">
        <v>2</v>
      </c>
      <c r="BQ271" s="451"/>
      <c r="BR271" s="4"/>
      <c r="BS271" s="472" t="str">
        <f t="shared" ref="BS271:BT271" si="443">I346</f>
        <v/>
      </c>
      <c r="BT271" s="454" t="str">
        <f t="shared" si="443"/>
        <v/>
      </c>
      <c r="BU271" s="555">
        <f t="shared" ref="BU271:CI271" si="444">O346</f>
        <v>110</v>
      </c>
      <c r="BV271" s="555">
        <f t="shared" si="444"/>
        <v>55</v>
      </c>
      <c r="BW271" s="555">
        <f t="shared" si="444"/>
        <v>55</v>
      </c>
      <c r="BX271" s="555">
        <f t="shared" si="444"/>
        <v>55</v>
      </c>
      <c r="BY271" s="454" t="str">
        <f t="shared" si="444"/>
        <v/>
      </c>
      <c r="BZ271" s="555">
        <f t="shared" si="444"/>
        <v>55</v>
      </c>
      <c r="CA271" s="454" t="str">
        <f t="shared" si="444"/>
        <v/>
      </c>
      <c r="CB271" s="454" t="str">
        <f t="shared" si="444"/>
        <v/>
      </c>
      <c r="CC271" s="555">
        <f t="shared" si="444"/>
        <v>68</v>
      </c>
      <c r="CD271" s="555">
        <f t="shared" si="444"/>
        <v>34</v>
      </c>
      <c r="CE271" s="454" t="str">
        <f t="shared" si="444"/>
        <v/>
      </c>
      <c r="CF271" s="555">
        <f t="shared" si="444"/>
        <v>34</v>
      </c>
      <c r="CG271" s="454" t="str">
        <f t="shared" si="444"/>
        <v/>
      </c>
      <c r="CH271" s="454" t="str">
        <f t="shared" si="444"/>
        <v/>
      </c>
      <c r="CI271" s="454" t="str">
        <f t="shared" si="444"/>
        <v/>
      </c>
      <c r="CJ271" s="2">
        <f t="shared" ref="CJ271:CK271" si="445">D346</f>
        <v>1</v>
      </c>
      <c r="CK271" s="529" t="str">
        <f t="shared" si="445"/>
        <v/>
      </c>
      <c r="CL271" s="556" t="str">
        <f t="shared" si="209"/>
        <v/>
      </c>
      <c r="CM271" s="4"/>
      <c r="CN271" s="613"/>
      <c r="CO271" s="4"/>
      <c r="CP271" s="4" t="s">
        <v>223</v>
      </c>
      <c r="CQ271" s="614"/>
      <c r="CR271" s="615"/>
      <c r="CS271" s="615" t="s">
        <v>223</v>
      </c>
      <c r="CT271" s="4"/>
      <c r="CU271" s="616"/>
      <c r="CV271" s="454"/>
      <c r="CW271" s="4"/>
      <c r="CX271" s="617"/>
      <c r="CY271" s="4" t="s">
        <v>223</v>
      </c>
      <c r="CZ271" s="4"/>
      <c r="DA271" s="4" t="s">
        <v>223</v>
      </c>
      <c r="DB271" s="618"/>
      <c r="DC271" s="4"/>
      <c r="DD271" s="613"/>
      <c r="DE271" s="4"/>
      <c r="DF271" s="4" t="s">
        <v>223</v>
      </c>
      <c r="DG271" s="614"/>
      <c r="DH271" s="615"/>
      <c r="DI271" s="619" t="s">
        <v>223</v>
      </c>
      <c r="DJ271" s="4"/>
      <c r="DK271" s="613"/>
      <c r="DL271" s="4"/>
      <c r="DM271" s="4" t="s">
        <v>223</v>
      </c>
      <c r="DN271" s="614"/>
      <c r="DO271" s="4"/>
      <c r="DP271" s="616"/>
      <c r="DQ271" s="618" t="s">
        <v>223</v>
      </c>
      <c r="DR271" s="4"/>
      <c r="DS271" s="4"/>
      <c r="DT271" s="4"/>
      <c r="DU271" s="4"/>
    </row>
    <row r="272" outlineLevel="1">
      <c r="A272" s="452"/>
      <c r="E272" s="2" t="str">
        <f>if(or(D277="",E277="",E279="",D279=""),"",if(D279&lt;E279,D279,E279)-1)</f>
        <v/>
      </c>
      <c r="O272" s="672"/>
      <c r="P272" s="673"/>
      <c r="Q272" s="674">
        <v>0.5</v>
      </c>
      <c r="R272" s="675"/>
      <c r="S272" s="674"/>
      <c r="T272" s="676"/>
      <c r="U272" s="3"/>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49"/>
      <c r="BP272" s="446" t="s">
        <v>2</v>
      </c>
      <c r="BQ272" s="451"/>
      <c r="BR272" s="4"/>
      <c r="BS272" s="472" t="str">
        <f t="shared" ref="BS272:BT272" si="446">I347</f>
        <v/>
      </c>
      <c r="BT272" s="454" t="str">
        <f t="shared" si="446"/>
        <v/>
      </c>
      <c r="BU272" s="555">
        <f t="shared" ref="BU272:CI272" si="447">O347</f>
        <v>110</v>
      </c>
      <c r="BV272" s="555">
        <f t="shared" si="447"/>
        <v>55</v>
      </c>
      <c r="BW272" s="555">
        <f t="shared" si="447"/>
        <v>55</v>
      </c>
      <c r="BX272" s="555">
        <f t="shared" si="447"/>
        <v>55</v>
      </c>
      <c r="BY272" s="454" t="str">
        <f t="shared" si="447"/>
        <v/>
      </c>
      <c r="BZ272" s="555">
        <f t="shared" si="447"/>
        <v>55</v>
      </c>
      <c r="CA272" s="454" t="str">
        <f t="shared" si="447"/>
        <v/>
      </c>
      <c r="CB272" s="454" t="str">
        <f t="shared" si="447"/>
        <v/>
      </c>
      <c r="CC272" s="555">
        <f t="shared" si="447"/>
        <v>68</v>
      </c>
      <c r="CD272" s="555">
        <f t="shared" si="447"/>
        <v>34</v>
      </c>
      <c r="CE272" s="454" t="str">
        <f t="shared" si="447"/>
        <v/>
      </c>
      <c r="CF272" s="555">
        <f t="shared" si="447"/>
        <v>34</v>
      </c>
      <c r="CG272" s="454" t="str">
        <f t="shared" si="447"/>
        <v/>
      </c>
      <c r="CH272" s="454" t="str">
        <f t="shared" si="447"/>
        <v/>
      </c>
      <c r="CI272" s="454" t="str">
        <f t="shared" si="447"/>
        <v/>
      </c>
      <c r="CJ272" s="2">
        <f t="shared" ref="CJ272:CK272" si="448">D347</f>
        <v>1</v>
      </c>
      <c r="CK272" s="529" t="str">
        <f t="shared" si="448"/>
        <v/>
      </c>
      <c r="CL272" s="556" t="str">
        <f t="shared" si="209"/>
        <v/>
      </c>
      <c r="CM272" s="4"/>
      <c r="CN272" s="613"/>
      <c r="CO272" s="4"/>
      <c r="CP272" s="4" t="s">
        <v>223</v>
      </c>
      <c r="CQ272" s="614"/>
      <c r="CR272" s="615"/>
      <c r="CS272" s="615" t="s">
        <v>223</v>
      </c>
      <c r="CT272" s="4"/>
      <c r="CU272" s="616"/>
      <c r="CV272" s="454"/>
      <c r="CW272" s="4"/>
      <c r="CX272" s="617"/>
      <c r="CY272" s="4" t="s">
        <v>223</v>
      </c>
      <c r="CZ272" s="4"/>
      <c r="DA272" s="4" t="s">
        <v>223</v>
      </c>
      <c r="DB272" s="618"/>
      <c r="DC272" s="4"/>
      <c r="DD272" s="613"/>
      <c r="DE272" s="4"/>
      <c r="DF272" s="4" t="s">
        <v>223</v>
      </c>
      <c r="DG272" s="614"/>
      <c r="DH272" s="615"/>
      <c r="DI272" s="619" t="s">
        <v>223</v>
      </c>
      <c r="DJ272" s="4"/>
      <c r="DK272" s="613"/>
      <c r="DL272" s="4"/>
      <c r="DM272" s="4" t="s">
        <v>223</v>
      </c>
      <c r="DN272" s="614"/>
      <c r="DO272" s="4"/>
      <c r="DP272" s="616"/>
      <c r="DQ272" s="618" t="s">
        <v>223</v>
      </c>
      <c r="DR272" s="4"/>
      <c r="DS272" s="4"/>
      <c r="DT272" s="4"/>
      <c r="DU272" s="4"/>
    </row>
    <row r="273" outlineLevel="1">
      <c r="A273" s="452"/>
      <c r="E273" s="458" t="s">
        <v>290</v>
      </c>
      <c r="U273" s="3"/>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49"/>
      <c r="BP273" s="446" t="s">
        <v>2</v>
      </c>
      <c r="BQ273" s="451"/>
      <c r="BR273" s="4"/>
      <c r="BS273" s="472" t="str">
        <f t="shared" ref="BS273:BT273" si="449">I348</f>
        <v/>
      </c>
      <c r="BT273" s="454" t="str">
        <f t="shared" si="449"/>
        <v/>
      </c>
      <c r="BU273" s="555">
        <f t="shared" ref="BU273:CI273" si="450">O348</f>
        <v>110</v>
      </c>
      <c r="BV273" s="555">
        <f t="shared" si="450"/>
        <v>55</v>
      </c>
      <c r="BW273" s="555">
        <f t="shared" si="450"/>
        <v>55</v>
      </c>
      <c r="BX273" s="555">
        <f t="shared" si="450"/>
        <v>55</v>
      </c>
      <c r="BY273" s="454" t="str">
        <f t="shared" si="450"/>
        <v/>
      </c>
      <c r="BZ273" s="555">
        <f t="shared" si="450"/>
        <v>55</v>
      </c>
      <c r="CA273" s="454" t="str">
        <f t="shared" si="450"/>
        <v/>
      </c>
      <c r="CB273" s="454" t="str">
        <f t="shared" si="450"/>
        <v/>
      </c>
      <c r="CC273" s="555">
        <f t="shared" si="450"/>
        <v>68</v>
      </c>
      <c r="CD273" s="555">
        <f t="shared" si="450"/>
        <v>34</v>
      </c>
      <c r="CE273" s="454" t="str">
        <f t="shared" si="450"/>
        <v/>
      </c>
      <c r="CF273" s="555">
        <f t="shared" si="450"/>
        <v>34</v>
      </c>
      <c r="CG273" s="454" t="str">
        <f t="shared" si="450"/>
        <v/>
      </c>
      <c r="CH273" s="454" t="str">
        <f t="shared" si="450"/>
        <v/>
      </c>
      <c r="CI273" s="454" t="str">
        <f t="shared" si="450"/>
        <v/>
      </c>
      <c r="CJ273" s="2">
        <f t="shared" ref="CJ273:CK273" si="451">D348</f>
        <v>1</v>
      </c>
      <c r="CK273" s="529" t="str">
        <f t="shared" si="451"/>
        <v/>
      </c>
      <c r="CL273" s="556" t="str">
        <f t="shared" si="209"/>
        <v/>
      </c>
      <c r="CM273" s="4"/>
      <c r="CN273" s="613"/>
      <c r="CO273" s="4"/>
      <c r="CP273" s="4" t="s">
        <v>223</v>
      </c>
      <c r="CQ273" s="614"/>
      <c r="CR273" s="615"/>
      <c r="CS273" s="615" t="s">
        <v>223</v>
      </c>
      <c r="CT273" s="4"/>
      <c r="CU273" s="616"/>
      <c r="CV273" s="454"/>
      <c r="CW273" s="616"/>
      <c r="CX273" s="617"/>
      <c r="CY273" s="4" t="s">
        <v>223</v>
      </c>
      <c r="CZ273" s="4"/>
      <c r="DA273" s="4" t="s">
        <v>223</v>
      </c>
      <c r="DB273" s="618"/>
      <c r="DC273" s="4"/>
      <c r="DD273" s="613"/>
      <c r="DE273" s="4"/>
      <c r="DF273" s="4" t="s">
        <v>223</v>
      </c>
      <c r="DG273" s="614"/>
      <c r="DH273" s="615"/>
      <c r="DI273" s="619" t="s">
        <v>223</v>
      </c>
      <c r="DJ273" s="4"/>
      <c r="DK273" s="613"/>
      <c r="DL273" s="4"/>
      <c r="DM273" s="4" t="s">
        <v>223</v>
      </c>
      <c r="DN273" s="614"/>
      <c r="DO273" s="4"/>
      <c r="DP273" s="616"/>
      <c r="DQ273" s="618" t="s">
        <v>223</v>
      </c>
      <c r="DR273" s="4"/>
      <c r="DS273" s="4"/>
      <c r="DT273" s="4"/>
      <c r="DU273" s="4"/>
    </row>
    <row r="274" outlineLevel="1">
      <c r="A274" s="452"/>
      <c r="B274" s="458" t="s">
        <v>291</v>
      </c>
      <c r="E274" s="2">
        <f>E272-E270+1</f>
        <v>1</v>
      </c>
      <c r="N274" s="677" t="s">
        <v>292</v>
      </c>
      <c r="O274" s="678"/>
      <c r="P274" s="678" t="str">
        <f>E207</f>
        <v/>
      </c>
      <c r="Q274" s="678" t="str">
        <f>H207</f>
        <v/>
      </c>
      <c r="R274" s="678" t="str">
        <f>K207</f>
        <v/>
      </c>
      <c r="S274" s="678" t="str">
        <f>N207</f>
        <v/>
      </c>
      <c r="T274" s="678" t="str">
        <f>Q207</f>
        <v/>
      </c>
      <c r="U274" s="678" t="str">
        <f>T207</f>
        <v/>
      </c>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49"/>
      <c r="BP274" s="446" t="s">
        <v>2</v>
      </c>
      <c r="BQ274" s="451"/>
      <c r="BR274" s="4"/>
      <c r="BS274" s="472" t="str">
        <f t="shared" ref="BS274:BT274" si="452">I349</f>
        <v/>
      </c>
      <c r="BT274" s="454" t="str">
        <f t="shared" si="452"/>
        <v/>
      </c>
      <c r="BU274" s="555">
        <f t="shared" ref="BU274:CI274" si="453">O349</f>
        <v>110</v>
      </c>
      <c r="BV274" s="555">
        <f t="shared" si="453"/>
        <v>55</v>
      </c>
      <c r="BW274" s="555">
        <f t="shared" si="453"/>
        <v>55</v>
      </c>
      <c r="BX274" s="555">
        <f t="shared" si="453"/>
        <v>55</v>
      </c>
      <c r="BY274" s="454" t="str">
        <f t="shared" si="453"/>
        <v/>
      </c>
      <c r="BZ274" s="555">
        <f t="shared" si="453"/>
        <v>55</v>
      </c>
      <c r="CA274" s="454" t="str">
        <f t="shared" si="453"/>
        <v/>
      </c>
      <c r="CB274" s="454" t="str">
        <f t="shared" si="453"/>
        <v/>
      </c>
      <c r="CC274" s="555">
        <f t="shared" si="453"/>
        <v>68</v>
      </c>
      <c r="CD274" s="555">
        <f t="shared" si="453"/>
        <v>34</v>
      </c>
      <c r="CE274" s="454" t="str">
        <f t="shared" si="453"/>
        <v/>
      </c>
      <c r="CF274" s="555">
        <f t="shared" si="453"/>
        <v>34</v>
      </c>
      <c r="CG274" s="454" t="str">
        <f t="shared" si="453"/>
        <v/>
      </c>
      <c r="CH274" s="454" t="str">
        <f t="shared" si="453"/>
        <v/>
      </c>
      <c r="CI274" s="454" t="str">
        <f t="shared" si="453"/>
        <v/>
      </c>
      <c r="CJ274" s="2">
        <f t="shared" ref="CJ274:CK274" si="454">D349</f>
        <v>1</v>
      </c>
      <c r="CK274" s="529" t="str">
        <f t="shared" si="454"/>
        <v/>
      </c>
      <c r="CL274" s="556" t="str">
        <f t="shared" si="209"/>
        <v/>
      </c>
      <c r="CM274" s="4"/>
      <c r="CN274" s="613"/>
      <c r="CO274" s="4"/>
      <c r="CP274" s="4" t="s">
        <v>223</v>
      </c>
      <c r="CQ274" s="614"/>
      <c r="CR274" s="615"/>
      <c r="CS274" s="615" t="s">
        <v>223</v>
      </c>
      <c r="CT274" s="4"/>
      <c r="CU274" s="616"/>
      <c r="CV274" s="454"/>
      <c r="CW274" s="617"/>
      <c r="CX274" s="617"/>
      <c r="CY274" s="4" t="s">
        <v>223</v>
      </c>
      <c r="CZ274" s="4"/>
      <c r="DA274" s="4" t="s">
        <v>223</v>
      </c>
      <c r="DB274" s="618"/>
      <c r="DC274" s="4"/>
      <c r="DD274" s="613"/>
      <c r="DE274" s="4"/>
      <c r="DF274" s="4" t="s">
        <v>223</v>
      </c>
      <c r="DG274" s="614"/>
      <c r="DH274" s="615"/>
      <c r="DI274" s="619" t="s">
        <v>223</v>
      </c>
      <c r="DJ274" s="4"/>
      <c r="DK274" s="613"/>
      <c r="DL274" s="4"/>
      <c r="DM274" s="4" t="s">
        <v>223</v>
      </c>
      <c r="DN274" s="614"/>
      <c r="DO274" s="4"/>
      <c r="DP274" s="616"/>
      <c r="DQ274" s="618" t="s">
        <v>223</v>
      </c>
      <c r="DR274" s="4"/>
      <c r="DS274" s="4"/>
      <c r="DT274" s="4"/>
      <c r="DU274" s="4"/>
    </row>
    <row r="275" outlineLevel="1">
      <c r="A275" s="452"/>
      <c r="B275" s="679">
        <v>0.1</v>
      </c>
      <c r="H275" s="680"/>
      <c r="I275" s="680"/>
      <c r="J275" s="680"/>
      <c r="K275" s="681"/>
      <c r="L275" s="680"/>
      <c r="N275" s="682" t="s">
        <v>293</v>
      </c>
      <c r="O275" s="683" t="str">
        <f>E277</f>
        <v/>
      </c>
      <c r="P275" s="678" t="str">
        <f>C207</f>
        <v/>
      </c>
      <c r="Q275" s="678" t="str">
        <f>F207</f>
        <v/>
      </c>
      <c r="R275" s="678" t="str">
        <f>I207</f>
        <v/>
      </c>
      <c r="S275" s="678" t="str">
        <f>L207</f>
        <v/>
      </c>
      <c r="T275" s="678" t="str">
        <f>O207</f>
        <v/>
      </c>
      <c r="U275" s="678" t="str">
        <f>R207</f>
        <v/>
      </c>
      <c r="W275" s="680"/>
      <c r="X275" s="680"/>
      <c r="Y275" s="680"/>
      <c r="Z275" s="680"/>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49"/>
      <c r="BP275" s="446" t="s">
        <v>2</v>
      </c>
      <c r="BQ275" s="451"/>
      <c r="BR275" s="4"/>
      <c r="BS275" s="472" t="str">
        <f t="shared" ref="BS275:BT275" si="455">I350</f>
        <v/>
      </c>
      <c r="BT275" s="454" t="str">
        <f t="shared" si="455"/>
        <v/>
      </c>
      <c r="BU275" s="555">
        <f t="shared" ref="BU275:CI275" si="456">O350</f>
        <v>110</v>
      </c>
      <c r="BV275" s="555">
        <f t="shared" si="456"/>
        <v>55</v>
      </c>
      <c r="BW275" s="555">
        <f t="shared" si="456"/>
        <v>55</v>
      </c>
      <c r="BX275" s="555">
        <f t="shared" si="456"/>
        <v>55</v>
      </c>
      <c r="BY275" s="454" t="str">
        <f t="shared" si="456"/>
        <v/>
      </c>
      <c r="BZ275" s="555">
        <f t="shared" si="456"/>
        <v>55</v>
      </c>
      <c r="CA275" s="454" t="str">
        <f t="shared" si="456"/>
        <v/>
      </c>
      <c r="CB275" s="454" t="str">
        <f t="shared" si="456"/>
        <v/>
      </c>
      <c r="CC275" s="555">
        <f t="shared" si="456"/>
        <v>68</v>
      </c>
      <c r="CD275" s="555">
        <f t="shared" si="456"/>
        <v>34</v>
      </c>
      <c r="CE275" s="454" t="str">
        <f t="shared" si="456"/>
        <v/>
      </c>
      <c r="CF275" s="555">
        <f t="shared" si="456"/>
        <v>34</v>
      </c>
      <c r="CG275" s="454" t="str">
        <f t="shared" si="456"/>
        <v/>
      </c>
      <c r="CH275" s="454" t="str">
        <f t="shared" si="456"/>
        <v/>
      </c>
      <c r="CI275" s="454" t="str">
        <f t="shared" si="456"/>
        <v/>
      </c>
      <c r="CJ275" s="2">
        <f t="shared" ref="CJ275:CK275" si="457">D350</f>
        <v>1</v>
      </c>
      <c r="CK275" s="529" t="str">
        <f t="shared" si="457"/>
        <v/>
      </c>
      <c r="CL275" s="556" t="str">
        <f t="shared" si="209"/>
        <v/>
      </c>
      <c r="CM275" s="4"/>
      <c r="CN275" s="613"/>
      <c r="CO275" s="4"/>
      <c r="CP275" s="4" t="s">
        <v>223</v>
      </c>
      <c r="CQ275" s="4"/>
      <c r="CR275" s="615"/>
      <c r="CS275" s="615" t="s">
        <v>223</v>
      </c>
      <c r="CT275" s="4"/>
      <c r="CU275" s="4"/>
      <c r="CV275" s="684"/>
      <c r="CW275" s="616"/>
      <c r="CX275" s="4"/>
      <c r="CY275" s="4" t="s">
        <v>223</v>
      </c>
      <c r="CZ275" s="4"/>
      <c r="DA275" s="4" t="s">
        <v>223</v>
      </c>
      <c r="DB275" s="618"/>
      <c r="DC275" s="4"/>
      <c r="DD275" s="613"/>
      <c r="DE275" s="4"/>
      <c r="DF275" s="4" t="s">
        <v>223</v>
      </c>
      <c r="DG275" s="4"/>
      <c r="DH275" s="615"/>
      <c r="DI275" s="619" t="s">
        <v>223</v>
      </c>
      <c r="DJ275" s="4"/>
      <c r="DK275" s="613"/>
      <c r="DL275" s="4"/>
      <c r="DM275" s="4" t="s">
        <v>223</v>
      </c>
      <c r="DN275" s="4"/>
      <c r="DO275" s="4"/>
      <c r="DP275" s="4"/>
      <c r="DQ275" s="618" t="s">
        <v>223</v>
      </c>
      <c r="DR275" s="4"/>
      <c r="DS275" s="4"/>
      <c r="DT275" s="4"/>
      <c r="DU275" s="4"/>
    </row>
    <row r="276" outlineLevel="1">
      <c r="A276" s="452"/>
      <c r="B276" s="458" t="s">
        <v>294</v>
      </c>
      <c r="D276" s="681" t="s">
        <v>53</v>
      </c>
      <c r="E276" s="681" t="s">
        <v>295</v>
      </c>
      <c r="F276" s="681" t="s">
        <v>296</v>
      </c>
      <c r="H276" s="680"/>
      <c r="I276" s="680"/>
      <c r="J276" s="680"/>
      <c r="K276" s="680"/>
      <c r="L276" s="680"/>
      <c r="N276" s="682" t="s">
        <v>297</v>
      </c>
      <c r="O276" s="683" t="str">
        <f>E279</f>
        <v/>
      </c>
      <c r="P276" s="678" t="str">
        <f>D207</f>
        <v/>
      </c>
      <c r="Q276" s="678" t="str">
        <f>G207</f>
        <v/>
      </c>
      <c r="R276" s="678" t="str">
        <f>J207</f>
        <v/>
      </c>
      <c r="S276" s="678" t="str">
        <f>M207</f>
        <v/>
      </c>
      <c r="T276" s="678" t="str">
        <f>P207</f>
        <v/>
      </c>
      <c r="U276" s="678" t="str">
        <f>S207</f>
        <v/>
      </c>
      <c r="W276" s="680"/>
      <c r="X276" s="680"/>
      <c r="Y276" s="680"/>
      <c r="Z276" s="680"/>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49"/>
      <c r="BP276" s="446" t="s">
        <v>2</v>
      </c>
      <c r="BQ276" s="451"/>
      <c r="BR276" s="4"/>
      <c r="BS276" s="472" t="str">
        <f t="shared" ref="BS276:BT276" si="458">I351</f>
        <v/>
      </c>
      <c r="BT276" s="454" t="str">
        <f t="shared" si="458"/>
        <v/>
      </c>
      <c r="BU276" s="555">
        <f t="shared" ref="BU276:CI276" si="459">O351</f>
        <v>110</v>
      </c>
      <c r="BV276" s="555">
        <f t="shared" si="459"/>
        <v>55</v>
      </c>
      <c r="BW276" s="555">
        <f t="shared" si="459"/>
        <v>55</v>
      </c>
      <c r="BX276" s="555">
        <f t="shared" si="459"/>
        <v>55</v>
      </c>
      <c r="BY276" s="454" t="str">
        <f t="shared" si="459"/>
        <v/>
      </c>
      <c r="BZ276" s="555">
        <f t="shared" si="459"/>
        <v>55</v>
      </c>
      <c r="CA276" s="454" t="str">
        <f t="shared" si="459"/>
        <v/>
      </c>
      <c r="CB276" s="454" t="str">
        <f t="shared" si="459"/>
        <v/>
      </c>
      <c r="CC276" s="555">
        <f t="shared" si="459"/>
        <v>68</v>
      </c>
      <c r="CD276" s="555">
        <f t="shared" si="459"/>
        <v>34</v>
      </c>
      <c r="CE276" s="454" t="str">
        <f t="shared" si="459"/>
        <v/>
      </c>
      <c r="CF276" s="555">
        <f t="shared" si="459"/>
        <v>34</v>
      </c>
      <c r="CG276" s="454" t="str">
        <f t="shared" si="459"/>
        <v/>
      </c>
      <c r="CH276" s="454" t="str">
        <f t="shared" si="459"/>
        <v/>
      </c>
      <c r="CI276" s="454" t="str">
        <f t="shared" si="459"/>
        <v/>
      </c>
      <c r="CJ276" s="2">
        <f t="shared" ref="CJ276:CK276" si="460">D351</f>
        <v>1</v>
      </c>
      <c r="CK276" s="529" t="str">
        <f t="shared" si="460"/>
        <v/>
      </c>
      <c r="CL276" s="556" t="str">
        <f t="shared" si="209"/>
        <v/>
      </c>
      <c r="CM276" s="4"/>
      <c r="CN276" s="613"/>
      <c r="CO276" s="4"/>
      <c r="CP276" s="4" t="s">
        <v>223</v>
      </c>
      <c r="CQ276" s="4"/>
      <c r="CR276" s="615"/>
      <c r="CS276" s="615" t="s">
        <v>223</v>
      </c>
      <c r="CT276" s="4"/>
      <c r="CU276" s="616"/>
      <c r="CV276" s="454"/>
      <c r="CW276" s="616"/>
      <c r="CX276" s="4"/>
      <c r="CY276" s="4" t="s">
        <v>223</v>
      </c>
      <c r="CZ276" s="4"/>
      <c r="DA276" s="4" t="s">
        <v>223</v>
      </c>
      <c r="DB276" s="618"/>
      <c r="DC276" s="4"/>
      <c r="DD276" s="613"/>
      <c r="DE276" s="4"/>
      <c r="DF276" s="4" t="s">
        <v>223</v>
      </c>
      <c r="DG276" s="4"/>
      <c r="DH276" s="615"/>
      <c r="DI276" s="619" t="s">
        <v>223</v>
      </c>
      <c r="DJ276" s="4"/>
      <c r="DK276" s="613"/>
      <c r="DL276" s="4"/>
      <c r="DM276" s="4" t="s">
        <v>223</v>
      </c>
      <c r="DN276" s="4"/>
      <c r="DO276" s="4"/>
      <c r="DP276" s="616"/>
      <c r="DQ276" s="618" t="s">
        <v>223</v>
      </c>
      <c r="DR276" s="4"/>
      <c r="DS276" s="4"/>
      <c r="DT276" s="4"/>
      <c r="DU276" s="4"/>
    </row>
    <row r="277" outlineLevel="1">
      <c r="A277" s="452"/>
      <c r="B277" s="679">
        <v>0.3</v>
      </c>
      <c r="D277" s="685" t="str">
        <f>O203</f>
        <v/>
      </c>
      <c r="E277" s="686" t="str">
        <f>Q203</f>
        <v/>
      </c>
      <c r="F277" s="529" t="str">
        <f>if(E277="","",min(E277,D277))</f>
        <v/>
      </c>
      <c r="H277" s="680"/>
      <c r="I277" s="680"/>
      <c r="J277" s="680"/>
      <c r="K277" s="680"/>
      <c r="L277" s="680"/>
      <c r="N277" s="687">
        <f>if($O$267=$P$267,P268,if($O$267=$R$267,$R$266,""))</f>
        <v>30</v>
      </c>
      <c r="O277" s="688">
        <f>if($O$267=$P$267,Q268,if($O$267=$R$267,R268,100%))</f>
        <v>1</v>
      </c>
      <c r="P277" s="689">
        <f t="shared" ref="P277:U277" si="461">if(or($O$267=$O$268,$O$267=$O$270,$O$267=$O$271),0,  if(P$274&gt;=$P$271,$Q$271,$Q$272)*$O277)</f>
        <v>0.5</v>
      </c>
      <c r="Q277" s="689">
        <f t="shared" si="461"/>
        <v>0.5</v>
      </c>
      <c r="R277" s="689">
        <f t="shared" si="461"/>
        <v>0.5</v>
      </c>
      <c r="S277" s="689">
        <f t="shared" si="461"/>
        <v>0.5</v>
      </c>
      <c r="T277" s="689">
        <f t="shared" si="461"/>
        <v>0.5</v>
      </c>
      <c r="U277" s="689">
        <f t="shared" si="461"/>
        <v>0.5</v>
      </c>
      <c r="W277" s="680"/>
      <c r="X277" s="680"/>
      <c r="Y277" s="680"/>
      <c r="Z277" s="680"/>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49"/>
      <c r="BP277" s="446" t="s">
        <v>2</v>
      </c>
      <c r="BQ277" s="451"/>
      <c r="BR277" s="4"/>
      <c r="BS277" s="472" t="str">
        <f t="shared" ref="BS277:BT277" si="462">I352</f>
        <v/>
      </c>
      <c r="BT277" s="454" t="str">
        <f t="shared" si="462"/>
        <v/>
      </c>
      <c r="BU277" s="555">
        <f t="shared" ref="BU277:CI277" si="463">O352</f>
        <v>110</v>
      </c>
      <c r="BV277" s="555">
        <f t="shared" si="463"/>
        <v>55</v>
      </c>
      <c r="BW277" s="555">
        <f t="shared" si="463"/>
        <v>55</v>
      </c>
      <c r="BX277" s="555">
        <f t="shared" si="463"/>
        <v>55</v>
      </c>
      <c r="BY277" s="454" t="str">
        <f t="shared" si="463"/>
        <v/>
      </c>
      <c r="BZ277" s="555">
        <f t="shared" si="463"/>
        <v>55</v>
      </c>
      <c r="CA277" s="454" t="str">
        <f t="shared" si="463"/>
        <v/>
      </c>
      <c r="CB277" s="454" t="str">
        <f t="shared" si="463"/>
        <v/>
      </c>
      <c r="CC277" s="555">
        <f t="shared" si="463"/>
        <v>68</v>
      </c>
      <c r="CD277" s="555">
        <f t="shared" si="463"/>
        <v>34</v>
      </c>
      <c r="CE277" s="454" t="str">
        <f t="shared" si="463"/>
        <v/>
      </c>
      <c r="CF277" s="555">
        <f t="shared" si="463"/>
        <v>34</v>
      </c>
      <c r="CG277" s="454" t="str">
        <f t="shared" si="463"/>
        <v/>
      </c>
      <c r="CH277" s="454" t="str">
        <f t="shared" si="463"/>
        <v/>
      </c>
      <c r="CI277" s="454" t="str">
        <f t="shared" si="463"/>
        <v/>
      </c>
      <c r="CJ277" s="2">
        <f t="shared" ref="CJ277:CK277" si="464">D352</f>
        <v>1</v>
      </c>
      <c r="CK277" s="529" t="str">
        <f t="shared" si="464"/>
        <v/>
      </c>
      <c r="CL277" s="556" t="str">
        <f t="shared" si="209"/>
        <v/>
      </c>
      <c r="CM277" s="4"/>
      <c r="CN277" s="613"/>
      <c r="CO277" s="4"/>
      <c r="CP277" s="4" t="s">
        <v>223</v>
      </c>
      <c r="CQ277" s="4"/>
      <c r="CR277" s="615"/>
      <c r="CS277" s="615" t="s">
        <v>223</v>
      </c>
      <c r="CT277" s="4"/>
      <c r="CU277" s="616"/>
      <c r="CV277" s="454"/>
      <c r="CW277" s="4"/>
      <c r="CX277" s="4"/>
      <c r="CY277" s="4" t="s">
        <v>223</v>
      </c>
      <c r="CZ277" s="4"/>
      <c r="DA277" s="4" t="s">
        <v>223</v>
      </c>
      <c r="DB277" s="618"/>
      <c r="DC277" s="4"/>
      <c r="DD277" s="613"/>
      <c r="DE277" s="4"/>
      <c r="DF277" s="4" t="s">
        <v>223</v>
      </c>
      <c r="DG277" s="4"/>
      <c r="DH277" s="615"/>
      <c r="DI277" s="619" t="s">
        <v>223</v>
      </c>
      <c r="DJ277" s="4"/>
      <c r="DK277" s="613"/>
      <c r="DL277" s="4"/>
      <c r="DM277" s="4" t="s">
        <v>223</v>
      </c>
      <c r="DN277" s="4"/>
      <c r="DO277" s="4"/>
      <c r="DP277" s="616"/>
      <c r="DQ277" s="618" t="s">
        <v>223</v>
      </c>
      <c r="DR277" s="4"/>
      <c r="DS277" s="4"/>
      <c r="DT277" s="4"/>
      <c r="DU277" s="4"/>
    </row>
    <row r="278" outlineLevel="1">
      <c r="A278" s="452"/>
      <c r="B278" s="458" t="s">
        <v>298</v>
      </c>
      <c r="D278" s="681" t="s">
        <v>76</v>
      </c>
      <c r="E278" s="681" t="s">
        <v>299</v>
      </c>
      <c r="F278" s="681"/>
      <c r="I278" s="458" t="s">
        <v>300</v>
      </c>
      <c r="J278" s="681" t="s">
        <v>301</v>
      </c>
      <c r="K278" s="680"/>
      <c r="L278" s="680"/>
      <c r="N278" s="687">
        <f>if($O$267=$P$267,P269,if($O$267=$R$267,60,""))</f>
        <v>60</v>
      </c>
      <c r="O278" s="688">
        <f>if($O$267=$P$267,Q269,if($O$267=$R$267,S268))</f>
        <v>0.75</v>
      </c>
      <c r="P278" s="689">
        <f t="shared" ref="P278:U278" si="465">if($O$267=$P$267,(if(P$274&gt;=$P$271,$Q$271,$Q$272)*$O278),if($O$267=$R$267,if(P$274&gt;=$P$271,$S$269,$S$270),"no"))</f>
        <v>0.4</v>
      </c>
      <c r="Q278" s="689">
        <f t="shared" si="465"/>
        <v>0.4</v>
      </c>
      <c r="R278" s="689">
        <f t="shared" si="465"/>
        <v>0.4</v>
      </c>
      <c r="S278" s="689">
        <f t="shared" si="465"/>
        <v>0.4</v>
      </c>
      <c r="T278" s="689">
        <f t="shared" si="465"/>
        <v>0.4</v>
      </c>
      <c r="U278" s="689">
        <f t="shared" si="465"/>
        <v>0.4</v>
      </c>
      <c r="W278" s="680"/>
      <c r="X278" s="680"/>
      <c r="Y278" s="680"/>
      <c r="Z278" s="680"/>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49"/>
      <c r="BP278" s="446" t="s">
        <v>2</v>
      </c>
      <c r="BQ278" s="451"/>
      <c r="BR278" s="4"/>
      <c r="BS278" s="472" t="str">
        <f t="shared" ref="BS278:BT278" si="466">I353</f>
        <v/>
      </c>
      <c r="BT278" s="454" t="str">
        <f t="shared" si="466"/>
        <v/>
      </c>
      <c r="BU278" s="555">
        <f t="shared" ref="BU278:CI278" si="467">O353</f>
        <v>110</v>
      </c>
      <c r="BV278" s="555">
        <f t="shared" si="467"/>
        <v>55</v>
      </c>
      <c r="BW278" s="555">
        <f t="shared" si="467"/>
        <v>55</v>
      </c>
      <c r="BX278" s="555">
        <f t="shared" si="467"/>
        <v>55</v>
      </c>
      <c r="BY278" s="454" t="str">
        <f t="shared" si="467"/>
        <v/>
      </c>
      <c r="BZ278" s="555">
        <f t="shared" si="467"/>
        <v>55</v>
      </c>
      <c r="CA278" s="454" t="str">
        <f t="shared" si="467"/>
        <v/>
      </c>
      <c r="CB278" s="454" t="str">
        <f t="shared" si="467"/>
        <v/>
      </c>
      <c r="CC278" s="555">
        <f t="shared" si="467"/>
        <v>68</v>
      </c>
      <c r="CD278" s="555">
        <f t="shared" si="467"/>
        <v>34</v>
      </c>
      <c r="CE278" s="454" t="str">
        <f t="shared" si="467"/>
        <v/>
      </c>
      <c r="CF278" s="555">
        <f t="shared" si="467"/>
        <v>34</v>
      </c>
      <c r="CG278" s="454" t="str">
        <f t="shared" si="467"/>
        <v/>
      </c>
      <c r="CH278" s="454" t="str">
        <f t="shared" si="467"/>
        <v/>
      </c>
      <c r="CI278" s="454" t="str">
        <f t="shared" si="467"/>
        <v/>
      </c>
      <c r="CJ278" s="2">
        <f t="shared" ref="CJ278:CK278" si="468">D353</f>
        <v>1</v>
      </c>
      <c r="CK278" s="529" t="str">
        <f t="shared" si="468"/>
        <v/>
      </c>
      <c r="CL278" s="556" t="str">
        <f t="shared" si="209"/>
        <v/>
      </c>
      <c r="CM278" s="4"/>
      <c r="CN278" s="613"/>
      <c r="CO278" s="4"/>
      <c r="CP278" s="4" t="s">
        <v>223</v>
      </c>
      <c r="CQ278" s="614"/>
      <c r="CR278" s="615"/>
      <c r="CS278" s="615" t="s">
        <v>223</v>
      </c>
      <c r="CT278" s="4"/>
      <c r="CU278" s="616"/>
      <c r="CV278" s="454"/>
      <c r="CW278" s="4"/>
      <c r="CX278" s="616"/>
      <c r="CY278" s="4" t="s">
        <v>223</v>
      </c>
      <c r="CZ278" s="4"/>
      <c r="DA278" s="4" t="s">
        <v>223</v>
      </c>
      <c r="DB278" s="618"/>
      <c r="DC278" s="4"/>
      <c r="DD278" s="613"/>
      <c r="DE278" s="4"/>
      <c r="DF278" s="4" t="s">
        <v>223</v>
      </c>
      <c r="DG278" s="614"/>
      <c r="DH278" s="615"/>
      <c r="DI278" s="619" t="s">
        <v>223</v>
      </c>
      <c r="DJ278" s="4"/>
      <c r="DK278" s="613"/>
      <c r="DL278" s="4"/>
      <c r="DM278" s="4" t="s">
        <v>223</v>
      </c>
      <c r="DN278" s="614"/>
      <c r="DO278" s="4"/>
      <c r="DP278" s="616"/>
      <c r="DQ278" s="618" t="s">
        <v>223</v>
      </c>
      <c r="DR278" s="4"/>
      <c r="DS278" s="4"/>
      <c r="DT278" s="4"/>
      <c r="DU278" s="4"/>
    </row>
    <row r="279" outlineLevel="1">
      <c r="A279" s="452"/>
      <c r="B279" s="679">
        <v>0.15</v>
      </c>
      <c r="D279" s="685" t="str">
        <f>P203</f>
        <v/>
      </c>
      <c r="E279" s="686" t="str">
        <f>R203</f>
        <v/>
      </c>
      <c r="F279" s="680"/>
      <c r="H279" s="680">
        <f>max(D281:D684)</f>
        <v>1</v>
      </c>
      <c r="I279" s="690">
        <f t="shared" ref="I279:J279" si="469">sum(I281:I684)</f>
        <v>0</v>
      </c>
      <c r="J279" s="690">
        <f t="shared" si="469"/>
        <v>0</v>
      </c>
      <c r="K279" s="680"/>
      <c r="L279" s="680"/>
      <c r="N279" s="687" t="str">
        <f>if($O$267=$P$267,P270,if($O$267=$R$267,"",""))</f>
        <v/>
      </c>
      <c r="O279" s="640" t="str">
        <f>if($O$267=$P$267,Q270,if($O$267=$R$267,""))</f>
        <v/>
      </c>
      <c r="P279" s="643">
        <f t="shared" ref="P279:U279" si="470">if(P$274&gt;=$P$271,$Q$271,$Q$272)*$O279</f>
        <v>0</v>
      </c>
      <c r="Q279" s="643">
        <f t="shared" si="470"/>
        <v>0</v>
      </c>
      <c r="R279" s="643">
        <f t="shared" si="470"/>
        <v>0</v>
      </c>
      <c r="S279" s="643">
        <f t="shared" si="470"/>
        <v>0</v>
      </c>
      <c r="T279" s="643">
        <f t="shared" si="470"/>
        <v>0</v>
      </c>
      <c r="U279" s="643">
        <f t="shared" si="470"/>
        <v>0</v>
      </c>
      <c r="W279" s="680"/>
      <c r="X279" s="680"/>
      <c r="Y279" s="680"/>
      <c r="Z279" s="680"/>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49"/>
      <c r="BP279" s="446" t="s">
        <v>2</v>
      </c>
      <c r="BQ279" s="451"/>
      <c r="BR279" s="4"/>
      <c r="BS279" s="472" t="str">
        <f t="shared" ref="BS279:BT279" si="471">I354</f>
        <v/>
      </c>
      <c r="BT279" s="454" t="str">
        <f t="shared" si="471"/>
        <v/>
      </c>
      <c r="BU279" s="555">
        <f t="shared" ref="BU279:CI279" si="472">O354</f>
        <v>110</v>
      </c>
      <c r="BV279" s="555">
        <f t="shared" si="472"/>
        <v>55</v>
      </c>
      <c r="BW279" s="555">
        <f t="shared" si="472"/>
        <v>55</v>
      </c>
      <c r="BX279" s="555">
        <f t="shared" si="472"/>
        <v>55</v>
      </c>
      <c r="BY279" s="454" t="str">
        <f t="shared" si="472"/>
        <v/>
      </c>
      <c r="BZ279" s="555">
        <f t="shared" si="472"/>
        <v>55</v>
      </c>
      <c r="CA279" s="454" t="str">
        <f t="shared" si="472"/>
        <v/>
      </c>
      <c r="CB279" s="454" t="str">
        <f t="shared" si="472"/>
        <v/>
      </c>
      <c r="CC279" s="555">
        <f t="shared" si="472"/>
        <v>68</v>
      </c>
      <c r="CD279" s="555">
        <f t="shared" si="472"/>
        <v>34</v>
      </c>
      <c r="CE279" s="454" t="str">
        <f t="shared" si="472"/>
        <v/>
      </c>
      <c r="CF279" s="555">
        <f t="shared" si="472"/>
        <v>34</v>
      </c>
      <c r="CG279" s="454" t="str">
        <f t="shared" si="472"/>
        <v/>
      </c>
      <c r="CH279" s="454" t="str">
        <f t="shared" si="472"/>
        <v/>
      </c>
      <c r="CI279" s="454" t="str">
        <f t="shared" si="472"/>
        <v/>
      </c>
      <c r="CJ279" s="2">
        <f t="shared" ref="CJ279:CK279" si="473">D354</f>
        <v>1</v>
      </c>
      <c r="CK279" s="529" t="str">
        <f t="shared" si="473"/>
        <v/>
      </c>
      <c r="CL279" s="556" t="str">
        <f t="shared" si="209"/>
        <v/>
      </c>
      <c r="CM279" s="4"/>
      <c r="CN279" s="613"/>
      <c r="CO279" s="4"/>
      <c r="CP279" s="4" t="s">
        <v>223</v>
      </c>
      <c r="CQ279" s="4"/>
      <c r="CR279" s="615"/>
      <c r="CS279" s="615" t="s">
        <v>223</v>
      </c>
      <c r="CT279" s="4"/>
      <c r="CU279" s="4"/>
      <c r="CV279" s="454"/>
      <c r="CW279" s="616"/>
      <c r="CX279" s="4"/>
      <c r="CY279" s="4" t="s">
        <v>223</v>
      </c>
      <c r="CZ279" s="4"/>
      <c r="DA279" s="4" t="s">
        <v>223</v>
      </c>
      <c r="DB279" s="618"/>
      <c r="DC279" s="4"/>
      <c r="DD279" s="613"/>
      <c r="DE279" s="4"/>
      <c r="DF279" s="4" t="s">
        <v>223</v>
      </c>
      <c r="DG279" s="4"/>
      <c r="DH279" s="615"/>
      <c r="DI279" s="619" t="s">
        <v>223</v>
      </c>
      <c r="DJ279" s="4"/>
      <c r="DK279" s="613"/>
      <c r="DL279" s="4"/>
      <c r="DM279" s="4" t="s">
        <v>223</v>
      </c>
      <c r="DN279" s="4"/>
      <c r="DO279" s="4"/>
      <c r="DP279" s="4"/>
      <c r="DQ279" s="618" t="s">
        <v>223</v>
      </c>
      <c r="DR279" s="4"/>
      <c r="DS279" s="4"/>
      <c r="DT279" s="4"/>
      <c r="DU279" s="4"/>
    </row>
    <row r="280" ht="46.5" customHeight="1" outlineLevel="1">
      <c r="A280" s="452"/>
      <c r="B280" s="458" t="s">
        <v>237</v>
      </c>
      <c r="D280" s="691" t="s">
        <v>151</v>
      </c>
      <c r="E280" s="692" t="s">
        <v>302</v>
      </c>
      <c r="F280" s="693" t="s">
        <v>303</v>
      </c>
      <c r="G280" s="694" t="s">
        <v>304</v>
      </c>
      <c r="H280" s="695" t="s">
        <v>305</v>
      </c>
      <c r="I280" s="696" t="s">
        <v>300</v>
      </c>
      <c r="J280" s="697" t="s">
        <v>301</v>
      </c>
      <c r="K280" s="693" t="s">
        <v>90</v>
      </c>
      <c r="L280" s="693" t="s">
        <v>306</v>
      </c>
      <c r="M280" s="693" t="s">
        <v>307</v>
      </c>
      <c r="N280" s="693" t="s">
        <v>243</v>
      </c>
      <c r="O280" s="698" t="s">
        <v>308</v>
      </c>
      <c r="P280" s="699" t="s">
        <v>309</v>
      </c>
      <c r="Q280" s="699" t="s">
        <v>310</v>
      </c>
      <c r="R280" s="699" t="s">
        <v>311</v>
      </c>
      <c r="S280" s="699" t="s">
        <v>312</v>
      </c>
      <c r="T280" s="699" t="s">
        <v>313</v>
      </c>
      <c r="U280" s="699" t="s">
        <v>314</v>
      </c>
      <c r="V280" s="420"/>
      <c r="W280" s="700" t="s">
        <v>152</v>
      </c>
      <c r="X280" s="693" t="s">
        <v>315</v>
      </c>
      <c r="Y280" s="693" t="s">
        <v>316</v>
      </c>
      <c r="Z280" s="693" t="s">
        <v>317</v>
      </c>
      <c r="AA280" s="693" t="s">
        <v>318</v>
      </c>
      <c r="AB280" s="693" t="s">
        <v>319</v>
      </c>
      <c r="AC280" s="693" t="s">
        <v>320</v>
      </c>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49"/>
      <c r="BP280" s="446" t="s">
        <v>2</v>
      </c>
      <c r="BQ280" s="451"/>
      <c r="BR280" s="4"/>
      <c r="BS280" s="472" t="str">
        <f t="shared" ref="BS280:BT280" si="474">I355</f>
        <v/>
      </c>
      <c r="BT280" s="454" t="str">
        <f t="shared" si="474"/>
        <v/>
      </c>
      <c r="BU280" s="555">
        <f t="shared" ref="BU280:CI280" si="475">O355</f>
        <v>110</v>
      </c>
      <c r="BV280" s="555">
        <f t="shared" si="475"/>
        <v>55</v>
      </c>
      <c r="BW280" s="555">
        <f t="shared" si="475"/>
        <v>55</v>
      </c>
      <c r="BX280" s="555">
        <f t="shared" si="475"/>
        <v>55</v>
      </c>
      <c r="BY280" s="454" t="str">
        <f t="shared" si="475"/>
        <v/>
      </c>
      <c r="BZ280" s="555">
        <f t="shared" si="475"/>
        <v>55</v>
      </c>
      <c r="CA280" s="454" t="str">
        <f t="shared" si="475"/>
        <v/>
      </c>
      <c r="CB280" s="454" t="str">
        <f t="shared" si="475"/>
        <v/>
      </c>
      <c r="CC280" s="555">
        <f t="shared" si="475"/>
        <v>68</v>
      </c>
      <c r="CD280" s="555">
        <f t="shared" si="475"/>
        <v>34</v>
      </c>
      <c r="CE280" s="454" t="str">
        <f t="shared" si="475"/>
        <v/>
      </c>
      <c r="CF280" s="555">
        <f t="shared" si="475"/>
        <v>34</v>
      </c>
      <c r="CG280" s="454" t="str">
        <f t="shared" si="475"/>
        <v/>
      </c>
      <c r="CH280" s="454" t="str">
        <f t="shared" si="475"/>
        <v/>
      </c>
      <c r="CI280" s="454" t="str">
        <f t="shared" si="475"/>
        <v/>
      </c>
      <c r="CJ280" s="2">
        <f t="shared" ref="CJ280:CK280" si="476">D355</f>
        <v>1</v>
      </c>
      <c r="CK280" s="529" t="str">
        <f t="shared" si="476"/>
        <v/>
      </c>
      <c r="CL280" s="556" t="str">
        <f t="shared" si="209"/>
        <v/>
      </c>
      <c r="CM280" s="4"/>
      <c r="CN280" s="613"/>
      <c r="CO280" s="4"/>
      <c r="CP280" s="4" t="s">
        <v>223</v>
      </c>
      <c r="CQ280" s="4"/>
      <c r="CR280" s="615"/>
      <c r="CS280" s="615" t="s">
        <v>223</v>
      </c>
      <c r="CT280" s="4"/>
      <c r="CU280" s="616"/>
      <c r="CV280" s="454"/>
      <c r="CW280" s="616"/>
      <c r="CX280" s="4"/>
      <c r="CY280" s="4" t="s">
        <v>223</v>
      </c>
      <c r="CZ280" s="4"/>
      <c r="DA280" s="4" t="s">
        <v>223</v>
      </c>
      <c r="DB280" s="618"/>
      <c r="DC280" s="4"/>
      <c r="DD280" s="613"/>
      <c r="DE280" s="4"/>
      <c r="DF280" s="4" t="s">
        <v>223</v>
      </c>
      <c r="DG280" s="4"/>
      <c r="DH280" s="615"/>
      <c r="DI280" s="619" t="s">
        <v>223</v>
      </c>
      <c r="DJ280" s="4"/>
      <c r="DK280" s="613"/>
      <c r="DL280" s="4"/>
      <c r="DM280" s="4" t="s">
        <v>223</v>
      </c>
      <c r="DN280" s="4"/>
      <c r="DO280" s="4"/>
      <c r="DP280" s="616"/>
      <c r="DQ280" s="618" t="s">
        <v>223</v>
      </c>
      <c r="DR280" s="4"/>
      <c r="DS280" s="4"/>
      <c r="DT280" s="4"/>
      <c r="DU280" s="4"/>
    </row>
    <row r="281" outlineLevel="1">
      <c r="A281" s="452"/>
      <c r="B281" s="679">
        <v>0.03</v>
      </c>
      <c r="D281" s="701">
        <f t="shared" ref="D281:D282" si="485">if(D$277&gt;E281,0,if(D$277=E281,1,if(D$279&lt;=E281,"",D280+1)))</f>
        <v>1</v>
      </c>
      <c r="E281" s="702" t="str">
        <f>F277</f>
        <v/>
      </c>
      <c r="F281" s="703" t="str">
        <f t="shared" ref="F281:F684" si="486">if(D281="","",year(E281)&amp;month(E281))</f>
        <v>189912</v>
      </c>
      <c r="G281" s="704" t="str">
        <f t="shared" ref="G281:G684" si="487"> if(or(D281="",D281=0),"",if(year(E281)=2025,HLOOKUP(month(E281),$C$197:$N$214,14),HLOOKUP(month(E281),$C$197:$N$214,18)))</f>
        <v/>
      </c>
      <c r="H281" s="690" t="str">
        <f t="shared" ref="H281:H684" si="488"> if(or(D281="",D281=0),"",if(year(E281)=2025,O$210,O$214))</f>
        <v/>
      </c>
      <c r="I281" s="705" t="str">
        <f t="shared" ref="I281:I684" si="489">if(E281="","",sum(O281:U281))</f>
        <v/>
      </c>
      <c r="J281" s="706" t="str">
        <f t="shared" ref="J281:J684" si="490">if(E281="","",sum(W281:AC281))</f>
        <v/>
      </c>
      <c r="K281" s="707">
        <f t="shared" ref="K281:N281" si="477">if($F281="","",K$203/day(eomonth($E281,0)))</f>
        <v>0</v>
      </c>
      <c r="L281" s="707">
        <f t="shared" si="477"/>
        <v>0</v>
      </c>
      <c r="M281" s="707">
        <f t="shared" si="477"/>
        <v>0</v>
      </c>
      <c r="N281" s="707">
        <f t="shared" si="477"/>
        <v>0</v>
      </c>
      <c r="O281" s="708">
        <f t="shared" ref="O281:R281" si="478">if(O$275&gt;$E281,"",if(O$276&lt;$E281,"", if($D281=0,0, if($D281&lt;=$N$277,O$277,if($D281&lt;=$N$278,O$278,O$279))*if($O$267=$R$267,$S$267, $G281))))</f>
        <v>110</v>
      </c>
      <c r="P281" s="709">
        <f t="shared" si="478"/>
        <v>55</v>
      </c>
      <c r="Q281" s="710">
        <f t="shared" si="478"/>
        <v>55</v>
      </c>
      <c r="R281" s="709">
        <f t="shared" si="478"/>
        <v>55</v>
      </c>
      <c r="S281" s="711" t="str">
        <f t="shared" ref="S281:S296" si="493">if(E281="","", if(S$275&gt;$E281,"",if(S$276&lt;$E281,"", if($D281=0,0, if($D281&lt;=$N$277,S$277,if($D281&lt;=$N$278,S$278,S$279))*if($O$267=$R$267,$S$267, $G281)))))</f>
        <v/>
      </c>
      <c r="T281" s="709">
        <f t="shared" ref="T281:U281" si="479">if(T$275&gt;$E281,"",if(T$276&lt;$E281,"", if($D281=0,0, if($D281&lt;=$N$277,T$277,if($D281&lt;=$N$278,T$278,T$279))*if($O$267=$R$267,$S$267, $G281))))</f>
        <v>55</v>
      </c>
      <c r="U281" s="709">
        <f t="shared" si="479"/>
        <v>55</v>
      </c>
      <c r="V281" s="680"/>
      <c r="W281" s="710">
        <f t="shared" ref="W281:X281" si="480">if(O$275&gt;$E281,"",if(O$276&lt;$E281,"", if($D281=0,0, if($D281&lt;=$N$277,O$277,if($D281&lt;=$N$278,O$278,O$279))*if($O$267=$R$267,$V$267, $H281))))</f>
        <v>68</v>
      </c>
      <c r="X281" s="710">
        <f t="shared" si="480"/>
        <v>34</v>
      </c>
      <c r="Y281" s="680" t="str">
        <f t="shared" ref="Y281:Y296" si="496">if(E281="","", if(Q$275&gt;$E281,"",if(Q$276&lt;$E281,"", if($D281=0,0, if($D281&lt;=$N$277,Q$277,if($D281&lt;=$N$278,Q$278,Q$279))*if($O$267=$R$267,$V$267, $H281)))))</f>
        <v/>
      </c>
      <c r="Z281" s="710">
        <f t="shared" ref="Z281:AC281" si="481">if(R$275&gt;$E281,"",if(R$276&lt;$E281,"", if($D281=0,0, if($D281&lt;=$N$277,R$277,if($D281&lt;=$N$278,R$278,R$279))*if($O$267=$R$267,$V$267, $H281))))</f>
        <v>34</v>
      </c>
      <c r="AA281" s="710">
        <f t="shared" si="481"/>
        <v>34</v>
      </c>
      <c r="AB281" s="710">
        <f t="shared" si="481"/>
        <v>34</v>
      </c>
      <c r="AC281" s="710">
        <f t="shared" si="481"/>
        <v>34</v>
      </c>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49"/>
      <c r="BP281" s="446" t="s">
        <v>2</v>
      </c>
      <c r="BQ281" s="451"/>
      <c r="BR281" s="4"/>
      <c r="BS281" s="472" t="str">
        <f t="shared" ref="BS281:BT281" si="482">I356</f>
        <v/>
      </c>
      <c r="BT281" s="454" t="str">
        <f t="shared" si="482"/>
        <v/>
      </c>
      <c r="BU281" s="555">
        <f t="shared" ref="BU281:CI281" si="483">O356</f>
        <v>110</v>
      </c>
      <c r="BV281" s="555">
        <f t="shared" si="483"/>
        <v>55</v>
      </c>
      <c r="BW281" s="555">
        <f t="shared" si="483"/>
        <v>55</v>
      </c>
      <c r="BX281" s="555">
        <f t="shared" si="483"/>
        <v>55</v>
      </c>
      <c r="BY281" s="454" t="str">
        <f t="shared" si="483"/>
        <v/>
      </c>
      <c r="BZ281" s="555">
        <f t="shared" si="483"/>
        <v>55</v>
      </c>
      <c r="CA281" s="454" t="str">
        <f t="shared" si="483"/>
        <v/>
      </c>
      <c r="CB281" s="454" t="str">
        <f t="shared" si="483"/>
        <v/>
      </c>
      <c r="CC281" s="555">
        <f t="shared" si="483"/>
        <v>68</v>
      </c>
      <c r="CD281" s="555">
        <f t="shared" si="483"/>
        <v>34</v>
      </c>
      <c r="CE281" s="454" t="str">
        <f t="shared" si="483"/>
        <v/>
      </c>
      <c r="CF281" s="555">
        <f t="shared" si="483"/>
        <v>34</v>
      </c>
      <c r="CG281" s="454" t="str">
        <f t="shared" si="483"/>
        <v/>
      </c>
      <c r="CH281" s="454" t="str">
        <f t="shared" si="483"/>
        <v/>
      </c>
      <c r="CI281" s="454" t="str">
        <f t="shared" si="483"/>
        <v/>
      </c>
      <c r="CJ281" s="2">
        <f t="shared" ref="CJ281:CK281" si="484">D356</f>
        <v>1</v>
      </c>
      <c r="CK281" s="529" t="str">
        <f t="shared" si="484"/>
        <v/>
      </c>
      <c r="CL281" s="556" t="str">
        <f t="shared" si="209"/>
        <v/>
      </c>
      <c r="CM281" s="4"/>
      <c r="CN281" s="613"/>
      <c r="CO281" s="4"/>
      <c r="CP281" s="4" t="s">
        <v>223</v>
      </c>
      <c r="CQ281" s="4"/>
      <c r="CR281" s="615"/>
      <c r="CS281" s="615" t="s">
        <v>223</v>
      </c>
      <c r="CT281" s="4"/>
      <c r="CU281" s="616"/>
      <c r="CV281" s="454"/>
      <c r="CW281" s="616"/>
      <c r="CX281" s="4"/>
      <c r="CY281" s="4" t="s">
        <v>223</v>
      </c>
      <c r="CZ281" s="4"/>
      <c r="DA281" s="4" t="s">
        <v>223</v>
      </c>
      <c r="DB281" s="618"/>
      <c r="DC281" s="4"/>
      <c r="DD281" s="613"/>
      <c r="DE281" s="4"/>
      <c r="DF281" s="4" t="s">
        <v>223</v>
      </c>
      <c r="DG281" s="4"/>
      <c r="DH281" s="615"/>
      <c r="DI281" s="619" t="s">
        <v>223</v>
      </c>
      <c r="DJ281" s="4"/>
      <c r="DK281" s="613"/>
      <c r="DL281" s="4"/>
      <c r="DM281" s="4" t="s">
        <v>223</v>
      </c>
      <c r="DN281" s="4"/>
      <c r="DO281" s="4"/>
      <c r="DP281" s="616"/>
      <c r="DQ281" s="618" t="s">
        <v>223</v>
      </c>
      <c r="DR281" s="4"/>
      <c r="DS281" s="4"/>
      <c r="DT281" s="4"/>
      <c r="DU281" s="4"/>
    </row>
    <row r="282" outlineLevel="1">
      <c r="A282" s="452"/>
      <c r="D282" s="701">
        <f t="shared" si="485"/>
        <v>1</v>
      </c>
      <c r="E282" s="712" t="str">
        <f t="shared" ref="E282:E684" si="501">if(E281="","",if(E281+1&lt;=E$272,E281+1,""))</f>
        <v/>
      </c>
      <c r="F282" s="703" t="str">
        <f t="shared" si="486"/>
        <v>189912</v>
      </c>
      <c r="G282" s="704" t="str">
        <f t="shared" si="487"/>
        <v/>
      </c>
      <c r="H282" s="690" t="str">
        <f t="shared" si="488"/>
        <v/>
      </c>
      <c r="I282" s="713" t="str">
        <f t="shared" si="489"/>
        <v/>
      </c>
      <c r="J282" s="714" t="str">
        <f t="shared" si="490"/>
        <v/>
      </c>
      <c r="K282" s="707">
        <f t="shared" ref="K282:N282" si="491">if($F282="","",K$203/day(eomonth($E282,0)))</f>
        <v>0</v>
      </c>
      <c r="L282" s="707">
        <f t="shared" si="491"/>
        <v>0</v>
      </c>
      <c r="M282" s="707">
        <f t="shared" si="491"/>
        <v>0</v>
      </c>
      <c r="N282" s="707">
        <f t="shared" si="491"/>
        <v>0</v>
      </c>
      <c r="O282" s="715">
        <f t="shared" ref="O282:R282" si="492">if(O$275&gt;$E282,"",if(O$276&lt;$E282,"", if($D282=0,0, if($D282&lt;=$N$277,O$277,if($D282&lt;=$N$278,O$278,O$279))*if($O$267=$R$267,$S$267, $G282))))</f>
        <v>110</v>
      </c>
      <c r="P282" s="710">
        <f t="shared" si="492"/>
        <v>55</v>
      </c>
      <c r="Q282" s="710">
        <f t="shared" si="492"/>
        <v>55</v>
      </c>
      <c r="R282" s="710">
        <f t="shared" si="492"/>
        <v>55</v>
      </c>
      <c r="S282" s="711" t="str">
        <f t="shared" si="493"/>
        <v/>
      </c>
      <c r="T282" s="710">
        <f t="shared" ref="T282:U282" si="494">if(T$275&gt;$E282,"",if(T$276&lt;$E282,"", if($D282=0,0, if($D282&lt;=$N$277,T$277,if($D282&lt;=$N$278,T$278,T$279))*if($O$267=$R$267,$S$267, $G282))))</f>
        <v>55</v>
      </c>
      <c r="U282" s="710">
        <f t="shared" si="494"/>
        <v>55</v>
      </c>
      <c r="V282" s="680"/>
      <c r="W282" s="710">
        <f t="shared" ref="W282:X282" si="495">if(O$275&gt;$E282,"",if(O$276&lt;$E282,"", if($D282=0,0, if($D282&lt;=$N$277,O$277,if($D282&lt;=$N$278,O$278,O$279))*if($O$267=$R$267,$V$267, $H282))))</f>
        <v>68</v>
      </c>
      <c r="X282" s="710">
        <f t="shared" si="495"/>
        <v>34</v>
      </c>
      <c r="Y282" s="680" t="str">
        <f t="shared" si="496"/>
        <v/>
      </c>
      <c r="Z282" s="710">
        <f t="shared" ref="Z282:AC282" si="497">if(R$275&gt;$E282,"",if(R$276&lt;$E282,"", if($D282=0,0, if($D282&lt;=$N$277,R$277,if($D282&lt;=$N$278,R$278,R$279))*if($O$267=$R$267,$V$267, $H282))))</f>
        <v>34</v>
      </c>
      <c r="AA282" s="710">
        <f t="shared" si="497"/>
        <v>34</v>
      </c>
      <c r="AB282" s="710">
        <f t="shared" si="497"/>
        <v>34</v>
      </c>
      <c r="AC282" s="710">
        <f t="shared" si="497"/>
        <v>34</v>
      </c>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49"/>
      <c r="BP282" s="446" t="s">
        <v>2</v>
      </c>
      <c r="BQ282" s="451"/>
      <c r="BR282" s="4"/>
      <c r="BS282" s="472" t="str">
        <f t="shared" ref="BS282:BT282" si="498">I357</f>
        <v/>
      </c>
      <c r="BT282" s="454" t="str">
        <f t="shared" si="498"/>
        <v/>
      </c>
      <c r="BU282" s="555">
        <f t="shared" ref="BU282:CI282" si="499">O357</f>
        <v>110</v>
      </c>
      <c r="BV282" s="555">
        <f t="shared" si="499"/>
        <v>55</v>
      </c>
      <c r="BW282" s="555">
        <f t="shared" si="499"/>
        <v>55</v>
      </c>
      <c r="BX282" s="555">
        <f t="shared" si="499"/>
        <v>55</v>
      </c>
      <c r="BY282" s="454" t="str">
        <f t="shared" si="499"/>
        <v/>
      </c>
      <c r="BZ282" s="555">
        <f t="shared" si="499"/>
        <v>55</v>
      </c>
      <c r="CA282" s="454" t="str">
        <f t="shared" si="499"/>
        <v/>
      </c>
      <c r="CB282" s="454" t="str">
        <f t="shared" si="499"/>
        <v/>
      </c>
      <c r="CC282" s="555">
        <f t="shared" si="499"/>
        <v>68</v>
      </c>
      <c r="CD282" s="555">
        <f t="shared" si="499"/>
        <v>34</v>
      </c>
      <c r="CE282" s="454" t="str">
        <f t="shared" si="499"/>
        <v/>
      </c>
      <c r="CF282" s="555">
        <f t="shared" si="499"/>
        <v>34</v>
      </c>
      <c r="CG282" s="454" t="str">
        <f t="shared" si="499"/>
        <v/>
      </c>
      <c r="CH282" s="454" t="str">
        <f t="shared" si="499"/>
        <v/>
      </c>
      <c r="CI282" s="454" t="str">
        <f t="shared" si="499"/>
        <v/>
      </c>
      <c r="CJ282" s="2">
        <f t="shared" ref="CJ282:CK282" si="500">D357</f>
        <v>1</v>
      </c>
      <c r="CK282" s="529" t="str">
        <f t="shared" si="500"/>
        <v/>
      </c>
      <c r="CL282" s="556" t="str">
        <f t="shared" si="209"/>
        <v/>
      </c>
      <c r="CM282" s="4"/>
      <c r="CN282" s="613"/>
      <c r="CO282" s="4"/>
      <c r="CP282" s="4" t="s">
        <v>223</v>
      </c>
      <c r="CQ282" s="4"/>
      <c r="CR282" s="4"/>
      <c r="CS282" s="615" t="s">
        <v>223</v>
      </c>
      <c r="CT282" s="4"/>
      <c r="CU282" s="616"/>
      <c r="CV282" s="454"/>
      <c r="CW282" s="616"/>
      <c r="CX282" s="4"/>
      <c r="CY282" s="4" t="s">
        <v>223</v>
      </c>
      <c r="CZ282" s="4"/>
      <c r="DA282" s="4" t="s">
        <v>223</v>
      </c>
      <c r="DB282" s="618"/>
      <c r="DC282" s="4"/>
      <c r="DD282" s="613"/>
      <c r="DE282" s="4"/>
      <c r="DF282" s="4" t="s">
        <v>223</v>
      </c>
      <c r="DG282" s="4"/>
      <c r="DH282" s="4"/>
      <c r="DI282" s="619" t="s">
        <v>223</v>
      </c>
      <c r="DJ282" s="4"/>
      <c r="DK282" s="613"/>
      <c r="DL282" s="4"/>
      <c r="DM282" s="4" t="s">
        <v>223</v>
      </c>
      <c r="DN282" s="4"/>
      <c r="DO282" s="4"/>
      <c r="DP282" s="616"/>
      <c r="DQ282" s="618" t="s">
        <v>223</v>
      </c>
      <c r="DR282" s="4"/>
      <c r="DS282" s="4"/>
      <c r="DT282" s="4"/>
      <c r="DU282" s="4"/>
    </row>
    <row r="283" outlineLevel="1">
      <c r="A283" s="452"/>
      <c r="D283" s="701">
        <f t="shared" ref="D283:D684" si="510">if(D$277&gt;E283,0,if(D$277=E283,1,if(D$279&lt;E283,"",D282+1)))</f>
        <v>1</v>
      </c>
      <c r="E283" s="712" t="str">
        <f t="shared" si="501"/>
        <v/>
      </c>
      <c r="F283" s="703" t="str">
        <f t="shared" si="486"/>
        <v>189912</v>
      </c>
      <c r="G283" s="704" t="str">
        <f t="shared" si="487"/>
        <v/>
      </c>
      <c r="H283" s="690" t="str">
        <f t="shared" si="488"/>
        <v/>
      </c>
      <c r="I283" s="713" t="str">
        <f t="shared" si="489"/>
        <v/>
      </c>
      <c r="J283" s="714" t="str">
        <f t="shared" si="490"/>
        <v/>
      </c>
      <c r="K283" s="707">
        <f t="shared" ref="K283:N283" si="502">if($F283="","",K$203/day(eomonth($E283,0)))</f>
        <v>0</v>
      </c>
      <c r="L283" s="707">
        <f t="shared" si="502"/>
        <v>0</v>
      </c>
      <c r="M283" s="707">
        <f t="shared" si="502"/>
        <v>0</v>
      </c>
      <c r="N283" s="707">
        <f t="shared" si="502"/>
        <v>0</v>
      </c>
      <c r="O283" s="715">
        <f t="shared" ref="O283:R283" si="503">if(O$275&gt;$E283,"",if(O$276&lt;$E283,"", if($D283=0,0, if($D283&lt;=$N$277,O$277,if($D283&lt;=$N$278,O$278,O$279))*if($O$267=$R$267,$S$267, $G283))))</f>
        <v>110</v>
      </c>
      <c r="P283" s="710">
        <f t="shared" si="503"/>
        <v>55</v>
      </c>
      <c r="Q283" s="710">
        <f t="shared" si="503"/>
        <v>55</v>
      </c>
      <c r="R283" s="710">
        <f t="shared" si="503"/>
        <v>55</v>
      </c>
      <c r="S283" s="711" t="str">
        <f t="shared" si="493"/>
        <v/>
      </c>
      <c r="T283" s="710">
        <f t="shared" ref="T283:U283" si="504">if(T$275&gt;$E283,"",if(T$276&lt;$E283,"", if($D283=0,0, if($D283&lt;=$N$277,T$277,if($D283&lt;=$N$278,T$278,T$279))*if($O$267=$R$267,$S$267, $G283))))</f>
        <v>55</v>
      </c>
      <c r="U283" s="710">
        <f t="shared" si="504"/>
        <v>55</v>
      </c>
      <c r="V283" s="680"/>
      <c r="W283" s="710">
        <f t="shared" ref="W283:X283" si="505">if(O$275&gt;$E283,"",if(O$276&lt;$E283,"", if($D283=0,0, if($D283&lt;=$N$277,O$277,if($D283&lt;=$N$278,O$278,O$279))*if($O$267=$R$267,$V$267, $H283))))</f>
        <v>68</v>
      </c>
      <c r="X283" s="710">
        <f t="shared" si="505"/>
        <v>34</v>
      </c>
      <c r="Y283" s="680" t="str">
        <f t="shared" si="496"/>
        <v/>
      </c>
      <c r="Z283" s="710">
        <f t="shared" ref="Z283:AC283" si="506">if(R$275&gt;$E283,"",if(R$276&lt;$E283,"", if($D283=0,0, if($D283&lt;=$N$277,R$277,if($D283&lt;=$N$278,R$278,R$279))*if($O$267=$R$267,$V$267, $H283))))</f>
        <v>34</v>
      </c>
      <c r="AA283" s="710">
        <f t="shared" si="506"/>
        <v>34</v>
      </c>
      <c r="AB283" s="710">
        <f t="shared" si="506"/>
        <v>34</v>
      </c>
      <c r="AC283" s="710">
        <f t="shared" si="506"/>
        <v>34</v>
      </c>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49"/>
      <c r="BP283" s="446" t="s">
        <v>2</v>
      </c>
      <c r="BQ283" s="451"/>
      <c r="BR283" s="4"/>
      <c r="BS283" s="472" t="str">
        <f t="shared" ref="BS283:BT283" si="507">I358</f>
        <v/>
      </c>
      <c r="BT283" s="454" t="str">
        <f t="shared" si="507"/>
        <v/>
      </c>
      <c r="BU283" s="555">
        <f t="shared" ref="BU283:CI283" si="508">O358</f>
        <v>110</v>
      </c>
      <c r="BV283" s="555">
        <f t="shared" si="508"/>
        <v>55</v>
      </c>
      <c r="BW283" s="555">
        <f t="shared" si="508"/>
        <v>55</v>
      </c>
      <c r="BX283" s="555">
        <f t="shared" si="508"/>
        <v>55</v>
      </c>
      <c r="BY283" s="454" t="str">
        <f t="shared" si="508"/>
        <v/>
      </c>
      <c r="BZ283" s="555">
        <f t="shared" si="508"/>
        <v>55</v>
      </c>
      <c r="CA283" s="454" t="str">
        <f t="shared" si="508"/>
        <v/>
      </c>
      <c r="CB283" s="454" t="str">
        <f t="shared" si="508"/>
        <v/>
      </c>
      <c r="CC283" s="555">
        <f t="shared" si="508"/>
        <v>68</v>
      </c>
      <c r="CD283" s="555">
        <f t="shared" si="508"/>
        <v>34</v>
      </c>
      <c r="CE283" s="454" t="str">
        <f t="shared" si="508"/>
        <v/>
      </c>
      <c r="CF283" s="555">
        <f t="shared" si="508"/>
        <v>34</v>
      </c>
      <c r="CG283" s="454" t="str">
        <f t="shared" si="508"/>
        <v/>
      </c>
      <c r="CH283" s="454" t="str">
        <f t="shared" si="508"/>
        <v/>
      </c>
      <c r="CI283" s="454" t="str">
        <f t="shared" si="508"/>
        <v/>
      </c>
      <c r="CJ283" s="2">
        <f t="shared" ref="CJ283:CK283" si="509">D358</f>
        <v>1</v>
      </c>
      <c r="CK283" s="529" t="str">
        <f t="shared" si="509"/>
        <v/>
      </c>
      <c r="CL283" s="556" t="str">
        <f t="shared" si="209"/>
        <v/>
      </c>
      <c r="CM283" s="4"/>
      <c r="CN283" s="613"/>
      <c r="CO283" s="4"/>
      <c r="CP283" s="4" t="s">
        <v>223</v>
      </c>
      <c r="CQ283" s="4"/>
      <c r="CR283" s="4"/>
      <c r="CS283" s="615" t="s">
        <v>223</v>
      </c>
      <c r="CT283" s="4"/>
      <c r="CU283" s="616"/>
      <c r="CV283" s="454"/>
      <c r="CW283" s="616"/>
      <c r="CX283" s="4"/>
      <c r="CY283" s="4" t="s">
        <v>223</v>
      </c>
      <c r="CZ283" s="4"/>
      <c r="DA283" s="4" t="s">
        <v>223</v>
      </c>
      <c r="DB283" s="618"/>
      <c r="DC283" s="4"/>
      <c r="DD283" s="613"/>
      <c r="DE283" s="4"/>
      <c r="DF283" s="4" t="s">
        <v>223</v>
      </c>
      <c r="DG283" s="4"/>
      <c r="DH283" s="4"/>
      <c r="DI283" s="619" t="s">
        <v>223</v>
      </c>
      <c r="DJ283" s="4"/>
      <c r="DK283" s="613"/>
      <c r="DL283" s="4"/>
      <c r="DM283" s="4" t="s">
        <v>223</v>
      </c>
      <c r="DN283" s="4"/>
      <c r="DO283" s="4"/>
      <c r="DP283" s="616"/>
      <c r="DQ283" s="618" t="s">
        <v>223</v>
      </c>
      <c r="DR283" s="4"/>
      <c r="DS283" s="4"/>
      <c r="DT283" s="4"/>
      <c r="DU283" s="4"/>
    </row>
    <row r="284" outlineLevel="1">
      <c r="A284" s="452"/>
      <c r="D284" s="701">
        <f t="shared" si="510"/>
        <v>1</v>
      </c>
      <c r="E284" s="712" t="str">
        <f t="shared" si="501"/>
        <v/>
      </c>
      <c r="F284" s="703" t="str">
        <f t="shared" si="486"/>
        <v>189912</v>
      </c>
      <c r="G284" s="704" t="str">
        <f t="shared" si="487"/>
        <v/>
      </c>
      <c r="H284" s="690" t="str">
        <f t="shared" si="488"/>
        <v/>
      </c>
      <c r="I284" s="713" t="str">
        <f t="shared" si="489"/>
        <v/>
      </c>
      <c r="J284" s="714" t="str">
        <f t="shared" si="490"/>
        <v/>
      </c>
      <c r="K284" s="707">
        <f t="shared" ref="K284:N284" si="511">if($F284="","",K$203/day(eomonth($E284,0)))</f>
        <v>0</v>
      </c>
      <c r="L284" s="707">
        <f t="shared" si="511"/>
        <v>0</v>
      </c>
      <c r="M284" s="707">
        <f t="shared" si="511"/>
        <v>0</v>
      </c>
      <c r="N284" s="707">
        <f t="shared" si="511"/>
        <v>0</v>
      </c>
      <c r="O284" s="715">
        <f t="shared" ref="O284:R284" si="512">if(O$275&gt;$E284,"",if(O$276&lt;$E284,"", if($D284=0,0, if($D284&lt;=$N$277,O$277,if($D284&lt;=$N$278,O$278,O$279))*if($O$267=$R$267,$S$267, $G284))))</f>
        <v>110</v>
      </c>
      <c r="P284" s="710">
        <f t="shared" si="512"/>
        <v>55</v>
      </c>
      <c r="Q284" s="710">
        <f t="shared" si="512"/>
        <v>55</v>
      </c>
      <c r="R284" s="710">
        <f t="shared" si="512"/>
        <v>55</v>
      </c>
      <c r="S284" s="711" t="str">
        <f t="shared" si="493"/>
        <v/>
      </c>
      <c r="T284" s="710">
        <f t="shared" ref="T284:U284" si="513">if(T$275&gt;$E284,"",if(T$276&lt;$E284,"", if($D284=0,0, if($D284&lt;=$N$277,T$277,if($D284&lt;=$N$278,T$278,T$279))*if($O$267=$R$267,$S$267, $G284))))</f>
        <v>55</v>
      </c>
      <c r="U284" s="710">
        <f t="shared" si="513"/>
        <v>55</v>
      </c>
      <c r="V284" s="680"/>
      <c r="W284" s="710">
        <f t="shared" ref="W284:X284" si="514">if(O$275&gt;$E284,"",if(O$276&lt;$E284,"", if($D284=0,0, if($D284&lt;=$N$277,O$277,if($D284&lt;=$N$278,O$278,O$279))*if($O$267=$R$267,$V$267, $H284))))</f>
        <v>68</v>
      </c>
      <c r="X284" s="710">
        <f t="shared" si="514"/>
        <v>34</v>
      </c>
      <c r="Y284" s="680" t="str">
        <f t="shared" si="496"/>
        <v/>
      </c>
      <c r="Z284" s="710">
        <f t="shared" ref="Z284:AC284" si="515">if(R$275&gt;$E284,"",if(R$276&lt;$E284,"", if($D284=0,0, if($D284&lt;=$N$277,R$277,if($D284&lt;=$N$278,R$278,R$279))*if($O$267=$R$267,$V$267, $H284))))</f>
        <v>34</v>
      </c>
      <c r="AA284" s="710">
        <f t="shared" si="515"/>
        <v>34</v>
      </c>
      <c r="AB284" s="710">
        <f t="shared" si="515"/>
        <v>34</v>
      </c>
      <c r="AC284" s="710">
        <f t="shared" si="515"/>
        <v>34</v>
      </c>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49"/>
      <c r="BP284" s="446" t="s">
        <v>2</v>
      </c>
      <c r="BQ284" s="451"/>
      <c r="BR284" s="4"/>
      <c r="BS284" s="472" t="str">
        <f t="shared" ref="BS284:BT284" si="516">I359</f>
        <v/>
      </c>
      <c r="BT284" s="454" t="str">
        <f t="shared" si="516"/>
        <v/>
      </c>
      <c r="BU284" s="555">
        <f t="shared" ref="BU284:CI284" si="517">O359</f>
        <v>110</v>
      </c>
      <c r="BV284" s="555">
        <f t="shared" si="517"/>
        <v>55</v>
      </c>
      <c r="BW284" s="555">
        <f t="shared" si="517"/>
        <v>55</v>
      </c>
      <c r="BX284" s="555">
        <f t="shared" si="517"/>
        <v>55</v>
      </c>
      <c r="BY284" s="454" t="str">
        <f t="shared" si="517"/>
        <v/>
      </c>
      <c r="BZ284" s="555">
        <f t="shared" si="517"/>
        <v>55</v>
      </c>
      <c r="CA284" s="454" t="str">
        <f t="shared" si="517"/>
        <v/>
      </c>
      <c r="CB284" s="454" t="str">
        <f t="shared" si="517"/>
        <v/>
      </c>
      <c r="CC284" s="555">
        <f t="shared" si="517"/>
        <v>68</v>
      </c>
      <c r="CD284" s="555">
        <f t="shared" si="517"/>
        <v>34</v>
      </c>
      <c r="CE284" s="454" t="str">
        <f t="shared" si="517"/>
        <v/>
      </c>
      <c r="CF284" s="555">
        <f t="shared" si="517"/>
        <v>34</v>
      </c>
      <c r="CG284" s="454" t="str">
        <f t="shared" si="517"/>
        <v/>
      </c>
      <c r="CH284" s="454" t="str">
        <f t="shared" si="517"/>
        <v/>
      </c>
      <c r="CI284" s="454" t="str">
        <f t="shared" si="517"/>
        <v/>
      </c>
      <c r="CJ284" s="2">
        <f t="shared" ref="CJ284:CK284" si="518">D359</f>
        <v>1</v>
      </c>
      <c r="CK284" s="529" t="str">
        <f t="shared" si="518"/>
        <v/>
      </c>
      <c r="CL284" s="556" t="str">
        <f t="shared" si="209"/>
        <v/>
      </c>
      <c r="CM284" s="4"/>
      <c r="CN284" s="613"/>
      <c r="CO284" s="4"/>
      <c r="CP284" s="4" t="s">
        <v>223</v>
      </c>
      <c r="CQ284" s="4"/>
      <c r="CR284" s="4"/>
      <c r="CS284" s="615" t="s">
        <v>223</v>
      </c>
      <c r="CT284" s="4"/>
      <c r="CU284" s="616"/>
      <c r="CV284" s="454"/>
      <c r="CW284" s="616"/>
      <c r="CX284" s="4"/>
      <c r="CY284" s="4" t="s">
        <v>223</v>
      </c>
      <c r="CZ284" s="4"/>
      <c r="DA284" s="4" t="s">
        <v>223</v>
      </c>
      <c r="DB284" s="618"/>
      <c r="DC284" s="4"/>
      <c r="DD284" s="613"/>
      <c r="DE284" s="4"/>
      <c r="DF284" s="4" t="s">
        <v>223</v>
      </c>
      <c r="DG284" s="4"/>
      <c r="DH284" s="4"/>
      <c r="DI284" s="619" t="s">
        <v>223</v>
      </c>
      <c r="DJ284" s="4"/>
      <c r="DK284" s="613"/>
      <c r="DL284" s="4"/>
      <c r="DM284" s="4" t="s">
        <v>223</v>
      </c>
      <c r="DN284" s="4"/>
      <c r="DO284" s="4"/>
      <c r="DP284" s="616"/>
      <c r="DQ284" s="618" t="s">
        <v>223</v>
      </c>
      <c r="DR284" s="4"/>
      <c r="DS284" s="4"/>
      <c r="DT284" s="4"/>
      <c r="DU284" s="4"/>
    </row>
    <row r="285" outlineLevel="1">
      <c r="A285" s="452"/>
      <c r="D285" s="701">
        <f t="shared" si="510"/>
        <v>1</v>
      </c>
      <c r="E285" s="712" t="str">
        <f t="shared" si="501"/>
        <v/>
      </c>
      <c r="F285" s="703" t="str">
        <f t="shared" si="486"/>
        <v>189912</v>
      </c>
      <c r="G285" s="704" t="str">
        <f t="shared" si="487"/>
        <v/>
      </c>
      <c r="H285" s="690" t="str">
        <f t="shared" si="488"/>
        <v/>
      </c>
      <c r="I285" s="713" t="str">
        <f t="shared" si="489"/>
        <v/>
      </c>
      <c r="J285" s="714" t="str">
        <f t="shared" si="490"/>
        <v/>
      </c>
      <c r="K285" s="707">
        <f t="shared" ref="K285:N285" si="519">if($F285="","",K$203/day(eomonth($E285,0)))</f>
        <v>0</v>
      </c>
      <c r="L285" s="707">
        <f t="shared" si="519"/>
        <v>0</v>
      </c>
      <c r="M285" s="707">
        <f t="shared" si="519"/>
        <v>0</v>
      </c>
      <c r="N285" s="707">
        <f t="shared" si="519"/>
        <v>0</v>
      </c>
      <c r="O285" s="715">
        <f t="shared" ref="O285:R285" si="520">if(O$275&gt;$E285,"",if(O$276&lt;$E285,"", if($D285=0,0, if($D285&lt;=$N$277,O$277,if($D285&lt;=$N$278,O$278,O$279))*if($O$267=$R$267,$S$267, $G285))))</f>
        <v>110</v>
      </c>
      <c r="P285" s="710">
        <f t="shared" si="520"/>
        <v>55</v>
      </c>
      <c r="Q285" s="710">
        <f t="shared" si="520"/>
        <v>55</v>
      </c>
      <c r="R285" s="710">
        <f t="shared" si="520"/>
        <v>55</v>
      </c>
      <c r="S285" s="711" t="str">
        <f t="shared" si="493"/>
        <v/>
      </c>
      <c r="T285" s="710">
        <f t="shared" ref="T285:U285" si="521">if(T$275&gt;$E285,"",if(T$276&lt;$E285,"", if($D285=0,0, if($D285&lt;=$N$277,T$277,if($D285&lt;=$N$278,T$278,T$279))*if($O$267=$R$267,$S$267, $G285))))</f>
        <v>55</v>
      </c>
      <c r="U285" s="710">
        <f t="shared" si="521"/>
        <v>55</v>
      </c>
      <c r="V285" s="680"/>
      <c r="W285" s="710">
        <f t="shared" ref="W285:X285" si="522">if(O$275&gt;$E285,"",if(O$276&lt;$E285,"", if($D285=0,0, if($D285&lt;=$N$277,O$277,if($D285&lt;=$N$278,O$278,O$279))*if($O$267=$R$267,$V$267, $H285))))</f>
        <v>68</v>
      </c>
      <c r="X285" s="710">
        <f t="shared" si="522"/>
        <v>34</v>
      </c>
      <c r="Y285" s="680" t="str">
        <f t="shared" si="496"/>
        <v/>
      </c>
      <c r="Z285" s="710">
        <f t="shared" ref="Z285:AC285" si="523">if(R$275&gt;$E285,"",if(R$276&lt;$E285,"", if($D285=0,0, if($D285&lt;=$N$277,R$277,if($D285&lt;=$N$278,R$278,R$279))*if($O$267=$R$267,$V$267, $H285))))</f>
        <v>34</v>
      </c>
      <c r="AA285" s="710">
        <f t="shared" si="523"/>
        <v>34</v>
      </c>
      <c r="AB285" s="710">
        <f t="shared" si="523"/>
        <v>34</v>
      </c>
      <c r="AC285" s="710">
        <f t="shared" si="523"/>
        <v>34</v>
      </c>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49"/>
      <c r="BP285" s="446" t="s">
        <v>2</v>
      </c>
      <c r="BQ285" s="451"/>
      <c r="BR285" s="4"/>
      <c r="BS285" s="472" t="str">
        <f t="shared" ref="BS285:BT285" si="524">I360</f>
        <v/>
      </c>
      <c r="BT285" s="454" t="str">
        <f t="shared" si="524"/>
        <v/>
      </c>
      <c r="BU285" s="555">
        <f t="shared" ref="BU285:CI285" si="525">O360</f>
        <v>110</v>
      </c>
      <c r="BV285" s="555">
        <f t="shared" si="525"/>
        <v>55</v>
      </c>
      <c r="BW285" s="555">
        <f t="shared" si="525"/>
        <v>55</v>
      </c>
      <c r="BX285" s="555">
        <f t="shared" si="525"/>
        <v>55</v>
      </c>
      <c r="BY285" s="454" t="str">
        <f t="shared" si="525"/>
        <v/>
      </c>
      <c r="BZ285" s="555">
        <f t="shared" si="525"/>
        <v>55</v>
      </c>
      <c r="CA285" s="454" t="str">
        <f t="shared" si="525"/>
        <v/>
      </c>
      <c r="CB285" s="454" t="str">
        <f t="shared" si="525"/>
        <v/>
      </c>
      <c r="CC285" s="555">
        <f t="shared" si="525"/>
        <v>68</v>
      </c>
      <c r="CD285" s="555">
        <f t="shared" si="525"/>
        <v>34</v>
      </c>
      <c r="CE285" s="454" t="str">
        <f t="shared" si="525"/>
        <v/>
      </c>
      <c r="CF285" s="555">
        <f t="shared" si="525"/>
        <v>34</v>
      </c>
      <c r="CG285" s="454" t="str">
        <f t="shared" si="525"/>
        <v/>
      </c>
      <c r="CH285" s="454" t="str">
        <f t="shared" si="525"/>
        <v/>
      </c>
      <c r="CI285" s="454" t="str">
        <f t="shared" si="525"/>
        <v/>
      </c>
      <c r="CJ285" s="2">
        <f t="shared" ref="CJ285:CK285" si="526">D360</f>
        <v>1</v>
      </c>
      <c r="CK285" s="529" t="str">
        <f t="shared" si="526"/>
        <v/>
      </c>
      <c r="CL285" s="556" t="str">
        <f t="shared" si="209"/>
        <v/>
      </c>
      <c r="CM285" s="4"/>
      <c r="CN285" s="613"/>
      <c r="CO285" s="4"/>
      <c r="CP285" s="4" t="s">
        <v>223</v>
      </c>
      <c r="CQ285" s="4"/>
      <c r="CR285" s="4"/>
      <c r="CS285" s="615" t="s">
        <v>223</v>
      </c>
      <c r="CT285" s="4"/>
      <c r="CU285" s="616"/>
      <c r="CV285" s="454"/>
      <c r="CW285" s="616"/>
      <c r="CX285" s="4"/>
      <c r="CY285" s="4" t="s">
        <v>223</v>
      </c>
      <c r="CZ285" s="4"/>
      <c r="DA285" s="4" t="s">
        <v>223</v>
      </c>
      <c r="DB285" s="618"/>
      <c r="DC285" s="4"/>
      <c r="DD285" s="613"/>
      <c r="DE285" s="4"/>
      <c r="DF285" s="4" t="s">
        <v>223</v>
      </c>
      <c r="DG285" s="4"/>
      <c r="DH285" s="4"/>
      <c r="DI285" s="619" t="s">
        <v>223</v>
      </c>
      <c r="DJ285" s="4"/>
      <c r="DK285" s="613"/>
      <c r="DL285" s="4"/>
      <c r="DM285" s="4" t="s">
        <v>223</v>
      </c>
      <c r="DN285" s="4"/>
      <c r="DO285" s="4"/>
      <c r="DP285" s="616"/>
      <c r="DQ285" s="618" t="s">
        <v>223</v>
      </c>
      <c r="DR285" s="4"/>
      <c r="DS285" s="4"/>
      <c r="DT285" s="4"/>
      <c r="DU285" s="4"/>
    </row>
    <row r="286" outlineLevel="2">
      <c r="A286" s="452"/>
      <c r="D286" s="701">
        <f t="shared" si="510"/>
        <v>1</v>
      </c>
      <c r="E286" s="712" t="str">
        <f t="shared" si="501"/>
        <v/>
      </c>
      <c r="F286" s="703" t="str">
        <f t="shared" si="486"/>
        <v>189912</v>
      </c>
      <c r="G286" s="704" t="str">
        <f t="shared" si="487"/>
        <v/>
      </c>
      <c r="H286" s="690" t="str">
        <f t="shared" si="488"/>
        <v/>
      </c>
      <c r="I286" s="713" t="str">
        <f t="shared" si="489"/>
        <v/>
      </c>
      <c r="J286" s="714" t="str">
        <f t="shared" si="490"/>
        <v/>
      </c>
      <c r="K286" s="707">
        <f t="shared" ref="K286:N286" si="527">if($F286="","",K$203/day(eomonth($E286,0)))</f>
        <v>0</v>
      </c>
      <c r="L286" s="707">
        <f t="shared" si="527"/>
        <v>0</v>
      </c>
      <c r="M286" s="707">
        <f t="shared" si="527"/>
        <v>0</v>
      </c>
      <c r="N286" s="707">
        <f t="shared" si="527"/>
        <v>0</v>
      </c>
      <c r="O286" s="715">
        <f t="shared" ref="O286:R286" si="528">if(O$275&gt;$E286,"",if(O$276&lt;$E286,"", if($D286=0,0, if($D286&lt;=$N$277,O$277,if($D286&lt;=$N$278,O$278,O$279))*if($O$267=$R$267,$S$267, $G286))))</f>
        <v>110</v>
      </c>
      <c r="P286" s="710">
        <f t="shared" si="528"/>
        <v>55</v>
      </c>
      <c r="Q286" s="710">
        <f t="shared" si="528"/>
        <v>55</v>
      </c>
      <c r="R286" s="710">
        <f t="shared" si="528"/>
        <v>55</v>
      </c>
      <c r="S286" s="711" t="str">
        <f t="shared" si="493"/>
        <v/>
      </c>
      <c r="T286" s="710">
        <f t="shared" ref="T286:U286" si="529">if(T$275&gt;$E286,"",if(T$276&lt;$E286,"", if($D286=0,0, if($D286&lt;=$N$277,T$277,if($D286&lt;=$N$278,T$278,T$279))*if($O$267=$R$267,$S$267, $G286))))</f>
        <v>55</v>
      </c>
      <c r="U286" s="710">
        <f t="shared" si="529"/>
        <v>55</v>
      </c>
      <c r="V286" s="680"/>
      <c r="W286" s="710">
        <f t="shared" ref="W286:X286" si="530">if(O$275&gt;$E286,"",if(O$276&lt;$E286,"", if($D286=0,0, if($D286&lt;=$N$277,O$277,if($D286&lt;=$N$278,O$278,O$279))*if($O$267=$R$267,$V$267, $H286))))</f>
        <v>68</v>
      </c>
      <c r="X286" s="710">
        <f t="shared" si="530"/>
        <v>34</v>
      </c>
      <c r="Y286" s="680" t="str">
        <f t="shared" si="496"/>
        <v/>
      </c>
      <c r="Z286" s="710">
        <f t="shared" ref="Z286:AC286" si="531">if(R$275&gt;$E286,"",if(R$276&lt;$E286,"", if($D286=0,0, if($D286&lt;=$N$277,R$277,if($D286&lt;=$N$278,R$278,R$279))*if($O$267=$R$267,$V$267, $H286))))</f>
        <v>34</v>
      </c>
      <c r="AA286" s="710">
        <f t="shared" si="531"/>
        <v>34</v>
      </c>
      <c r="AB286" s="710">
        <f t="shared" si="531"/>
        <v>34</v>
      </c>
      <c r="AC286" s="710">
        <f t="shared" si="531"/>
        <v>34</v>
      </c>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49"/>
      <c r="BP286" s="446" t="s">
        <v>2</v>
      </c>
      <c r="BQ286" s="451"/>
      <c r="BR286" s="4"/>
      <c r="BS286" s="472" t="str">
        <f t="shared" ref="BS286:BT286" si="532">I361</f>
        <v/>
      </c>
      <c r="BT286" s="454" t="str">
        <f t="shared" si="532"/>
        <v/>
      </c>
      <c r="BU286" s="555">
        <f t="shared" ref="BU286:CI286" si="533">O361</f>
        <v>110</v>
      </c>
      <c r="BV286" s="555">
        <f t="shared" si="533"/>
        <v>55</v>
      </c>
      <c r="BW286" s="555">
        <f t="shared" si="533"/>
        <v>55</v>
      </c>
      <c r="BX286" s="555">
        <f t="shared" si="533"/>
        <v>55</v>
      </c>
      <c r="BY286" s="454" t="str">
        <f t="shared" si="533"/>
        <v/>
      </c>
      <c r="BZ286" s="555">
        <f t="shared" si="533"/>
        <v>55</v>
      </c>
      <c r="CA286" s="454" t="str">
        <f t="shared" si="533"/>
        <v/>
      </c>
      <c r="CB286" s="454" t="str">
        <f t="shared" si="533"/>
        <v/>
      </c>
      <c r="CC286" s="555">
        <f t="shared" si="533"/>
        <v>68</v>
      </c>
      <c r="CD286" s="555">
        <f t="shared" si="533"/>
        <v>34</v>
      </c>
      <c r="CE286" s="454" t="str">
        <f t="shared" si="533"/>
        <v/>
      </c>
      <c r="CF286" s="555">
        <f t="shared" si="533"/>
        <v>34</v>
      </c>
      <c r="CG286" s="454" t="str">
        <f t="shared" si="533"/>
        <v/>
      </c>
      <c r="CH286" s="454" t="str">
        <f t="shared" si="533"/>
        <v/>
      </c>
      <c r="CI286" s="454" t="str">
        <f t="shared" si="533"/>
        <v/>
      </c>
      <c r="CJ286" s="2">
        <f t="shared" ref="CJ286:CK286" si="534">D361</f>
        <v>1</v>
      </c>
      <c r="CK286" s="529" t="str">
        <f t="shared" si="534"/>
        <v/>
      </c>
      <c r="CL286" s="556" t="str">
        <f t="shared" si="209"/>
        <v/>
      </c>
      <c r="CM286" s="4"/>
      <c r="CN286" s="613"/>
      <c r="CO286" s="4"/>
      <c r="CP286" s="4" t="s">
        <v>223</v>
      </c>
      <c r="CQ286" s="614"/>
      <c r="CR286" s="615"/>
      <c r="CS286" s="615" t="s">
        <v>223</v>
      </c>
      <c r="CT286" s="4"/>
      <c r="CU286" s="616"/>
      <c r="CV286" s="454"/>
      <c r="CW286" s="616"/>
      <c r="CX286" s="616"/>
      <c r="CY286" s="4" t="s">
        <v>223</v>
      </c>
      <c r="CZ286" s="4"/>
      <c r="DA286" s="4" t="s">
        <v>223</v>
      </c>
      <c r="DB286" s="618"/>
      <c r="DC286" s="4"/>
      <c r="DD286" s="613"/>
      <c r="DE286" s="4"/>
      <c r="DF286" s="4" t="s">
        <v>223</v>
      </c>
      <c r="DG286" s="614"/>
      <c r="DH286" s="615"/>
      <c r="DI286" s="619" t="s">
        <v>223</v>
      </c>
      <c r="DJ286" s="4"/>
      <c r="DK286" s="613"/>
      <c r="DL286" s="4"/>
      <c r="DM286" s="4" t="s">
        <v>223</v>
      </c>
      <c r="DN286" s="614"/>
      <c r="DO286" s="4"/>
      <c r="DP286" s="616"/>
      <c r="DQ286" s="618" t="s">
        <v>223</v>
      </c>
      <c r="DR286" s="4"/>
      <c r="DS286" s="4"/>
      <c r="DT286" s="4"/>
      <c r="DU286" s="4"/>
    </row>
    <row r="287" outlineLevel="2">
      <c r="A287" s="452"/>
      <c r="D287" s="701">
        <f t="shared" si="510"/>
        <v>1</v>
      </c>
      <c r="E287" s="712" t="str">
        <f t="shared" si="501"/>
        <v/>
      </c>
      <c r="F287" s="703" t="str">
        <f t="shared" si="486"/>
        <v>189912</v>
      </c>
      <c r="G287" s="704" t="str">
        <f t="shared" si="487"/>
        <v/>
      </c>
      <c r="H287" s="690" t="str">
        <f t="shared" si="488"/>
        <v/>
      </c>
      <c r="I287" s="713" t="str">
        <f t="shared" si="489"/>
        <v/>
      </c>
      <c r="J287" s="714" t="str">
        <f t="shared" si="490"/>
        <v/>
      </c>
      <c r="K287" s="707">
        <f t="shared" ref="K287:N287" si="535">if($F287="","",K$203/day(eomonth($E287,0)))</f>
        <v>0</v>
      </c>
      <c r="L287" s="707">
        <f t="shared" si="535"/>
        <v>0</v>
      </c>
      <c r="M287" s="707">
        <f t="shared" si="535"/>
        <v>0</v>
      </c>
      <c r="N287" s="707">
        <f t="shared" si="535"/>
        <v>0</v>
      </c>
      <c r="O287" s="715">
        <f t="shared" ref="O287:R287" si="536">if(O$275&gt;$E287,"",if(O$276&lt;$E287,"", if($D287=0,0, if($D287&lt;=$N$277,O$277,if($D287&lt;=$N$278,O$278,O$279))*if($O$267=$R$267,$S$267, $G287))))</f>
        <v>110</v>
      </c>
      <c r="P287" s="710">
        <f t="shared" si="536"/>
        <v>55</v>
      </c>
      <c r="Q287" s="710">
        <f t="shared" si="536"/>
        <v>55</v>
      </c>
      <c r="R287" s="710">
        <f t="shared" si="536"/>
        <v>55</v>
      </c>
      <c r="S287" s="711" t="str">
        <f t="shared" si="493"/>
        <v/>
      </c>
      <c r="T287" s="710">
        <f t="shared" ref="T287:U287" si="537">if(T$275&gt;$E287,"",if(T$276&lt;$E287,"", if($D287=0,0, if($D287&lt;=$N$277,T$277,if($D287&lt;=$N$278,T$278,T$279))*if($O$267=$R$267,$S$267, $G287))))</f>
        <v>55</v>
      </c>
      <c r="U287" s="710">
        <f t="shared" si="537"/>
        <v>55</v>
      </c>
      <c r="V287" s="680"/>
      <c r="W287" s="710">
        <f t="shared" ref="W287:X287" si="538">if(O$275&gt;$E287,"",if(O$276&lt;$E287,"", if($D287=0,0, if($D287&lt;=$N$277,O$277,if($D287&lt;=$N$278,O$278,O$279))*if($O$267=$R$267,$V$267, $H287))))</f>
        <v>68</v>
      </c>
      <c r="X287" s="710">
        <f t="shared" si="538"/>
        <v>34</v>
      </c>
      <c r="Y287" s="680" t="str">
        <f t="shared" si="496"/>
        <v/>
      </c>
      <c r="Z287" s="710">
        <f t="shared" ref="Z287:AC287" si="539">if(R$275&gt;$E287,"",if(R$276&lt;$E287,"", if($D287=0,0, if($D287&lt;=$N$277,R$277,if($D287&lt;=$N$278,R$278,R$279))*if($O$267=$R$267,$V$267, $H287))))</f>
        <v>34</v>
      </c>
      <c r="AA287" s="710">
        <f t="shared" si="539"/>
        <v>34</v>
      </c>
      <c r="AB287" s="710">
        <f t="shared" si="539"/>
        <v>34</v>
      </c>
      <c r="AC287" s="710">
        <f t="shared" si="539"/>
        <v>34</v>
      </c>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49"/>
      <c r="BP287" s="446" t="s">
        <v>2</v>
      </c>
      <c r="BQ287" s="451"/>
      <c r="BR287" s="4"/>
      <c r="BS287" s="472" t="str">
        <f t="shared" ref="BS287:BT287" si="540">I362</f>
        <v/>
      </c>
      <c r="BT287" s="454" t="str">
        <f t="shared" si="540"/>
        <v/>
      </c>
      <c r="BU287" s="555">
        <f t="shared" ref="BU287:CI287" si="541">O362</f>
        <v>110</v>
      </c>
      <c r="BV287" s="555">
        <f t="shared" si="541"/>
        <v>55</v>
      </c>
      <c r="BW287" s="555">
        <f t="shared" si="541"/>
        <v>55</v>
      </c>
      <c r="BX287" s="555">
        <f t="shared" si="541"/>
        <v>55</v>
      </c>
      <c r="BY287" s="454" t="str">
        <f t="shared" si="541"/>
        <v/>
      </c>
      <c r="BZ287" s="555">
        <f t="shared" si="541"/>
        <v>55</v>
      </c>
      <c r="CA287" s="454" t="str">
        <f t="shared" si="541"/>
        <v/>
      </c>
      <c r="CB287" s="454" t="str">
        <f t="shared" si="541"/>
        <v/>
      </c>
      <c r="CC287" s="555">
        <f t="shared" si="541"/>
        <v>68</v>
      </c>
      <c r="CD287" s="555">
        <f t="shared" si="541"/>
        <v>34</v>
      </c>
      <c r="CE287" s="454" t="str">
        <f t="shared" si="541"/>
        <v/>
      </c>
      <c r="CF287" s="555">
        <f t="shared" si="541"/>
        <v>34</v>
      </c>
      <c r="CG287" s="454" t="str">
        <f t="shared" si="541"/>
        <v/>
      </c>
      <c r="CH287" s="454" t="str">
        <f t="shared" si="541"/>
        <v/>
      </c>
      <c r="CI287" s="454" t="str">
        <f t="shared" si="541"/>
        <v/>
      </c>
      <c r="CJ287" s="2">
        <f t="shared" ref="CJ287:CK287" si="542">D362</f>
        <v>1</v>
      </c>
      <c r="CK287" s="529" t="str">
        <f t="shared" si="542"/>
        <v/>
      </c>
      <c r="CL287" s="556" t="str">
        <f t="shared" si="209"/>
        <v/>
      </c>
      <c r="CM287" s="4"/>
      <c r="CN287" s="613"/>
      <c r="CO287" s="4"/>
      <c r="CP287" s="4" t="s">
        <v>223</v>
      </c>
      <c r="CQ287" s="4"/>
      <c r="CR287" s="4"/>
      <c r="CS287" s="615" t="s">
        <v>223</v>
      </c>
      <c r="CT287" s="4"/>
      <c r="CU287" s="616"/>
      <c r="CV287" s="454"/>
      <c r="CW287" s="616"/>
      <c r="CX287" s="4"/>
      <c r="CY287" s="4" t="s">
        <v>223</v>
      </c>
      <c r="CZ287" s="4"/>
      <c r="DA287" s="4" t="s">
        <v>223</v>
      </c>
      <c r="DB287" s="618"/>
      <c r="DC287" s="4"/>
      <c r="DD287" s="613"/>
      <c r="DE287" s="4"/>
      <c r="DF287" s="4" t="s">
        <v>223</v>
      </c>
      <c r="DG287" s="4"/>
      <c r="DH287" s="4"/>
      <c r="DI287" s="619" t="s">
        <v>223</v>
      </c>
      <c r="DJ287" s="4"/>
      <c r="DK287" s="613"/>
      <c r="DL287" s="4"/>
      <c r="DM287" s="4" t="s">
        <v>223</v>
      </c>
      <c r="DN287" s="4"/>
      <c r="DO287" s="4"/>
      <c r="DP287" s="616"/>
      <c r="DQ287" s="618" t="s">
        <v>223</v>
      </c>
      <c r="DR287" s="4"/>
      <c r="DS287" s="4"/>
      <c r="DT287" s="4"/>
      <c r="DU287" s="4"/>
    </row>
    <row r="288" outlineLevel="2">
      <c r="A288" s="452"/>
      <c r="D288" s="701">
        <f t="shared" si="510"/>
        <v>1</v>
      </c>
      <c r="E288" s="712" t="str">
        <f t="shared" si="501"/>
        <v/>
      </c>
      <c r="F288" s="703" t="str">
        <f t="shared" si="486"/>
        <v>189912</v>
      </c>
      <c r="G288" s="704" t="str">
        <f t="shared" si="487"/>
        <v/>
      </c>
      <c r="H288" s="690" t="str">
        <f t="shared" si="488"/>
        <v/>
      </c>
      <c r="I288" s="713" t="str">
        <f t="shared" si="489"/>
        <v/>
      </c>
      <c r="J288" s="714" t="str">
        <f t="shared" si="490"/>
        <v/>
      </c>
      <c r="K288" s="707">
        <f t="shared" ref="K288:N288" si="543">if($F288="","",K$203/day(eomonth($E288,0)))</f>
        <v>0</v>
      </c>
      <c r="L288" s="707">
        <f t="shared" si="543"/>
        <v>0</v>
      </c>
      <c r="M288" s="707">
        <f t="shared" si="543"/>
        <v>0</v>
      </c>
      <c r="N288" s="707">
        <f t="shared" si="543"/>
        <v>0</v>
      </c>
      <c r="O288" s="715">
        <f t="shared" ref="O288:R288" si="544">if(O$275&gt;$E288,"",if(O$276&lt;$E288,"", if($D288=0,0, if($D288&lt;=$N$277,O$277,if($D288&lt;=$N$278,O$278,O$279))*if($O$267=$R$267,$S$267, $G288))))</f>
        <v>110</v>
      </c>
      <c r="P288" s="710">
        <f t="shared" si="544"/>
        <v>55</v>
      </c>
      <c r="Q288" s="710">
        <f t="shared" si="544"/>
        <v>55</v>
      </c>
      <c r="R288" s="710">
        <f t="shared" si="544"/>
        <v>55</v>
      </c>
      <c r="S288" s="711" t="str">
        <f t="shared" si="493"/>
        <v/>
      </c>
      <c r="T288" s="710">
        <f t="shared" ref="T288:U288" si="545">if(T$275&gt;$E288,"",if(T$276&lt;$E288,"", if($D288=0,0, if($D288&lt;=$N$277,T$277,if($D288&lt;=$N$278,T$278,T$279))*if($O$267=$R$267,$S$267, $G288))))</f>
        <v>55</v>
      </c>
      <c r="U288" s="710">
        <f t="shared" si="545"/>
        <v>55</v>
      </c>
      <c r="V288" s="680"/>
      <c r="W288" s="710">
        <f t="shared" ref="W288:X288" si="546">if(O$275&gt;$E288,"",if(O$276&lt;$E288,"", if($D288=0,0, if($D288&lt;=$N$277,O$277,if($D288&lt;=$N$278,O$278,O$279))*if($O$267=$R$267,$V$267, $H288))))</f>
        <v>68</v>
      </c>
      <c r="X288" s="710">
        <f t="shared" si="546"/>
        <v>34</v>
      </c>
      <c r="Y288" s="680" t="str">
        <f t="shared" si="496"/>
        <v/>
      </c>
      <c r="Z288" s="710">
        <f t="shared" ref="Z288:AC288" si="547">if(R$275&gt;$E288,"",if(R$276&lt;$E288,"", if($D288=0,0, if($D288&lt;=$N$277,R$277,if($D288&lt;=$N$278,R$278,R$279))*if($O$267=$R$267,$V$267, $H288))))</f>
        <v>34</v>
      </c>
      <c r="AA288" s="710">
        <f t="shared" si="547"/>
        <v>34</v>
      </c>
      <c r="AB288" s="710">
        <f t="shared" si="547"/>
        <v>34</v>
      </c>
      <c r="AC288" s="710">
        <f t="shared" si="547"/>
        <v>34</v>
      </c>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49"/>
      <c r="BP288" s="446" t="s">
        <v>2</v>
      </c>
      <c r="BQ288" s="451"/>
      <c r="BR288" s="4"/>
      <c r="BS288" s="472" t="str">
        <f t="shared" ref="BS288:BT288" si="548">I363</f>
        <v/>
      </c>
      <c r="BT288" s="454" t="str">
        <f t="shared" si="548"/>
        <v/>
      </c>
      <c r="BU288" s="555">
        <f t="shared" ref="BU288:CI288" si="549">O363</f>
        <v>110</v>
      </c>
      <c r="BV288" s="555">
        <f t="shared" si="549"/>
        <v>55</v>
      </c>
      <c r="BW288" s="555">
        <f t="shared" si="549"/>
        <v>55</v>
      </c>
      <c r="BX288" s="555">
        <f t="shared" si="549"/>
        <v>55</v>
      </c>
      <c r="BY288" s="454" t="str">
        <f t="shared" si="549"/>
        <v/>
      </c>
      <c r="BZ288" s="555">
        <f t="shared" si="549"/>
        <v>55</v>
      </c>
      <c r="CA288" s="454" t="str">
        <f t="shared" si="549"/>
        <v/>
      </c>
      <c r="CB288" s="454" t="str">
        <f t="shared" si="549"/>
        <v/>
      </c>
      <c r="CC288" s="555">
        <f t="shared" si="549"/>
        <v>68</v>
      </c>
      <c r="CD288" s="555">
        <f t="shared" si="549"/>
        <v>34</v>
      </c>
      <c r="CE288" s="454" t="str">
        <f t="shared" si="549"/>
        <v/>
      </c>
      <c r="CF288" s="555">
        <f t="shared" si="549"/>
        <v>34</v>
      </c>
      <c r="CG288" s="454" t="str">
        <f t="shared" si="549"/>
        <v/>
      </c>
      <c r="CH288" s="454" t="str">
        <f t="shared" si="549"/>
        <v/>
      </c>
      <c r="CI288" s="454" t="str">
        <f t="shared" si="549"/>
        <v/>
      </c>
      <c r="CJ288" s="2">
        <f t="shared" ref="CJ288:CK288" si="550">D363</f>
        <v>1</v>
      </c>
      <c r="CK288" s="529" t="str">
        <f t="shared" si="550"/>
        <v/>
      </c>
      <c r="CL288" s="556" t="str">
        <f t="shared" si="209"/>
        <v/>
      </c>
      <c r="CM288" s="4"/>
      <c r="CN288" s="613"/>
      <c r="CO288" s="4"/>
      <c r="CP288" s="4" t="s">
        <v>223</v>
      </c>
      <c r="CQ288" s="4"/>
      <c r="CR288" s="4"/>
      <c r="CS288" s="615" t="s">
        <v>223</v>
      </c>
      <c r="CT288" s="4"/>
      <c r="CU288" s="616"/>
      <c r="CV288" s="454"/>
      <c r="CW288" s="616"/>
      <c r="CX288" s="4"/>
      <c r="CY288" s="4" t="s">
        <v>223</v>
      </c>
      <c r="CZ288" s="4"/>
      <c r="DA288" s="4" t="s">
        <v>223</v>
      </c>
      <c r="DB288" s="618"/>
      <c r="DC288" s="4"/>
      <c r="DD288" s="613"/>
      <c r="DE288" s="4"/>
      <c r="DF288" s="4" t="s">
        <v>223</v>
      </c>
      <c r="DG288" s="4"/>
      <c r="DH288" s="4"/>
      <c r="DI288" s="619" t="s">
        <v>223</v>
      </c>
      <c r="DJ288" s="4"/>
      <c r="DK288" s="613"/>
      <c r="DL288" s="4"/>
      <c r="DM288" s="4" t="s">
        <v>223</v>
      </c>
      <c r="DN288" s="4"/>
      <c r="DO288" s="4"/>
      <c r="DP288" s="616"/>
      <c r="DQ288" s="618" t="s">
        <v>223</v>
      </c>
      <c r="DR288" s="4"/>
      <c r="DS288" s="4"/>
      <c r="DT288" s="4"/>
      <c r="DU288" s="4"/>
    </row>
    <row r="289" outlineLevel="2">
      <c r="A289" s="452"/>
      <c r="D289" s="701">
        <f t="shared" si="510"/>
        <v>1</v>
      </c>
      <c r="E289" s="712" t="str">
        <f t="shared" si="501"/>
        <v/>
      </c>
      <c r="F289" s="703" t="str">
        <f t="shared" si="486"/>
        <v>189912</v>
      </c>
      <c r="G289" s="704" t="str">
        <f t="shared" si="487"/>
        <v/>
      </c>
      <c r="H289" s="690" t="str">
        <f t="shared" si="488"/>
        <v/>
      </c>
      <c r="I289" s="713" t="str">
        <f t="shared" si="489"/>
        <v/>
      </c>
      <c r="J289" s="714" t="str">
        <f t="shared" si="490"/>
        <v/>
      </c>
      <c r="K289" s="707">
        <f t="shared" ref="K289:N289" si="551">if($F289="","",K$203/day(eomonth($E289,0)))</f>
        <v>0</v>
      </c>
      <c r="L289" s="707">
        <f t="shared" si="551"/>
        <v>0</v>
      </c>
      <c r="M289" s="707">
        <f t="shared" si="551"/>
        <v>0</v>
      </c>
      <c r="N289" s="707">
        <f t="shared" si="551"/>
        <v>0</v>
      </c>
      <c r="O289" s="715">
        <f t="shared" ref="O289:R289" si="552">if(O$275&gt;$E289,"",if(O$276&lt;$E289,"", if($D289=0,0, if($D289&lt;=$N$277,O$277,if($D289&lt;=$N$278,O$278,O$279))*if($O$267=$R$267,$S$267, $G289))))</f>
        <v>110</v>
      </c>
      <c r="P289" s="710">
        <f t="shared" si="552"/>
        <v>55</v>
      </c>
      <c r="Q289" s="710">
        <f t="shared" si="552"/>
        <v>55</v>
      </c>
      <c r="R289" s="710">
        <f t="shared" si="552"/>
        <v>55</v>
      </c>
      <c r="S289" s="711" t="str">
        <f t="shared" si="493"/>
        <v/>
      </c>
      <c r="T289" s="710">
        <f t="shared" ref="T289:U289" si="553">if(T$275&gt;$E289,"",if(T$276&lt;$E289,"", if($D289=0,0, if($D289&lt;=$N$277,T$277,if($D289&lt;=$N$278,T$278,T$279))*if($O$267=$R$267,$S$267, $G289))))</f>
        <v>55</v>
      </c>
      <c r="U289" s="710">
        <f t="shared" si="553"/>
        <v>55</v>
      </c>
      <c r="V289" s="680"/>
      <c r="W289" s="710">
        <f t="shared" ref="W289:X289" si="554">if(O$275&gt;$E289,"",if(O$276&lt;$E289,"", if($D289=0,0, if($D289&lt;=$N$277,O$277,if($D289&lt;=$N$278,O$278,O$279))*if($O$267=$R$267,$V$267, $H289))))</f>
        <v>68</v>
      </c>
      <c r="X289" s="710">
        <f t="shared" si="554"/>
        <v>34</v>
      </c>
      <c r="Y289" s="680" t="str">
        <f t="shared" si="496"/>
        <v/>
      </c>
      <c r="Z289" s="710">
        <f t="shared" ref="Z289:Z296" si="563">if(F289="","", if(R$275&gt;$E289,"",if(R$276&lt;$E289,"", if($D289=0,0, if($D289&lt;=$N$277,R$277,if($D289&lt;=$N$278,R$278,R$279))*if($O$267=$R$267,$V$267, $H289)))))</f>
        <v>34</v>
      </c>
      <c r="AA289" s="710">
        <f t="shared" ref="AA289:AC289" si="555">if(S$275&gt;$E289,"",if(S$276&lt;$E289,"", if($D289=0,0, if($D289&lt;=$N$277,S$277,if($D289&lt;=$N$278,S$278,S$279))*if($O$267=$R$267,$V$267, $H289))))</f>
        <v>34</v>
      </c>
      <c r="AB289" s="710">
        <f t="shared" si="555"/>
        <v>34</v>
      </c>
      <c r="AC289" s="710">
        <f t="shared" si="555"/>
        <v>34</v>
      </c>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49"/>
      <c r="BP289" s="446" t="s">
        <v>2</v>
      </c>
      <c r="BQ289" s="451"/>
      <c r="BR289" s="4"/>
      <c r="BS289" s="472" t="str">
        <f t="shared" ref="BS289:BT289" si="556">I364</f>
        <v/>
      </c>
      <c r="BT289" s="454" t="str">
        <f t="shared" si="556"/>
        <v/>
      </c>
      <c r="BU289" s="555">
        <f t="shared" ref="BU289:CI289" si="557">O364</f>
        <v>110</v>
      </c>
      <c r="BV289" s="555">
        <f t="shared" si="557"/>
        <v>55</v>
      </c>
      <c r="BW289" s="555">
        <f t="shared" si="557"/>
        <v>55</v>
      </c>
      <c r="BX289" s="555">
        <f t="shared" si="557"/>
        <v>55</v>
      </c>
      <c r="BY289" s="454" t="str">
        <f t="shared" si="557"/>
        <v/>
      </c>
      <c r="BZ289" s="555">
        <f t="shared" si="557"/>
        <v>55</v>
      </c>
      <c r="CA289" s="454" t="str">
        <f t="shared" si="557"/>
        <v/>
      </c>
      <c r="CB289" s="454" t="str">
        <f t="shared" si="557"/>
        <v/>
      </c>
      <c r="CC289" s="555">
        <f t="shared" si="557"/>
        <v>68</v>
      </c>
      <c r="CD289" s="555">
        <f t="shared" si="557"/>
        <v>34</v>
      </c>
      <c r="CE289" s="454" t="str">
        <f t="shared" si="557"/>
        <v/>
      </c>
      <c r="CF289" s="555">
        <f t="shared" si="557"/>
        <v>34</v>
      </c>
      <c r="CG289" s="454" t="str">
        <f t="shared" si="557"/>
        <v/>
      </c>
      <c r="CH289" s="454" t="str">
        <f t="shared" si="557"/>
        <v/>
      </c>
      <c r="CI289" s="454" t="str">
        <f t="shared" si="557"/>
        <v/>
      </c>
      <c r="CJ289" s="2">
        <f t="shared" ref="CJ289:CK289" si="558">D364</f>
        <v>1</v>
      </c>
      <c r="CK289" s="529" t="str">
        <f t="shared" si="558"/>
        <v/>
      </c>
      <c r="CL289" s="556" t="str">
        <f t="shared" si="209"/>
        <v/>
      </c>
      <c r="CM289" s="4"/>
      <c r="CN289" s="613"/>
      <c r="CO289" s="4"/>
      <c r="CP289" s="4" t="s">
        <v>223</v>
      </c>
      <c r="CQ289" s="4"/>
      <c r="CR289" s="4"/>
      <c r="CS289" s="615" t="s">
        <v>223</v>
      </c>
      <c r="CT289" s="4"/>
      <c r="CU289" s="616"/>
      <c r="CV289" s="454"/>
      <c r="CW289" s="616"/>
      <c r="CX289" s="4"/>
      <c r="CY289" s="4" t="s">
        <v>223</v>
      </c>
      <c r="CZ289" s="4"/>
      <c r="DA289" s="4" t="s">
        <v>223</v>
      </c>
      <c r="DB289" s="618"/>
      <c r="DC289" s="4"/>
      <c r="DD289" s="613"/>
      <c r="DE289" s="4"/>
      <c r="DF289" s="4" t="s">
        <v>223</v>
      </c>
      <c r="DG289" s="4"/>
      <c r="DH289" s="4"/>
      <c r="DI289" s="619" t="s">
        <v>223</v>
      </c>
      <c r="DJ289" s="4"/>
      <c r="DK289" s="613"/>
      <c r="DL289" s="4"/>
      <c r="DM289" s="4" t="s">
        <v>223</v>
      </c>
      <c r="DN289" s="4"/>
      <c r="DO289" s="4"/>
      <c r="DP289" s="616"/>
      <c r="DQ289" s="618" t="s">
        <v>223</v>
      </c>
      <c r="DR289" s="4"/>
      <c r="DS289" s="4"/>
      <c r="DT289" s="4"/>
      <c r="DU289" s="4"/>
    </row>
    <row r="290" outlineLevel="2">
      <c r="A290" s="452"/>
      <c r="D290" s="701">
        <f t="shared" si="510"/>
        <v>1</v>
      </c>
      <c r="E290" s="712" t="str">
        <f t="shared" si="501"/>
        <v/>
      </c>
      <c r="F290" s="703" t="str">
        <f t="shared" si="486"/>
        <v>189912</v>
      </c>
      <c r="G290" s="704" t="str">
        <f t="shared" si="487"/>
        <v/>
      </c>
      <c r="H290" s="690" t="str">
        <f t="shared" si="488"/>
        <v/>
      </c>
      <c r="I290" s="713" t="str">
        <f t="shared" si="489"/>
        <v/>
      </c>
      <c r="J290" s="714" t="str">
        <f t="shared" si="490"/>
        <v/>
      </c>
      <c r="K290" s="707">
        <f t="shared" ref="K290:N290" si="559">if($F290="","",K$203/day(eomonth($E290,0)))</f>
        <v>0</v>
      </c>
      <c r="L290" s="707">
        <f t="shared" si="559"/>
        <v>0</v>
      </c>
      <c r="M290" s="707">
        <f t="shared" si="559"/>
        <v>0</v>
      </c>
      <c r="N290" s="707">
        <f t="shared" si="559"/>
        <v>0</v>
      </c>
      <c r="O290" s="715">
        <f t="shared" ref="O290:R290" si="560">if(O$275&gt;$E290,"",if(O$276&lt;$E290,"", if($D290=0,0, if($D290&lt;=$N$277,O$277,if($D290&lt;=$N$278,O$278,O$279))*if($O$267=$R$267,$S$267, $G290))))</f>
        <v>110</v>
      </c>
      <c r="P290" s="710">
        <f t="shared" si="560"/>
        <v>55</v>
      </c>
      <c r="Q290" s="710">
        <f t="shared" si="560"/>
        <v>55</v>
      </c>
      <c r="R290" s="710">
        <f t="shared" si="560"/>
        <v>55</v>
      </c>
      <c r="S290" s="711" t="str">
        <f t="shared" si="493"/>
        <v/>
      </c>
      <c r="T290" s="710">
        <f t="shared" ref="T290:U290" si="561">if(T$275&gt;$E290,"",if(T$276&lt;$E290,"", if($D290=0,0, if($D290&lt;=$N$277,T$277,if($D290&lt;=$N$278,T$278,T$279))*if($O$267=$R$267,$S$267, $G290))))</f>
        <v>55</v>
      </c>
      <c r="U290" s="710">
        <f t="shared" si="561"/>
        <v>55</v>
      </c>
      <c r="V290" s="680"/>
      <c r="W290" s="710">
        <f t="shared" ref="W290:X290" si="562">if(O$275&gt;$E290,"",if(O$276&lt;$E290,"", if($D290=0,0, if($D290&lt;=$N$277,O$277,if($D290&lt;=$N$278,O$278,O$279))*if($O$267=$R$267,$V$267, $H290))))</f>
        <v>68</v>
      </c>
      <c r="X290" s="710">
        <f t="shared" si="562"/>
        <v>34</v>
      </c>
      <c r="Y290" s="680" t="str">
        <f t="shared" si="496"/>
        <v/>
      </c>
      <c r="Z290" s="710">
        <f t="shared" si="563"/>
        <v>34</v>
      </c>
      <c r="AA290" s="710">
        <f t="shared" ref="AA290:AC290" si="564">if(S$275&gt;$E290,"",if(S$276&lt;$E290,"", if($D290=0,0, if($D290&lt;=$N$277,S$277,if($D290&lt;=$N$278,S$278,S$279))*if($O$267=$R$267,$V$267, $H290))))</f>
        <v>34</v>
      </c>
      <c r="AB290" s="710">
        <f t="shared" si="564"/>
        <v>34</v>
      </c>
      <c r="AC290" s="710">
        <f t="shared" si="564"/>
        <v>34</v>
      </c>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49"/>
      <c r="BP290" s="446" t="s">
        <v>2</v>
      </c>
      <c r="BQ290" s="451"/>
      <c r="BR290" s="4"/>
      <c r="BS290" s="472" t="str">
        <f t="shared" ref="BS290:BT290" si="565">I365</f>
        <v/>
      </c>
      <c r="BT290" s="454" t="str">
        <f t="shared" si="565"/>
        <v/>
      </c>
      <c r="BU290" s="555">
        <f t="shared" ref="BU290:CI290" si="566">O365</f>
        <v>110</v>
      </c>
      <c r="BV290" s="555">
        <f t="shared" si="566"/>
        <v>55</v>
      </c>
      <c r="BW290" s="555">
        <f t="shared" si="566"/>
        <v>55</v>
      </c>
      <c r="BX290" s="555">
        <f t="shared" si="566"/>
        <v>55</v>
      </c>
      <c r="BY290" s="454" t="str">
        <f t="shared" si="566"/>
        <v/>
      </c>
      <c r="BZ290" s="555">
        <f t="shared" si="566"/>
        <v>55</v>
      </c>
      <c r="CA290" s="454" t="str">
        <f t="shared" si="566"/>
        <v/>
      </c>
      <c r="CB290" s="454" t="str">
        <f t="shared" si="566"/>
        <v/>
      </c>
      <c r="CC290" s="555">
        <f t="shared" si="566"/>
        <v>68</v>
      </c>
      <c r="CD290" s="555">
        <f t="shared" si="566"/>
        <v>34</v>
      </c>
      <c r="CE290" s="454" t="str">
        <f t="shared" si="566"/>
        <v/>
      </c>
      <c r="CF290" s="555">
        <f t="shared" si="566"/>
        <v>34</v>
      </c>
      <c r="CG290" s="454" t="str">
        <f t="shared" si="566"/>
        <v/>
      </c>
      <c r="CH290" s="454" t="str">
        <f t="shared" si="566"/>
        <v/>
      </c>
      <c r="CI290" s="454" t="str">
        <f t="shared" si="566"/>
        <v/>
      </c>
      <c r="CJ290" s="2">
        <f t="shared" ref="CJ290:CK290" si="567">D365</f>
        <v>1</v>
      </c>
      <c r="CK290" s="529" t="str">
        <f t="shared" si="567"/>
        <v/>
      </c>
      <c r="CL290" s="556" t="str">
        <f t="shared" si="209"/>
        <v/>
      </c>
      <c r="CM290" s="4"/>
      <c r="CN290" s="613"/>
      <c r="CO290" s="4"/>
      <c r="CP290" s="4" t="s">
        <v>223</v>
      </c>
      <c r="CQ290" s="4"/>
      <c r="CR290" s="4"/>
      <c r="CS290" s="615" t="s">
        <v>223</v>
      </c>
      <c r="CT290" s="4"/>
      <c r="CU290" s="616"/>
      <c r="CV290" s="454"/>
      <c r="CW290" s="616"/>
      <c r="CX290" s="4"/>
      <c r="CY290" s="4" t="s">
        <v>223</v>
      </c>
      <c r="CZ290" s="4"/>
      <c r="DA290" s="4" t="s">
        <v>223</v>
      </c>
      <c r="DB290" s="618"/>
      <c r="DC290" s="4"/>
      <c r="DD290" s="613"/>
      <c r="DE290" s="4"/>
      <c r="DF290" s="4" t="s">
        <v>223</v>
      </c>
      <c r="DG290" s="4"/>
      <c r="DH290" s="4"/>
      <c r="DI290" s="619" t="s">
        <v>223</v>
      </c>
      <c r="DJ290" s="4"/>
      <c r="DK290" s="613"/>
      <c r="DL290" s="4"/>
      <c r="DM290" s="4" t="s">
        <v>223</v>
      </c>
      <c r="DN290" s="4"/>
      <c r="DO290" s="4"/>
      <c r="DP290" s="616"/>
      <c r="DQ290" s="618" t="s">
        <v>223</v>
      </c>
      <c r="DR290" s="4"/>
      <c r="DS290" s="4"/>
      <c r="DT290" s="4"/>
      <c r="DU290" s="4"/>
    </row>
    <row r="291" outlineLevel="2">
      <c r="A291" s="452"/>
      <c r="D291" s="701">
        <f t="shared" si="510"/>
        <v>1</v>
      </c>
      <c r="E291" s="712" t="str">
        <f t="shared" si="501"/>
        <v/>
      </c>
      <c r="F291" s="703" t="str">
        <f t="shared" si="486"/>
        <v>189912</v>
      </c>
      <c r="G291" s="704" t="str">
        <f t="shared" si="487"/>
        <v/>
      </c>
      <c r="H291" s="690" t="str">
        <f t="shared" si="488"/>
        <v/>
      </c>
      <c r="I291" s="713" t="str">
        <f t="shared" si="489"/>
        <v/>
      </c>
      <c r="J291" s="714" t="str">
        <f t="shared" si="490"/>
        <v/>
      </c>
      <c r="K291" s="707">
        <f t="shared" ref="K291:N291" si="568">if($F291="","",K$203/day(eomonth($E291,0)))</f>
        <v>0</v>
      </c>
      <c r="L291" s="707">
        <f t="shared" si="568"/>
        <v>0</v>
      </c>
      <c r="M291" s="707">
        <f t="shared" si="568"/>
        <v>0</v>
      </c>
      <c r="N291" s="707">
        <f t="shared" si="568"/>
        <v>0</v>
      </c>
      <c r="O291" s="715">
        <f t="shared" ref="O291:R291" si="569">if(O$275&gt;$E291,"",if(O$276&lt;$E291,"", if($D291=0,0, if($D291&lt;=$N$277,O$277,if($D291&lt;=$N$278,O$278,O$279))*if($O$267=$R$267,$S$267, $G291))))</f>
        <v>110</v>
      </c>
      <c r="P291" s="710">
        <f t="shared" si="569"/>
        <v>55</v>
      </c>
      <c r="Q291" s="710">
        <f t="shared" si="569"/>
        <v>55</v>
      </c>
      <c r="R291" s="710">
        <f t="shared" si="569"/>
        <v>55</v>
      </c>
      <c r="S291" s="711" t="str">
        <f t="shared" si="493"/>
        <v/>
      </c>
      <c r="T291" s="710">
        <f t="shared" ref="T291:U291" si="570">if(T$275&gt;$E291,"",if(T$276&lt;$E291,"", if($D291=0,0, if($D291&lt;=$N$277,T$277,if($D291&lt;=$N$278,T$278,T$279))*if($O$267=$R$267,$S$267, $G291))))</f>
        <v>55</v>
      </c>
      <c r="U291" s="710">
        <f t="shared" si="570"/>
        <v>55</v>
      </c>
      <c r="V291" s="680"/>
      <c r="W291" s="710">
        <f t="shared" ref="W291:X291" si="571">if(O$275&gt;$E291,"",if(O$276&lt;$E291,"", if($D291=0,0, if($D291&lt;=$N$277,O$277,if($D291&lt;=$N$278,O$278,O$279))*if($O$267=$R$267,$V$267, $H291))))</f>
        <v>68</v>
      </c>
      <c r="X291" s="710">
        <f t="shared" si="571"/>
        <v>34</v>
      </c>
      <c r="Y291" s="680" t="str">
        <f t="shared" si="496"/>
        <v/>
      </c>
      <c r="Z291" s="710">
        <f t="shared" si="563"/>
        <v>34</v>
      </c>
      <c r="AA291" s="710">
        <f t="shared" ref="AA291:AC291" si="572">if(S$275&gt;$E291,"",if(S$276&lt;$E291,"", if($D291=0,0, if($D291&lt;=$N$277,S$277,if($D291&lt;=$N$278,S$278,S$279))*if($O$267=$R$267,$V$267, $H291))))</f>
        <v>34</v>
      </c>
      <c r="AB291" s="710">
        <f t="shared" si="572"/>
        <v>34</v>
      </c>
      <c r="AC291" s="710">
        <f t="shared" si="572"/>
        <v>34</v>
      </c>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49"/>
      <c r="BP291" s="446" t="s">
        <v>2</v>
      </c>
      <c r="BQ291" s="451"/>
      <c r="BR291" s="4"/>
      <c r="BS291" s="472" t="str">
        <f t="shared" ref="BS291:BT291" si="573">I366</f>
        <v/>
      </c>
      <c r="BT291" s="454" t="str">
        <f t="shared" si="573"/>
        <v/>
      </c>
      <c r="BU291" s="555">
        <f t="shared" ref="BU291:CI291" si="574">O366</f>
        <v>110</v>
      </c>
      <c r="BV291" s="555">
        <f t="shared" si="574"/>
        <v>55</v>
      </c>
      <c r="BW291" s="555">
        <f t="shared" si="574"/>
        <v>55</v>
      </c>
      <c r="BX291" s="555">
        <f t="shared" si="574"/>
        <v>55</v>
      </c>
      <c r="BY291" s="454" t="str">
        <f t="shared" si="574"/>
        <v/>
      </c>
      <c r="BZ291" s="555">
        <f t="shared" si="574"/>
        <v>55</v>
      </c>
      <c r="CA291" s="454" t="str">
        <f t="shared" si="574"/>
        <v/>
      </c>
      <c r="CB291" s="454" t="str">
        <f t="shared" si="574"/>
        <v/>
      </c>
      <c r="CC291" s="555">
        <f t="shared" si="574"/>
        <v>68</v>
      </c>
      <c r="CD291" s="555">
        <f t="shared" si="574"/>
        <v>34</v>
      </c>
      <c r="CE291" s="454" t="str">
        <f t="shared" si="574"/>
        <v/>
      </c>
      <c r="CF291" s="555">
        <f t="shared" si="574"/>
        <v>34</v>
      </c>
      <c r="CG291" s="454" t="str">
        <f t="shared" si="574"/>
        <v/>
      </c>
      <c r="CH291" s="454" t="str">
        <f t="shared" si="574"/>
        <v/>
      </c>
      <c r="CI291" s="454" t="str">
        <f t="shared" si="574"/>
        <v/>
      </c>
      <c r="CJ291" s="2">
        <f t="shared" ref="CJ291:CK291" si="575">D366</f>
        <v>1</v>
      </c>
      <c r="CK291" s="529" t="str">
        <f t="shared" si="575"/>
        <v/>
      </c>
      <c r="CL291" s="556" t="str">
        <f t="shared" si="209"/>
        <v/>
      </c>
      <c r="CM291" s="4"/>
      <c r="CN291" s="613"/>
      <c r="CO291" s="4"/>
      <c r="CP291" s="4" t="s">
        <v>223</v>
      </c>
      <c r="CQ291" s="4"/>
      <c r="CR291" s="4"/>
      <c r="CS291" s="615" t="s">
        <v>223</v>
      </c>
      <c r="CT291" s="4"/>
      <c r="CU291" s="616"/>
      <c r="CV291" s="454"/>
      <c r="CW291" s="616"/>
      <c r="CX291" s="4"/>
      <c r="CY291" s="4" t="s">
        <v>223</v>
      </c>
      <c r="CZ291" s="4"/>
      <c r="DA291" s="4" t="s">
        <v>223</v>
      </c>
      <c r="DB291" s="618"/>
      <c r="DC291" s="4"/>
      <c r="DD291" s="613"/>
      <c r="DE291" s="4"/>
      <c r="DF291" s="4" t="s">
        <v>223</v>
      </c>
      <c r="DG291" s="4"/>
      <c r="DH291" s="4"/>
      <c r="DI291" s="619" t="s">
        <v>223</v>
      </c>
      <c r="DJ291" s="4"/>
      <c r="DK291" s="613"/>
      <c r="DL291" s="4"/>
      <c r="DM291" s="4" t="s">
        <v>223</v>
      </c>
      <c r="DN291" s="4"/>
      <c r="DO291" s="4"/>
      <c r="DP291" s="616"/>
      <c r="DQ291" s="618" t="s">
        <v>223</v>
      </c>
      <c r="DR291" s="4"/>
      <c r="DS291" s="4"/>
      <c r="DT291" s="4"/>
      <c r="DU291" s="4"/>
    </row>
    <row r="292" outlineLevel="2">
      <c r="A292" s="452"/>
      <c r="D292" s="701">
        <f t="shared" si="510"/>
        <v>1</v>
      </c>
      <c r="E292" s="712" t="str">
        <f t="shared" si="501"/>
        <v/>
      </c>
      <c r="F292" s="703" t="str">
        <f t="shared" si="486"/>
        <v>189912</v>
      </c>
      <c r="G292" s="704" t="str">
        <f t="shared" si="487"/>
        <v/>
      </c>
      <c r="H292" s="690" t="str">
        <f t="shared" si="488"/>
        <v/>
      </c>
      <c r="I292" s="713" t="str">
        <f t="shared" si="489"/>
        <v/>
      </c>
      <c r="J292" s="714" t="str">
        <f t="shared" si="490"/>
        <v/>
      </c>
      <c r="K292" s="707">
        <f t="shared" ref="K292:N292" si="576">if($F292="","",K$203/day(eomonth($E292,0)))</f>
        <v>0</v>
      </c>
      <c r="L292" s="707">
        <f t="shared" si="576"/>
        <v>0</v>
      </c>
      <c r="M292" s="707">
        <f t="shared" si="576"/>
        <v>0</v>
      </c>
      <c r="N292" s="707">
        <f t="shared" si="576"/>
        <v>0</v>
      </c>
      <c r="O292" s="715">
        <f t="shared" ref="O292:R292" si="577">if(O$275&gt;$E292,"",if(O$276&lt;$E292,"", if($D292=0,0, if($D292&lt;=$N$277,O$277,if($D292&lt;=$N$278,O$278,O$279))*if($O$267=$R$267,$S$267, $G292))))</f>
        <v>110</v>
      </c>
      <c r="P292" s="710">
        <f t="shared" si="577"/>
        <v>55</v>
      </c>
      <c r="Q292" s="710">
        <f t="shared" si="577"/>
        <v>55</v>
      </c>
      <c r="R292" s="710">
        <f t="shared" si="577"/>
        <v>55</v>
      </c>
      <c r="S292" s="711" t="str">
        <f t="shared" si="493"/>
        <v/>
      </c>
      <c r="T292" s="710">
        <f t="shared" ref="T292:U292" si="578">if(T$275&gt;$E292,"",if(T$276&lt;$E292,"", if($D292=0,0, if($D292&lt;=$N$277,T$277,if($D292&lt;=$N$278,T$278,T$279))*if($O$267=$R$267,$S$267, $G292))))</f>
        <v>55</v>
      </c>
      <c r="U292" s="710">
        <f t="shared" si="578"/>
        <v>55</v>
      </c>
      <c r="V292" s="680"/>
      <c r="W292" s="710">
        <f t="shared" ref="W292:X292" si="579">if(O$275&gt;$E292,"",if(O$276&lt;$E292,"", if($D292=0,0, if($D292&lt;=$N$277,O$277,if($D292&lt;=$N$278,O$278,O$279))*if($O$267=$R$267,$V$267, $H292))))</f>
        <v>68</v>
      </c>
      <c r="X292" s="710">
        <f t="shared" si="579"/>
        <v>34</v>
      </c>
      <c r="Y292" s="680" t="str">
        <f t="shared" si="496"/>
        <v/>
      </c>
      <c r="Z292" s="710">
        <f t="shared" si="563"/>
        <v>34</v>
      </c>
      <c r="AA292" s="710">
        <f t="shared" ref="AA292:AC292" si="580">if(S$275&gt;$E292,"",if(S$276&lt;$E292,"", if($D292=0,0, if($D292&lt;=$N$277,S$277,if($D292&lt;=$N$278,S$278,S$279))*if($O$267=$R$267,$V$267, $H292))))</f>
        <v>34</v>
      </c>
      <c r="AB292" s="710">
        <f t="shared" si="580"/>
        <v>34</v>
      </c>
      <c r="AC292" s="710">
        <f t="shared" si="580"/>
        <v>34</v>
      </c>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49"/>
      <c r="BP292" s="446" t="s">
        <v>2</v>
      </c>
      <c r="BQ292" s="451"/>
      <c r="BR292" s="4"/>
      <c r="BS292" s="472" t="str">
        <f t="shared" ref="BS292:BT292" si="581">I367</f>
        <v/>
      </c>
      <c r="BT292" s="454" t="str">
        <f t="shared" si="581"/>
        <v/>
      </c>
      <c r="BU292" s="555">
        <f t="shared" ref="BU292:CI292" si="582">O367</f>
        <v>110</v>
      </c>
      <c r="BV292" s="555">
        <f t="shared" si="582"/>
        <v>55</v>
      </c>
      <c r="BW292" s="555">
        <f t="shared" si="582"/>
        <v>55</v>
      </c>
      <c r="BX292" s="555">
        <f t="shared" si="582"/>
        <v>55</v>
      </c>
      <c r="BY292" s="454" t="str">
        <f t="shared" si="582"/>
        <v/>
      </c>
      <c r="BZ292" s="555">
        <f t="shared" si="582"/>
        <v>55</v>
      </c>
      <c r="CA292" s="454" t="str">
        <f t="shared" si="582"/>
        <v/>
      </c>
      <c r="CB292" s="454" t="str">
        <f t="shared" si="582"/>
        <v/>
      </c>
      <c r="CC292" s="555">
        <f t="shared" si="582"/>
        <v>68</v>
      </c>
      <c r="CD292" s="555">
        <f t="shared" si="582"/>
        <v>34</v>
      </c>
      <c r="CE292" s="454" t="str">
        <f t="shared" si="582"/>
        <v/>
      </c>
      <c r="CF292" s="555">
        <f t="shared" si="582"/>
        <v>34</v>
      </c>
      <c r="CG292" s="454" t="str">
        <f t="shared" si="582"/>
        <v/>
      </c>
      <c r="CH292" s="454" t="str">
        <f t="shared" si="582"/>
        <v/>
      </c>
      <c r="CI292" s="454" t="str">
        <f t="shared" si="582"/>
        <v/>
      </c>
      <c r="CJ292" s="2">
        <f t="shared" ref="CJ292:CK292" si="583">D367</f>
        <v>1</v>
      </c>
      <c r="CK292" s="529" t="str">
        <f t="shared" si="583"/>
        <v/>
      </c>
      <c r="CL292" s="556" t="str">
        <f t="shared" si="209"/>
        <v/>
      </c>
      <c r="CM292" s="4"/>
      <c r="CN292" s="613"/>
      <c r="CO292" s="4"/>
      <c r="CP292" s="4" t="s">
        <v>223</v>
      </c>
      <c r="CQ292" s="4"/>
      <c r="CR292" s="4"/>
      <c r="CS292" s="615" t="s">
        <v>223</v>
      </c>
      <c r="CT292" s="4"/>
      <c r="CU292" s="616"/>
      <c r="CV292" s="454"/>
      <c r="CW292" s="616"/>
      <c r="CX292" s="4"/>
      <c r="CY292" s="4" t="s">
        <v>223</v>
      </c>
      <c r="CZ292" s="4"/>
      <c r="DA292" s="4" t="s">
        <v>223</v>
      </c>
      <c r="DB292" s="618"/>
      <c r="DC292" s="4"/>
      <c r="DD292" s="613"/>
      <c r="DE292" s="4"/>
      <c r="DF292" s="4" t="s">
        <v>223</v>
      </c>
      <c r="DG292" s="4"/>
      <c r="DH292" s="4"/>
      <c r="DI292" s="619" t="s">
        <v>223</v>
      </c>
      <c r="DJ292" s="4"/>
      <c r="DK292" s="613"/>
      <c r="DL292" s="4"/>
      <c r="DM292" s="4" t="s">
        <v>223</v>
      </c>
      <c r="DN292" s="4"/>
      <c r="DO292" s="4"/>
      <c r="DP292" s="616"/>
      <c r="DQ292" s="618" t="s">
        <v>223</v>
      </c>
      <c r="DR292" s="4"/>
      <c r="DS292" s="4"/>
      <c r="DT292" s="4"/>
      <c r="DU292" s="4"/>
    </row>
    <row r="293" outlineLevel="2">
      <c r="A293" s="452"/>
      <c r="D293" s="701">
        <f t="shared" si="510"/>
        <v>1</v>
      </c>
      <c r="E293" s="712" t="str">
        <f t="shared" si="501"/>
        <v/>
      </c>
      <c r="F293" s="703" t="str">
        <f t="shared" si="486"/>
        <v>189912</v>
      </c>
      <c r="G293" s="704" t="str">
        <f t="shared" si="487"/>
        <v/>
      </c>
      <c r="H293" s="690" t="str">
        <f t="shared" si="488"/>
        <v/>
      </c>
      <c r="I293" s="713" t="str">
        <f t="shared" si="489"/>
        <v/>
      </c>
      <c r="J293" s="714" t="str">
        <f t="shared" si="490"/>
        <v/>
      </c>
      <c r="K293" s="707">
        <f t="shared" ref="K293:N293" si="584">if($F293="","",K$203/day(eomonth($E293,0)))</f>
        <v>0</v>
      </c>
      <c r="L293" s="707">
        <f t="shared" si="584"/>
        <v>0</v>
      </c>
      <c r="M293" s="707">
        <f t="shared" si="584"/>
        <v>0</v>
      </c>
      <c r="N293" s="707">
        <f t="shared" si="584"/>
        <v>0</v>
      </c>
      <c r="O293" s="715">
        <f t="shared" ref="O293:R293" si="585">if(O$275&gt;$E293,"",if(O$276&lt;$E293,"", if($D293=0,0, if($D293&lt;=$N$277,O$277,if($D293&lt;=$N$278,O$278,O$279))*if($O$267=$R$267,$S$267, $G293))))</f>
        <v>110</v>
      </c>
      <c r="P293" s="710">
        <f t="shared" si="585"/>
        <v>55</v>
      </c>
      <c r="Q293" s="710">
        <f t="shared" si="585"/>
        <v>55</v>
      </c>
      <c r="R293" s="710">
        <f t="shared" si="585"/>
        <v>55</v>
      </c>
      <c r="S293" s="711" t="str">
        <f t="shared" si="493"/>
        <v/>
      </c>
      <c r="T293" s="710">
        <f t="shared" ref="T293:U293" si="586">if(T$275&gt;$E293,"",if(T$276&lt;$E293,"", if($D293=0,0, if($D293&lt;=$N$277,T$277,if($D293&lt;=$N$278,T$278,T$279))*if($O$267=$R$267,$S$267, $G293))))</f>
        <v>55</v>
      </c>
      <c r="U293" s="710">
        <f t="shared" si="586"/>
        <v>55</v>
      </c>
      <c r="V293" s="680"/>
      <c r="W293" s="710">
        <f t="shared" ref="W293:X293" si="587">if(O$275&gt;$E293,"",if(O$276&lt;$E293,"", if($D293=0,0, if($D293&lt;=$N$277,O$277,if($D293&lt;=$N$278,O$278,O$279))*if($O$267=$R$267,$V$267, $H293))))</f>
        <v>68</v>
      </c>
      <c r="X293" s="710">
        <f t="shared" si="587"/>
        <v>34</v>
      </c>
      <c r="Y293" s="680" t="str">
        <f t="shared" si="496"/>
        <v/>
      </c>
      <c r="Z293" s="710">
        <f t="shared" si="563"/>
        <v>34</v>
      </c>
      <c r="AA293" s="710">
        <f t="shared" ref="AA293:AC293" si="588">if(S$275&gt;$E293,"",if(S$276&lt;$E293,"", if($D293=0,0, if($D293&lt;=$N$277,S$277,if($D293&lt;=$N$278,S$278,S$279))*if($O$267=$R$267,$V$267, $H293))))</f>
        <v>34</v>
      </c>
      <c r="AB293" s="710">
        <f t="shared" si="588"/>
        <v>34</v>
      </c>
      <c r="AC293" s="710">
        <f t="shared" si="588"/>
        <v>34</v>
      </c>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49"/>
      <c r="BP293" s="446" t="s">
        <v>2</v>
      </c>
      <c r="BQ293" s="451"/>
      <c r="BR293" s="4"/>
      <c r="BS293" s="472" t="str">
        <f t="shared" ref="BS293:BT293" si="589">I368</f>
        <v/>
      </c>
      <c r="BT293" s="454" t="str">
        <f t="shared" si="589"/>
        <v/>
      </c>
      <c r="BU293" s="555">
        <f t="shared" ref="BU293:CI293" si="590">O368</f>
        <v>110</v>
      </c>
      <c r="BV293" s="555">
        <f t="shared" si="590"/>
        <v>55</v>
      </c>
      <c r="BW293" s="555">
        <f t="shared" si="590"/>
        <v>55</v>
      </c>
      <c r="BX293" s="555">
        <f t="shared" si="590"/>
        <v>55</v>
      </c>
      <c r="BY293" s="454" t="str">
        <f t="shared" si="590"/>
        <v/>
      </c>
      <c r="BZ293" s="555">
        <f t="shared" si="590"/>
        <v>55</v>
      </c>
      <c r="CA293" s="454" t="str">
        <f t="shared" si="590"/>
        <v/>
      </c>
      <c r="CB293" s="454" t="str">
        <f t="shared" si="590"/>
        <v/>
      </c>
      <c r="CC293" s="555">
        <f t="shared" si="590"/>
        <v>68</v>
      </c>
      <c r="CD293" s="555">
        <f t="shared" si="590"/>
        <v>34</v>
      </c>
      <c r="CE293" s="454" t="str">
        <f t="shared" si="590"/>
        <v/>
      </c>
      <c r="CF293" s="555">
        <f t="shared" si="590"/>
        <v>34</v>
      </c>
      <c r="CG293" s="454" t="str">
        <f t="shared" si="590"/>
        <v/>
      </c>
      <c r="CH293" s="454" t="str">
        <f t="shared" si="590"/>
        <v/>
      </c>
      <c r="CI293" s="454" t="str">
        <f t="shared" si="590"/>
        <v/>
      </c>
      <c r="CJ293" s="2">
        <f t="shared" ref="CJ293:CK293" si="591">D368</f>
        <v>1</v>
      </c>
      <c r="CK293" s="529" t="str">
        <f t="shared" si="591"/>
        <v/>
      </c>
      <c r="CL293" s="556" t="str">
        <f t="shared" si="209"/>
        <v/>
      </c>
      <c r="CM293" s="4"/>
      <c r="CN293" s="613"/>
      <c r="CO293" s="4"/>
      <c r="CP293" s="4" t="s">
        <v>223</v>
      </c>
      <c r="CQ293" s="4"/>
      <c r="CR293" s="4"/>
      <c r="CS293" s="615" t="s">
        <v>223</v>
      </c>
      <c r="CT293" s="4"/>
      <c r="CU293" s="616"/>
      <c r="CV293" s="454"/>
      <c r="CW293" s="616"/>
      <c r="CX293" s="4"/>
      <c r="CY293" s="4" t="s">
        <v>223</v>
      </c>
      <c r="CZ293" s="4"/>
      <c r="DA293" s="4" t="s">
        <v>223</v>
      </c>
      <c r="DB293" s="618"/>
      <c r="DC293" s="4"/>
      <c r="DD293" s="613"/>
      <c r="DE293" s="4"/>
      <c r="DF293" s="4" t="s">
        <v>223</v>
      </c>
      <c r="DG293" s="4"/>
      <c r="DH293" s="4"/>
      <c r="DI293" s="619" t="s">
        <v>223</v>
      </c>
      <c r="DJ293" s="4"/>
      <c r="DK293" s="613"/>
      <c r="DL293" s="4"/>
      <c r="DM293" s="4" t="s">
        <v>223</v>
      </c>
      <c r="DN293" s="4"/>
      <c r="DO293" s="4"/>
      <c r="DP293" s="616"/>
      <c r="DQ293" s="618" t="s">
        <v>223</v>
      </c>
      <c r="DR293" s="4"/>
      <c r="DS293" s="4"/>
      <c r="DT293" s="4"/>
      <c r="DU293" s="4"/>
    </row>
    <row r="294" outlineLevel="2">
      <c r="A294" s="452"/>
      <c r="D294" s="701">
        <f t="shared" si="510"/>
        <v>1</v>
      </c>
      <c r="E294" s="712" t="str">
        <f t="shared" si="501"/>
        <v/>
      </c>
      <c r="F294" s="703" t="str">
        <f t="shared" si="486"/>
        <v>189912</v>
      </c>
      <c r="G294" s="704" t="str">
        <f t="shared" si="487"/>
        <v/>
      </c>
      <c r="H294" s="690" t="str">
        <f t="shared" si="488"/>
        <v/>
      </c>
      <c r="I294" s="713" t="str">
        <f t="shared" si="489"/>
        <v/>
      </c>
      <c r="J294" s="714" t="str">
        <f t="shared" si="490"/>
        <v/>
      </c>
      <c r="K294" s="707">
        <f t="shared" ref="K294:N294" si="592">if($F294="","",K$203/day(eomonth($E294,0)))</f>
        <v>0</v>
      </c>
      <c r="L294" s="707">
        <f t="shared" si="592"/>
        <v>0</v>
      </c>
      <c r="M294" s="707">
        <f t="shared" si="592"/>
        <v>0</v>
      </c>
      <c r="N294" s="707">
        <f t="shared" si="592"/>
        <v>0</v>
      </c>
      <c r="O294" s="715">
        <f t="shared" ref="O294:R294" si="593">if(O$275&gt;$E294,"",if(O$276&lt;$E294,"", if($D294=0,0, if($D294&lt;=$N$277,O$277,if($D294&lt;=$N$278,O$278,O$279))*if($O$267=$R$267,$S$267, $G294))))</f>
        <v>110</v>
      </c>
      <c r="P294" s="710">
        <f t="shared" si="593"/>
        <v>55</v>
      </c>
      <c r="Q294" s="710">
        <f t="shared" si="593"/>
        <v>55</v>
      </c>
      <c r="R294" s="710">
        <f t="shared" si="593"/>
        <v>55</v>
      </c>
      <c r="S294" s="711" t="str">
        <f t="shared" si="493"/>
        <v/>
      </c>
      <c r="T294" s="710">
        <f t="shared" ref="T294:U294" si="594">if(T$275&gt;$E294,"",if(T$276&lt;$E294,"", if($D294=0,0, if($D294&lt;=$N$277,T$277,if($D294&lt;=$N$278,T$278,T$279))*if($O$267=$R$267,$S$267, $G294))))</f>
        <v>55</v>
      </c>
      <c r="U294" s="710">
        <f t="shared" si="594"/>
        <v>55</v>
      </c>
      <c r="V294" s="680"/>
      <c r="W294" s="710">
        <f t="shared" ref="W294:X294" si="595">if(O$275&gt;$E294,"",if(O$276&lt;$E294,"", if($D294=0,0, if($D294&lt;=$N$277,O$277,if($D294&lt;=$N$278,O$278,O$279))*if($O$267=$R$267,$V$267, $H294))))</f>
        <v>68</v>
      </c>
      <c r="X294" s="710">
        <f t="shared" si="595"/>
        <v>34</v>
      </c>
      <c r="Y294" s="680" t="str">
        <f t="shared" si="496"/>
        <v/>
      </c>
      <c r="Z294" s="710">
        <f t="shared" si="563"/>
        <v>34</v>
      </c>
      <c r="AA294" s="710">
        <f t="shared" ref="AA294:AC294" si="596">if(S$275&gt;$E294,"",if(S$276&lt;$E294,"", if($D294=0,0, if($D294&lt;=$N$277,S$277,if($D294&lt;=$N$278,S$278,S$279))*if($O$267=$R$267,$V$267, $H294))))</f>
        <v>34</v>
      </c>
      <c r="AB294" s="710">
        <f t="shared" si="596"/>
        <v>34</v>
      </c>
      <c r="AC294" s="710">
        <f t="shared" si="596"/>
        <v>34</v>
      </c>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49"/>
      <c r="BP294" s="446" t="s">
        <v>2</v>
      </c>
      <c r="BQ294" s="451"/>
      <c r="BR294" s="4"/>
      <c r="BS294" s="472" t="str">
        <f t="shared" ref="BS294:BT294" si="597">I369</f>
        <v/>
      </c>
      <c r="BT294" s="454" t="str">
        <f t="shared" si="597"/>
        <v/>
      </c>
      <c r="BU294" s="555">
        <f t="shared" ref="BU294:CI294" si="598">O369</f>
        <v>110</v>
      </c>
      <c r="BV294" s="555">
        <f t="shared" si="598"/>
        <v>55</v>
      </c>
      <c r="BW294" s="555">
        <f t="shared" si="598"/>
        <v>55</v>
      </c>
      <c r="BX294" s="555">
        <f t="shared" si="598"/>
        <v>55</v>
      </c>
      <c r="BY294" s="454" t="str">
        <f t="shared" si="598"/>
        <v/>
      </c>
      <c r="BZ294" s="555">
        <f t="shared" si="598"/>
        <v>55</v>
      </c>
      <c r="CA294" s="454" t="str">
        <f t="shared" si="598"/>
        <v/>
      </c>
      <c r="CB294" s="454" t="str">
        <f t="shared" si="598"/>
        <v/>
      </c>
      <c r="CC294" s="555">
        <f t="shared" si="598"/>
        <v>68</v>
      </c>
      <c r="CD294" s="555">
        <f t="shared" si="598"/>
        <v>34</v>
      </c>
      <c r="CE294" s="454" t="str">
        <f t="shared" si="598"/>
        <v/>
      </c>
      <c r="CF294" s="555">
        <f t="shared" si="598"/>
        <v>34</v>
      </c>
      <c r="CG294" s="454" t="str">
        <f t="shared" si="598"/>
        <v/>
      </c>
      <c r="CH294" s="454" t="str">
        <f t="shared" si="598"/>
        <v/>
      </c>
      <c r="CI294" s="454" t="str">
        <f t="shared" si="598"/>
        <v/>
      </c>
      <c r="CJ294" s="2">
        <f t="shared" ref="CJ294:CK294" si="599">D369</f>
        <v>1</v>
      </c>
      <c r="CK294" s="529" t="str">
        <f t="shared" si="599"/>
        <v/>
      </c>
      <c r="CL294" s="556" t="str">
        <f t="shared" si="209"/>
        <v/>
      </c>
      <c r="CM294" s="4"/>
      <c r="CN294" s="613"/>
      <c r="CO294" s="4"/>
      <c r="CP294" s="4" t="s">
        <v>223</v>
      </c>
      <c r="CQ294" s="4"/>
      <c r="CR294" s="4"/>
      <c r="CS294" s="615" t="s">
        <v>223</v>
      </c>
      <c r="CT294" s="4"/>
      <c r="CU294" s="616"/>
      <c r="CV294" s="454"/>
      <c r="CW294" s="616"/>
      <c r="CX294" s="4"/>
      <c r="CY294" s="4" t="s">
        <v>223</v>
      </c>
      <c r="CZ294" s="4"/>
      <c r="DA294" s="4" t="s">
        <v>223</v>
      </c>
      <c r="DB294" s="618"/>
      <c r="DC294" s="4"/>
      <c r="DD294" s="613"/>
      <c r="DE294" s="4"/>
      <c r="DF294" s="4" t="s">
        <v>223</v>
      </c>
      <c r="DG294" s="4"/>
      <c r="DH294" s="4"/>
      <c r="DI294" s="619" t="s">
        <v>223</v>
      </c>
      <c r="DJ294" s="4"/>
      <c r="DK294" s="613"/>
      <c r="DL294" s="4"/>
      <c r="DM294" s="4" t="s">
        <v>223</v>
      </c>
      <c r="DN294" s="4"/>
      <c r="DO294" s="4"/>
      <c r="DP294" s="616"/>
      <c r="DQ294" s="618" t="s">
        <v>223</v>
      </c>
      <c r="DR294" s="4"/>
      <c r="DS294" s="4"/>
      <c r="DT294" s="4"/>
      <c r="DU294" s="4"/>
    </row>
    <row r="295" outlineLevel="2">
      <c r="A295" s="452"/>
      <c r="D295" s="701">
        <f t="shared" si="510"/>
        <v>1</v>
      </c>
      <c r="E295" s="712" t="str">
        <f t="shared" si="501"/>
        <v/>
      </c>
      <c r="F295" s="703" t="str">
        <f t="shared" si="486"/>
        <v>189912</v>
      </c>
      <c r="G295" s="704" t="str">
        <f t="shared" si="487"/>
        <v/>
      </c>
      <c r="H295" s="690" t="str">
        <f t="shared" si="488"/>
        <v/>
      </c>
      <c r="I295" s="713" t="str">
        <f t="shared" si="489"/>
        <v/>
      </c>
      <c r="J295" s="714" t="str">
        <f t="shared" si="490"/>
        <v/>
      </c>
      <c r="K295" s="707">
        <f t="shared" ref="K295:N295" si="600">if($F295="","",K$203/day(eomonth($E295,0)))</f>
        <v>0</v>
      </c>
      <c r="L295" s="707">
        <f t="shared" si="600"/>
        <v>0</v>
      </c>
      <c r="M295" s="707">
        <f t="shared" si="600"/>
        <v>0</v>
      </c>
      <c r="N295" s="707">
        <f t="shared" si="600"/>
        <v>0</v>
      </c>
      <c r="O295" s="715">
        <f t="shared" ref="O295:R295" si="601">if(O$275&gt;$E295,"",if(O$276&lt;$E295,"", if($D295=0,0, if($D295&lt;=$N$277,O$277,if($D295&lt;=$N$278,O$278,O$279))*if($O$267=$R$267,$S$267, $G295))))</f>
        <v>110</v>
      </c>
      <c r="P295" s="710">
        <f t="shared" si="601"/>
        <v>55</v>
      </c>
      <c r="Q295" s="710">
        <f t="shared" si="601"/>
        <v>55</v>
      </c>
      <c r="R295" s="710">
        <f t="shared" si="601"/>
        <v>55</v>
      </c>
      <c r="S295" s="711" t="str">
        <f t="shared" si="493"/>
        <v/>
      </c>
      <c r="T295" s="710">
        <f t="shared" ref="T295:U295" si="602">if(T$275&gt;$E295,"",if(T$276&lt;$E295,"", if($D295=0,0, if($D295&lt;=$N$277,T$277,if($D295&lt;=$N$278,T$278,T$279))*if($O$267=$R$267,$S$267, $G295))))</f>
        <v>55</v>
      </c>
      <c r="U295" s="710">
        <f t="shared" si="602"/>
        <v>55</v>
      </c>
      <c r="V295" s="680"/>
      <c r="W295" s="710">
        <f t="shared" ref="W295:X295" si="603">if(O$275&gt;$E295,"",if(O$276&lt;$E295,"", if($D295=0,0, if($D295&lt;=$N$277,O$277,if($D295&lt;=$N$278,O$278,O$279))*if($O$267=$R$267,$V$267, $H295))))</f>
        <v>68</v>
      </c>
      <c r="X295" s="710">
        <f t="shared" si="603"/>
        <v>34</v>
      </c>
      <c r="Y295" s="680" t="str">
        <f t="shared" si="496"/>
        <v/>
      </c>
      <c r="Z295" s="710">
        <f t="shared" si="563"/>
        <v>34</v>
      </c>
      <c r="AA295" s="710">
        <f t="shared" ref="AA295:AC295" si="604">if(S$275&gt;$E295,"",if(S$276&lt;$E295,"", if($D295=0,0, if($D295&lt;=$N$277,S$277,if($D295&lt;=$N$278,S$278,S$279))*if($O$267=$R$267,$V$267, $H295))))</f>
        <v>34</v>
      </c>
      <c r="AB295" s="710">
        <f t="shared" si="604"/>
        <v>34</v>
      </c>
      <c r="AC295" s="710">
        <f t="shared" si="604"/>
        <v>34</v>
      </c>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49"/>
      <c r="BP295" s="446" t="s">
        <v>2</v>
      </c>
      <c r="BQ295" s="451"/>
      <c r="BR295" s="4"/>
      <c r="BS295" s="472" t="str">
        <f t="shared" ref="BS295:BT295" si="605">I370</f>
        <v/>
      </c>
      <c r="BT295" s="454" t="str">
        <f t="shared" si="605"/>
        <v/>
      </c>
      <c r="BU295" s="555">
        <f t="shared" ref="BU295:CI295" si="606">O370</f>
        <v>110</v>
      </c>
      <c r="BV295" s="555">
        <f t="shared" si="606"/>
        <v>55</v>
      </c>
      <c r="BW295" s="555">
        <f t="shared" si="606"/>
        <v>55</v>
      </c>
      <c r="BX295" s="555">
        <f t="shared" si="606"/>
        <v>55</v>
      </c>
      <c r="BY295" s="454" t="str">
        <f t="shared" si="606"/>
        <v/>
      </c>
      <c r="BZ295" s="555">
        <f t="shared" si="606"/>
        <v>55</v>
      </c>
      <c r="CA295" s="454" t="str">
        <f t="shared" si="606"/>
        <v/>
      </c>
      <c r="CB295" s="454" t="str">
        <f t="shared" si="606"/>
        <v/>
      </c>
      <c r="CC295" s="555">
        <f t="shared" si="606"/>
        <v>68</v>
      </c>
      <c r="CD295" s="555">
        <f t="shared" si="606"/>
        <v>34</v>
      </c>
      <c r="CE295" s="454" t="str">
        <f t="shared" si="606"/>
        <v/>
      </c>
      <c r="CF295" s="555">
        <f t="shared" si="606"/>
        <v>34</v>
      </c>
      <c r="CG295" s="454" t="str">
        <f t="shared" si="606"/>
        <v/>
      </c>
      <c r="CH295" s="454" t="str">
        <f t="shared" si="606"/>
        <v/>
      </c>
      <c r="CI295" s="454" t="str">
        <f t="shared" si="606"/>
        <v/>
      </c>
      <c r="CJ295" s="2">
        <f t="shared" ref="CJ295:CK295" si="607">D370</f>
        <v>1</v>
      </c>
      <c r="CK295" s="529" t="str">
        <f t="shared" si="607"/>
        <v/>
      </c>
      <c r="CL295" s="556" t="str">
        <f t="shared" si="209"/>
        <v/>
      </c>
      <c r="CM295" s="4"/>
      <c r="CN295" s="613"/>
      <c r="CO295" s="4"/>
      <c r="CP295" s="4" t="s">
        <v>223</v>
      </c>
      <c r="CQ295" s="4"/>
      <c r="CR295" s="4"/>
      <c r="CS295" s="615" t="s">
        <v>223</v>
      </c>
      <c r="CT295" s="4"/>
      <c r="CU295" s="616"/>
      <c r="CV295" s="454"/>
      <c r="CW295" s="616"/>
      <c r="CX295" s="4"/>
      <c r="CY295" s="4" t="s">
        <v>223</v>
      </c>
      <c r="CZ295" s="4"/>
      <c r="DA295" s="4" t="s">
        <v>223</v>
      </c>
      <c r="DB295" s="618"/>
      <c r="DC295" s="4"/>
      <c r="DD295" s="613"/>
      <c r="DE295" s="4"/>
      <c r="DF295" s="4" t="s">
        <v>223</v>
      </c>
      <c r="DG295" s="4"/>
      <c r="DH295" s="4"/>
      <c r="DI295" s="619" t="s">
        <v>223</v>
      </c>
      <c r="DJ295" s="4"/>
      <c r="DK295" s="613"/>
      <c r="DL295" s="4"/>
      <c r="DM295" s="4" t="s">
        <v>223</v>
      </c>
      <c r="DN295" s="4"/>
      <c r="DO295" s="4"/>
      <c r="DP295" s="616"/>
      <c r="DQ295" s="618" t="s">
        <v>223</v>
      </c>
      <c r="DR295" s="4"/>
      <c r="DS295" s="4"/>
      <c r="DT295" s="4"/>
      <c r="DU295" s="4"/>
    </row>
    <row r="296" outlineLevel="2">
      <c r="A296" s="452"/>
      <c r="D296" s="701">
        <f t="shared" si="510"/>
        <v>1</v>
      </c>
      <c r="E296" s="712" t="str">
        <f t="shared" si="501"/>
        <v/>
      </c>
      <c r="F296" s="703" t="str">
        <f t="shared" si="486"/>
        <v>189912</v>
      </c>
      <c r="G296" s="704" t="str">
        <f t="shared" si="487"/>
        <v/>
      </c>
      <c r="H296" s="690" t="str">
        <f t="shared" si="488"/>
        <v/>
      </c>
      <c r="I296" s="713" t="str">
        <f t="shared" si="489"/>
        <v/>
      </c>
      <c r="J296" s="714" t="str">
        <f t="shared" si="490"/>
        <v/>
      </c>
      <c r="K296" s="707">
        <f t="shared" ref="K296:N296" si="608">if($F296="","",K$203/day(eomonth($E296,0)))</f>
        <v>0</v>
      </c>
      <c r="L296" s="707">
        <f t="shared" si="608"/>
        <v>0</v>
      </c>
      <c r="M296" s="707">
        <f t="shared" si="608"/>
        <v>0</v>
      </c>
      <c r="N296" s="707">
        <f t="shared" si="608"/>
        <v>0</v>
      </c>
      <c r="O296" s="715">
        <f t="shared" ref="O296:R296" si="609">if(O$275&gt;$E296,"",if(O$276&lt;$E296,"", if($D296=0,0, if($D296&lt;=$N$277,O$277,if($D296&lt;=$N$278,O$278,O$279))*if($O$267=$R$267,$S$267, $G296))))</f>
        <v>110</v>
      </c>
      <c r="P296" s="710">
        <f t="shared" si="609"/>
        <v>55</v>
      </c>
      <c r="Q296" s="710">
        <f t="shared" si="609"/>
        <v>55</v>
      </c>
      <c r="R296" s="710">
        <f t="shared" si="609"/>
        <v>55</v>
      </c>
      <c r="S296" s="711" t="str">
        <f t="shared" si="493"/>
        <v/>
      </c>
      <c r="T296" s="710">
        <f t="shared" ref="T296:U296" si="610">if(T$275&gt;$E296,"",if(T$276&lt;$E296,"", if($D296=0,0, if($D296&lt;=$N$277,T$277,if($D296&lt;=$N$278,T$278,T$279))*if($O$267=$R$267,$S$267, $G296))))</f>
        <v>55</v>
      </c>
      <c r="U296" s="710">
        <f t="shared" si="610"/>
        <v>55</v>
      </c>
      <c r="V296" s="680"/>
      <c r="W296" s="710">
        <f t="shared" ref="W296:X296" si="611">if(O$275&gt;$E296,"",if(O$276&lt;$E296,"", if($D296=0,0, if($D296&lt;=$N$277,O$277,if($D296&lt;=$N$278,O$278,O$279))*if($O$267=$R$267,$V$267, $H296))))</f>
        <v>68</v>
      </c>
      <c r="X296" s="710">
        <f t="shared" si="611"/>
        <v>34</v>
      </c>
      <c r="Y296" s="680" t="str">
        <f t="shared" si="496"/>
        <v/>
      </c>
      <c r="Z296" s="710">
        <f t="shared" si="563"/>
        <v>34</v>
      </c>
      <c r="AA296" s="710">
        <f t="shared" ref="AA296:AC296" si="612">if(S$275&gt;$E296,"",if(S$276&lt;$E296,"", if($D296=0,0, if($D296&lt;=$N$277,S$277,if($D296&lt;=$N$278,S$278,S$279))*if($O$267=$R$267,$V$267, $H296))))</f>
        <v>34</v>
      </c>
      <c r="AB296" s="710">
        <f t="shared" si="612"/>
        <v>34</v>
      </c>
      <c r="AC296" s="710">
        <f t="shared" si="612"/>
        <v>34</v>
      </c>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49"/>
      <c r="BP296" s="446" t="s">
        <v>2</v>
      </c>
      <c r="BQ296" s="451"/>
      <c r="BR296" s="4"/>
      <c r="BS296" s="472" t="str">
        <f t="shared" ref="BS296:BT296" si="613">I371</f>
        <v/>
      </c>
      <c r="BT296" s="454" t="str">
        <f t="shared" si="613"/>
        <v/>
      </c>
      <c r="BU296" s="555">
        <f t="shared" ref="BU296:CI296" si="614">O371</f>
        <v>110</v>
      </c>
      <c r="BV296" s="555">
        <f t="shared" si="614"/>
        <v>55</v>
      </c>
      <c r="BW296" s="555">
        <f t="shared" si="614"/>
        <v>55</v>
      </c>
      <c r="BX296" s="555">
        <f t="shared" si="614"/>
        <v>55</v>
      </c>
      <c r="BY296" s="454" t="str">
        <f t="shared" si="614"/>
        <v/>
      </c>
      <c r="BZ296" s="555">
        <f t="shared" si="614"/>
        <v>55</v>
      </c>
      <c r="CA296" s="454" t="str">
        <f t="shared" si="614"/>
        <v/>
      </c>
      <c r="CB296" s="454" t="str">
        <f t="shared" si="614"/>
        <v/>
      </c>
      <c r="CC296" s="555">
        <f t="shared" si="614"/>
        <v>68</v>
      </c>
      <c r="CD296" s="555">
        <f t="shared" si="614"/>
        <v>34</v>
      </c>
      <c r="CE296" s="454" t="str">
        <f t="shared" si="614"/>
        <v/>
      </c>
      <c r="CF296" s="555">
        <f t="shared" si="614"/>
        <v>34</v>
      </c>
      <c r="CG296" s="454" t="str">
        <f t="shared" si="614"/>
        <v/>
      </c>
      <c r="CH296" s="454" t="str">
        <f t="shared" si="614"/>
        <v/>
      </c>
      <c r="CI296" s="454" t="str">
        <f t="shared" si="614"/>
        <v/>
      </c>
      <c r="CJ296" s="2">
        <f t="shared" ref="CJ296:CK296" si="615">D371</f>
        <v>1</v>
      </c>
      <c r="CK296" s="529" t="str">
        <f t="shared" si="615"/>
        <v/>
      </c>
      <c r="CL296" s="556" t="str">
        <f t="shared" si="209"/>
        <v/>
      </c>
      <c r="CM296" s="4"/>
      <c r="CN296" s="613"/>
      <c r="CO296" s="4"/>
      <c r="CP296" s="4" t="s">
        <v>223</v>
      </c>
      <c r="CQ296" s="4"/>
      <c r="CR296" s="4"/>
      <c r="CS296" s="615" t="s">
        <v>223</v>
      </c>
      <c r="CT296" s="4"/>
      <c r="CU296" s="616"/>
      <c r="CV296" s="454"/>
      <c r="CW296" s="616"/>
      <c r="CX296" s="4"/>
      <c r="CY296" s="4" t="s">
        <v>223</v>
      </c>
      <c r="CZ296" s="4"/>
      <c r="DA296" s="4" t="s">
        <v>223</v>
      </c>
      <c r="DB296" s="618"/>
      <c r="DC296" s="4"/>
      <c r="DD296" s="613"/>
      <c r="DE296" s="4"/>
      <c r="DF296" s="4" t="s">
        <v>223</v>
      </c>
      <c r="DG296" s="4"/>
      <c r="DH296" s="4"/>
      <c r="DI296" s="619" t="s">
        <v>223</v>
      </c>
      <c r="DJ296" s="4"/>
      <c r="DK296" s="613"/>
      <c r="DL296" s="4"/>
      <c r="DM296" s="4" t="s">
        <v>223</v>
      </c>
      <c r="DN296" s="4"/>
      <c r="DO296" s="4"/>
      <c r="DP296" s="616"/>
      <c r="DQ296" s="618" t="s">
        <v>223</v>
      </c>
      <c r="DR296" s="4"/>
      <c r="DS296" s="4"/>
      <c r="DT296" s="4"/>
      <c r="DU296" s="4"/>
    </row>
    <row r="297" outlineLevel="2">
      <c r="A297" s="452"/>
      <c r="D297" s="701">
        <f t="shared" si="510"/>
        <v>1</v>
      </c>
      <c r="E297" s="712" t="str">
        <f t="shared" si="501"/>
        <v/>
      </c>
      <c r="F297" s="703" t="str">
        <f t="shared" si="486"/>
        <v>189912</v>
      </c>
      <c r="G297" s="704" t="str">
        <f t="shared" si="487"/>
        <v/>
      </c>
      <c r="H297" s="690" t="str">
        <f t="shared" si="488"/>
        <v/>
      </c>
      <c r="I297" s="713" t="str">
        <f t="shared" si="489"/>
        <v/>
      </c>
      <c r="J297" s="714" t="str">
        <f t="shared" si="490"/>
        <v/>
      </c>
      <c r="K297" s="707">
        <f t="shared" ref="K297:N297" si="616">if($F297="","",K$203/day(eomonth($E297,0)))</f>
        <v>0</v>
      </c>
      <c r="L297" s="707">
        <f t="shared" si="616"/>
        <v>0</v>
      </c>
      <c r="M297" s="707">
        <f t="shared" si="616"/>
        <v>0</v>
      </c>
      <c r="N297" s="707">
        <f t="shared" si="616"/>
        <v>0</v>
      </c>
      <c r="O297" s="715">
        <f t="shared" ref="O297:O684" si="623">if(O$275&gt;$E297,"",if(O$276&lt;$E297,"", if($D297=0,0, if($D297&lt;=$N$277,O$277,if($D297&lt;=$N$278,O$278,O$279))*if($O$267=$R$267,$S$267, $G297))))</f>
        <v>110</v>
      </c>
      <c r="P297" s="710">
        <f t="shared" ref="P297:P684" si="624">if(D297="","", if(P$275&gt;$E297,"",if(P$276&lt;$E297,"", if($D297=0,0, if($D297&lt;=$N$277,P$277,if($D297&lt;=$N$278,P$278,P$279))*if($O$267=$R$267,$S$267, $G297)))))</f>
        <v>55</v>
      </c>
      <c r="Q297" s="710">
        <f t="shared" ref="Q297:Q684" si="625">if(D297="","", if(Q$275&gt;$E297,"",if(Q$276&lt;$E297,"", if($D297=0,0, if($D297&lt;=$N$277,Q$277,if($D297&lt;=$N$278,Q$278,Q$279))*if($O$267=$R$267,$S$267, $G297)))))</f>
        <v>55</v>
      </c>
      <c r="R297" s="710">
        <f t="shared" ref="R297:U297" si="617">if(D297="","", if(R$275&gt;$E297,"",if(R$276&lt;$E297,"", if($D297=0,0, if($D297&lt;=$N$277,R$277,if($D297&lt;=$N$278,R$278,R$279))*if($O$267=$R$267,$S$267, $G297)))))</f>
        <v>55</v>
      </c>
      <c r="S297" s="711" t="str">
        <f t="shared" si="617"/>
        <v/>
      </c>
      <c r="T297" s="710">
        <f t="shared" si="617"/>
        <v>55</v>
      </c>
      <c r="U297" s="711" t="str">
        <f t="shared" si="617"/>
        <v/>
      </c>
      <c r="V297" s="680"/>
      <c r="W297" s="710">
        <f t="shared" ref="W297:W684" si="627">if(O$275&gt;$E297,"",if(O$276&lt;$E297,"", if($D297=0,0, if($D297&lt;=$N$277,O$277,if($D297&lt;=$N$278,O$278,O$279))*if($O$267=$R$267,$V$267, $H297))))</f>
        <v>68</v>
      </c>
      <c r="X297" s="710">
        <f t="shared" ref="X297:AC297" si="618">if(D297="","", if(P$275&gt;$E297,"",if(P$276&lt;$E297,"", if($D297=0,0, if($D297&lt;=$N$277,P$277,if($D297&lt;=$N$278,P$278,P$279))*if($O$267=$R$267,$V$267, $H297)))))</f>
        <v>34</v>
      </c>
      <c r="Y297" s="680" t="str">
        <f t="shared" si="618"/>
        <v/>
      </c>
      <c r="Z297" s="710">
        <f t="shared" si="618"/>
        <v>34</v>
      </c>
      <c r="AA297" s="680" t="str">
        <f t="shared" si="618"/>
        <v/>
      </c>
      <c r="AB297" s="680" t="str">
        <f t="shared" si="618"/>
        <v/>
      </c>
      <c r="AC297" s="680" t="str">
        <f t="shared" si="618"/>
        <v/>
      </c>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49"/>
      <c r="BP297" s="446" t="s">
        <v>2</v>
      </c>
      <c r="BQ297" s="451"/>
      <c r="BR297" s="4"/>
      <c r="BS297" s="472" t="str">
        <f t="shared" ref="BS297:BT297" si="619">I372</f>
        <v/>
      </c>
      <c r="BT297" s="454" t="str">
        <f t="shared" si="619"/>
        <v/>
      </c>
      <c r="BU297" s="555">
        <f t="shared" ref="BU297:CI297" si="620">O372</f>
        <v>110</v>
      </c>
      <c r="BV297" s="555">
        <f t="shared" si="620"/>
        <v>55</v>
      </c>
      <c r="BW297" s="555">
        <f t="shared" si="620"/>
        <v>55</v>
      </c>
      <c r="BX297" s="555">
        <f t="shared" si="620"/>
        <v>55</v>
      </c>
      <c r="BY297" s="454" t="str">
        <f t="shared" si="620"/>
        <v/>
      </c>
      <c r="BZ297" s="555">
        <f t="shared" si="620"/>
        <v>55</v>
      </c>
      <c r="CA297" s="454" t="str">
        <f t="shared" si="620"/>
        <v/>
      </c>
      <c r="CB297" s="454" t="str">
        <f t="shared" si="620"/>
        <v/>
      </c>
      <c r="CC297" s="555">
        <f t="shared" si="620"/>
        <v>68</v>
      </c>
      <c r="CD297" s="555">
        <f t="shared" si="620"/>
        <v>34</v>
      </c>
      <c r="CE297" s="454" t="str">
        <f t="shared" si="620"/>
        <v/>
      </c>
      <c r="CF297" s="555">
        <f t="shared" si="620"/>
        <v>34</v>
      </c>
      <c r="CG297" s="454" t="str">
        <f t="shared" si="620"/>
        <v/>
      </c>
      <c r="CH297" s="454" t="str">
        <f t="shared" si="620"/>
        <v/>
      </c>
      <c r="CI297" s="454" t="str">
        <f t="shared" si="620"/>
        <v/>
      </c>
      <c r="CJ297" s="2">
        <f t="shared" ref="CJ297:CK297" si="621">D372</f>
        <v>1</v>
      </c>
      <c r="CK297" s="529" t="str">
        <f t="shared" si="621"/>
        <v/>
      </c>
      <c r="CL297" s="556" t="str">
        <f t="shared" si="209"/>
        <v/>
      </c>
      <c r="CM297" s="4"/>
      <c r="CN297" s="613"/>
      <c r="CO297" s="4"/>
      <c r="CP297" s="4" t="s">
        <v>223</v>
      </c>
      <c r="CQ297" s="4"/>
      <c r="CR297" s="4"/>
      <c r="CS297" s="615" t="s">
        <v>223</v>
      </c>
      <c r="CT297" s="4"/>
      <c r="CU297" s="616"/>
      <c r="CV297" s="454"/>
      <c r="CW297" s="616"/>
      <c r="CX297" s="4"/>
      <c r="CY297" s="4" t="s">
        <v>223</v>
      </c>
      <c r="CZ297" s="4"/>
      <c r="DA297" s="4" t="s">
        <v>223</v>
      </c>
      <c r="DB297" s="618"/>
      <c r="DC297" s="4"/>
      <c r="DD297" s="613"/>
      <c r="DE297" s="4"/>
      <c r="DF297" s="4" t="s">
        <v>223</v>
      </c>
      <c r="DG297" s="4"/>
      <c r="DH297" s="4"/>
      <c r="DI297" s="619" t="s">
        <v>223</v>
      </c>
      <c r="DJ297" s="4"/>
      <c r="DK297" s="613"/>
      <c r="DL297" s="4"/>
      <c r="DM297" s="4" t="s">
        <v>223</v>
      </c>
      <c r="DN297" s="4"/>
      <c r="DO297" s="4"/>
      <c r="DP297" s="616"/>
      <c r="DQ297" s="618" t="s">
        <v>223</v>
      </c>
      <c r="DR297" s="4"/>
      <c r="DS297" s="4"/>
      <c r="DT297" s="4"/>
      <c r="DU297" s="4"/>
    </row>
    <row r="298" outlineLevel="2">
      <c r="A298" s="452"/>
      <c r="D298" s="701">
        <f t="shared" si="510"/>
        <v>1</v>
      </c>
      <c r="E298" s="712" t="str">
        <f t="shared" si="501"/>
        <v/>
      </c>
      <c r="F298" s="703" t="str">
        <f t="shared" si="486"/>
        <v>189912</v>
      </c>
      <c r="G298" s="704" t="str">
        <f t="shared" si="487"/>
        <v/>
      </c>
      <c r="H298" s="690" t="str">
        <f t="shared" si="488"/>
        <v/>
      </c>
      <c r="I298" s="713" t="str">
        <f t="shared" si="489"/>
        <v/>
      </c>
      <c r="J298" s="714" t="str">
        <f t="shared" si="490"/>
        <v/>
      </c>
      <c r="K298" s="707">
        <f t="shared" ref="K298:N298" si="622">if($F298="","",K$203/day(eomonth($E298,0)))</f>
        <v>0</v>
      </c>
      <c r="L298" s="707">
        <f t="shared" si="622"/>
        <v>0</v>
      </c>
      <c r="M298" s="707">
        <f t="shared" si="622"/>
        <v>0</v>
      </c>
      <c r="N298" s="707">
        <f t="shared" si="622"/>
        <v>0</v>
      </c>
      <c r="O298" s="715">
        <f t="shared" si="623"/>
        <v>110</v>
      </c>
      <c r="P298" s="710">
        <f t="shared" si="624"/>
        <v>55</v>
      </c>
      <c r="Q298" s="710">
        <f t="shared" si="625"/>
        <v>55</v>
      </c>
      <c r="R298" s="710">
        <f t="shared" ref="R298:U298" si="626">if(D298="","", if(R$275&gt;$E298,"",if(R$276&lt;$E298,"", if($D298=0,0, if($D298&lt;=$N$277,R$277,if($D298&lt;=$N$278,R$278,R$279))*if($O$267=$R$267,$S$267, $G298)))))</f>
        <v>55</v>
      </c>
      <c r="S298" s="711" t="str">
        <f t="shared" si="626"/>
        <v/>
      </c>
      <c r="T298" s="710">
        <f t="shared" si="626"/>
        <v>55</v>
      </c>
      <c r="U298" s="711" t="str">
        <f t="shared" si="626"/>
        <v/>
      </c>
      <c r="V298" s="680"/>
      <c r="W298" s="710">
        <f t="shared" si="627"/>
        <v>68</v>
      </c>
      <c r="X298" s="710">
        <f t="shared" ref="X298:AC298" si="628">if(D298="","", if(P$275&gt;$E298,"",if(P$276&lt;$E298,"", if($D298=0,0, if($D298&lt;=$N$277,P$277,if($D298&lt;=$N$278,P$278,P$279))*if($O$267=$R$267,$V$267, $H298)))))</f>
        <v>34</v>
      </c>
      <c r="Y298" s="680" t="str">
        <f t="shared" si="628"/>
        <v/>
      </c>
      <c r="Z298" s="710">
        <f t="shared" si="628"/>
        <v>34</v>
      </c>
      <c r="AA298" s="680" t="str">
        <f t="shared" si="628"/>
        <v/>
      </c>
      <c r="AB298" s="680" t="str">
        <f t="shared" si="628"/>
        <v/>
      </c>
      <c r="AC298" s="680" t="str">
        <f t="shared" si="628"/>
        <v/>
      </c>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49"/>
      <c r="BP298" s="446" t="s">
        <v>2</v>
      </c>
      <c r="BQ298" s="451"/>
      <c r="BR298" s="4"/>
      <c r="BS298" s="472" t="str">
        <f t="shared" ref="BS298:BT298" si="629">I373</f>
        <v/>
      </c>
      <c r="BT298" s="454" t="str">
        <f t="shared" si="629"/>
        <v/>
      </c>
      <c r="BU298" s="555">
        <f t="shared" ref="BU298:CI298" si="630">O373</f>
        <v>110</v>
      </c>
      <c r="BV298" s="555">
        <f t="shared" si="630"/>
        <v>55</v>
      </c>
      <c r="BW298" s="555">
        <f t="shared" si="630"/>
        <v>55</v>
      </c>
      <c r="BX298" s="555">
        <f t="shared" si="630"/>
        <v>55</v>
      </c>
      <c r="BY298" s="454" t="str">
        <f t="shared" si="630"/>
        <v/>
      </c>
      <c r="BZ298" s="555">
        <f t="shared" si="630"/>
        <v>55</v>
      </c>
      <c r="CA298" s="454" t="str">
        <f t="shared" si="630"/>
        <v/>
      </c>
      <c r="CB298" s="454" t="str">
        <f t="shared" si="630"/>
        <v/>
      </c>
      <c r="CC298" s="555">
        <f t="shared" si="630"/>
        <v>68</v>
      </c>
      <c r="CD298" s="555">
        <f t="shared" si="630"/>
        <v>34</v>
      </c>
      <c r="CE298" s="454" t="str">
        <f t="shared" si="630"/>
        <v/>
      </c>
      <c r="CF298" s="555">
        <f t="shared" si="630"/>
        <v>34</v>
      </c>
      <c r="CG298" s="454" t="str">
        <f t="shared" si="630"/>
        <v/>
      </c>
      <c r="CH298" s="454" t="str">
        <f t="shared" si="630"/>
        <v/>
      </c>
      <c r="CI298" s="454" t="str">
        <f t="shared" si="630"/>
        <v/>
      </c>
      <c r="CJ298" s="2">
        <f t="shared" ref="CJ298:CK298" si="631">D373</f>
        <v>1</v>
      </c>
      <c r="CK298" s="529" t="str">
        <f t="shared" si="631"/>
        <v/>
      </c>
      <c r="CL298" s="556" t="str">
        <f t="shared" si="209"/>
        <v/>
      </c>
      <c r="CM298" s="4"/>
      <c r="CN298" s="613"/>
      <c r="CO298" s="4"/>
      <c r="CP298" s="4" t="s">
        <v>223</v>
      </c>
      <c r="CQ298" s="614"/>
      <c r="CR298" s="615"/>
      <c r="CS298" s="615" t="s">
        <v>223</v>
      </c>
      <c r="CT298" s="4"/>
      <c r="CU298" s="616"/>
      <c r="CV298" s="454"/>
      <c r="CW298" s="4"/>
      <c r="CX298" s="617"/>
      <c r="CY298" s="4" t="s">
        <v>223</v>
      </c>
      <c r="CZ298" s="4"/>
      <c r="DA298" s="4" t="s">
        <v>223</v>
      </c>
      <c r="DB298" s="618"/>
      <c r="DC298" s="4"/>
      <c r="DD298" s="613"/>
      <c r="DE298" s="4"/>
      <c r="DF298" s="4" t="s">
        <v>223</v>
      </c>
      <c r="DG298" s="614"/>
      <c r="DH298" s="615"/>
      <c r="DI298" s="619" t="s">
        <v>223</v>
      </c>
      <c r="DJ298" s="4"/>
      <c r="DK298" s="613"/>
      <c r="DL298" s="4"/>
      <c r="DM298" s="4" t="s">
        <v>223</v>
      </c>
      <c r="DN298" s="614"/>
      <c r="DO298" s="4"/>
      <c r="DP298" s="616"/>
      <c r="DQ298" s="618" t="s">
        <v>223</v>
      </c>
      <c r="DR298" s="4"/>
      <c r="DS298" s="4"/>
      <c r="DT298" s="4"/>
      <c r="DU298" s="4"/>
    </row>
    <row r="299" outlineLevel="2">
      <c r="A299" s="452"/>
      <c r="D299" s="701">
        <f t="shared" si="510"/>
        <v>1</v>
      </c>
      <c r="E299" s="712" t="str">
        <f t="shared" si="501"/>
        <v/>
      </c>
      <c r="F299" s="703" t="str">
        <f t="shared" si="486"/>
        <v>189912</v>
      </c>
      <c r="G299" s="704" t="str">
        <f t="shared" si="487"/>
        <v/>
      </c>
      <c r="H299" s="690" t="str">
        <f t="shared" si="488"/>
        <v/>
      </c>
      <c r="I299" s="713" t="str">
        <f t="shared" si="489"/>
        <v/>
      </c>
      <c r="J299" s="714" t="str">
        <f t="shared" si="490"/>
        <v/>
      </c>
      <c r="K299" s="707">
        <f t="shared" ref="K299:N299" si="632">if($F299="","",K$203/day(eomonth($E299,0)))</f>
        <v>0</v>
      </c>
      <c r="L299" s="707">
        <f t="shared" si="632"/>
        <v>0</v>
      </c>
      <c r="M299" s="707">
        <f t="shared" si="632"/>
        <v>0</v>
      </c>
      <c r="N299" s="707">
        <f t="shared" si="632"/>
        <v>0</v>
      </c>
      <c r="O299" s="715">
        <f t="shared" si="623"/>
        <v>110</v>
      </c>
      <c r="P299" s="710">
        <f t="shared" si="624"/>
        <v>55</v>
      </c>
      <c r="Q299" s="710">
        <f t="shared" si="625"/>
        <v>55</v>
      </c>
      <c r="R299" s="710">
        <f t="shared" ref="R299:U299" si="633">if(D299="","", if(R$275&gt;$E299,"",if(R$276&lt;$E299,"", if($D299=0,0, if($D299&lt;=$N$277,R$277,if($D299&lt;=$N$278,R$278,R$279))*if($O$267=$R$267,$S$267, $G299)))))</f>
        <v>55</v>
      </c>
      <c r="S299" s="711" t="str">
        <f t="shared" si="633"/>
        <v/>
      </c>
      <c r="T299" s="710">
        <f t="shared" si="633"/>
        <v>55</v>
      </c>
      <c r="U299" s="711" t="str">
        <f t="shared" si="633"/>
        <v/>
      </c>
      <c r="V299" s="680"/>
      <c r="W299" s="710">
        <f t="shared" si="627"/>
        <v>68</v>
      </c>
      <c r="X299" s="710">
        <f t="shared" ref="X299:AC299" si="634">if(D299="","", if(P$275&gt;$E299,"",if(P$276&lt;$E299,"", if($D299=0,0, if($D299&lt;=$N$277,P$277,if($D299&lt;=$N$278,P$278,P$279))*if($O$267=$R$267,$V$267, $H299)))))</f>
        <v>34</v>
      </c>
      <c r="Y299" s="680" t="str">
        <f t="shared" si="634"/>
        <v/>
      </c>
      <c r="Z299" s="710">
        <f t="shared" si="634"/>
        <v>34</v>
      </c>
      <c r="AA299" s="680" t="str">
        <f t="shared" si="634"/>
        <v/>
      </c>
      <c r="AB299" s="680" t="str">
        <f t="shared" si="634"/>
        <v/>
      </c>
      <c r="AC299" s="680" t="str">
        <f t="shared" si="634"/>
        <v/>
      </c>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49"/>
      <c r="BP299" s="446" t="s">
        <v>2</v>
      </c>
      <c r="BQ299" s="451"/>
      <c r="BR299" s="4"/>
      <c r="BS299" s="472" t="str">
        <f t="shared" ref="BS299:BT299" si="635">I374</f>
        <v/>
      </c>
      <c r="BT299" s="454" t="str">
        <f t="shared" si="635"/>
        <v/>
      </c>
      <c r="BU299" s="555">
        <f t="shared" ref="BU299:CI299" si="636">O374</f>
        <v>110</v>
      </c>
      <c r="BV299" s="555">
        <f t="shared" si="636"/>
        <v>55</v>
      </c>
      <c r="BW299" s="555">
        <f t="shared" si="636"/>
        <v>55</v>
      </c>
      <c r="BX299" s="555">
        <f t="shared" si="636"/>
        <v>55</v>
      </c>
      <c r="BY299" s="454" t="str">
        <f t="shared" si="636"/>
        <v/>
      </c>
      <c r="BZ299" s="555">
        <f t="shared" si="636"/>
        <v>55</v>
      </c>
      <c r="CA299" s="454" t="str">
        <f t="shared" si="636"/>
        <v/>
      </c>
      <c r="CB299" s="454" t="str">
        <f t="shared" si="636"/>
        <v/>
      </c>
      <c r="CC299" s="555">
        <f t="shared" si="636"/>
        <v>68</v>
      </c>
      <c r="CD299" s="555">
        <f t="shared" si="636"/>
        <v>34</v>
      </c>
      <c r="CE299" s="454" t="str">
        <f t="shared" si="636"/>
        <v/>
      </c>
      <c r="CF299" s="555">
        <f t="shared" si="636"/>
        <v>34</v>
      </c>
      <c r="CG299" s="454" t="str">
        <f t="shared" si="636"/>
        <v/>
      </c>
      <c r="CH299" s="454" t="str">
        <f t="shared" si="636"/>
        <v/>
      </c>
      <c r="CI299" s="454" t="str">
        <f t="shared" si="636"/>
        <v/>
      </c>
      <c r="CJ299" s="2">
        <f t="shared" ref="CJ299:CK299" si="637">D374</f>
        <v>1</v>
      </c>
      <c r="CK299" s="529" t="str">
        <f t="shared" si="637"/>
        <v/>
      </c>
      <c r="CL299" s="556" t="str">
        <f t="shared" si="209"/>
        <v/>
      </c>
      <c r="CM299" s="4"/>
      <c r="CN299" s="613"/>
      <c r="CO299" s="4"/>
      <c r="CP299" s="4" t="s">
        <v>223</v>
      </c>
      <c r="CQ299" s="4"/>
      <c r="CR299" s="4"/>
      <c r="CS299" s="615" t="s">
        <v>223</v>
      </c>
      <c r="CT299" s="4"/>
      <c r="CU299" s="616"/>
      <c r="CV299" s="454"/>
      <c r="CW299" s="616"/>
      <c r="CX299" s="4"/>
      <c r="CY299" s="4" t="s">
        <v>223</v>
      </c>
      <c r="CZ299" s="4"/>
      <c r="DA299" s="4" t="s">
        <v>223</v>
      </c>
      <c r="DB299" s="618"/>
      <c r="DC299" s="4"/>
      <c r="DD299" s="613"/>
      <c r="DE299" s="4"/>
      <c r="DF299" s="4" t="s">
        <v>223</v>
      </c>
      <c r="DG299" s="4"/>
      <c r="DH299" s="4"/>
      <c r="DI299" s="619" t="s">
        <v>223</v>
      </c>
      <c r="DJ299" s="4"/>
      <c r="DK299" s="613"/>
      <c r="DL299" s="4"/>
      <c r="DM299" s="4" t="s">
        <v>223</v>
      </c>
      <c r="DN299" s="4"/>
      <c r="DO299" s="4"/>
      <c r="DP299" s="616"/>
      <c r="DQ299" s="618" t="s">
        <v>223</v>
      </c>
      <c r="DR299" s="4"/>
      <c r="DS299" s="4"/>
      <c r="DT299" s="4"/>
      <c r="DU299" s="4"/>
    </row>
    <row r="300" outlineLevel="2">
      <c r="A300" s="452"/>
      <c r="D300" s="701">
        <f t="shared" si="510"/>
        <v>1</v>
      </c>
      <c r="E300" s="712" t="str">
        <f t="shared" si="501"/>
        <v/>
      </c>
      <c r="F300" s="703" t="str">
        <f t="shared" si="486"/>
        <v>189912</v>
      </c>
      <c r="G300" s="704" t="str">
        <f t="shared" si="487"/>
        <v/>
      </c>
      <c r="H300" s="690" t="str">
        <f t="shared" si="488"/>
        <v/>
      </c>
      <c r="I300" s="713" t="str">
        <f t="shared" si="489"/>
        <v/>
      </c>
      <c r="J300" s="714" t="str">
        <f t="shared" si="490"/>
        <v/>
      </c>
      <c r="K300" s="707">
        <f t="shared" ref="K300:N300" si="638">if($F300="","",K$203/day(eomonth($E300,0)))</f>
        <v>0</v>
      </c>
      <c r="L300" s="707">
        <f t="shared" si="638"/>
        <v>0</v>
      </c>
      <c r="M300" s="707">
        <f t="shared" si="638"/>
        <v>0</v>
      </c>
      <c r="N300" s="707">
        <f t="shared" si="638"/>
        <v>0</v>
      </c>
      <c r="O300" s="715">
        <f t="shared" si="623"/>
        <v>110</v>
      </c>
      <c r="P300" s="710">
        <f t="shared" si="624"/>
        <v>55</v>
      </c>
      <c r="Q300" s="710">
        <f t="shared" si="625"/>
        <v>55</v>
      </c>
      <c r="R300" s="710">
        <f t="shared" ref="R300:U300" si="639">if(D300="","", if(R$275&gt;$E300,"",if(R$276&lt;$E300,"", if($D300=0,0, if($D300&lt;=$N$277,R$277,if($D300&lt;=$N$278,R$278,R$279))*if($O$267=$R$267,$S$267, $G300)))))</f>
        <v>55</v>
      </c>
      <c r="S300" s="711" t="str">
        <f t="shared" si="639"/>
        <v/>
      </c>
      <c r="T300" s="710">
        <f t="shared" si="639"/>
        <v>55</v>
      </c>
      <c r="U300" s="711" t="str">
        <f t="shared" si="639"/>
        <v/>
      </c>
      <c r="V300" s="680"/>
      <c r="W300" s="710">
        <f t="shared" si="627"/>
        <v>68</v>
      </c>
      <c r="X300" s="710">
        <f t="shared" ref="X300:AC300" si="640">if(D300="","", if(P$275&gt;$E300,"",if(P$276&lt;$E300,"", if($D300=0,0, if($D300&lt;=$N$277,P$277,if($D300&lt;=$N$278,P$278,P$279))*if($O$267=$R$267,$V$267, $H300)))))</f>
        <v>34</v>
      </c>
      <c r="Y300" s="680" t="str">
        <f t="shared" si="640"/>
        <v/>
      </c>
      <c r="Z300" s="710">
        <f t="shared" si="640"/>
        <v>34</v>
      </c>
      <c r="AA300" s="680" t="str">
        <f t="shared" si="640"/>
        <v/>
      </c>
      <c r="AB300" s="680" t="str">
        <f t="shared" si="640"/>
        <v/>
      </c>
      <c r="AC300" s="680" t="str">
        <f t="shared" si="640"/>
        <v/>
      </c>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49"/>
      <c r="BP300" s="446" t="s">
        <v>2</v>
      </c>
      <c r="BQ300" s="451"/>
      <c r="BR300" s="4"/>
      <c r="BS300" s="472" t="str">
        <f t="shared" ref="BS300:BT300" si="641">I375</f>
        <v/>
      </c>
      <c r="BT300" s="454" t="str">
        <f t="shared" si="641"/>
        <v/>
      </c>
      <c r="BU300" s="555">
        <f t="shared" ref="BU300:CI300" si="642">O375</f>
        <v>110</v>
      </c>
      <c r="BV300" s="555">
        <f t="shared" si="642"/>
        <v>55</v>
      </c>
      <c r="BW300" s="555">
        <f t="shared" si="642"/>
        <v>55</v>
      </c>
      <c r="BX300" s="555">
        <f t="shared" si="642"/>
        <v>55</v>
      </c>
      <c r="BY300" s="454" t="str">
        <f t="shared" si="642"/>
        <v/>
      </c>
      <c r="BZ300" s="555">
        <f t="shared" si="642"/>
        <v>55</v>
      </c>
      <c r="CA300" s="454" t="str">
        <f t="shared" si="642"/>
        <v/>
      </c>
      <c r="CB300" s="454" t="str">
        <f t="shared" si="642"/>
        <v/>
      </c>
      <c r="CC300" s="555">
        <f t="shared" si="642"/>
        <v>68</v>
      </c>
      <c r="CD300" s="555">
        <f t="shared" si="642"/>
        <v>34</v>
      </c>
      <c r="CE300" s="454" t="str">
        <f t="shared" si="642"/>
        <v/>
      </c>
      <c r="CF300" s="555">
        <f t="shared" si="642"/>
        <v>34</v>
      </c>
      <c r="CG300" s="454" t="str">
        <f t="shared" si="642"/>
        <v/>
      </c>
      <c r="CH300" s="454" t="str">
        <f t="shared" si="642"/>
        <v/>
      </c>
      <c r="CI300" s="454" t="str">
        <f t="shared" si="642"/>
        <v/>
      </c>
      <c r="CJ300" s="2">
        <f t="shared" ref="CJ300:CK300" si="643">D375</f>
        <v>1</v>
      </c>
      <c r="CK300" s="529" t="str">
        <f t="shared" si="643"/>
        <v/>
      </c>
      <c r="CL300" s="556" t="str">
        <f t="shared" si="209"/>
        <v/>
      </c>
      <c r="CM300" s="4"/>
      <c r="CN300" s="613"/>
      <c r="CO300" s="4"/>
      <c r="CP300" s="4" t="s">
        <v>223</v>
      </c>
      <c r="CQ300" s="4"/>
      <c r="CR300" s="4"/>
      <c r="CS300" s="615" t="s">
        <v>223</v>
      </c>
      <c r="CT300" s="4"/>
      <c r="CU300" s="616"/>
      <c r="CV300" s="454"/>
      <c r="CW300" s="616"/>
      <c r="CX300" s="4"/>
      <c r="CY300" s="4" t="s">
        <v>223</v>
      </c>
      <c r="CZ300" s="4"/>
      <c r="DA300" s="4" t="s">
        <v>223</v>
      </c>
      <c r="DB300" s="618"/>
      <c r="DC300" s="4"/>
      <c r="DD300" s="613"/>
      <c r="DE300" s="4"/>
      <c r="DF300" s="4" t="s">
        <v>223</v>
      </c>
      <c r="DG300" s="4"/>
      <c r="DH300" s="4"/>
      <c r="DI300" s="619" t="s">
        <v>223</v>
      </c>
      <c r="DJ300" s="4"/>
      <c r="DK300" s="613"/>
      <c r="DL300" s="4"/>
      <c r="DM300" s="4" t="s">
        <v>223</v>
      </c>
      <c r="DN300" s="4"/>
      <c r="DO300" s="4"/>
      <c r="DP300" s="616"/>
      <c r="DQ300" s="618" t="s">
        <v>223</v>
      </c>
      <c r="DR300" s="4"/>
      <c r="DS300" s="4"/>
      <c r="DT300" s="4"/>
      <c r="DU300" s="4"/>
    </row>
    <row r="301" outlineLevel="2">
      <c r="A301" s="452"/>
      <c r="D301" s="701">
        <f t="shared" si="510"/>
        <v>1</v>
      </c>
      <c r="E301" s="712" t="str">
        <f t="shared" si="501"/>
        <v/>
      </c>
      <c r="F301" s="703" t="str">
        <f t="shared" si="486"/>
        <v>189912</v>
      </c>
      <c r="G301" s="704" t="str">
        <f t="shared" si="487"/>
        <v/>
      </c>
      <c r="H301" s="690" t="str">
        <f t="shared" si="488"/>
        <v/>
      </c>
      <c r="I301" s="713" t="str">
        <f t="shared" si="489"/>
        <v/>
      </c>
      <c r="J301" s="714" t="str">
        <f t="shared" si="490"/>
        <v/>
      </c>
      <c r="K301" s="707">
        <f t="shared" ref="K301:N301" si="644">if($F301="","",K$203/day(eomonth($E301,0)))</f>
        <v>0</v>
      </c>
      <c r="L301" s="707">
        <f t="shared" si="644"/>
        <v>0</v>
      </c>
      <c r="M301" s="707">
        <f t="shared" si="644"/>
        <v>0</v>
      </c>
      <c r="N301" s="707">
        <f t="shared" si="644"/>
        <v>0</v>
      </c>
      <c r="O301" s="715">
        <f t="shared" si="623"/>
        <v>110</v>
      </c>
      <c r="P301" s="710">
        <f t="shared" si="624"/>
        <v>55</v>
      </c>
      <c r="Q301" s="710">
        <f t="shared" si="625"/>
        <v>55</v>
      </c>
      <c r="R301" s="710">
        <f t="shared" ref="R301:U301" si="645">if(D301="","", if(R$275&gt;$E301,"",if(R$276&lt;$E301,"", if($D301=0,0, if($D301&lt;=$N$277,R$277,if($D301&lt;=$N$278,R$278,R$279))*if($O$267=$R$267,$S$267, $G301)))))</f>
        <v>55</v>
      </c>
      <c r="S301" s="711" t="str">
        <f t="shared" si="645"/>
        <v/>
      </c>
      <c r="T301" s="710">
        <f t="shared" si="645"/>
        <v>55</v>
      </c>
      <c r="U301" s="711" t="str">
        <f t="shared" si="645"/>
        <v/>
      </c>
      <c r="V301" s="680"/>
      <c r="W301" s="710">
        <f t="shared" si="627"/>
        <v>68</v>
      </c>
      <c r="X301" s="710">
        <f t="shared" ref="X301:AC301" si="646">if(D301="","", if(P$275&gt;$E301,"",if(P$276&lt;$E301,"", if($D301=0,0, if($D301&lt;=$N$277,P$277,if($D301&lt;=$N$278,P$278,P$279))*if($O$267=$R$267,$V$267, $H301)))))</f>
        <v>34</v>
      </c>
      <c r="Y301" s="680" t="str">
        <f t="shared" si="646"/>
        <v/>
      </c>
      <c r="Z301" s="710">
        <f t="shared" si="646"/>
        <v>34</v>
      </c>
      <c r="AA301" s="680" t="str">
        <f t="shared" si="646"/>
        <v/>
      </c>
      <c r="AB301" s="680" t="str">
        <f t="shared" si="646"/>
        <v/>
      </c>
      <c r="AC301" s="680" t="str">
        <f t="shared" si="646"/>
        <v/>
      </c>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49"/>
      <c r="BP301" s="446" t="s">
        <v>2</v>
      </c>
      <c r="BQ301" s="451"/>
      <c r="BR301" s="4"/>
      <c r="BS301" s="472" t="str">
        <f t="shared" ref="BS301:BT301" si="647">I376</f>
        <v/>
      </c>
      <c r="BT301" s="454" t="str">
        <f t="shared" si="647"/>
        <v/>
      </c>
      <c r="BU301" s="555">
        <f t="shared" ref="BU301:CI301" si="648">O376</f>
        <v>110</v>
      </c>
      <c r="BV301" s="555">
        <f t="shared" si="648"/>
        <v>55</v>
      </c>
      <c r="BW301" s="555">
        <f t="shared" si="648"/>
        <v>55</v>
      </c>
      <c r="BX301" s="555">
        <f t="shared" si="648"/>
        <v>55</v>
      </c>
      <c r="BY301" s="454" t="str">
        <f t="shared" si="648"/>
        <v/>
      </c>
      <c r="BZ301" s="555">
        <f t="shared" si="648"/>
        <v>55</v>
      </c>
      <c r="CA301" s="454" t="str">
        <f t="shared" si="648"/>
        <v/>
      </c>
      <c r="CB301" s="454" t="str">
        <f t="shared" si="648"/>
        <v/>
      </c>
      <c r="CC301" s="555">
        <f t="shared" si="648"/>
        <v>68</v>
      </c>
      <c r="CD301" s="555">
        <f t="shared" si="648"/>
        <v>34</v>
      </c>
      <c r="CE301" s="454" t="str">
        <f t="shared" si="648"/>
        <v/>
      </c>
      <c r="CF301" s="555">
        <f t="shared" si="648"/>
        <v>34</v>
      </c>
      <c r="CG301" s="454" t="str">
        <f t="shared" si="648"/>
        <v/>
      </c>
      <c r="CH301" s="454" t="str">
        <f t="shared" si="648"/>
        <v/>
      </c>
      <c r="CI301" s="454" t="str">
        <f t="shared" si="648"/>
        <v/>
      </c>
      <c r="CJ301" s="2">
        <f t="shared" ref="CJ301:CK301" si="649">D376</f>
        <v>1</v>
      </c>
      <c r="CK301" s="529" t="str">
        <f t="shared" si="649"/>
        <v/>
      </c>
      <c r="CL301" s="556" t="str">
        <f t="shared" si="209"/>
        <v/>
      </c>
      <c r="CM301" s="4"/>
      <c r="CN301" s="613"/>
      <c r="CO301" s="4"/>
      <c r="CP301" s="4" t="s">
        <v>223</v>
      </c>
      <c r="CQ301" s="4"/>
      <c r="CR301" s="4"/>
      <c r="CS301" s="615" t="s">
        <v>223</v>
      </c>
      <c r="CT301" s="4"/>
      <c r="CU301" s="616"/>
      <c r="CV301" s="454"/>
      <c r="CW301" s="616"/>
      <c r="CX301" s="4"/>
      <c r="CY301" s="4" t="s">
        <v>223</v>
      </c>
      <c r="CZ301" s="4"/>
      <c r="DA301" s="4" t="s">
        <v>223</v>
      </c>
      <c r="DB301" s="618"/>
      <c r="DC301" s="4"/>
      <c r="DD301" s="613"/>
      <c r="DE301" s="4"/>
      <c r="DF301" s="4" t="s">
        <v>223</v>
      </c>
      <c r="DG301" s="4"/>
      <c r="DH301" s="4"/>
      <c r="DI301" s="619" t="s">
        <v>223</v>
      </c>
      <c r="DJ301" s="4"/>
      <c r="DK301" s="613"/>
      <c r="DL301" s="4"/>
      <c r="DM301" s="4" t="s">
        <v>223</v>
      </c>
      <c r="DN301" s="4"/>
      <c r="DO301" s="4"/>
      <c r="DP301" s="616"/>
      <c r="DQ301" s="618" t="s">
        <v>223</v>
      </c>
      <c r="DR301" s="4"/>
      <c r="DS301" s="4"/>
      <c r="DT301" s="4"/>
      <c r="DU301" s="4"/>
    </row>
    <row r="302" outlineLevel="2">
      <c r="A302" s="452"/>
      <c r="D302" s="701">
        <f t="shared" si="510"/>
        <v>1</v>
      </c>
      <c r="E302" s="712" t="str">
        <f t="shared" si="501"/>
        <v/>
      </c>
      <c r="F302" s="703" t="str">
        <f t="shared" si="486"/>
        <v>189912</v>
      </c>
      <c r="G302" s="704" t="str">
        <f t="shared" si="487"/>
        <v/>
      </c>
      <c r="H302" s="690" t="str">
        <f t="shared" si="488"/>
        <v/>
      </c>
      <c r="I302" s="713" t="str">
        <f t="shared" si="489"/>
        <v/>
      </c>
      <c r="J302" s="714" t="str">
        <f t="shared" si="490"/>
        <v/>
      </c>
      <c r="K302" s="707">
        <f t="shared" ref="K302:N302" si="650">if($F302="","",K$203/day(eomonth($E302,0)))</f>
        <v>0</v>
      </c>
      <c r="L302" s="707">
        <f t="shared" si="650"/>
        <v>0</v>
      </c>
      <c r="M302" s="707">
        <f t="shared" si="650"/>
        <v>0</v>
      </c>
      <c r="N302" s="707">
        <f t="shared" si="650"/>
        <v>0</v>
      </c>
      <c r="O302" s="715">
        <f t="shared" si="623"/>
        <v>110</v>
      </c>
      <c r="P302" s="710">
        <f t="shared" si="624"/>
        <v>55</v>
      </c>
      <c r="Q302" s="710">
        <f t="shared" si="625"/>
        <v>55</v>
      </c>
      <c r="R302" s="710">
        <f t="shared" ref="R302:U302" si="651">if(D302="","", if(R$275&gt;$E302,"",if(R$276&lt;$E302,"", if($D302=0,0, if($D302&lt;=$N$277,R$277,if($D302&lt;=$N$278,R$278,R$279))*if($O$267=$R$267,$S$267, $G302)))))</f>
        <v>55</v>
      </c>
      <c r="S302" s="711" t="str">
        <f t="shared" si="651"/>
        <v/>
      </c>
      <c r="T302" s="710">
        <f t="shared" si="651"/>
        <v>55</v>
      </c>
      <c r="U302" s="711" t="str">
        <f t="shared" si="651"/>
        <v/>
      </c>
      <c r="V302" s="680"/>
      <c r="W302" s="710">
        <f t="shared" si="627"/>
        <v>68</v>
      </c>
      <c r="X302" s="710">
        <f t="shared" ref="X302:AC302" si="652">if(D302="","", if(P$275&gt;$E302,"",if(P$276&lt;$E302,"", if($D302=0,0, if($D302&lt;=$N$277,P$277,if($D302&lt;=$N$278,P$278,P$279))*if($O$267=$R$267,$V$267, $H302)))))</f>
        <v>34</v>
      </c>
      <c r="Y302" s="680" t="str">
        <f t="shared" si="652"/>
        <v/>
      </c>
      <c r="Z302" s="710">
        <f t="shared" si="652"/>
        <v>34</v>
      </c>
      <c r="AA302" s="680" t="str">
        <f t="shared" si="652"/>
        <v/>
      </c>
      <c r="AB302" s="680" t="str">
        <f t="shared" si="652"/>
        <v/>
      </c>
      <c r="AC302" s="680" t="str">
        <f t="shared" si="652"/>
        <v/>
      </c>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49"/>
      <c r="BP302" s="446" t="s">
        <v>2</v>
      </c>
      <c r="BQ302" s="451"/>
      <c r="BR302" s="4"/>
      <c r="BS302" s="472" t="str">
        <f t="shared" ref="BS302:BT302" si="653">I377</f>
        <v/>
      </c>
      <c r="BT302" s="454" t="str">
        <f t="shared" si="653"/>
        <v/>
      </c>
      <c r="BU302" s="555">
        <f t="shared" ref="BU302:CI302" si="654">O377</f>
        <v>110</v>
      </c>
      <c r="BV302" s="555">
        <f t="shared" si="654"/>
        <v>55</v>
      </c>
      <c r="BW302" s="555">
        <f t="shared" si="654"/>
        <v>55</v>
      </c>
      <c r="BX302" s="555">
        <f t="shared" si="654"/>
        <v>55</v>
      </c>
      <c r="BY302" s="454" t="str">
        <f t="shared" si="654"/>
        <v/>
      </c>
      <c r="BZ302" s="555">
        <f t="shared" si="654"/>
        <v>55</v>
      </c>
      <c r="CA302" s="454" t="str">
        <f t="shared" si="654"/>
        <v/>
      </c>
      <c r="CB302" s="454" t="str">
        <f t="shared" si="654"/>
        <v/>
      </c>
      <c r="CC302" s="555">
        <f t="shared" si="654"/>
        <v>68</v>
      </c>
      <c r="CD302" s="555">
        <f t="shared" si="654"/>
        <v>34</v>
      </c>
      <c r="CE302" s="454" t="str">
        <f t="shared" si="654"/>
        <v/>
      </c>
      <c r="CF302" s="555">
        <f t="shared" si="654"/>
        <v>34</v>
      </c>
      <c r="CG302" s="454" t="str">
        <f t="shared" si="654"/>
        <v/>
      </c>
      <c r="CH302" s="454" t="str">
        <f t="shared" si="654"/>
        <v/>
      </c>
      <c r="CI302" s="454" t="str">
        <f t="shared" si="654"/>
        <v/>
      </c>
      <c r="CJ302" s="2">
        <f t="shared" ref="CJ302:CK302" si="655">D377</f>
        <v>1</v>
      </c>
      <c r="CK302" s="529" t="str">
        <f t="shared" si="655"/>
        <v/>
      </c>
      <c r="CL302" s="556" t="str">
        <f t="shared" si="209"/>
        <v/>
      </c>
      <c r="CM302" s="4"/>
      <c r="CN302" s="613"/>
      <c r="CO302" s="4"/>
      <c r="CP302" s="4" t="s">
        <v>223</v>
      </c>
      <c r="CQ302" s="4"/>
      <c r="CR302" s="4"/>
      <c r="CS302" s="615" t="s">
        <v>223</v>
      </c>
      <c r="CT302" s="4"/>
      <c r="CU302" s="616"/>
      <c r="CV302" s="454"/>
      <c r="CW302" s="616"/>
      <c r="CX302" s="4"/>
      <c r="CY302" s="4" t="s">
        <v>223</v>
      </c>
      <c r="CZ302" s="4"/>
      <c r="DA302" s="4" t="s">
        <v>223</v>
      </c>
      <c r="DB302" s="618"/>
      <c r="DC302" s="4"/>
      <c r="DD302" s="613"/>
      <c r="DE302" s="4"/>
      <c r="DF302" s="4" t="s">
        <v>223</v>
      </c>
      <c r="DG302" s="4"/>
      <c r="DH302" s="4"/>
      <c r="DI302" s="619" t="s">
        <v>223</v>
      </c>
      <c r="DJ302" s="4"/>
      <c r="DK302" s="613"/>
      <c r="DL302" s="4"/>
      <c r="DM302" s="4" t="s">
        <v>223</v>
      </c>
      <c r="DN302" s="4"/>
      <c r="DO302" s="4"/>
      <c r="DP302" s="616"/>
      <c r="DQ302" s="618" t="s">
        <v>223</v>
      </c>
      <c r="DR302" s="4"/>
      <c r="DS302" s="4"/>
      <c r="DT302" s="4"/>
      <c r="DU302" s="4"/>
    </row>
    <row r="303" outlineLevel="2">
      <c r="A303" s="452"/>
      <c r="D303" s="701">
        <f t="shared" si="510"/>
        <v>1</v>
      </c>
      <c r="E303" s="712" t="str">
        <f t="shared" si="501"/>
        <v/>
      </c>
      <c r="F303" s="703" t="str">
        <f t="shared" si="486"/>
        <v>189912</v>
      </c>
      <c r="G303" s="704" t="str">
        <f t="shared" si="487"/>
        <v/>
      </c>
      <c r="H303" s="690" t="str">
        <f t="shared" si="488"/>
        <v/>
      </c>
      <c r="I303" s="713" t="str">
        <f t="shared" si="489"/>
        <v/>
      </c>
      <c r="J303" s="714" t="str">
        <f t="shared" si="490"/>
        <v/>
      </c>
      <c r="K303" s="707">
        <f t="shared" ref="K303:N303" si="656">if($F303="","",K$203/day(eomonth($E303,0)))</f>
        <v>0</v>
      </c>
      <c r="L303" s="707">
        <f t="shared" si="656"/>
        <v>0</v>
      </c>
      <c r="M303" s="707">
        <f t="shared" si="656"/>
        <v>0</v>
      </c>
      <c r="N303" s="707">
        <f t="shared" si="656"/>
        <v>0</v>
      </c>
      <c r="O303" s="715">
        <f t="shared" si="623"/>
        <v>110</v>
      </c>
      <c r="P303" s="710">
        <f t="shared" si="624"/>
        <v>55</v>
      </c>
      <c r="Q303" s="710">
        <f t="shared" si="625"/>
        <v>55</v>
      </c>
      <c r="R303" s="710">
        <f t="shared" ref="R303:U303" si="657">if(D303="","", if(R$275&gt;$E303,"",if(R$276&lt;$E303,"", if($D303=0,0, if($D303&lt;=$N$277,R$277,if($D303&lt;=$N$278,R$278,R$279))*if($O$267=$R$267,$S$267, $G303)))))</f>
        <v>55</v>
      </c>
      <c r="S303" s="711" t="str">
        <f t="shared" si="657"/>
        <v/>
      </c>
      <c r="T303" s="710">
        <f t="shared" si="657"/>
        <v>55</v>
      </c>
      <c r="U303" s="711" t="str">
        <f t="shared" si="657"/>
        <v/>
      </c>
      <c r="W303" s="710">
        <f t="shared" si="627"/>
        <v>68</v>
      </c>
      <c r="X303" s="710">
        <f t="shared" ref="X303:AC303" si="658">if(D303="","", if(P$275&gt;$E303,"",if(P$276&lt;$E303,"", if($D303=0,0, if($D303&lt;=$N$277,P$277,if($D303&lt;=$N$278,P$278,P$279))*if($O$267=$R$267,$V$267, $H303)))))</f>
        <v>34</v>
      </c>
      <c r="Y303" s="680" t="str">
        <f t="shared" si="658"/>
        <v/>
      </c>
      <c r="Z303" s="710">
        <f t="shared" si="658"/>
        <v>34</v>
      </c>
      <c r="AA303" s="680" t="str">
        <f t="shared" si="658"/>
        <v/>
      </c>
      <c r="AB303" s="680" t="str">
        <f t="shared" si="658"/>
        <v/>
      </c>
      <c r="AC303" s="680" t="str">
        <f t="shared" si="658"/>
        <v/>
      </c>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49"/>
      <c r="BP303" s="446" t="s">
        <v>2</v>
      </c>
      <c r="BQ303" s="451"/>
      <c r="BR303" s="4"/>
      <c r="BS303" s="472" t="str">
        <f t="shared" ref="BS303:BT303" si="659">I378</f>
        <v/>
      </c>
      <c r="BT303" s="454" t="str">
        <f t="shared" si="659"/>
        <v/>
      </c>
      <c r="BU303" s="555">
        <f t="shared" ref="BU303:CI303" si="660">O378</f>
        <v>110</v>
      </c>
      <c r="BV303" s="555">
        <f t="shared" si="660"/>
        <v>55</v>
      </c>
      <c r="BW303" s="555">
        <f t="shared" si="660"/>
        <v>55</v>
      </c>
      <c r="BX303" s="555">
        <f t="shared" si="660"/>
        <v>55</v>
      </c>
      <c r="BY303" s="454" t="str">
        <f t="shared" si="660"/>
        <v/>
      </c>
      <c r="BZ303" s="555">
        <f t="shared" si="660"/>
        <v>55</v>
      </c>
      <c r="CA303" s="454" t="str">
        <f t="shared" si="660"/>
        <v/>
      </c>
      <c r="CB303" s="454" t="str">
        <f t="shared" si="660"/>
        <v/>
      </c>
      <c r="CC303" s="555">
        <f t="shared" si="660"/>
        <v>68</v>
      </c>
      <c r="CD303" s="555">
        <f t="shared" si="660"/>
        <v>34</v>
      </c>
      <c r="CE303" s="454" t="str">
        <f t="shared" si="660"/>
        <v/>
      </c>
      <c r="CF303" s="555">
        <f t="shared" si="660"/>
        <v>34</v>
      </c>
      <c r="CG303" s="454" t="str">
        <f t="shared" si="660"/>
        <v/>
      </c>
      <c r="CH303" s="454" t="str">
        <f t="shared" si="660"/>
        <v/>
      </c>
      <c r="CI303" s="454" t="str">
        <f t="shared" si="660"/>
        <v/>
      </c>
      <c r="CJ303" s="2">
        <f t="shared" ref="CJ303:CK303" si="661">D378</f>
        <v>1</v>
      </c>
      <c r="CK303" s="529" t="str">
        <f t="shared" si="661"/>
        <v/>
      </c>
      <c r="CL303" s="556" t="str">
        <f t="shared" si="209"/>
        <v/>
      </c>
      <c r="CM303" s="4"/>
      <c r="CN303" s="613"/>
      <c r="CO303" s="4"/>
      <c r="CP303" s="4" t="s">
        <v>223</v>
      </c>
      <c r="CQ303" s="4"/>
      <c r="CR303" s="4"/>
      <c r="CS303" s="615" t="s">
        <v>223</v>
      </c>
      <c r="CT303" s="4"/>
      <c r="CU303" s="616"/>
      <c r="CV303" s="454"/>
      <c r="CW303" s="616"/>
      <c r="CX303" s="4"/>
      <c r="CY303" s="4" t="s">
        <v>223</v>
      </c>
      <c r="CZ303" s="4"/>
      <c r="DA303" s="4" t="s">
        <v>223</v>
      </c>
      <c r="DB303" s="618"/>
      <c r="DC303" s="4"/>
      <c r="DD303" s="613"/>
      <c r="DE303" s="4"/>
      <c r="DF303" s="4" t="s">
        <v>223</v>
      </c>
      <c r="DG303" s="4"/>
      <c r="DH303" s="4"/>
      <c r="DI303" s="619" t="s">
        <v>223</v>
      </c>
      <c r="DJ303" s="4"/>
      <c r="DK303" s="613"/>
      <c r="DL303" s="4"/>
      <c r="DM303" s="4" t="s">
        <v>223</v>
      </c>
      <c r="DN303" s="4"/>
      <c r="DO303" s="4"/>
      <c r="DP303" s="616"/>
      <c r="DQ303" s="618" t="s">
        <v>223</v>
      </c>
      <c r="DR303" s="4"/>
      <c r="DS303" s="4"/>
      <c r="DT303" s="4"/>
      <c r="DU303" s="4"/>
    </row>
    <row r="304" outlineLevel="2">
      <c r="A304" s="452"/>
      <c r="D304" s="701">
        <f t="shared" si="510"/>
        <v>1</v>
      </c>
      <c r="E304" s="712" t="str">
        <f t="shared" si="501"/>
        <v/>
      </c>
      <c r="F304" s="703" t="str">
        <f t="shared" si="486"/>
        <v>189912</v>
      </c>
      <c r="G304" s="704" t="str">
        <f t="shared" si="487"/>
        <v/>
      </c>
      <c r="H304" s="690" t="str">
        <f t="shared" si="488"/>
        <v/>
      </c>
      <c r="I304" s="713" t="str">
        <f t="shared" si="489"/>
        <v/>
      </c>
      <c r="J304" s="714" t="str">
        <f t="shared" si="490"/>
        <v/>
      </c>
      <c r="K304" s="707">
        <f t="shared" ref="K304:N304" si="662">if($F304="","",K$203/day(eomonth($E304,0)))</f>
        <v>0</v>
      </c>
      <c r="L304" s="707">
        <f t="shared" si="662"/>
        <v>0</v>
      </c>
      <c r="M304" s="707">
        <f t="shared" si="662"/>
        <v>0</v>
      </c>
      <c r="N304" s="707">
        <f t="shared" si="662"/>
        <v>0</v>
      </c>
      <c r="O304" s="715">
        <f t="shared" si="623"/>
        <v>110</v>
      </c>
      <c r="P304" s="710">
        <f t="shared" si="624"/>
        <v>55</v>
      </c>
      <c r="Q304" s="710">
        <f t="shared" si="625"/>
        <v>55</v>
      </c>
      <c r="R304" s="710">
        <f t="shared" ref="R304:U304" si="663">if(D304="","", if(R$275&gt;$E304,"",if(R$276&lt;$E304,"", if($D304=0,0, if($D304&lt;=$N$277,R$277,if($D304&lt;=$N$278,R$278,R$279))*if($O$267=$R$267,$S$267, $G304)))))</f>
        <v>55</v>
      </c>
      <c r="S304" s="711" t="str">
        <f t="shared" si="663"/>
        <v/>
      </c>
      <c r="T304" s="710">
        <f t="shared" si="663"/>
        <v>55</v>
      </c>
      <c r="U304" s="711" t="str">
        <f t="shared" si="663"/>
        <v/>
      </c>
      <c r="W304" s="710">
        <f t="shared" si="627"/>
        <v>68</v>
      </c>
      <c r="X304" s="710">
        <f t="shared" ref="X304:AC304" si="664">if(D304="","", if(P$275&gt;$E304,"",if(P$276&lt;$E304,"", if($D304=0,0, if($D304&lt;=$N$277,P$277,if($D304&lt;=$N$278,P$278,P$279))*if($O$267=$R$267,$V$267, $H304)))))</f>
        <v>34</v>
      </c>
      <c r="Y304" s="680" t="str">
        <f t="shared" si="664"/>
        <v/>
      </c>
      <c r="Z304" s="710">
        <f t="shared" si="664"/>
        <v>34</v>
      </c>
      <c r="AA304" s="680" t="str">
        <f t="shared" si="664"/>
        <v/>
      </c>
      <c r="AB304" s="680" t="str">
        <f t="shared" si="664"/>
        <v/>
      </c>
      <c r="AC304" s="680" t="str">
        <f t="shared" si="664"/>
        <v/>
      </c>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49"/>
      <c r="BP304" s="446" t="s">
        <v>2</v>
      </c>
      <c r="BQ304" s="451"/>
      <c r="BR304" s="4"/>
      <c r="BS304" s="472" t="str">
        <f t="shared" ref="BS304:BT304" si="665">I379</f>
        <v/>
      </c>
      <c r="BT304" s="454" t="str">
        <f t="shared" si="665"/>
        <v/>
      </c>
      <c r="BU304" s="555">
        <f t="shared" ref="BU304:CI304" si="666">O379</f>
        <v>110</v>
      </c>
      <c r="BV304" s="555">
        <f t="shared" si="666"/>
        <v>55</v>
      </c>
      <c r="BW304" s="555">
        <f t="shared" si="666"/>
        <v>55</v>
      </c>
      <c r="BX304" s="555">
        <f t="shared" si="666"/>
        <v>55</v>
      </c>
      <c r="BY304" s="454" t="str">
        <f t="shared" si="666"/>
        <v/>
      </c>
      <c r="BZ304" s="555">
        <f t="shared" si="666"/>
        <v>55</v>
      </c>
      <c r="CA304" s="454" t="str">
        <f t="shared" si="666"/>
        <v/>
      </c>
      <c r="CB304" s="454" t="str">
        <f t="shared" si="666"/>
        <v/>
      </c>
      <c r="CC304" s="555">
        <f t="shared" si="666"/>
        <v>68</v>
      </c>
      <c r="CD304" s="555">
        <f t="shared" si="666"/>
        <v>34</v>
      </c>
      <c r="CE304" s="454" t="str">
        <f t="shared" si="666"/>
        <v/>
      </c>
      <c r="CF304" s="555">
        <f t="shared" si="666"/>
        <v>34</v>
      </c>
      <c r="CG304" s="454" t="str">
        <f t="shared" si="666"/>
        <v/>
      </c>
      <c r="CH304" s="454" t="str">
        <f t="shared" si="666"/>
        <v/>
      </c>
      <c r="CI304" s="454" t="str">
        <f t="shared" si="666"/>
        <v/>
      </c>
      <c r="CJ304" s="2">
        <f t="shared" ref="CJ304:CK304" si="667">D379</f>
        <v>1</v>
      </c>
      <c r="CK304" s="529" t="str">
        <f t="shared" si="667"/>
        <v/>
      </c>
      <c r="CL304" s="556" t="str">
        <f t="shared" si="209"/>
        <v/>
      </c>
      <c r="CM304" s="4"/>
      <c r="CN304" s="613"/>
      <c r="CO304" s="4"/>
      <c r="CP304" s="4" t="s">
        <v>223</v>
      </c>
      <c r="CQ304" s="4"/>
      <c r="CR304" s="4"/>
      <c r="CS304" s="615" t="s">
        <v>223</v>
      </c>
      <c r="CT304" s="4"/>
      <c r="CU304" s="616"/>
      <c r="CV304" s="454"/>
      <c r="CW304" s="616"/>
      <c r="CX304" s="4"/>
      <c r="CY304" s="4" t="s">
        <v>223</v>
      </c>
      <c r="CZ304" s="4"/>
      <c r="DA304" s="4" t="s">
        <v>223</v>
      </c>
      <c r="DB304" s="618"/>
      <c r="DC304" s="4"/>
      <c r="DD304" s="613"/>
      <c r="DE304" s="4"/>
      <c r="DF304" s="4" t="s">
        <v>223</v>
      </c>
      <c r="DG304" s="4"/>
      <c r="DH304" s="4"/>
      <c r="DI304" s="619" t="s">
        <v>223</v>
      </c>
      <c r="DJ304" s="4"/>
      <c r="DK304" s="613"/>
      <c r="DL304" s="4"/>
      <c r="DM304" s="4" t="s">
        <v>223</v>
      </c>
      <c r="DN304" s="4"/>
      <c r="DO304" s="4"/>
      <c r="DP304" s="616"/>
      <c r="DQ304" s="618" t="s">
        <v>223</v>
      </c>
      <c r="DR304" s="4"/>
      <c r="DS304" s="4"/>
      <c r="DT304" s="4"/>
      <c r="DU304" s="4"/>
    </row>
    <row r="305" outlineLevel="2">
      <c r="A305" s="452"/>
      <c r="D305" s="701">
        <f t="shared" si="510"/>
        <v>1</v>
      </c>
      <c r="E305" s="712" t="str">
        <f t="shared" si="501"/>
        <v/>
      </c>
      <c r="F305" s="703" t="str">
        <f t="shared" si="486"/>
        <v>189912</v>
      </c>
      <c r="G305" s="704" t="str">
        <f t="shared" si="487"/>
        <v/>
      </c>
      <c r="H305" s="690" t="str">
        <f t="shared" si="488"/>
        <v/>
      </c>
      <c r="I305" s="713" t="str">
        <f t="shared" si="489"/>
        <v/>
      </c>
      <c r="J305" s="714" t="str">
        <f t="shared" si="490"/>
        <v/>
      </c>
      <c r="K305" s="707">
        <f t="shared" ref="K305:N305" si="668">if($F305="","",K$203/day(eomonth($E305,0)))</f>
        <v>0</v>
      </c>
      <c r="L305" s="707">
        <f t="shared" si="668"/>
        <v>0</v>
      </c>
      <c r="M305" s="707">
        <f t="shared" si="668"/>
        <v>0</v>
      </c>
      <c r="N305" s="707">
        <f t="shared" si="668"/>
        <v>0</v>
      </c>
      <c r="O305" s="715">
        <f t="shared" si="623"/>
        <v>110</v>
      </c>
      <c r="P305" s="710">
        <f t="shared" si="624"/>
        <v>55</v>
      </c>
      <c r="Q305" s="710">
        <f t="shared" si="625"/>
        <v>55</v>
      </c>
      <c r="R305" s="710">
        <f t="shared" ref="R305:U305" si="669">if(D305="","", if(R$275&gt;$E305,"",if(R$276&lt;$E305,"", if($D305=0,0, if($D305&lt;=$N$277,R$277,if($D305&lt;=$N$278,R$278,R$279))*if($O$267=$R$267,$S$267, $G305)))))</f>
        <v>55</v>
      </c>
      <c r="S305" s="711" t="str">
        <f t="shared" si="669"/>
        <v/>
      </c>
      <c r="T305" s="710">
        <f t="shared" si="669"/>
        <v>55</v>
      </c>
      <c r="U305" s="711" t="str">
        <f t="shared" si="669"/>
        <v/>
      </c>
      <c r="W305" s="710">
        <f t="shared" si="627"/>
        <v>68</v>
      </c>
      <c r="X305" s="710">
        <f t="shared" ref="X305:AC305" si="670">if(D305="","", if(P$275&gt;$E305,"",if(P$276&lt;$E305,"", if($D305=0,0, if($D305&lt;=$N$277,P$277,if($D305&lt;=$N$278,P$278,P$279))*if($O$267=$R$267,$V$267, $H305)))))</f>
        <v>34</v>
      </c>
      <c r="Y305" s="680" t="str">
        <f t="shared" si="670"/>
        <v/>
      </c>
      <c r="Z305" s="710">
        <f t="shared" si="670"/>
        <v>34</v>
      </c>
      <c r="AA305" s="680" t="str">
        <f t="shared" si="670"/>
        <v/>
      </c>
      <c r="AB305" s="680" t="str">
        <f t="shared" si="670"/>
        <v/>
      </c>
      <c r="AC305" s="680" t="str">
        <f t="shared" si="670"/>
        <v/>
      </c>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49"/>
      <c r="BP305" s="446" t="s">
        <v>2</v>
      </c>
      <c r="BQ305" s="451"/>
      <c r="BR305" s="4"/>
      <c r="BS305" s="472" t="str">
        <f t="shared" ref="BS305:BT305" si="671">I380</f>
        <v/>
      </c>
      <c r="BT305" s="454" t="str">
        <f t="shared" si="671"/>
        <v/>
      </c>
      <c r="BU305" s="555">
        <f t="shared" ref="BU305:CI305" si="672">O380</f>
        <v>110</v>
      </c>
      <c r="BV305" s="555">
        <f t="shared" si="672"/>
        <v>55</v>
      </c>
      <c r="BW305" s="555">
        <f t="shared" si="672"/>
        <v>55</v>
      </c>
      <c r="BX305" s="555">
        <f t="shared" si="672"/>
        <v>55</v>
      </c>
      <c r="BY305" s="454" t="str">
        <f t="shared" si="672"/>
        <v/>
      </c>
      <c r="BZ305" s="555">
        <f t="shared" si="672"/>
        <v>55</v>
      </c>
      <c r="CA305" s="454" t="str">
        <f t="shared" si="672"/>
        <v/>
      </c>
      <c r="CB305" s="454" t="str">
        <f t="shared" si="672"/>
        <v/>
      </c>
      <c r="CC305" s="555">
        <f t="shared" si="672"/>
        <v>68</v>
      </c>
      <c r="CD305" s="555">
        <f t="shared" si="672"/>
        <v>34</v>
      </c>
      <c r="CE305" s="454" t="str">
        <f t="shared" si="672"/>
        <v/>
      </c>
      <c r="CF305" s="555">
        <f t="shared" si="672"/>
        <v>34</v>
      </c>
      <c r="CG305" s="454" t="str">
        <f t="shared" si="672"/>
        <v/>
      </c>
      <c r="CH305" s="454" t="str">
        <f t="shared" si="672"/>
        <v/>
      </c>
      <c r="CI305" s="454" t="str">
        <f t="shared" si="672"/>
        <v/>
      </c>
      <c r="CJ305" s="2">
        <f t="shared" ref="CJ305:CK305" si="673">D380</f>
        <v>1</v>
      </c>
      <c r="CK305" s="529" t="str">
        <f t="shared" si="673"/>
        <v/>
      </c>
      <c r="CL305" s="556" t="str">
        <f t="shared" si="209"/>
        <v/>
      </c>
      <c r="CM305" s="4"/>
      <c r="CN305" s="613"/>
      <c r="CO305" s="4"/>
      <c r="CP305" s="4" t="s">
        <v>223</v>
      </c>
      <c r="CQ305" s="4"/>
      <c r="CR305" s="4"/>
      <c r="CS305" s="615" t="s">
        <v>223</v>
      </c>
      <c r="CT305" s="4"/>
      <c r="CU305" s="616"/>
      <c r="CV305" s="454"/>
      <c r="CW305" s="616"/>
      <c r="CX305" s="4"/>
      <c r="CY305" s="4" t="s">
        <v>223</v>
      </c>
      <c r="CZ305" s="4"/>
      <c r="DA305" s="4" t="s">
        <v>223</v>
      </c>
      <c r="DB305" s="618"/>
      <c r="DC305" s="4"/>
      <c r="DD305" s="613"/>
      <c r="DE305" s="4"/>
      <c r="DF305" s="4" t="s">
        <v>223</v>
      </c>
      <c r="DG305" s="4"/>
      <c r="DH305" s="4"/>
      <c r="DI305" s="619" t="s">
        <v>223</v>
      </c>
      <c r="DJ305" s="4"/>
      <c r="DK305" s="613"/>
      <c r="DL305" s="4"/>
      <c r="DM305" s="4" t="s">
        <v>223</v>
      </c>
      <c r="DN305" s="4"/>
      <c r="DO305" s="4"/>
      <c r="DP305" s="616"/>
      <c r="DQ305" s="618" t="s">
        <v>223</v>
      </c>
      <c r="DR305" s="4"/>
      <c r="DS305" s="4"/>
      <c r="DT305" s="4"/>
      <c r="DU305" s="4"/>
    </row>
    <row r="306" outlineLevel="2">
      <c r="A306" s="452"/>
      <c r="D306" s="701">
        <f t="shared" si="510"/>
        <v>1</v>
      </c>
      <c r="E306" s="712" t="str">
        <f t="shared" si="501"/>
        <v/>
      </c>
      <c r="F306" s="703" t="str">
        <f t="shared" si="486"/>
        <v>189912</v>
      </c>
      <c r="G306" s="704" t="str">
        <f t="shared" si="487"/>
        <v/>
      </c>
      <c r="H306" s="690" t="str">
        <f t="shared" si="488"/>
        <v/>
      </c>
      <c r="I306" s="713" t="str">
        <f t="shared" si="489"/>
        <v/>
      </c>
      <c r="J306" s="714" t="str">
        <f t="shared" si="490"/>
        <v/>
      </c>
      <c r="K306" s="707">
        <f t="shared" ref="K306:N306" si="674">if($F306="","",K$203/day(eomonth($E306,0)))</f>
        <v>0</v>
      </c>
      <c r="L306" s="707">
        <f t="shared" si="674"/>
        <v>0</v>
      </c>
      <c r="M306" s="707">
        <f t="shared" si="674"/>
        <v>0</v>
      </c>
      <c r="N306" s="707">
        <f t="shared" si="674"/>
        <v>0</v>
      </c>
      <c r="O306" s="715">
        <f t="shared" si="623"/>
        <v>110</v>
      </c>
      <c r="P306" s="710">
        <f t="shared" si="624"/>
        <v>55</v>
      </c>
      <c r="Q306" s="710">
        <f t="shared" si="625"/>
        <v>55</v>
      </c>
      <c r="R306" s="710">
        <f t="shared" ref="R306:U306" si="675">if(D306="","", if(R$275&gt;$E306,"",if(R$276&lt;$E306,"", if($D306=0,0, if($D306&lt;=$N$277,R$277,if($D306&lt;=$N$278,R$278,R$279))*if($O$267=$R$267,$S$267, $G306)))))</f>
        <v>55</v>
      </c>
      <c r="S306" s="711" t="str">
        <f t="shared" si="675"/>
        <v/>
      </c>
      <c r="T306" s="710">
        <f t="shared" si="675"/>
        <v>55</v>
      </c>
      <c r="U306" s="711" t="str">
        <f t="shared" si="675"/>
        <v/>
      </c>
      <c r="W306" s="710">
        <f t="shared" si="627"/>
        <v>68</v>
      </c>
      <c r="X306" s="710">
        <f t="shared" ref="X306:AC306" si="676">if(D306="","", if(P$275&gt;$E306,"",if(P$276&lt;$E306,"", if($D306=0,0, if($D306&lt;=$N$277,P$277,if($D306&lt;=$N$278,P$278,P$279))*if($O$267=$R$267,$V$267, $H306)))))</f>
        <v>34</v>
      </c>
      <c r="Y306" s="680" t="str">
        <f t="shared" si="676"/>
        <v/>
      </c>
      <c r="Z306" s="710">
        <f t="shared" si="676"/>
        <v>34</v>
      </c>
      <c r="AA306" s="680" t="str">
        <f t="shared" si="676"/>
        <v/>
      </c>
      <c r="AB306" s="680" t="str">
        <f t="shared" si="676"/>
        <v/>
      </c>
      <c r="AC306" s="680" t="str">
        <f t="shared" si="676"/>
        <v/>
      </c>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49"/>
      <c r="BP306" s="446" t="s">
        <v>2</v>
      </c>
      <c r="BQ306" s="451"/>
      <c r="BR306" s="4"/>
      <c r="BS306" s="472" t="str">
        <f t="shared" ref="BS306:BT306" si="677">I381</f>
        <v/>
      </c>
      <c r="BT306" s="454" t="str">
        <f t="shared" si="677"/>
        <v/>
      </c>
      <c r="BU306" s="555">
        <f t="shared" ref="BU306:CI306" si="678">O381</f>
        <v>110</v>
      </c>
      <c r="BV306" s="555">
        <f t="shared" si="678"/>
        <v>55</v>
      </c>
      <c r="BW306" s="555">
        <f t="shared" si="678"/>
        <v>55</v>
      </c>
      <c r="BX306" s="555">
        <f t="shared" si="678"/>
        <v>55</v>
      </c>
      <c r="BY306" s="454" t="str">
        <f t="shared" si="678"/>
        <v/>
      </c>
      <c r="BZ306" s="555">
        <f t="shared" si="678"/>
        <v>55</v>
      </c>
      <c r="CA306" s="454" t="str">
        <f t="shared" si="678"/>
        <v/>
      </c>
      <c r="CB306" s="454" t="str">
        <f t="shared" si="678"/>
        <v/>
      </c>
      <c r="CC306" s="555">
        <f t="shared" si="678"/>
        <v>68</v>
      </c>
      <c r="CD306" s="555">
        <f t="shared" si="678"/>
        <v>34</v>
      </c>
      <c r="CE306" s="454" t="str">
        <f t="shared" si="678"/>
        <v/>
      </c>
      <c r="CF306" s="555">
        <f t="shared" si="678"/>
        <v>34</v>
      </c>
      <c r="CG306" s="454" t="str">
        <f t="shared" si="678"/>
        <v/>
      </c>
      <c r="CH306" s="454" t="str">
        <f t="shared" si="678"/>
        <v/>
      </c>
      <c r="CI306" s="454" t="str">
        <f t="shared" si="678"/>
        <v/>
      </c>
      <c r="CJ306" s="2">
        <f t="shared" ref="CJ306:CK306" si="679">D381</f>
        <v>1</v>
      </c>
      <c r="CK306" s="529" t="str">
        <f t="shared" si="679"/>
        <v/>
      </c>
      <c r="CL306" s="556" t="str">
        <f t="shared" si="209"/>
        <v/>
      </c>
      <c r="CM306" s="4"/>
      <c r="CN306" s="613"/>
      <c r="CO306" s="4"/>
      <c r="CP306" s="4" t="s">
        <v>223</v>
      </c>
      <c r="CQ306" s="4"/>
      <c r="CR306" s="4"/>
      <c r="CS306" s="615" t="s">
        <v>223</v>
      </c>
      <c r="CT306" s="4"/>
      <c r="CU306" s="616"/>
      <c r="CV306" s="454"/>
      <c r="CW306" s="616"/>
      <c r="CX306" s="4"/>
      <c r="CY306" s="4" t="s">
        <v>223</v>
      </c>
      <c r="CZ306" s="4"/>
      <c r="DA306" s="4" t="s">
        <v>223</v>
      </c>
      <c r="DB306" s="618"/>
      <c r="DC306" s="4"/>
      <c r="DD306" s="613"/>
      <c r="DE306" s="4"/>
      <c r="DF306" s="4" t="s">
        <v>223</v>
      </c>
      <c r="DG306" s="4"/>
      <c r="DH306" s="4"/>
      <c r="DI306" s="619" t="s">
        <v>223</v>
      </c>
      <c r="DJ306" s="4"/>
      <c r="DK306" s="613"/>
      <c r="DL306" s="4"/>
      <c r="DM306" s="4" t="s">
        <v>223</v>
      </c>
      <c r="DN306" s="4"/>
      <c r="DO306" s="4"/>
      <c r="DP306" s="616"/>
      <c r="DQ306" s="618" t="s">
        <v>223</v>
      </c>
      <c r="DR306" s="4"/>
      <c r="DS306" s="4"/>
      <c r="DT306" s="4"/>
      <c r="DU306" s="4"/>
    </row>
    <row r="307" outlineLevel="2">
      <c r="A307" s="452"/>
      <c r="D307" s="701">
        <f t="shared" si="510"/>
        <v>1</v>
      </c>
      <c r="E307" s="712" t="str">
        <f t="shared" si="501"/>
        <v/>
      </c>
      <c r="F307" s="703" t="str">
        <f t="shared" si="486"/>
        <v>189912</v>
      </c>
      <c r="G307" s="704" t="str">
        <f t="shared" si="487"/>
        <v/>
      </c>
      <c r="H307" s="690" t="str">
        <f t="shared" si="488"/>
        <v/>
      </c>
      <c r="I307" s="713" t="str">
        <f t="shared" si="489"/>
        <v/>
      </c>
      <c r="J307" s="714" t="str">
        <f t="shared" si="490"/>
        <v/>
      </c>
      <c r="K307" s="707">
        <f t="shared" ref="K307:N307" si="680">if($F307="","",K$203/day(eomonth($E307,0)))</f>
        <v>0</v>
      </c>
      <c r="L307" s="707">
        <f t="shared" si="680"/>
        <v>0</v>
      </c>
      <c r="M307" s="707">
        <f t="shared" si="680"/>
        <v>0</v>
      </c>
      <c r="N307" s="707">
        <f t="shared" si="680"/>
        <v>0</v>
      </c>
      <c r="O307" s="715">
        <f t="shared" si="623"/>
        <v>110</v>
      </c>
      <c r="P307" s="710">
        <f t="shared" si="624"/>
        <v>55</v>
      </c>
      <c r="Q307" s="710">
        <f t="shared" si="625"/>
        <v>55</v>
      </c>
      <c r="R307" s="710">
        <f t="shared" ref="R307:U307" si="681">if(D307="","", if(R$275&gt;$E307,"",if(R$276&lt;$E307,"", if($D307=0,0, if($D307&lt;=$N$277,R$277,if($D307&lt;=$N$278,R$278,R$279))*if($O$267=$R$267,$S$267, $G307)))))</f>
        <v>55</v>
      </c>
      <c r="S307" s="711" t="str">
        <f t="shared" si="681"/>
        <v/>
      </c>
      <c r="T307" s="710">
        <f t="shared" si="681"/>
        <v>55</v>
      </c>
      <c r="U307" s="711" t="str">
        <f t="shared" si="681"/>
        <v/>
      </c>
      <c r="W307" s="710">
        <f t="shared" si="627"/>
        <v>68</v>
      </c>
      <c r="X307" s="710">
        <f t="shared" ref="X307:AC307" si="682">if(D307="","", if(P$275&gt;$E307,"",if(P$276&lt;$E307,"", if($D307=0,0, if($D307&lt;=$N$277,P$277,if($D307&lt;=$N$278,P$278,P$279))*if($O$267=$R$267,$V$267, $H307)))))</f>
        <v>34</v>
      </c>
      <c r="Y307" s="680" t="str">
        <f t="shared" si="682"/>
        <v/>
      </c>
      <c r="Z307" s="710">
        <f t="shared" si="682"/>
        <v>34</v>
      </c>
      <c r="AA307" s="680" t="str">
        <f t="shared" si="682"/>
        <v/>
      </c>
      <c r="AB307" s="680" t="str">
        <f t="shared" si="682"/>
        <v/>
      </c>
      <c r="AC307" s="680" t="str">
        <f t="shared" si="682"/>
        <v/>
      </c>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49"/>
      <c r="BP307" s="446" t="s">
        <v>2</v>
      </c>
      <c r="BQ307" s="451"/>
      <c r="BR307" s="4"/>
      <c r="BS307" s="472" t="str">
        <f t="shared" ref="BS307:BT307" si="683">I382</f>
        <v/>
      </c>
      <c r="BT307" s="454" t="str">
        <f t="shared" si="683"/>
        <v/>
      </c>
      <c r="BU307" s="555">
        <f t="shared" ref="BU307:CI307" si="684">O382</f>
        <v>110</v>
      </c>
      <c r="BV307" s="555">
        <f t="shared" si="684"/>
        <v>55</v>
      </c>
      <c r="BW307" s="555">
        <f t="shared" si="684"/>
        <v>55</v>
      </c>
      <c r="BX307" s="555">
        <f t="shared" si="684"/>
        <v>55</v>
      </c>
      <c r="BY307" s="454" t="str">
        <f t="shared" si="684"/>
        <v/>
      </c>
      <c r="BZ307" s="555">
        <f t="shared" si="684"/>
        <v>55</v>
      </c>
      <c r="CA307" s="454" t="str">
        <f t="shared" si="684"/>
        <v/>
      </c>
      <c r="CB307" s="454" t="str">
        <f t="shared" si="684"/>
        <v/>
      </c>
      <c r="CC307" s="555">
        <f t="shared" si="684"/>
        <v>68</v>
      </c>
      <c r="CD307" s="555">
        <f t="shared" si="684"/>
        <v>34</v>
      </c>
      <c r="CE307" s="454" t="str">
        <f t="shared" si="684"/>
        <v/>
      </c>
      <c r="CF307" s="555">
        <f t="shared" si="684"/>
        <v>34</v>
      </c>
      <c r="CG307" s="454" t="str">
        <f t="shared" si="684"/>
        <v/>
      </c>
      <c r="CH307" s="454" t="str">
        <f t="shared" si="684"/>
        <v/>
      </c>
      <c r="CI307" s="454" t="str">
        <f t="shared" si="684"/>
        <v/>
      </c>
      <c r="CJ307" s="2">
        <f t="shared" ref="CJ307:CK307" si="685">D382</f>
        <v>1</v>
      </c>
      <c r="CK307" s="529" t="str">
        <f t="shared" si="685"/>
        <v/>
      </c>
      <c r="CL307" s="556" t="str">
        <f t="shared" si="209"/>
        <v/>
      </c>
      <c r="CM307" s="4"/>
      <c r="CN307" s="613"/>
      <c r="CO307" s="4"/>
      <c r="CP307" s="4" t="s">
        <v>223</v>
      </c>
      <c r="CQ307" s="4"/>
      <c r="CR307" s="4"/>
      <c r="CS307" s="615" t="s">
        <v>223</v>
      </c>
      <c r="CT307" s="4"/>
      <c r="CU307" s="616"/>
      <c r="CV307" s="454"/>
      <c r="CW307" s="616"/>
      <c r="CX307" s="4"/>
      <c r="CY307" s="4" t="s">
        <v>223</v>
      </c>
      <c r="CZ307" s="4"/>
      <c r="DA307" s="4" t="s">
        <v>223</v>
      </c>
      <c r="DB307" s="618"/>
      <c r="DC307" s="4"/>
      <c r="DD307" s="613"/>
      <c r="DE307" s="4"/>
      <c r="DF307" s="4" t="s">
        <v>223</v>
      </c>
      <c r="DG307" s="4"/>
      <c r="DH307" s="4"/>
      <c r="DI307" s="619" t="s">
        <v>223</v>
      </c>
      <c r="DJ307" s="4"/>
      <c r="DK307" s="613"/>
      <c r="DL307" s="4"/>
      <c r="DM307" s="4" t="s">
        <v>223</v>
      </c>
      <c r="DN307" s="4"/>
      <c r="DO307" s="4"/>
      <c r="DP307" s="616"/>
      <c r="DQ307" s="618" t="s">
        <v>223</v>
      </c>
      <c r="DR307" s="4"/>
      <c r="DS307" s="4"/>
      <c r="DT307" s="4"/>
      <c r="DU307" s="4"/>
    </row>
    <row r="308" outlineLevel="2">
      <c r="A308" s="452"/>
      <c r="D308" s="701">
        <f t="shared" si="510"/>
        <v>1</v>
      </c>
      <c r="E308" s="712" t="str">
        <f t="shared" si="501"/>
        <v/>
      </c>
      <c r="F308" s="703" t="str">
        <f t="shared" si="486"/>
        <v>189912</v>
      </c>
      <c r="G308" s="704" t="str">
        <f t="shared" si="487"/>
        <v/>
      </c>
      <c r="H308" s="690" t="str">
        <f t="shared" si="488"/>
        <v/>
      </c>
      <c r="I308" s="713" t="str">
        <f t="shared" si="489"/>
        <v/>
      </c>
      <c r="J308" s="714" t="str">
        <f t="shared" si="490"/>
        <v/>
      </c>
      <c r="K308" s="707">
        <f t="shared" ref="K308:N308" si="686">if($F308="","",K$203/day(eomonth($E308,0)))</f>
        <v>0</v>
      </c>
      <c r="L308" s="707">
        <f t="shared" si="686"/>
        <v>0</v>
      </c>
      <c r="M308" s="707">
        <f t="shared" si="686"/>
        <v>0</v>
      </c>
      <c r="N308" s="707">
        <f t="shared" si="686"/>
        <v>0</v>
      </c>
      <c r="O308" s="715">
        <f t="shared" si="623"/>
        <v>110</v>
      </c>
      <c r="P308" s="710">
        <f t="shared" si="624"/>
        <v>55</v>
      </c>
      <c r="Q308" s="710">
        <f t="shared" si="625"/>
        <v>55</v>
      </c>
      <c r="R308" s="710">
        <f t="shared" ref="R308:U308" si="687">if(D308="","", if(R$275&gt;$E308,"",if(R$276&lt;$E308,"", if($D308=0,0, if($D308&lt;=$N$277,R$277,if($D308&lt;=$N$278,R$278,R$279))*if($O$267=$R$267,$S$267, $G308)))))</f>
        <v>55</v>
      </c>
      <c r="S308" s="711" t="str">
        <f t="shared" si="687"/>
        <v/>
      </c>
      <c r="T308" s="710">
        <f t="shared" si="687"/>
        <v>55</v>
      </c>
      <c r="U308" s="711" t="str">
        <f t="shared" si="687"/>
        <v/>
      </c>
      <c r="W308" s="710">
        <f t="shared" si="627"/>
        <v>68</v>
      </c>
      <c r="X308" s="710">
        <f t="shared" ref="X308:AC308" si="688">if(D308="","", if(P$275&gt;$E308,"",if(P$276&lt;$E308,"", if($D308=0,0, if($D308&lt;=$N$277,P$277,if($D308&lt;=$N$278,P$278,P$279))*if($O$267=$R$267,$V$267, $H308)))))</f>
        <v>34</v>
      </c>
      <c r="Y308" s="680" t="str">
        <f t="shared" si="688"/>
        <v/>
      </c>
      <c r="Z308" s="710">
        <f t="shared" si="688"/>
        <v>34</v>
      </c>
      <c r="AA308" s="680" t="str">
        <f t="shared" si="688"/>
        <v/>
      </c>
      <c r="AB308" s="680" t="str">
        <f t="shared" si="688"/>
        <v/>
      </c>
      <c r="AC308" s="680" t="str">
        <f t="shared" si="688"/>
        <v/>
      </c>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49"/>
      <c r="BP308" s="446" t="s">
        <v>2</v>
      </c>
      <c r="BQ308" s="451"/>
      <c r="BR308" s="4"/>
      <c r="BS308" s="472" t="str">
        <f t="shared" ref="BS308:BT308" si="689">I383</f>
        <v/>
      </c>
      <c r="BT308" s="454" t="str">
        <f t="shared" si="689"/>
        <v/>
      </c>
      <c r="BU308" s="555">
        <f t="shared" ref="BU308:CI308" si="690">O383</f>
        <v>110</v>
      </c>
      <c r="BV308" s="555">
        <f t="shared" si="690"/>
        <v>55</v>
      </c>
      <c r="BW308" s="555">
        <f t="shared" si="690"/>
        <v>55</v>
      </c>
      <c r="BX308" s="555">
        <f t="shared" si="690"/>
        <v>55</v>
      </c>
      <c r="BY308" s="454" t="str">
        <f t="shared" si="690"/>
        <v/>
      </c>
      <c r="BZ308" s="555">
        <f t="shared" si="690"/>
        <v>55</v>
      </c>
      <c r="CA308" s="454" t="str">
        <f t="shared" si="690"/>
        <v/>
      </c>
      <c r="CB308" s="454" t="str">
        <f t="shared" si="690"/>
        <v/>
      </c>
      <c r="CC308" s="555">
        <f t="shared" si="690"/>
        <v>68</v>
      </c>
      <c r="CD308" s="555">
        <f t="shared" si="690"/>
        <v>34</v>
      </c>
      <c r="CE308" s="454" t="str">
        <f t="shared" si="690"/>
        <v/>
      </c>
      <c r="CF308" s="555">
        <f t="shared" si="690"/>
        <v>34</v>
      </c>
      <c r="CG308" s="454" t="str">
        <f t="shared" si="690"/>
        <v/>
      </c>
      <c r="CH308" s="454" t="str">
        <f t="shared" si="690"/>
        <v/>
      </c>
      <c r="CI308" s="454" t="str">
        <f t="shared" si="690"/>
        <v/>
      </c>
      <c r="CJ308" s="2">
        <f t="shared" ref="CJ308:CK308" si="691">D383</f>
        <v>1</v>
      </c>
      <c r="CK308" s="529" t="str">
        <f t="shared" si="691"/>
        <v/>
      </c>
      <c r="CL308" s="556" t="str">
        <f t="shared" si="209"/>
        <v/>
      </c>
      <c r="CM308" s="4"/>
      <c r="CN308" s="613"/>
      <c r="CO308" s="4"/>
      <c r="CP308" s="4"/>
      <c r="CQ308" s="4"/>
      <c r="CR308" s="4"/>
      <c r="CS308" s="4"/>
      <c r="CT308" s="4"/>
      <c r="CU308" s="4"/>
      <c r="CV308" s="454"/>
      <c r="CW308" s="4"/>
      <c r="CX308" s="4"/>
      <c r="CY308" s="4"/>
      <c r="CZ308" s="4"/>
      <c r="DA308" s="4"/>
      <c r="DB308" s="618"/>
      <c r="DC308" s="4"/>
      <c r="DD308" s="613"/>
      <c r="DE308" s="4"/>
      <c r="DF308" s="4"/>
      <c r="DG308" s="4"/>
      <c r="DH308" s="4"/>
      <c r="DI308" s="618"/>
      <c r="DJ308" s="4"/>
      <c r="DK308" s="613"/>
      <c r="DL308" s="4"/>
      <c r="DM308" s="4"/>
      <c r="DN308" s="4"/>
      <c r="DO308" s="4"/>
      <c r="DP308" s="4"/>
      <c r="DQ308" s="618"/>
      <c r="DR308" s="4"/>
      <c r="DS308" s="4"/>
      <c r="DT308" s="4"/>
      <c r="DU308" s="4"/>
    </row>
    <row r="309" outlineLevel="2">
      <c r="A309" s="452"/>
      <c r="D309" s="701">
        <f t="shared" si="510"/>
        <v>1</v>
      </c>
      <c r="E309" s="712" t="str">
        <f t="shared" si="501"/>
        <v/>
      </c>
      <c r="F309" s="703" t="str">
        <f t="shared" si="486"/>
        <v>189912</v>
      </c>
      <c r="G309" s="704" t="str">
        <f t="shared" si="487"/>
        <v/>
      </c>
      <c r="H309" s="690" t="str">
        <f t="shared" si="488"/>
        <v/>
      </c>
      <c r="I309" s="713" t="str">
        <f t="shared" si="489"/>
        <v/>
      </c>
      <c r="J309" s="714" t="str">
        <f t="shared" si="490"/>
        <v/>
      </c>
      <c r="K309" s="707">
        <f t="shared" ref="K309:N309" si="692">if($F309="","",K$203/day(eomonth($E309,0)))</f>
        <v>0</v>
      </c>
      <c r="L309" s="707">
        <f t="shared" si="692"/>
        <v>0</v>
      </c>
      <c r="M309" s="707">
        <f t="shared" si="692"/>
        <v>0</v>
      </c>
      <c r="N309" s="707">
        <f t="shared" si="692"/>
        <v>0</v>
      </c>
      <c r="O309" s="715">
        <f t="shared" si="623"/>
        <v>110</v>
      </c>
      <c r="P309" s="710">
        <f t="shared" si="624"/>
        <v>55</v>
      </c>
      <c r="Q309" s="710">
        <f t="shared" si="625"/>
        <v>55</v>
      </c>
      <c r="R309" s="710">
        <f t="shared" ref="R309:U309" si="693">if(D309="","", if(R$275&gt;$E309,"",if(R$276&lt;$E309,"", if($D309=0,0, if($D309&lt;=$N$277,R$277,if($D309&lt;=$N$278,R$278,R$279))*if($O$267=$R$267,$S$267, $G309)))))</f>
        <v>55</v>
      </c>
      <c r="S309" s="711" t="str">
        <f t="shared" si="693"/>
        <v/>
      </c>
      <c r="T309" s="710">
        <f t="shared" si="693"/>
        <v>55</v>
      </c>
      <c r="U309" s="711" t="str">
        <f t="shared" si="693"/>
        <v/>
      </c>
      <c r="W309" s="710">
        <f t="shared" si="627"/>
        <v>68</v>
      </c>
      <c r="X309" s="710">
        <f t="shared" ref="X309:AC309" si="694">if(D309="","", if(P$275&gt;$E309,"",if(P$276&lt;$E309,"", if($D309=0,0, if($D309&lt;=$N$277,P$277,if($D309&lt;=$N$278,P$278,P$279))*if($O$267=$R$267,$V$267, $H309)))))</f>
        <v>34</v>
      </c>
      <c r="Y309" s="680" t="str">
        <f t="shared" si="694"/>
        <v/>
      </c>
      <c r="Z309" s="710">
        <f t="shared" si="694"/>
        <v>34</v>
      </c>
      <c r="AA309" s="680" t="str">
        <f t="shared" si="694"/>
        <v/>
      </c>
      <c r="AB309" s="680" t="str">
        <f t="shared" si="694"/>
        <v/>
      </c>
      <c r="AC309" s="680" t="str">
        <f t="shared" si="694"/>
        <v/>
      </c>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49"/>
      <c r="BP309" s="446" t="s">
        <v>2</v>
      </c>
      <c r="BQ309" s="451"/>
      <c r="BR309" s="4"/>
      <c r="BS309" s="472" t="str">
        <f t="shared" ref="BS309:BT309" si="695">I384</f>
        <v/>
      </c>
      <c r="BT309" s="454" t="str">
        <f t="shared" si="695"/>
        <v/>
      </c>
      <c r="BU309" s="555">
        <f t="shared" ref="BU309:CI309" si="696">O384</f>
        <v>110</v>
      </c>
      <c r="BV309" s="555">
        <f t="shared" si="696"/>
        <v>55</v>
      </c>
      <c r="BW309" s="555">
        <f t="shared" si="696"/>
        <v>55</v>
      </c>
      <c r="BX309" s="555">
        <f t="shared" si="696"/>
        <v>55</v>
      </c>
      <c r="BY309" s="454" t="str">
        <f t="shared" si="696"/>
        <v/>
      </c>
      <c r="BZ309" s="555">
        <f t="shared" si="696"/>
        <v>55</v>
      </c>
      <c r="CA309" s="454" t="str">
        <f t="shared" si="696"/>
        <v/>
      </c>
      <c r="CB309" s="454" t="str">
        <f t="shared" si="696"/>
        <v/>
      </c>
      <c r="CC309" s="555">
        <f t="shared" si="696"/>
        <v>68</v>
      </c>
      <c r="CD309" s="555">
        <f t="shared" si="696"/>
        <v>34</v>
      </c>
      <c r="CE309" s="454" t="str">
        <f t="shared" si="696"/>
        <v/>
      </c>
      <c r="CF309" s="555">
        <f t="shared" si="696"/>
        <v>34</v>
      </c>
      <c r="CG309" s="454" t="str">
        <f t="shared" si="696"/>
        <v/>
      </c>
      <c r="CH309" s="454" t="str">
        <f t="shared" si="696"/>
        <v/>
      </c>
      <c r="CI309" s="454" t="str">
        <f t="shared" si="696"/>
        <v/>
      </c>
      <c r="CJ309" s="2">
        <f t="shared" ref="CJ309:CK309" si="697">D384</f>
        <v>1</v>
      </c>
      <c r="CK309" s="529" t="str">
        <f t="shared" si="697"/>
        <v/>
      </c>
      <c r="CL309" s="556" t="str">
        <f t="shared" si="209"/>
        <v/>
      </c>
      <c r="CM309" s="4"/>
      <c r="CN309" s="613"/>
      <c r="CO309" s="4"/>
      <c r="CP309" s="4"/>
      <c r="CQ309" s="4"/>
      <c r="CR309" s="4"/>
      <c r="CS309" s="4"/>
      <c r="CT309" s="4"/>
      <c r="CU309" s="4"/>
      <c r="CV309" s="454"/>
      <c r="CW309" s="4"/>
      <c r="CX309" s="4"/>
      <c r="CY309" s="4"/>
      <c r="CZ309" s="4"/>
      <c r="DA309" s="4"/>
      <c r="DB309" s="618"/>
      <c r="DC309" s="4"/>
      <c r="DD309" s="613"/>
      <c r="DE309" s="4"/>
      <c r="DF309" s="4"/>
      <c r="DG309" s="4"/>
      <c r="DH309" s="4"/>
      <c r="DI309" s="618"/>
      <c r="DJ309" s="4"/>
      <c r="DK309" s="613"/>
      <c r="DL309" s="4"/>
      <c r="DM309" s="4"/>
      <c r="DN309" s="4"/>
      <c r="DO309" s="4"/>
      <c r="DP309" s="4"/>
      <c r="DQ309" s="618"/>
      <c r="DR309" s="4"/>
      <c r="DS309" s="4"/>
      <c r="DT309" s="4"/>
      <c r="DU309" s="4"/>
    </row>
    <row r="310" outlineLevel="2">
      <c r="A310" s="452"/>
      <c r="D310" s="701">
        <f t="shared" si="510"/>
        <v>1</v>
      </c>
      <c r="E310" s="712" t="str">
        <f t="shared" si="501"/>
        <v/>
      </c>
      <c r="F310" s="703" t="str">
        <f t="shared" si="486"/>
        <v>189912</v>
      </c>
      <c r="G310" s="704" t="str">
        <f t="shared" si="487"/>
        <v/>
      </c>
      <c r="H310" s="690" t="str">
        <f t="shared" si="488"/>
        <v/>
      </c>
      <c r="I310" s="713" t="str">
        <f t="shared" si="489"/>
        <v/>
      </c>
      <c r="J310" s="714" t="str">
        <f t="shared" si="490"/>
        <v/>
      </c>
      <c r="K310" s="707">
        <f t="shared" ref="K310:N310" si="698">if($F310="","",K$203/day(eomonth($E310,0)))</f>
        <v>0</v>
      </c>
      <c r="L310" s="707">
        <f t="shared" si="698"/>
        <v>0</v>
      </c>
      <c r="M310" s="707">
        <f t="shared" si="698"/>
        <v>0</v>
      </c>
      <c r="N310" s="707">
        <f t="shared" si="698"/>
        <v>0</v>
      </c>
      <c r="O310" s="715">
        <f t="shared" si="623"/>
        <v>110</v>
      </c>
      <c r="P310" s="710">
        <f t="shared" si="624"/>
        <v>55</v>
      </c>
      <c r="Q310" s="710">
        <f t="shared" si="625"/>
        <v>55</v>
      </c>
      <c r="R310" s="710">
        <f t="shared" ref="R310:U310" si="699">if(D310="","", if(R$275&gt;$E310,"",if(R$276&lt;$E310,"", if($D310=0,0, if($D310&lt;=$N$277,R$277,if($D310&lt;=$N$278,R$278,R$279))*if($O$267=$R$267,$S$267, $G310)))))</f>
        <v>55</v>
      </c>
      <c r="S310" s="711" t="str">
        <f t="shared" si="699"/>
        <v/>
      </c>
      <c r="T310" s="710">
        <f t="shared" si="699"/>
        <v>55</v>
      </c>
      <c r="U310" s="711" t="str">
        <f t="shared" si="699"/>
        <v/>
      </c>
      <c r="W310" s="710">
        <f t="shared" si="627"/>
        <v>68</v>
      </c>
      <c r="X310" s="710">
        <f t="shared" ref="X310:AC310" si="700">if(D310="","", if(P$275&gt;$E310,"",if(P$276&lt;$E310,"", if($D310=0,0, if($D310&lt;=$N$277,P$277,if($D310&lt;=$N$278,P$278,P$279))*if($O$267=$R$267,$V$267, $H310)))))</f>
        <v>34</v>
      </c>
      <c r="Y310" s="680" t="str">
        <f t="shared" si="700"/>
        <v/>
      </c>
      <c r="Z310" s="710">
        <f t="shared" si="700"/>
        <v>34</v>
      </c>
      <c r="AA310" s="680" t="str">
        <f t="shared" si="700"/>
        <v/>
      </c>
      <c r="AB310" s="680" t="str">
        <f t="shared" si="700"/>
        <v/>
      </c>
      <c r="AC310" s="680" t="str">
        <f t="shared" si="700"/>
        <v/>
      </c>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49"/>
      <c r="BP310" s="446" t="s">
        <v>2</v>
      </c>
      <c r="BQ310" s="451"/>
      <c r="BR310" s="4"/>
      <c r="BS310" s="472" t="str">
        <f t="shared" ref="BS310:BT310" si="701">I385</f>
        <v/>
      </c>
      <c r="BT310" s="454" t="str">
        <f t="shared" si="701"/>
        <v/>
      </c>
      <c r="BU310" s="555">
        <f t="shared" ref="BU310:CI310" si="702">O385</f>
        <v>110</v>
      </c>
      <c r="BV310" s="555">
        <f t="shared" si="702"/>
        <v>55</v>
      </c>
      <c r="BW310" s="555">
        <f t="shared" si="702"/>
        <v>55</v>
      </c>
      <c r="BX310" s="555">
        <f t="shared" si="702"/>
        <v>55</v>
      </c>
      <c r="BY310" s="454" t="str">
        <f t="shared" si="702"/>
        <v/>
      </c>
      <c r="BZ310" s="555">
        <f t="shared" si="702"/>
        <v>55</v>
      </c>
      <c r="CA310" s="454" t="str">
        <f t="shared" si="702"/>
        <v/>
      </c>
      <c r="CB310" s="454" t="str">
        <f t="shared" si="702"/>
        <v/>
      </c>
      <c r="CC310" s="555">
        <f t="shared" si="702"/>
        <v>68</v>
      </c>
      <c r="CD310" s="555">
        <f t="shared" si="702"/>
        <v>34</v>
      </c>
      <c r="CE310" s="454" t="str">
        <f t="shared" si="702"/>
        <v/>
      </c>
      <c r="CF310" s="555">
        <f t="shared" si="702"/>
        <v>34</v>
      </c>
      <c r="CG310" s="454" t="str">
        <f t="shared" si="702"/>
        <v/>
      </c>
      <c r="CH310" s="454" t="str">
        <f t="shared" si="702"/>
        <v/>
      </c>
      <c r="CI310" s="454" t="str">
        <f t="shared" si="702"/>
        <v/>
      </c>
      <c r="CJ310" s="2">
        <f t="shared" ref="CJ310:CK310" si="703">D385</f>
        <v>1</v>
      </c>
      <c r="CK310" s="529" t="str">
        <f t="shared" si="703"/>
        <v/>
      </c>
      <c r="CL310" s="556" t="str">
        <f t="shared" si="209"/>
        <v/>
      </c>
      <c r="CM310" s="4"/>
      <c r="CN310" s="613"/>
      <c r="CO310" s="4"/>
      <c r="CP310" s="4"/>
      <c r="CQ310" s="4"/>
      <c r="CR310" s="4"/>
      <c r="CS310" s="4"/>
      <c r="CT310" s="4"/>
      <c r="CU310" s="4"/>
      <c r="CV310" s="454"/>
      <c r="CW310" s="4"/>
      <c r="CX310" s="4"/>
      <c r="CY310" s="4"/>
      <c r="CZ310" s="4"/>
      <c r="DA310" s="4"/>
      <c r="DB310" s="618"/>
      <c r="DC310" s="4"/>
      <c r="DD310" s="613"/>
      <c r="DE310" s="4"/>
      <c r="DF310" s="4"/>
      <c r="DG310" s="4"/>
      <c r="DH310" s="4"/>
      <c r="DI310" s="618"/>
      <c r="DJ310" s="4"/>
      <c r="DK310" s="613"/>
      <c r="DL310" s="4"/>
      <c r="DM310" s="4"/>
      <c r="DN310" s="4"/>
      <c r="DO310" s="4"/>
      <c r="DP310" s="4"/>
      <c r="DQ310" s="618"/>
      <c r="DR310" s="4"/>
      <c r="DS310" s="4"/>
      <c r="DT310" s="4"/>
      <c r="DU310" s="4"/>
    </row>
    <row r="311" outlineLevel="2">
      <c r="A311" s="452"/>
      <c r="D311" s="701">
        <f t="shared" si="510"/>
        <v>1</v>
      </c>
      <c r="E311" s="712" t="str">
        <f t="shared" si="501"/>
        <v/>
      </c>
      <c r="F311" s="703" t="str">
        <f t="shared" si="486"/>
        <v>189912</v>
      </c>
      <c r="G311" s="704" t="str">
        <f t="shared" si="487"/>
        <v/>
      </c>
      <c r="H311" s="690" t="str">
        <f t="shared" si="488"/>
        <v/>
      </c>
      <c r="I311" s="713" t="str">
        <f t="shared" si="489"/>
        <v/>
      </c>
      <c r="J311" s="714" t="str">
        <f t="shared" si="490"/>
        <v/>
      </c>
      <c r="K311" s="707">
        <f t="shared" ref="K311:N311" si="704">if($F311="","",K$203/day(eomonth($E311,0)))</f>
        <v>0</v>
      </c>
      <c r="L311" s="707">
        <f t="shared" si="704"/>
        <v>0</v>
      </c>
      <c r="M311" s="707">
        <f t="shared" si="704"/>
        <v>0</v>
      </c>
      <c r="N311" s="707">
        <f t="shared" si="704"/>
        <v>0</v>
      </c>
      <c r="O311" s="715">
        <f t="shared" si="623"/>
        <v>110</v>
      </c>
      <c r="P311" s="710">
        <f t="shared" si="624"/>
        <v>55</v>
      </c>
      <c r="Q311" s="710">
        <f t="shared" si="625"/>
        <v>55</v>
      </c>
      <c r="R311" s="710">
        <f t="shared" ref="R311:U311" si="705">if(D311="","", if(R$275&gt;$E311,"",if(R$276&lt;$E311,"", if($D311=0,0, if($D311&lt;=$N$277,R$277,if($D311&lt;=$N$278,R$278,R$279))*if($O$267=$R$267,$S$267, $G311)))))</f>
        <v>55</v>
      </c>
      <c r="S311" s="711" t="str">
        <f t="shared" si="705"/>
        <v/>
      </c>
      <c r="T311" s="710">
        <f t="shared" si="705"/>
        <v>55</v>
      </c>
      <c r="U311" s="711" t="str">
        <f t="shared" si="705"/>
        <v/>
      </c>
      <c r="W311" s="710">
        <f t="shared" si="627"/>
        <v>68</v>
      </c>
      <c r="X311" s="710">
        <f t="shared" ref="X311:AC311" si="706">if(D311="","", if(P$275&gt;$E311,"",if(P$276&lt;$E311,"", if($D311=0,0, if($D311&lt;=$N$277,P$277,if($D311&lt;=$N$278,P$278,P$279))*if($O$267=$R$267,$V$267, $H311)))))</f>
        <v>34</v>
      </c>
      <c r="Y311" s="680" t="str">
        <f t="shared" si="706"/>
        <v/>
      </c>
      <c r="Z311" s="710">
        <f t="shared" si="706"/>
        <v>34</v>
      </c>
      <c r="AA311" s="680" t="str">
        <f t="shared" si="706"/>
        <v/>
      </c>
      <c r="AB311" s="680" t="str">
        <f t="shared" si="706"/>
        <v/>
      </c>
      <c r="AC311" s="680" t="str">
        <f t="shared" si="706"/>
        <v/>
      </c>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49"/>
      <c r="BP311" s="446" t="s">
        <v>2</v>
      </c>
      <c r="BQ311" s="451"/>
      <c r="BR311" s="4"/>
      <c r="BS311" s="472" t="str">
        <f t="shared" ref="BS311:BT311" si="707">I386</f>
        <v/>
      </c>
      <c r="BT311" s="454" t="str">
        <f t="shared" si="707"/>
        <v/>
      </c>
      <c r="BU311" s="555">
        <f t="shared" ref="BU311:CI311" si="708">O386</f>
        <v>110</v>
      </c>
      <c r="BV311" s="555">
        <f t="shared" si="708"/>
        <v>55</v>
      </c>
      <c r="BW311" s="555">
        <f t="shared" si="708"/>
        <v>55</v>
      </c>
      <c r="BX311" s="555">
        <f t="shared" si="708"/>
        <v>55</v>
      </c>
      <c r="BY311" s="454" t="str">
        <f t="shared" si="708"/>
        <v/>
      </c>
      <c r="BZ311" s="555">
        <f t="shared" si="708"/>
        <v>55</v>
      </c>
      <c r="CA311" s="454" t="str">
        <f t="shared" si="708"/>
        <v/>
      </c>
      <c r="CB311" s="454" t="str">
        <f t="shared" si="708"/>
        <v/>
      </c>
      <c r="CC311" s="555">
        <f t="shared" si="708"/>
        <v>68</v>
      </c>
      <c r="CD311" s="555">
        <f t="shared" si="708"/>
        <v>34</v>
      </c>
      <c r="CE311" s="454" t="str">
        <f t="shared" si="708"/>
        <v/>
      </c>
      <c r="CF311" s="555">
        <f t="shared" si="708"/>
        <v>34</v>
      </c>
      <c r="CG311" s="454" t="str">
        <f t="shared" si="708"/>
        <v/>
      </c>
      <c r="CH311" s="454" t="str">
        <f t="shared" si="708"/>
        <v/>
      </c>
      <c r="CI311" s="454" t="str">
        <f t="shared" si="708"/>
        <v/>
      </c>
      <c r="CJ311" s="2">
        <f t="shared" ref="CJ311:CK311" si="709">D386</f>
        <v>1</v>
      </c>
      <c r="CK311" s="529" t="str">
        <f t="shared" si="709"/>
        <v/>
      </c>
      <c r="CL311" s="556" t="str">
        <f t="shared" si="209"/>
        <v/>
      </c>
      <c r="CM311" s="4"/>
      <c r="CN311" s="613"/>
      <c r="CO311" s="4"/>
      <c r="CP311" s="4"/>
      <c r="CQ311" s="4"/>
      <c r="CR311" s="4"/>
      <c r="CS311" s="4"/>
      <c r="CT311" s="4"/>
      <c r="CU311" s="4"/>
      <c r="CV311" s="454"/>
      <c r="CW311" s="4"/>
      <c r="CX311" s="4"/>
      <c r="CY311" s="4"/>
      <c r="CZ311" s="4"/>
      <c r="DA311" s="4"/>
      <c r="DB311" s="618"/>
      <c r="DC311" s="4"/>
      <c r="DD311" s="613"/>
      <c r="DE311" s="4"/>
      <c r="DF311" s="4"/>
      <c r="DG311" s="4"/>
      <c r="DH311" s="4"/>
      <c r="DI311" s="618"/>
      <c r="DJ311" s="4"/>
      <c r="DK311" s="613"/>
      <c r="DL311" s="4"/>
      <c r="DM311" s="4"/>
      <c r="DN311" s="4"/>
      <c r="DO311" s="4"/>
      <c r="DP311" s="4"/>
      <c r="DQ311" s="618"/>
      <c r="DR311" s="4"/>
      <c r="DS311" s="4"/>
      <c r="DT311" s="4"/>
      <c r="DU311" s="4"/>
    </row>
    <row r="312" outlineLevel="2">
      <c r="A312" s="452"/>
      <c r="D312" s="701">
        <f t="shared" si="510"/>
        <v>1</v>
      </c>
      <c r="E312" s="712" t="str">
        <f t="shared" si="501"/>
        <v/>
      </c>
      <c r="F312" s="703" t="str">
        <f t="shared" si="486"/>
        <v>189912</v>
      </c>
      <c r="G312" s="704" t="str">
        <f t="shared" si="487"/>
        <v/>
      </c>
      <c r="H312" s="690" t="str">
        <f t="shared" si="488"/>
        <v/>
      </c>
      <c r="I312" s="713" t="str">
        <f t="shared" si="489"/>
        <v/>
      </c>
      <c r="J312" s="714" t="str">
        <f t="shared" si="490"/>
        <v/>
      </c>
      <c r="K312" s="707">
        <f t="shared" ref="K312:N312" si="710">if($F312="","",K$203/day(eomonth($E312,0)))</f>
        <v>0</v>
      </c>
      <c r="L312" s="707">
        <f t="shared" si="710"/>
        <v>0</v>
      </c>
      <c r="M312" s="707">
        <f t="shared" si="710"/>
        <v>0</v>
      </c>
      <c r="N312" s="707">
        <f t="shared" si="710"/>
        <v>0</v>
      </c>
      <c r="O312" s="715">
        <f t="shared" si="623"/>
        <v>110</v>
      </c>
      <c r="P312" s="710">
        <f t="shared" si="624"/>
        <v>55</v>
      </c>
      <c r="Q312" s="710">
        <f t="shared" si="625"/>
        <v>55</v>
      </c>
      <c r="R312" s="710">
        <f t="shared" ref="R312:U312" si="711">if(D312="","", if(R$275&gt;$E312,"",if(R$276&lt;$E312,"", if($D312=0,0, if($D312&lt;=$N$277,R$277,if($D312&lt;=$N$278,R$278,R$279))*if($O$267=$R$267,$S$267, $G312)))))</f>
        <v>55</v>
      </c>
      <c r="S312" s="711" t="str">
        <f t="shared" si="711"/>
        <v/>
      </c>
      <c r="T312" s="710">
        <f t="shared" si="711"/>
        <v>55</v>
      </c>
      <c r="U312" s="711" t="str">
        <f t="shared" si="711"/>
        <v/>
      </c>
      <c r="W312" s="710">
        <f t="shared" si="627"/>
        <v>68</v>
      </c>
      <c r="X312" s="710">
        <f t="shared" ref="X312:AC312" si="712">if(D312="","", if(P$275&gt;$E312,"",if(P$276&lt;$E312,"", if($D312=0,0, if($D312&lt;=$N$277,P$277,if($D312&lt;=$N$278,P$278,P$279))*if($O$267=$R$267,$V$267, $H312)))))</f>
        <v>34</v>
      </c>
      <c r="Y312" s="680" t="str">
        <f t="shared" si="712"/>
        <v/>
      </c>
      <c r="Z312" s="710">
        <f t="shared" si="712"/>
        <v>34</v>
      </c>
      <c r="AA312" s="680" t="str">
        <f t="shared" si="712"/>
        <v/>
      </c>
      <c r="AB312" s="680" t="str">
        <f t="shared" si="712"/>
        <v/>
      </c>
      <c r="AC312" s="680" t="str">
        <f t="shared" si="712"/>
        <v/>
      </c>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49"/>
      <c r="BP312" s="446" t="s">
        <v>2</v>
      </c>
      <c r="BQ312" s="451"/>
      <c r="BR312" s="4"/>
      <c r="BS312" s="472" t="str">
        <f t="shared" ref="BS312:BT312" si="713">I387</f>
        <v/>
      </c>
      <c r="BT312" s="454" t="str">
        <f t="shared" si="713"/>
        <v/>
      </c>
      <c r="BU312" s="555">
        <f t="shared" ref="BU312:CI312" si="714">O387</f>
        <v>110</v>
      </c>
      <c r="BV312" s="555">
        <f t="shared" si="714"/>
        <v>55</v>
      </c>
      <c r="BW312" s="555">
        <f t="shared" si="714"/>
        <v>55</v>
      </c>
      <c r="BX312" s="555">
        <f t="shared" si="714"/>
        <v>55</v>
      </c>
      <c r="BY312" s="454" t="str">
        <f t="shared" si="714"/>
        <v/>
      </c>
      <c r="BZ312" s="555">
        <f t="shared" si="714"/>
        <v>55</v>
      </c>
      <c r="CA312" s="454" t="str">
        <f t="shared" si="714"/>
        <v/>
      </c>
      <c r="CB312" s="454" t="str">
        <f t="shared" si="714"/>
        <v/>
      </c>
      <c r="CC312" s="555">
        <f t="shared" si="714"/>
        <v>68</v>
      </c>
      <c r="CD312" s="555">
        <f t="shared" si="714"/>
        <v>34</v>
      </c>
      <c r="CE312" s="454" t="str">
        <f t="shared" si="714"/>
        <v/>
      </c>
      <c r="CF312" s="555">
        <f t="shared" si="714"/>
        <v>34</v>
      </c>
      <c r="CG312" s="454" t="str">
        <f t="shared" si="714"/>
        <v/>
      </c>
      <c r="CH312" s="454" t="str">
        <f t="shared" si="714"/>
        <v/>
      </c>
      <c r="CI312" s="454" t="str">
        <f t="shared" si="714"/>
        <v/>
      </c>
      <c r="CJ312" s="2">
        <f t="shared" ref="CJ312:CK312" si="715">D387</f>
        <v>1</v>
      </c>
      <c r="CK312" s="529" t="str">
        <f t="shared" si="715"/>
        <v/>
      </c>
      <c r="CL312" s="556" t="str">
        <f t="shared" si="209"/>
        <v/>
      </c>
      <c r="CM312" s="4"/>
      <c r="CN312" s="613"/>
      <c r="CO312" s="4"/>
      <c r="CP312" s="4"/>
      <c r="CQ312" s="4"/>
      <c r="CR312" s="4"/>
      <c r="CS312" s="4"/>
      <c r="CT312" s="4"/>
      <c r="CU312" s="4"/>
      <c r="CV312" s="454"/>
      <c r="CW312" s="4"/>
      <c r="CX312" s="4"/>
      <c r="CY312" s="4"/>
      <c r="CZ312" s="4"/>
      <c r="DA312" s="4"/>
      <c r="DB312" s="618"/>
      <c r="DC312" s="4"/>
      <c r="DD312" s="613"/>
      <c r="DE312" s="4"/>
      <c r="DF312" s="4"/>
      <c r="DG312" s="4"/>
      <c r="DH312" s="4"/>
      <c r="DI312" s="618"/>
      <c r="DJ312" s="4"/>
      <c r="DK312" s="613"/>
      <c r="DL312" s="4"/>
      <c r="DM312" s="4"/>
      <c r="DN312" s="4"/>
      <c r="DO312" s="4"/>
      <c r="DP312" s="4"/>
      <c r="DQ312" s="618"/>
      <c r="DR312" s="4"/>
      <c r="DS312" s="4"/>
      <c r="DT312" s="4"/>
      <c r="DU312" s="4"/>
    </row>
    <row r="313" outlineLevel="2">
      <c r="A313" s="452"/>
      <c r="D313" s="701">
        <f t="shared" si="510"/>
        <v>1</v>
      </c>
      <c r="E313" s="712" t="str">
        <f t="shared" si="501"/>
        <v/>
      </c>
      <c r="F313" s="703" t="str">
        <f t="shared" si="486"/>
        <v>189912</v>
      </c>
      <c r="G313" s="704" t="str">
        <f t="shared" si="487"/>
        <v/>
      </c>
      <c r="H313" s="690" t="str">
        <f t="shared" si="488"/>
        <v/>
      </c>
      <c r="I313" s="713" t="str">
        <f t="shared" si="489"/>
        <v/>
      </c>
      <c r="J313" s="714" t="str">
        <f t="shared" si="490"/>
        <v/>
      </c>
      <c r="K313" s="707">
        <f t="shared" ref="K313:N313" si="716">if($F313="","",K$203/day(eomonth($E313,0)))</f>
        <v>0</v>
      </c>
      <c r="L313" s="707">
        <f t="shared" si="716"/>
        <v>0</v>
      </c>
      <c r="M313" s="707">
        <f t="shared" si="716"/>
        <v>0</v>
      </c>
      <c r="N313" s="707">
        <f t="shared" si="716"/>
        <v>0</v>
      </c>
      <c r="O313" s="715">
        <f t="shared" si="623"/>
        <v>110</v>
      </c>
      <c r="P313" s="710">
        <f t="shared" si="624"/>
        <v>55</v>
      </c>
      <c r="Q313" s="710">
        <f t="shared" si="625"/>
        <v>55</v>
      </c>
      <c r="R313" s="710">
        <f t="shared" ref="R313:U313" si="717">if(D313="","", if(R$275&gt;$E313,"",if(R$276&lt;$E313,"", if($D313=0,0, if($D313&lt;=$N$277,R$277,if($D313&lt;=$N$278,R$278,R$279))*if($O$267=$R$267,$S$267, $G313)))))</f>
        <v>55</v>
      </c>
      <c r="S313" s="711" t="str">
        <f t="shared" si="717"/>
        <v/>
      </c>
      <c r="T313" s="710">
        <f t="shared" si="717"/>
        <v>55</v>
      </c>
      <c r="U313" s="711" t="str">
        <f t="shared" si="717"/>
        <v/>
      </c>
      <c r="W313" s="710">
        <f t="shared" si="627"/>
        <v>68</v>
      </c>
      <c r="X313" s="710">
        <f t="shared" ref="X313:AC313" si="718">if(D313="","", if(P$275&gt;$E313,"",if(P$276&lt;$E313,"", if($D313=0,0, if($D313&lt;=$N$277,P$277,if($D313&lt;=$N$278,P$278,P$279))*if($O$267=$R$267,$V$267, $H313)))))</f>
        <v>34</v>
      </c>
      <c r="Y313" s="680" t="str">
        <f t="shared" si="718"/>
        <v/>
      </c>
      <c r="Z313" s="710">
        <f t="shared" si="718"/>
        <v>34</v>
      </c>
      <c r="AA313" s="680" t="str">
        <f t="shared" si="718"/>
        <v/>
      </c>
      <c r="AB313" s="680" t="str">
        <f t="shared" si="718"/>
        <v/>
      </c>
      <c r="AC313" s="680" t="str">
        <f t="shared" si="718"/>
        <v/>
      </c>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49"/>
      <c r="BP313" s="446" t="s">
        <v>2</v>
      </c>
      <c r="BQ313" s="451"/>
      <c r="BR313" s="4"/>
      <c r="BS313" s="472" t="str">
        <f t="shared" ref="BS313:BT313" si="719">I388</f>
        <v/>
      </c>
      <c r="BT313" s="454" t="str">
        <f t="shared" si="719"/>
        <v/>
      </c>
      <c r="BU313" s="555">
        <f t="shared" ref="BU313:CI313" si="720">O388</f>
        <v>110</v>
      </c>
      <c r="BV313" s="555">
        <f t="shared" si="720"/>
        <v>55</v>
      </c>
      <c r="BW313" s="555">
        <f t="shared" si="720"/>
        <v>55</v>
      </c>
      <c r="BX313" s="555">
        <f t="shared" si="720"/>
        <v>55</v>
      </c>
      <c r="BY313" s="454" t="str">
        <f t="shared" si="720"/>
        <v/>
      </c>
      <c r="BZ313" s="555">
        <f t="shared" si="720"/>
        <v>55</v>
      </c>
      <c r="CA313" s="454" t="str">
        <f t="shared" si="720"/>
        <v/>
      </c>
      <c r="CB313" s="454" t="str">
        <f t="shared" si="720"/>
        <v/>
      </c>
      <c r="CC313" s="555">
        <f t="shared" si="720"/>
        <v>68</v>
      </c>
      <c r="CD313" s="555">
        <f t="shared" si="720"/>
        <v>34</v>
      </c>
      <c r="CE313" s="454" t="str">
        <f t="shared" si="720"/>
        <v/>
      </c>
      <c r="CF313" s="555">
        <f t="shared" si="720"/>
        <v>34</v>
      </c>
      <c r="CG313" s="454" t="str">
        <f t="shared" si="720"/>
        <v/>
      </c>
      <c r="CH313" s="454" t="str">
        <f t="shared" si="720"/>
        <v/>
      </c>
      <c r="CI313" s="454" t="str">
        <f t="shared" si="720"/>
        <v/>
      </c>
      <c r="CJ313" s="2">
        <f t="shared" ref="CJ313:CK313" si="721">D388</f>
        <v>1</v>
      </c>
      <c r="CK313" s="529" t="str">
        <f t="shared" si="721"/>
        <v/>
      </c>
      <c r="CL313" s="556" t="str">
        <f t="shared" si="209"/>
        <v/>
      </c>
      <c r="CM313" s="4"/>
      <c r="CN313" s="613"/>
      <c r="CO313" s="4"/>
      <c r="CP313" s="4"/>
      <c r="CQ313" s="4"/>
      <c r="CR313" s="4"/>
      <c r="CS313" s="4"/>
      <c r="CT313" s="4"/>
      <c r="CU313" s="4"/>
      <c r="CV313" s="454"/>
      <c r="CW313" s="4"/>
      <c r="CX313" s="4"/>
      <c r="CY313" s="4"/>
      <c r="CZ313" s="4"/>
      <c r="DA313" s="4"/>
      <c r="DB313" s="618"/>
      <c r="DC313" s="4"/>
      <c r="DD313" s="613"/>
      <c r="DE313" s="4"/>
      <c r="DF313" s="4"/>
      <c r="DG313" s="4"/>
      <c r="DH313" s="4"/>
      <c r="DI313" s="618"/>
      <c r="DJ313" s="4"/>
      <c r="DK313" s="613"/>
      <c r="DL313" s="4"/>
      <c r="DM313" s="4"/>
      <c r="DN313" s="4"/>
      <c r="DO313" s="4"/>
      <c r="DP313" s="4"/>
      <c r="DQ313" s="618"/>
      <c r="DR313" s="4"/>
      <c r="DS313" s="4"/>
      <c r="DT313" s="4"/>
      <c r="DU313" s="4"/>
    </row>
    <row r="314" outlineLevel="2">
      <c r="A314" s="452"/>
      <c r="D314" s="701">
        <f t="shared" si="510"/>
        <v>1</v>
      </c>
      <c r="E314" s="712" t="str">
        <f t="shared" si="501"/>
        <v/>
      </c>
      <c r="F314" s="703" t="str">
        <f t="shared" si="486"/>
        <v>189912</v>
      </c>
      <c r="G314" s="704" t="str">
        <f t="shared" si="487"/>
        <v/>
      </c>
      <c r="H314" s="690" t="str">
        <f t="shared" si="488"/>
        <v/>
      </c>
      <c r="I314" s="713" t="str">
        <f t="shared" si="489"/>
        <v/>
      </c>
      <c r="J314" s="714" t="str">
        <f t="shared" si="490"/>
        <v/>
      </c>
      <c r="K314" s="707">
        <f t="shared" ref="K314:N314" si="722">if($F314="","",K$203/day(eomonth($E314,0)))</f>
        <v>0</v>
      </c>
      <c r="L314" s="707">
        <f t="shared" si="722"/>
        <v>0</v>
      </c>
      <c r="M314" s="707">
        <f t="shared" si="722"/>
        <v>0</v>
      </c>
      <c r="N314" s="707">
        <f t="shared" si="722"/>
        <v>0</v>
      </c>
      <c r="O314" s="715">
        <f t="shared" si="623"/>
        <v>110</v>
      </c>
      <c r="P314" s="710">
        <f t="shared" si="624"/>
        <v>55</v>
      </c>
      <c r="Q314" s="710">
        <f t="shared" si="625"/>
        <v>55</v>
      </c>
      <c r="R314" s="710">
        <f t="shared" ref="R314:U314" si="723">if(D314="","", if(R$275&gt;$E314,"",if(R$276&lt;$E314,"", if($D314=0,0, if($D314&lt;=$N$277,R$277,if($D314&lt;=$N$278,R$278,R$279))*if($O$267=$R$267,$S$267, $G314)))))</f>
        <v>55</v>
      </c>
      <c r="S314" s="711" t="str">
        <f t="shared" si="723"/>
        <v/>
      </c>
      <c r="T314" s="710">
        <f t="shared" si="723"/>
        <v>55</v>
      </c>
      <c r="U314" s="711" t="str">
        <f t="shared" si="723"/>
        <v/>
      </c>
      <c r="W314" s="710">
        <f t="shared" si="627"/>
        <v>68</v>
      </c>
      <c r="X314" s="710">
        <f t="shared" ref="X314:AC314" si="724">if(D314="","", if(P$275&gt;$E314,"",if(P$276&lt;$E314,"", if($D314=0,0, if($D314&lt;=$N$277,P$277,if($D314&lt;=$N$278,P$278,P$279))*if($O$267=$R$267,$V$267, $H314)))))</f>
        <v>34</v>
      </c>
      <c r="Y314" s="680" t="str">
        <f t="shared" si="724"/>
        <v/>
      </c>
      <c r="Z314" s="710">
        <f t="shared" si="724"/>
        <v>34</v>
      </c>
      <c r="AA314" s="680" t="str">
        <f t="shared" si="724"/>
        <v/>
      </c>
      <c r="AB314" s="680" t="str">
        <f t="shared" si="724"/>
        <v/>
      </c>
      <c r="AC314" s="680" t="str">
        <f t="shared" si="724"/>
        <v/>
      </c>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49"/>
      <c r="BP314" s="446" t="s">
        <v>2</v>
      </c>
      <c r="BQ314" s="451"/>
      <c r="BR314" s="4"/>
      <c r="BS314" s="472" t="str">
        <f t="shared" ref="BS314:BT314" si="725">I389</f>
        <v/>
      </c>
      <c r="BT314" s="454" t="str">
        <f t="shared" si="725"/>
        <v/>
      </c>
      <c r="BU314" s="555">
        <f t="shared" ref="BU314:CI314" si="726">O389</f>
        <v>110</v>
      </c>
      <c r="BV314" s="555">
        <f t="shared" si="726"/>
        <v>55</v>
      </c>
      <c r="BW314" s="555">
        <f t="shared" si="726"/>
        <v>55</v>
      </c>
      <c r="BX314" s="555">
        <f t="shared" si="726"/>
        <v>55</v>
      </c>
      <c r="BY314" s="454" t="str">
        <f t="shared" si="726"/>
        <v/>
      </c>
      <c r="BZ314" s="555">
        <f t="shared" si="726"/>
        <v>55</v>
      </c>
      <c r="CA314" s="454" t="str">
        <f t="shared" si="726"/>
        <v/>
      </c>
      <c r="CB314" s="454" t="str">
        <f t="shared" si="726"/>
        <v/>
      </c>
      <c r="CC314" s="555">
        <f t="shared" si="726"/>
        <v>68</v>
      </c>
      <c r="CD314" s="555">
        <f t="shared" si="726"/>
        <v>34</v>
      </c>
      <c r="CE314" s="454" t="str">
        <f t="shared" si="726"/>
        <v/>
      </c>
      <c r="CF314" s="555">
        <f t="shared" si="726"/>
        <v>34</v>
      </c>
      <c r="CG314" s="454" t="str">
        <f t="shared" si="726"/>
        <v/>
      </c>
      <c r="CH314" s="454" t="str">
        <f t="shared" si="726"/>
        <v/>
      </c>
      <c r="CI314" s="454" t="str">
        <f t="shared" si="726"/>
        <v/>
      </c>
      <c r="CJ314" s="2">
        <f t="shared" ref="CJ314:CK314" si="727">D389</f>
        <v>1</v>
      </c>
      <c r="CK314" s="529" t="str">
        <f t="shared" si="727"/>
        <v/>
      </c>
      <c r="CL314" s="556" t="str">
        <f t="shared" si="209"/>
        <v/>
      </c>
      <c r="CM314" s="4"/>
      <c r="CN314" s="613"/>
      <c r="CO314" s="4"/>
      <c r="CP314" s="4"/>
      <c r="CQ314" s="4"/>
      <c r="CR314" s="4"/>
      <c r="CS314" s="4"/>
      <c r="CT314" s="4"/>
      <c r="CU314" s="4"/>
      <c r="CV314" s="454"/>
      <c r="CW314" s="4"/>
      <c r="CX314" s="4"/>
      <c r="CY314" s="4"/>
      <c r="CZ314" s="4"/>
      <c r="DA314" s="4"/>
      <c r="DB314" s="618"/>
      <c r="DC314" s="4"/>
      <c r="DD314" s="613"/>
      <c r="DE314" s="4"/>
      <c r="DF314" s="4"/>
      <c r="DG314" s="4"/>
      <c r="DH314" s="4"/>
      <c r="DI314" s="618"/>
      <c r="DJ314" s="4"/>
      <c r="DK314" s="613"/>
      <c r="DL314" s="4"/>
      <c r="DM314" s="4"/>
      <c r="DN314" s="4"/>
      <c r="DO314" s="4"/>
      <c r="DP314" s="4"/>
      <c r="DQ314" s="618"/>
      <c r="DR314" s="4"/>
      <c r="DS314" s="4"/>
      <c r="DT314" s="4"/>
      <c r="DU314" s="4"/>
    </row>
    <row r="315" outlineLevel="2">
      <c r="A315" s="452"/>
      <c r="D315" s="701">
        <f t="shared" si="510"/>
        <v>1</v>
      </c>
      <c r="E315" s="712" t="str">
        <f t="shared" si="501"/>
        <v/>
      </c>
      <c r="F315" s="703" t="str">
        <f t="shared" si="486"/>
        <v>189912</v>
      </c>
      <c r="G315" s="704" t="str">
        <f t="shared" si="487"/>
        <v/>
      </c>
      <c r="H315" s="690" t="str">
        <f t="shared" si="488"/>
        <v/>
      </c>
      <c r="I315" s="713" t="str">
        <f t="shared" si="489"/>
        <v/>
      </c>
      <c r="J315" s="714" t="str">
        <f t="shared" si="490"/>
        <v/>
      </c>
      <c r="K315" s="707">
        <f t="shared" ref="K315:N315" si="728">if($F315="","",K$203/day(eomonth($E315,0)))</f>
        <v>0</v>
      </c>
      <c r="L315" s="707">
        <f t="shared" si="728"/>
        <v>0</v>
      </c>
      <c r="M315" s="707">
        <f t="shared" si="728"/>
        <v>0</v>
      </c>
      <c r="N315" s="707">
        <f t="shared" si="728"/>
        <v>0</v>
      </c>
      <c r="O315" s="715">
        <f t="shared" si="623"/>
        <v>110</v>
      </c>
      <c r="P315" s="710">
        <f t="shared" si="624"/>
        <v>55</v>
      </c>
      <c r="Q315" s="710">
        <f t="shared" si="625"/>
        <v>55</v>
      </c>
      <c r="R315" s="710">
        <f t="shared" ref="R315:U315" si="729">if(D315="","", if(R$275&gt;$E315,"",if(R$276&lt;$E315,"", if($D315=0,0, if($D315&lt;=$N$277,R$277,if($D315&lt;=$N$278,R$278,R$279))*if($O$267=$R$267,$S$267, $G315)))))</f>
        <v>55</v>
      </c>
      <c r="S315" s="711" t="str">
        <f t="shared" si="729"/>
        <v/>
      </c>
      <c r="T315" s="710">
        <f t="shared" si="729"/>
        <v>55</v>
      </c>
      <c r="U315" s="711" t="str">
        <f t="shared" si="729"/>
        <v/>
      </c>
      <c r="W315" s="710">
        <f t="shared" si="627"/>
        <v>68</v>
      </c>
      <c r="X315" s="710">
        <f t="shared" ref="X315:AC315" si="730">if(D315="","", if(P$275&gt;$E315,"",if(P$276&lt;$E315,"", if($D315=0,0, if($D315&lt;=$N$277,P$277,if($D315&lt;=$N$278,P$278,P$279))*if($O$267=$R$267,$V$267, $H315)))))</f>
        <v>34</v>
      </c>
      <c r="Y315" s="680" t="str">
        <f t="shared" si="730"/>
        <v/>
      </c>
      <c r="Z315" s="710">
        <f t="shared" si="730"/>
        <v>34</v>
      </c>
      <c r="AA315" s="680" t="str">
        <f t="shared" si="730"/>
        <v/>
      </c>
      <c r="AB315" s="680" t="str">
        <f t="shared" si="730"/>
        <v/>
      </c>
      <c r="AC315" s="680" t="str">
        <f t="shared" si="730"/>
        <v/>
      </c>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49"/>
      <c r="BP315" s="446" t="s">
        <v>2</v>
      </c>
      <c r="BQ315" s="451"/>
      <c r="BR315" s="4"/>
      <c r="BS315" s="472" t="str">
        <f t="shared" ref="BS315:BT315" si="731">I390</f>
        <v/>
      </c>
      <c r="BT315" s="454" t="str">
        <f t="shared" si="731"/>
        <v/>
      </c>
      <c r="BU315" s="555">
        <f t="shared" ref="BU315:CI315" si="732">O390</f>
        <v>110</v>
      </c>
      <c r="BV315" s="555">
        <f t="shared" si="732"/>
        <v>55</v>
      </c>
      <c r="BW315" s="555">
        <f t="shared" si="732"/>
        <v>55</v>
      </c>
      <c r="BX315" s="555">
        <f t="shared" si="732"/>
        <v>55</v>
      </c>
      <c r="BY315" s="454" t="str">
        <f t="shared" si="732"/>
        <v/>
      </c>
      <c r="BZ315" s="555">
        <f t="shared" si="732"/>
        <v>55</v>
      </c>
      <c r="CA315" s="454" t="str">
        <f t="shared" si="732"/>
        <v/>
      </c>
      <c r="CB315" s="454" t="str">
        <f t="shared" si="732"/>
        <v/>
      </c>
      <c r="CC315" s="555">
        <f t="shared" si="732"/>
        <v>68</v>
      </c>
      <c r="CD315" s="555">
        <f t="shared" si="732"/>
        <v>34</v>
      </c>
      <c r="CE315" s="454" t="str">
        <f t="shared" si="732"/>
        <v/>
      </c>
      <c r="CF315" s="555">
        <f t="shared" si="732"/>
        <v>34</v>
      </c>
      <c r="CG315" s="454" t="str">
        <f t="shared" si="732"/>
        <v/>
      </c>
      <c r="CH315" s="454" t="str">
        <f t="shared" si="732"/>
        <v/>
      </c>
      <c r="CI315" s="454" t="str">
        <f t="shared" si="732"/>
        <v/>
      </c>
      <c r="CJ315" s="2">
        <f t="shared" ref="CJ315:CK315" si="733">D390</f>
        <v>1</v>
      </c>
      <c r="CK315" s="529" t="str">
        <f t="shared" si="733"/>
        <v/>
      </c>
      <c r="CL315" s="556" t="str">
        <f t="shared" si="209"/>
        <v/>
      </c>
      <c r="CM315" s="4"/>
      <c r="CN315" s="613"/>
      <c r="CO315" s="4"/>
      <c r="CP315" s="4"/>
      <c r="CQ315" s="4"/>
      <c r="CR315" s="4"/>
      <c r="CS315" s="4"/>
      <c r="CT315" s="4"/>
      <c r="CU315" s="4"/>
      <c r="CV315" s="454"/>
      <c r="CW315" s="4"/>
      <c r="CX315" s="4"/>
      <c r="CY315" s="4"/>
      <c r="CZ315" s="4"/>
      <c r="DA315" s="4"/>
      <c r="DB315" s="618"/>
      <c r="DC315" s="4"/>
      <c r="DD315" s="613"/>
      <c r="DE315" s="4"/>
      <c r="DF315" s="4"/>
      <c r="DG315" s="4"/>
      <c r="DH315" s="4"/>
      <c r="DI315" s="618"/>
      <c r="DJ315" s="4"/>
      <c r="DK315" s="613"/>
      <c r="DL315" s="4"/>
      <c r="DM315" s="4"/>
      <c r="DN315" s="4"/>
      <c r="DO315" s="4"/>
      <c r="DP315" s="4"/>
      <c r="DQ315" s="618"/>
      <c r="DR315" s="4"/>
      <c r="DS315" s="4"/>
      <c r="DT315" s="4"/>
      <c r="DU315" s="4"/>
    </row>
    <row r="316" outlineLevel="2">
      <c r="A316" s="452"/>
      <c r="D316" s="701">
        <f t="shared" si="510"/>
        <v>1</v>
      </c>
      <c r="E316" s="712" t="str">
        <f t="shared" si="501"/>
        <v/>
      </c>
      <c r="F316" s="703" t="str">
        <f t="shared" si="486"/>
        <v>189912</v>
      </c>
      <c r="G316" s="704" t="str">
        <f t="shared" si="487"/>
        <v/>
      </c>
      <c r="H316" s="690" t="str">
        <f t="shared" si="488"/>
        <v/>
      </c>
      <c r="I316" s="713" t="str">
        <f t="shared" si="489"/>
        <v/>
      </c>
      <c r="J316" s="714" t="str">
        <f t="shared" si="490"/>
        <v/>
      </c>
      <c r="K316" s="707">
        <f t="shared" ref="K316:N316" si="734">if($F316="","",K$203/day(eomonth($E316,0)))</f>
        <v>0</v>
      </c>
      <c r="L316" s="707">
        <f t="shared" si="734"/>
        <v>0</v>
      </c>
      <c r="M316" s="707">
        <f t="shared" si="734"/>
        <v>0</v>
      </c>
      <c r="N316" s="707">
        <f t="shared" si="734"/>
        <v>0</v>
      </c>
      <c r="O316" s="715">
        <f t="shared" si="623"/>
        <v>110</v>
      </c>
      <c r="P316" s="710">
        <f t="shared" si="624"/>
        <v>55</v>
      </c>
      <c r="Q316" s="710">
        <f t="shared" si="625"/>
        <v>55</v>
      </c>
      <c r="R316" s="710">
        <f t="shared" ref="R316:U316" si="735">if(D316="","", if(R$275&gt;$E316,"",if(R$276&lt;$E316,"", if($D316=0,0, if($D316&lt;=$N$277,R$277,if($D316&lt;=$N$278,R$278,R$279))*if($O$267=$R$267,$S$267, $G316)))))</f>
        <v>55</v>
      </c>
      <c r="S316" s="711" t="str">
        <f t="shared" si="735"/>
        <v/>
      </c>
      <c r="T316" s="710">
        <f t="shared" si="735"/>
        <v>55</v>
      </c>
      <c r="U316" s="711" t="str">
        <f t="shared" si="735"/>
        <v/>
      </c>
      <c r="W316" s="710">
        <f t="shared" si="627"/>
        <v>68</v>
      </c>
      <c r="X316" s="710">
        <f t="shared" ref="X316:AC316" si="736">if(D316="","", if(P$275&gt;$E316,"",if(P$276&lt;$E316,"", if($D316=0,0, if($D316&lt;=$N$277,P$277,if($D316&lt;=$N$278,P$278,P$279))*if($O$267=$R$267,$V$267, $H316)))))</f>
        <v>34</v>
      </c>
      <c r="Y316" s="680" t="str">
        <f t="shared" si="736"/>
        <v/>
      </c>
      <c r="Z316" s="710">
        <f t="shared" si="736"/>
        <v>34</v>
      </c>
      <c r="AA316" s="680" t="str">
        <f t="shared" si="736"/>
        <v/>
      </c>
      <c r="AB316" s="680" t="str">
        <f t="shared" si="736"/>
        <v/>
      </c>
      <c r="AC316" s="680" t="str">
        <f t="shared" si="736"/>
        <v/>
      </c>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49"/>
      <c r="BP316" s="446" t="s">
        <v>2</v>
      </c>
      <c r="BQ316" s="451"/>
      <c r="BR316" s="4"/>
      <c r="BS316" s="472" t="str">
        <f t="shared" ref="BS316:BT316" si="737">I391</f>
        <v/>
      </c>
      <c r="BT316" s="454" t="str">
        <f t="shared" si="737"/>
        <v/>
      </c>
      <c r="BU316" s="555">
        <f t="shared" ref="BU316:CI316" si="738">O391</f>
        <v>110</v>
      </c>
      <c r="BV316" s="555">
        <f t="shared" si="738"/>
        <v>55</v>
      </c>
      <c r="BW316" s="555">
        <f t="shared" si="738"/>
        <v>55</v>
      </c>
      <c r="BX316" s="555">
        <f t="shared" si="738"/>
        <v>55</v>
      </c>
      <c r="BY316" s="454" t="str">
        <f t="shared" si="738"/>
        <v/>
      </c>
      <c r="BZ316" s="555">
        <f t="shared" si="738"/>
        <v>55</v>
      </c>
      <c r="CA316" s="454" t="str">
        <f t="shared" si="738"/>
        <v/>
      </c>
      <c r="CB316" s="454" t="str">
        <f t="shared" si="738"/>
        <v/>
      </c>
      <c r="CC316" s="555">
        <f t="shared" si="738"/>
        <v>68</v>
      </c>
      <c r="CD316" s="555">
        <f t="shared" si="738"/>
        <v>34</v>
      </c>
      <c r="CE316" s="454" t="str">
        <f t="shared" si="738"/>
        <v/>
      </c>
      <c r="CF316" s="555">
        <f t="shared" si="738"/>
        <v>34</v>
      </c>
      <c r="CG316" s="454" t="str">
        <f t="shared" si="738"/>
        <v/>
      </c>
      <c r="CH316" s="454" t="str">
        <f t="shared" si="738"/>
        <v/>
      </c>
      <c r="CI316" s="454" t="str">
        <f t="shared" si="738"/>
        <v/>
      </c>
      <c r="CJ316" s="2">
        <f t="shared" ref="CJ316:CK316" si="739">D391</f>
        <v>1</v>
      </c>
      <c r="CK316" s="529" t="str">
        <f t="shared" si="739"/>
        <v/>
      </c>
      <c r="CL316" s="556" t="str">
        <f t="shared" si="209"/>
        <v/>
      </c>
      <c r="CM316" s="4"/>
      <c r="CN316" s="613"/>
      <c r="CO316" s="4"/>
      <c r="CP316" s="4"/>
      <c r="CQ316" s="4"/>
      <c r="CR316" s="4"/>
      <c r="CS316" s="4"/>
      <c r="CT316" s="4"/>
      <c r="CU316" s="4"/>
      <c r="CV316" s="454"/>
      <c r="CW316" s="4"/>
      <c r="CX316" s="4"/>
      <c r="CY316" s="4"/>
      <c r="CZ316" s="4"/>
      <c r="DA316" s="4"/>
      <c r="DB316" s="618"/>
      <c r="DC316" s="4"/>
      <c r="DD316" s="613"/>
      <c r="DE316" s="4"/>
      <c r="DF316" s="4"/>
      <c r="DG316" s="4"/>
      <c r="DH316" s="4"/>
      <c r="DI316" s="618"/>
      <c r="DJ316" s="4"/>
      <c r="DK316" s="613"/>
      <c r="DL316" s="4"/>
      <c r="DM316" s="4"/>
      <c r="DN316" s="4"/>
      <c r="DO316" s="4"/>
      <c r="DP316" s="4"/>
      <c r="DQ316" s="618"/>
      <c r="DR316" s="4"/>
      <c r="DS316" s="4"/>
      <c r="DT316" s="4"/>
      <c r="DU316" s="4"/>
    </row>
    <row r="317" outlineLevel="2">
      <c r="A317" s="452"/>
      <c r="D317" s="701">
        <f t="shared" si="510"/>
        <v>1</v>
      </c>
      <c r="E317" s="712" t="str">
        <f t="shared" si="501"/>
        <v/>
      </c>
      <c r="F317" s="703" t="str">
        <f t="shared" si="486"/>
        <v>189912</v>
      </c>
      <c r="G317" s="704" t="str">
        <f t="shared" si="487"/>
        <v/>
      </c>
      <c r="H317" s="690" t="str">
        <f t="shared" si="488"/>
        <v/>
      </c>
      <c r="I317" s="713" t="str">
        <f t="shared" si="489"/>
        <v/>
      </c>
      <c r="J317" s="714" t="str">
        <f t="shared" si="490"/>
        <v/>
      </c>
      <c r="K317" s="707">
        <f t="shared" ref="K317:N317" si="740">if($F317="","",K$203/day(eomonth($E317,0)))</f>
        <v>0</v>
      </c>
      <c r="L317" s="707">
        <f t="shared" si="740"/>
        <v>0</v>
      </c>
      <c r="M317" s="707">
        <f t="shared" si="740"/>
        <v>0</v>
      </c>
      <c r="N317" s="707">
        <f t="shared" si="740"/>
        <v>0</v>
      </c>
      <c r="O317" s="715">
        <f t="shared" si="623"/>
        <v>110</v>
      </c>
      <c r="P317" s="710">
        <f t="shared" si="624"/>
        <v>55</v>
      </c>
      <c r="Q317" s="710">
        <f t="shared" si="625"/>
        <v>55</v>
      </c>
      <c r="R317" s="710">
        <f t="shared" ref="R317:U317" si="741">if(D317="","", if(R$275&gt;$E317,"",if(R$276&lt;$E317,"", if($D317=0,0, if($D317&lt;=$N$277,R$277,if($D317&lt;=$N$278,R$278,R$279))*if($O$267=$R$267,$S$267, $G317)))))</f>
        <v>55</v>
      </c>
      <c r="S317" s="711" t="str">
        <f t="shared" si="741"/>
        <v/>
      </c>
      <c r="T317" s="710">
        <f t="shared" si="741"/>
        <v>55</v>
      </c>
      <c r="U317" s="711" t="str">
        <f t="shared" si="741"/>
        <v/>
      </c>
      <c r="W317" s="710">
        <f t="shared" si="627"/>
        <v>68</v>
      </c>
      <c r="X317" s="710">
        <f t="shared" ref="X317:AC317" si="742">if(D317="","", if(P$275&gt;$E317,"",if(P$276&lt;$E317,"", if($D317=0,0, if($D317&lt;=$N$277,P$277,if($D317&lt;=$N$278,P$278,P$279))*if($O$267=$R$267,$V$267, $H317)))))</f>
        <v>34</v>
      </c>
      <c r="Y317" s="680" t="str">
        <f t="shared" si="742"/>
        <v/>
      </c>
      <c r="Z317" s="710">
        <f t="shared" si="742"/>
        <v>34</v>
      </c>
      <c r="AA317" s="680" t="str">
        <f t="shared" si="742"/>
        <v/>
      </c>
      <c r="AB317" s="680" t="str">
        <f t="shared" si="742"/>
        <v/>
      </c>
      <c r="AC317" s="680" t="str">
        <f t="shared" si="742"/>
        <v/>
      </c>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49"/>
      <c r="BP317" s="446" t="s">
        <v>2</v>
      </c>
      <c r="BQ317" s="451"/>
      <c r="BR317" s="4"/>
      <c r="BS317" s="472" t="str">
        <f t="shared" ref="BS317:BT317" si="743">I392</f>
        <v/>
      </c>
      <c r="BT317" s="454" t="str">
        <f t="shared" si="743"/>
        <v/>
      </c>
      <c r="BU317" s="555">
        <f t="shared" ref="BU317:CI317" si="744">O392</f>
        <v>110</v>
      </c>
      <c r="BV317" s="555">
        <f t="shared" si="744"/>
        <v>55</v>
      </c>
      <c r="BW317" s="555">
        <f t="shared" si="744"/>
        <v>55</v>
      </c>
      <c r="BX317" s="555">
        <f t="shared" si="744"/>
        <v>55</v>
      </c>
      <c r="BY317" s="454" t="str">
        <f t="shared" si="744"/>
        <v/>
      </c>
      <c r="BZ317" s="555">
        <f t="shared" si="744"/>
        <v>55</v>
      </c>
      <c r="CA317" s="454" t="str">
        <f t="shared" si="744"/>
        <v/>
      </c>
      <c r="CB317" s="454" t="str">
        <f t="shared" si="744"/>
        <v/>
      </c>
      <c r="CC317" s="555">
        <f t="shared" si="744"/>
        <v>68</v>
      </c>
      <c r="CD317" s="555">
        <f t="shared" si="744"/>
        <v>34</v>
      </c>
      <c r="CE317" s="454" t="str">
        <f t="shared" si="744"/>
        <v/>
      </c>
      <c r="CF317" s="555">
        <f t="shared" si="744"/>
        <v>34</v>
      </c>
      <c r="CG317" s="454" t="str">
        <f t="shared" si="744"/>
        <v/>
      </c>
      <c r="CH317" s="454" t="str">
        <f t="shared" si="744"/>
        <v/>
      </c>
      <c r="CI317" s="454" t="str">
        <f t="shared" si="744"/>
        <v/>
      </c>
      <c r="CJ317" s="2">
        <f t="shared" ref="CJ317:CK317" si="745">D392</f>
        <v>1</v>
      </c>
      <c r="CK317" s="529" t="str">
        <f t="shared" si="745"/>
        <v/>
      </c>
      <c r="CL317" s="556" t="str">
        <f t="shared" si="209"/>
        <v/>
      </c>
      <c r="CM317" s="4"/>
      <c r="CN317" s="613"/>
      <c r="CO317" s="4"/>
      <c r="CP317" s="4"/>
      <c r="CQ317" s="4"/>
      <c r="CR317" s="4"/>
      <c r="CS317" s="4"/>
      <c r="CT317" s="4"/>
      <c r="CU317" s="4"/>
      <c r="CV317" s="454"/>
      <c r="CW317" s="4"/>
      <c r="CX317" s="4"/>
      <c r="CY317" s="4"/>
      <c r="CZ317" s="4"/>
      <c r="DA317" s="4"/>
      <c r="DB317" s="618"/>
      <c r="DC317" s="4"/>
      <c r="DD317" s="613"/>
      <c r="DE317" s="4"/>
      <c r="DF317" s="4"/>
      <c r="DG317" s="4"/>
      <c r="DH317" s="4"/>
      <c r="DI317" s="618"/>
      <c r="DJ317" s="4"/>
      <c r="DK317" s="613"/>
      <c r="DL317" s="4"/>
      <c r="DM317" s="4"/>
      <c r="DN317" s="4"/>
      <c r="DO317" s="4"/>
      <c r="DP317" s="4"/>
      <c r="DQ317" s="618"/>
      <c r="DR317" s="4"/>
      <c r="DS317" s="4"/>
      <c r="DT317" s="4"/>
      <c r="DU317" s="4"/>
    </row>
    <row r="318" outlineLevel="2">
      <c r="A318" s="452"/>
      <c r="D318" s="701">
        <f t="shared" si="510"/>
        <v>1</v>
      </c>
      <c r="E318" s="712" t="str">
        <f t="shared" si="501"/>
        <v/>
      </c>
      <c r="F318" s="703" t="str">
        <f t="shared" si="486"/>
        <v>189912</v>
      </c>
      <c r="G318" s="704" t="str">
        <f t="shared" si="487"/>
        <v/>
      </c>
      <c r="H318" s="690" t="str">
        <f t="shared" si="488"/>
        <v/>
      </c>
      <c r="I318" s="713" t="str">
        <f t="shared" si="489"/>
        <v/>
      </c>
      <c r="J318" s="714" t="str">
        <f t="shared" si="490"/>
        <v/>
      </c>
      <c r="K318" s="707">
        <f t="shared" ref="K318:N318" si="746">if($F318="","",K$203/day(eomonth($E318,0)))</f>
        <v>0</v>
      </c>
      <c r="L318" s="707">
        <f t="shared" si="746"/>
        <v>0</v>
      </c>
      <c r="M318" s="707">
        <f t="shared" si="746"/>
        <v>0</v>
      </c>
      <c r="N318" s="707">
        <f t="shared" si="746"/>
        <v>0</v>
      </c>
      <c r="O318" s="715">
        <f t="shared" si="623"/>
        <v>110</v>
      </c>
      <c r="P318" s="710">
        <f t="shared" si="624"/>
        <v>55</v>
      </c>
      <c r="Q318" s="710">
        <f t="shared" si="625"/>
        <v>55</v>
      </c>
      <c r="R318" s="710">
        <f t="shared" ref="R318:U318" si="747">if(D318="","", if(R$275&gt;$E318,"",if(R$276&lt;$E318,"", if($D318=0,0, if($D318&lt;=$N$277,R$277,if($D318&lt;=$N$278,R$278,R$279))*if($O$267=$R$267,$S$267, $G318)))))</f>
        <v>55</v>
      </c>
      <c r="S318" s="711" t="str">
        <f t="shared" si="747"/>
        <v/>
      </c>
      <c r="T318" s="710">
        <f t="shared" si="747"/>
        <v>55</v>
      </c>
      <c r="U318" s="711" t="str">
        <f t="shared" si="747"/>
        <v/>
      </c>
      <c r="W318" s="710">
        <f t="shared" si="627"/>
        <v>68</v>
      </c>
      <c r="X318" s="710">
        <f t="shared" ref="X318:AC318" si="748">if(D318="","", if(P$275&gt;$E318,"",if(P$276&lt;$E318,"", if($D318=0,0, if($D318&lt;=$N$277,P$277,if($D318&lt;=$N$278,P$278,P$279))*if($O$267=$R$267,$V$267, $H318)))))</f>
        <v>34</v>
      </c>
      <c r="Y318" s="680" t="str">
        <f t="shared" si="748"/>
        <v/>
      </c>
      <c r="Z318" s="710">
        <f t="shared" si="748"/>
        <v>34</v>
      </c>
      <c r="AA318" s="680" t="str">
        <f t="shared" si="748"/>
        <v/>
      </c>
      <c r="AB318" s="680" t="str">
        <f t="shared" si="748"/>
        <v/>
      </c>
      <c r="AC318" s="680" t="str">
        <f t="shared" si="748"/>
        <v/>
      </c>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49"/>
      <c r="BP318" s="446" t="s">
        <v>2</v>
      </c>
      <c r="BQ318" s="451"/>
      <c r="BR318" s="4"/>
      <c r="BS318" s="472" t="str">
        <f t="shared" ref="BS318:BT318" si="749">I393</f>
        <v/>
      </c>
      <c r="BT318" s="454" t="str">
        <f t="shared" si="749"/>
        <v/>
      </c>
      <c r="BU318" s="555">
        <f t="shared" ref="BU318:CI318" si="750">O393</f>
        <v>110</v>
      </c>
      <c r="BV318" s="555">
        <f t="shared" si="750"/>
        <v>55</v>
      </c>
      <c r="BW318" s="555">
        <f t="shared" si="750"/>
        <v>55</v>
      </c>
      <c r="BX318" s="555">
        <f t="shared" si="750"/>
        <v>55</v>
      </c>
      <c r="BY318" s="454" t="str">
        <f t="shared" si="750"/>
        <v/>
      </c>
      <c r="BZ318" s="555">
        <f t="shared" si="750"/>
        <v>55</v>
      </c>
      <c r="CA318" s="454" t="str">
        <f t="shared" si="750"/>
        <v/>
      </c>
      <c r="CB318" s="454" t="str">
        <f t="shared" si="750"/>
        <v/>
      </c>
      <c r="CC318" s="555">
        <f t="shared" si="750"/>
        <v>68</v>
      </c>
      <c r="CD318" s="555">
        <f t="shared" si="750"/>
        <v>34</v>
      </c>
      <c r="CE318" s="454" t="str">
        <f t="shared" si="750"/>
        <v/>
      </c>
      <c r="CF318" s="555">
        <f t="shared" si="750"/>
        <v>34</v>
      </c>
      <c r="CG318" s="454" t="str">
        <f t="shared" si="750"/>
        <v/>
      </c>
      <c r="CH318" s="454" t="str">
        <f t="shared" si="750"/>
        <v/>
      </c>
      <c r="CI318" s="454" t="str">
        <f t="shared" si="750"/>
        <v/>
      </c>
      <c r="CJ318" s="2">
        <f t="shared" ref="CJ318:CK318" si="751">D393</f>
        <v>1</v>
      </c>
      <c r="CK318" s="529" t="str">
        <f t="shared" si="751"/>
        <v/>
      </c>
      <c r="CL318" s="556" t="str">
        <f t="shared" si="209"/>
        <v/>
      </c>
      <c r="CM318" s="4"/>
      <c r="CN318" s="613"/>
      <c r="CO318" s="4"/>
      <c r="CP318" s="4"/>
      <c r="CQ318" s="4"/>
      <c r="CR318" s="4"/>
      <c r="CS318" s="4"/>
      <c r="CT318" s="4"/>
      <c r="CU318" s="4"/>
      <c r="CV318" s="454"/>
      <c r="CW318" s="4"/>
      <c r="CX318" s="4"/>
      <c r="CY318" s="4"/>
      <c r="CZ318" s="4"/>
      <c r="DA318" s="4"/>
      <c r="DB318" s="618"/>
      <c r="DC318" s="4"/>
      <c r="DD318" s="613"/>
      <c r="DE318" s="4"/>
      <c r="DF318" s="4"/>
      <c r="DG318" s="4"/>
      <c r="DH318" s="4"/>
      <c r="DI318" s="618"/>
      <c r="DJ318" s="4"/>
      <c r="DK318" s="613"/>
      <c r="DL318" s="4"/>
      <c r="DM318" s="4"/>
      <c r="DN318" s="4"/>
      <c r="DO318" s="4"/>
      <c r="DP318" s="4"/>
      <c r="DQ318" s="618"/>
      <c r="DR318" s="4"/>
      <c r="DS318" s="4"/>
      <c r="DT318" s="4"/>
      <c r="DU318" s="4"/>
    </row>
    <row r="319" outlineLevel="2">
      <c r="A319" s="452"/>
      <c r="D319" s="701">
        <f t="shared" si="510"/>
        <v>1</v>
      </c>
      <c r="E319" s="712" t="str">
        <f t="shared" si="501"/>
        <v/>
      </c>
      <c r="F319" s="703" t="str">
        <f t="shared" si="486"/>
        <v>189912</v>
      </c>
      <c r="G319" s="704" t="str">
        <f t="shared" si="487"/>
        <v/>
      </c>
      <c r="H319" s="690" t="str">
        <f t="shared" si="488"/>
        <v/>
      </c>
      <c r="I319" s="713" t="str">
        <f t="shared" si="489"/>
        <v/>
      </c>
      <c r="J319" s="714" t="str">
        <f t="shared" si="490"/>
        <v/>
      </c>
      <c r="K319" s="707">
        <f t="shared" ref="K319:N319" si="752">if($F319="","",K$203/day(eomonth($E319,0)))</f>
        <v>0</v>
      </c>
      <c r="L319" s="707">
        <f t="shared" si="752"/>
        <v>0</v>
      </c>
      <c r="M319" s="707">
        <f t="shared" si="752"/>
        <v>0</v>
      </c>
      <c r="N319" s="707">
        <f t="shared" si="752"/>
        <v>0</v>
      </c>
      <c r="O319" s="715">
        <f t="shared" si="623"/>
        <v>110</v>
      </c>
      <c r="P319" s="710">
        <f t="shared" si="624"/>
        <v>55</v>
      </c>
      <c r="Q319" s="710">
        <f t="shared" si="625"/>
        <v>55</v>
      </c>
      <c r="R319" s="710">
        <f t="shared" ref="R319:U319" si="753">if(D319="","", if(R$275&gt;$E319,"",if(R$276&lt;$E319,"", if($D319=0,0, if($D319&lt;=$N$277,R$277,if($D319&lt;=$N$278,R$278,R$279))*if($O$267=$R$267,$S$267, $G319)))))</f>
        <v>55</v>
      </c>
      <c r="S319" s="711" t="str">
        <f t="shared" si="753"/>
        <v/>
      </c>
      <c r="T319" s="710">
        <f t="shared" si="753"/>
        <v>55</v>
      </c>
      <c r="U319" s="711" t="str">
        <f t="shared" si="753"/>
        <v/>
      </c>
      <c r="W319" s="710">
        <f t="shared" si="627"/>
        <v>68</v>
      </c>
      <c r="X319" s="710">
        <f t="shared" ref="X319:AC319" si="754">if(D319="","", if(P$275&gt;$E319,"",if(P$276&lt;$E319,"", if($D319=0,0, if($D319&lt;=$N$277,P$277,if($D319&lt;=$N$278,P$278,P$279))*if($O$267=$R$267,$V$267, $H319)))))</f>
        <v>34</v>
      </c>
      <c r="Y319" s="680" t="str">
        <f t="shared" si="754"/>
        <v/>
      </c>
      <c r="Z319" s="710">
        <f t="shared" si="754"/>
        <v>34</v>
      </c>
      <c r="AA319" s="680" t="str">
        <f t="shared" si="754"/>
        <v/>
      </c>
      <c r="AB319" s="680" t="str">
        <f t="shared" si="754"/>
        <v/>
      </c>
      <c r="AC319" s="680" t="str">
        <f t="shared" si="754"/>
        <v/>
      </c>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49"/>
      <c r="BP319" s="446" t="s">
        <v>2</v>
      </c>
      <c r="BQ319" s="451"/>
      <c r="BR319" s="4"/>
      <c r="BS319" s="472" t="str">
        <f t="shared" ref="BS319:BT319" si="755">I394</f>
        <v/>
      </c>
      <c r="BT319" s="454" t="str">
        <f t="shared" si="755"/>
        <v/>
      </c>
      <c r="BU319" s="555">
        <f t="shared" ref="BU319:CI319" si="756">O394</f>
        <v>110</v>
      </c>
      <c r="BV319" s="555">
        <f t="shared" si="756"/>
        <v>55</v>
      </c>
      <c r="BW319" s="555">
        <f t="shared" si="756"/>
        <v>55</v>
      </c>
      <c r="BX319" s="555">
        <f t="shared" si="756"/>
        <v>55</v>
      </c>
      <c r="BY319" s="454" t="str">
        <f t="shared" si="756"/>
        <v/>
      </c>
      <c r="BZ319" s="555">
        <f t="shared" si="756"/>
        <v>55</v>
      </c>
      <c r="CA319" s="454" t="str">
        <f t="shared" si="756"/>
        <v/>
      </c>
      <c r="CB319" s="454" t="str">
        <f t="shared" si="756"/>
        <v/>
      </c>
      <c r="CC319" s="555">
        <f t="shared" si="756"/>
        <v>68</v>
      </c>
      <c r="CD319" s="555">
        <f t="shared" si="756"/>
        <v>34</v>
      </c>
      <c r="CE319" s="454" t="str">
        <f t="shared" si="756"/>
        <v/>
      </c>
      <c r="CF319" s="555">
        <f t="shared" si="756"/>
        <v>34</v>
      </c>
      <c r="CG319" s="454" t="str">
        <f t="shared" si="756"/>
        <v/>
      </c>
      <c r="CH319" s="454" t="str">
        <f t="shared" si="756"/>
        <v/>
      </c>
      <c r="CI319" s="454" t="str">
        <f t="shared" si="756"/>
        <v/>
      </c>
      <c r="CJ319" s="2">
        <f t="shared" ref="CJ319:CK319" si="757">D394</f>
        <v>1</v>
      </c>
      <c r="CK319" s="529" t="str">
        <f t="shared" si="757"/>
        <v/>
      </c>
      <c r="CL319" s="556" t="str">
        <f t="shared" si="209"/>
        <v/>
      </c>
      <c r="CM319" s="4"/>
      <c r="CN319" s="613"/>
      <c r="CO319" s="4"/>
      <c r="CP319" s="4"/>
      <c r="CQ319" s="4"/>
      <c r="CR319" s="4"/>
      <c r="CS319" s="4"/>
      <c r="CT319" s="4"/>
      <c r="CU319" s="4"/>
      <c r="CV319" s="454"/>
      <c r="CW319" s="4"/>
      <c r="CX319" s="4"/>
      <c r="CY319" s="4"/>
      <c r="CZ319" s="4"/>
      <c r="DA319" s="4"/>
      <c r="DB319" s="618"/>
      <c r="DC319" s="4"/>
      <c r="DD319" s="613"/>
      <c r="DE319" s="4"/>
      <c r="DF319" s="4"/>
      <c r="DG319" s="4"/>
      <c r="DH319" s="4"/>
      <c r="DI319" s="618"/>
      <c r="DJ319" s="4"/>
      <c r="DK319" s="613"/>
      <c r="DL319" s="4"/>
      <c r="DM319" s="4"/>
      <c r="DN319" s="4"/>
      <c r="DO319" s="4"/>
      <c r="DP319" s="4"/>
      <c r="DQ319" s="618"/>
      <c r="DR319" s="4"/>
      <c r="DS319" s="4"/>
      <c r="DT319" s="4"/>
      <c r="DU319" s="4"/>
    </row>
    <row r="320" outlineLevel="2">
      <c r="A320" s="452"/>
      <c r="D320" s="701">
        <f t="shared" si="510"/>
        <v>1</v>
      </c>
      <c r="E320" s="712" t="str">
        <f t="shared" si="501"/>
        <v/>
      </c>
      <c r="F320" s="703" t="str">
        <f t="shared" si="486"/>
        <v>189912</v>
      </c>
      <c r="G320" s="704" t="str">
        <f t="shared" si="487"/>
        <v/>
      </c>
      <c r="H320" s="690" t="str">
        <f t="shared" si="488"/>
        <v/>
      </c>
      <c r="I320" s="713" t="str">
        <f t="shared" si="489"/>
        <v/>
      </c>
      <c r="J320" s="714" t="str">
        <f t="shared" si="490"/>
        <v/>
      </c>
      <c r="K320" s="707">
        <f t="shared" ref="K320:N320" si="758">if($F320="","",K$203/day(eomonth($E320,0)))</f>
        <v>0</v>
      </c>
      <c r="L320" s="707">
        <f t="shared" si="758"/>
        <v>0</v>
      </c>
      <c r="M320" s="707">
        <f t="shared" si="758"/>
        <v>0</v>
      </c>
      <c r="N320" s="707">
        <f t="shared" si="758"/>
        <v>0</v>
      </c>
      <c r="O320" s="715">
        <f t="shared" si="623"/>
        <v>110</v>
      </c>
      <c r="P320" s="710">
        <f t="shared" si="624"/>
        <v>55</v>
      </c>
      <c r="Q320" s="710">
        <f t="shared" si="625"/>
        <v>55</v>
      </c>
      <c r="R320" s="710">
        <f t="shared" ref="R320:U320" si="759">if(D320="","", if(R$275&gt;$E320,"",if(R$276&lt;$E320,"", if($D320=0,0, if($D320&lt;=$N$277,R$277,if($D320&lt;=$N$278,R$278,R$279))*if($O$267=$R$267,$S$267, $G320)))))</f>
        <v>55</v>
      </c>
      <c r="S320" s="711" t="str">
        <f t="shared" si="759"/>
        <v/>
      </c>
      <c r="T320" s="710">
        <f t="shared" si="759"/>
        <v>55</v>
      </c>
      <c r="U320" s="711" t="str">
        <f t="shared" si="759"/>
        <v/>
      </c>
      <c r="W320" s="710">
        <f t="shared" si="627"/>
        <v>68</v>
      </c>
      <c r="X320" s="710">
        <f t="shared" ref="X320:AC320" si="760">if(D320="","", if(P$275&gt;$E320,"",if(P$276&lt;$E320,"", if($D320=0,0, if($D320&lt;=$N$277,P$277,if($D320&lt;=$N$278,P$278,P$279))*if($O$267=$R$267,$V$267, $H320)))))</f>
        <v>34</v>
      </c>
      <c r="Y320" s="680" t="str">
        <f t="shared" si="760"/>
        <v/>
      </c>
      <c r="Z320" s="710">
        <f t="shared" si="760"/>
        <v>34</v>
      </c>
      <c r="AA320" s="680" t="str">
        <f t="shared" si="760"/>
        <v/>
      </c>
      <c r="AB320" s="680" t="str">
        <f t="shared" si="760"/>
        <v/>
      </c>
      <c r="AC320" s="680" t="str">
        <f t="shared" si="760"/>
        <v/>
      </c>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49"/>
      <c r="BP320" s="446" t="s">
        <v>2</v>
      </c>
      <c r="BQ320" s="451"/>
      <c r="BR320" s="4"/>
      <c r="BS320" s="472" t="str">
        <f t="shared" ref="BS320:BT320" si="761">I395</f>
        <v/>
      </c>
      <c r="BT320" s="454" t="str">
        <f t="shared" si="761"/>
        <v/>
      </c>
      <c r="BU320" s="555">
        <f t="shared" ref="BU320:CI320" si="762">O395</f>
        <v>110</v>
      </c>
      <c r="BV320" s="555">
        <f t="shared" si="762"/>
        <v>55</v>
      </c>
      <c r="BW320" s="555">
        <f t="shared" si="762"/>
        <v>55</v>
      </c>
      <c r="BX320" s="555">
        <f t="shared" si="762"/>
        <v>55</v>
      </c>
      <c r="BY320" s="454" t="str">
        <f t="shared" si="762"/>
        <v/>
      </c>
      <c r="BZ320" s="555">
        <f t="shared" si="762"/>
        <v>55</v>
      </c>
      <c r="CA320" s="454" t="str">
        <f t="shared" si="762"/>
        <v/>
      </c>
      <c r="CB320" s="454" t="str">
        <f t="shared" si="762"/>
        <v/>
      </c>
      <c r="CC320" s="555">
        <f t="shared" si="762"/>
        <v>68</v>
      </c>
      <c r="CD320" s="555">
        <f t="shared" si="762"/>
        <v>34</v>
      </c>
      <c r="CE320" s="454" t="str">
        <f t="shared" si="762"/>
        <v/>
      </c>
      <c r="CF320" s="555">
        <f t="shared" si="762"/>
        <v>34</v>
      </c>
      <c r="CG320" s="454" t="str">
        <f t="shared" si="762"/>
        <v/>
      </c>
      <c r="CH320" s="454" t="str">
        <f t="shared" si="762"/>
        <v/>
      </c>
      <c r="CI320" s="454" t="str">
        <f t="shared" si="762"/>
        <v/>
      </c>
      <c r="CJ320" s="2">
        <f t="shared" ref="CJ320:CK320" si="763">D395</f>
        <v>1</v>
      </c>
      <c r="CK320" s="529" t="str">
        <f t="shared" si="763"/>
        <v/>
      </c>
      <c r="CL320" s="556" t="str">
        <f t="shared" si="209"/>
        <v/>
      </c>
      <c r="CM320" s="4"/>
      <c r="CN320" s="613"/>
      <c r="CO320" s="4"/>
      <c r="CP320" s="4"/>
      <c r="CQ320" s="4"/>
      <c r="CR320" s="4"/>
      <c r="CS320" s="4"/>
      <c r="CT320" s="4"/>
      <c r="CU320" s="4"/>
      <c r="CV320" s="454"/>
      <c r="CW320" s="4"/>
      <c r="CX320" s="4"/>
      <c r="CY320" s="4"/>
      <c r="CZ320" s="4"/>
      <c r="DA320" s="4"/>
      <c r="DB320" s="618"/>
      <c r="DC320" s="4"/>
      <c r="DD320" s="613"/>
      <c r="DE320" s="4"/>
      <c r="DF320" s="4"/>
      <c r="DG320" s="4"/>
      <c r="DH320" s="4"/>
      <c r="DI320" s="618"/>
      <c r="DJ320" s="4"/>
      <c r="DK320" s="613"/>
      <c r="DL320" s="4"/>
      <c r="DM320" s="4"/>
      <c r="DN320" s="4"/>
      <c r="DO320" s="4"/>
      <c r="DP320" s="4"/>
      <c r="DQ320" s="618"/>
      <c r="DR320" s="4"/>
      <c r="DS320" s="4"/>
      <c r="DT320" s="4"/>
      <c r="DU320" s="4"/>
    </row>
    <row r="321" outlineLevel="2">
      <c r="A321" s="452"/>
      <c r="D321" s="701">
        <f t="shared" si="510"/>
        <v>1</v>
      </c>
      <c r="E321" s="712" t="str">
        <f t="shared" si="501"/>
        <v/>
      </c>
      <c r="F321" s="703" t="str">
        <f t="shared" si="486"/>
        <v>189912</v>
      </c>
      <c r="G321" s="704" t="str">
        <f t="shared" si="487"/>
        <v/>
      </c>
      <c r="H321" s="690" t="str">
        <f t="shared" si="488"/>
        <v/>
      </c>
      <c r="I321" s="713" t="str">
        <f t="shared" si="489"/>
        <v/>
      </c>
      <c r="J321" s="714" t="str">
        <f t="shared" si="490"/>
        <v/>
      </c>
      <c r="K321" s="707">
        <f t="shared" ref="K321:N321" si="764">if($F321="","",K$203/day(eomonth($E321,0)))</f>
        <v>0</v>
      </c>
      <c r="L321" s="707">
        <f t="shared" si="764"/>
        <v>0</v>
      </c>
      <c r="M321" s="707">
        <f t="shared" si="764"/>
        <v>0</v>
      </c>
      <c r="N321" s="707">
        <f t="shared" si="764"/>
        <v>0</v>
      </c>
      <c r="O321" s="715">
        <f t="shared" si="623"/>
        <v>110</v>
      </c>
      <c r="P321" s="710">
        <f t="shared" si="624"/>
        <v>55</v>
      </c>
      <c r="Q321" s="710">
        <f t="shared" si="625"/>
        <v>55</v>
      </c>
      <c r="R321" s="710">
        <f t="shared" ref="R321:U321" si="765">if(D321="","", if(R$275&gt;$E321,"",if(R$276&lt;$E321,"", if($D321=0,0, if($D321&lt;=$N$277,R$277,if($D321&lt;=$N$278,R$278,R$279))*if($O$267=$R$267,$S$267, $G321)))))</f>
        <v>55</v>
      </c>
      <c r="S321" s="711" t="str">
        <f t="shared" si="765"/>
        <v/>
      </c>
      <c r="T321" s="710">
        <f t="shared" si="765"/>
        <v>55</v>
      </c>
      <c r="U321" s="711" t="str">
        <f t="shared" si="765"/>
        <v/>
      </c>
      <c r="W321" s="710">
        <f t="shared" si="627"/>
        <v>68</v>
      </c>
      <c r="X321" s="710">
        <f t="shared" ref="X321:AC321" si="766">if(D321="","", if(P$275&gt;$E321,"",if(P$276&lt;$E321,"", if($D321=0,0, if($D321&lt;=$N$277,P$277,if($D321&lt;=$N$278,P$278,P$279))*if($O$267=$R$267,$V$267, $H321)))))</f>
        <v>34</v>
      </c>
      <c r="Y321" s="680" t="str">
        <f t="shared" si="766"/>
        <v/>
      </c>
      <c r="Z321" s="710">
        <f t="shared" si="766"/>
        <v>34</v>
      </c>
      <c r="AA321" s="680" t="str">
        <f t="shared" si="766"/>
        <v/>
      </c>
      <c r="AB321" s="680" t="str">
        <f t="shared" si="766"/>
        <v/>
      </c>
      <c r="AC321" s="680" t="str">
        <f t="shared" si="766"/>
        <v/>
      </c>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49"/>
      <c r="BP321" s="446" t="s">
        <v>2</v>
      </c>
      <c r="BQ321" s="451"/>
      <c r="BR321" s="4"/>
      <c r="BS321" s="472" t="str">
        <f t="shared" ref="BS321:BT321" si="767">I396</f>
        <v/>
      </c>
      <c r="BT321" s="454" t="str">
        <f t="shared" si="767"/>
        <v/>
      </c>
      <c r="BU321" s="555">
        <f t="shared" ref="BU321:CI321" si="768">O396</f>
        <v>110</v>
      </c>
      <c r="BV321" s="555">
        <f t="shared" si="768"/>
        <v>55</v>
      </c>
      <c r="BW321" s="555">
        <f t="shared" si="768"/>
        <v>55</v>
      </c>
      <c r="BX321" s="555">
        <f t="shared" si="768"/>
        <v>55</v>
      </c>
      <c r="BY321" s="454" t="str">
        <f t="shared" si="768"/>
        <v/>
      </c>
      <c r="BZ321" s="555">
        <f t="shared" si="768"/>
        <v>55</v>
      </c>
      <c r="CA321" s="454" t="str">
        <f t="shared" si="768"/>
        <v/>
      </c>
      <c r="CB321" s="454" t="str">
        <f t="shared" si="768"/>
        <v/>
      </c>
      <c r="CC321" s="555">
        <f t="shared" si="768"/>
        <v>68</v>
      </c>
      <c r="CD321" s="555">
        <f t="shared" si="768"/>
        <v>34</v>
      </c>
      <c r="CE321" s="454" t="str">
        <f t="shared" si="768"/>
        <v/>
      </c>
      <c r="CF321" s="555">
        <f t="shared" si="768"/>
        <v>34</v>
      </c>
      <c r="CG321" s="454" t="str">
        <f t="shared" si="768"/>
        <v/>
      </c>
      <c r="CH321" s="454" t="str">
        <f t="shared" si="768"/>
        <v/>
      </c>
      <c r="CI321" s="454" t="str">
        <f t="shared" si="768"/>
        <v/>
      </c>
      <c r="CJ321" s="2">
        <f t="shared" ref="CJ321:CK321" si="769">D396</f>
        <v>1</v>
      </c>
      <c r="CK321" s="529" t="str">
        <f t="shared" si="769"/>
        <v/>
      </c>
      <c r="CL321" s="556" t="str">
        <f t="shared" si="209"/>
        <v/>
      </c>
      <c r="CM321" s="4"/>
      <c r="CN321" s="613"/>
      <c r="CO321" s="4"/>
      <c r="CP321" s="4"/>
      <c r="CQ321" s="4"/>
      <c r="CR321" s="4"/>
      <c r="CS321" s="4"/>
      <c r="CT321" s="4"/>
      <c r="CU321" s="4"/>
      <c r="CV321" s="454"/>
      <c r="CW321" s="4"/>
      <c r="CX321" s="4"/>
      <c r="CY321" s="4"/>
      <c r="CZ321" s="4"/>
      <c r="DA321" s="4"/>
      <c r="DB321" s="618"/>
      <c r="DC321" s="4"/>
      <c r="DD321" s="613"/>
      <c r="DE321" s="4"/>
      <c r="DF321" s="4"/>
      <c r="DG321" s="4"/>
      <c r="DH321" s="4"/>
      <c r="DI321" s="618"/>
      <c r="DJ321" s="4"/>
      <c r="DK321" s="613"/>
      <c r="DL321" s="4"/>
      <c r="DM321" s="4"/>
      <c r="DN321" s="4"/>
      <c r="DO321" s="4"/>
      <c r="DP321" s="4"/>
      <c r="DQ321" s="618"/>
      <c r="DR321" s="4"/>
      <c r="DS321" s="4"/>
      <c r="DT321" s="4"/>
      <c r="DU321" s="4"/>
    </row>
    <row r="322" outlineLevel="2">
      <c r="A322" s="452"/>
      <c r="D322" s="701">
        <f t="shared" si="510"/>
        <v>1</v>
      </c>
      <c r="E322" s="712" t="str">
        <f t="shared" si="501"/>
        <v/>
      </c>
      <c r="F322" s="703" t="str">
        <f t="shared" si="486"/>
        <v>189912</v>
      </c>
      <c r="G322" s="704" t="str">
        <f t="shared" si="487"/>
        <v/>
      </c>
      <c r="H322" s="690" t="str">
        <f t="shared" si="488"/>
        <v/>
      </c>
      <c r="I322" s="713" t="str">
        <f t="shared" si="489"/>
        <v/>
      </c>
      <c r="J322" s="714" t="str">
        <f t="shared" si="490"/>
        <v/>
      </c>
      <c r="K322" s="707">
        <f t="shared" ref="K322:N322" si="770">if($F322="","",K$203/day(eomonth($E322,0)))</f>
        <v>0</v>
      </c>
      <c r="L322" s="707">
        <f t="shared" si="770"/>
        <v>0</v>
      </c>
      <c r="M322" s="707">
        <f t="shared" si="770"/>
        <v>0</v>
      </c>
      <c r="N322" s="707">
        <f t="shared" si="770"/>
        <v>0</v>
      </c>
      <c r="O322" s="715">
        <f t="shared" si="623"/>
        <v>110</v>
      </c>
      <c r="P322" s="710">
        <f t="shared" si="624"/>
        <v>55</v>
      </c>
      <c r="Q322" s="710">
        <f t="shared" si="625"/>
        <v>55</v>
      </c>
      <c r="R322" s="710">
        <f t="shared" ref="R322:U322" si="771">if(D322="","", if(R$275&gt;$E322,"",if(R$276&lt;$E322,"", if($D322=0,0, if($D322&lt;=$N$277,R$277,if($D322&lt;=$N$278,R$278,R$279))*if($O$267=$R$267,$S$267, $G322)))))</f>
        <v>55</v>
      </c>
      <c r="S322" s="711" t="str">
        <f t="shared" si="771"/>
        <v/>
      </c>
      <c r="T322" s="710">
        <f t="shared" si="771"/>
        <v>55</v>
      </c>
      <c r="U322" s="711" t="str">
        <f t="shared" si="771"/>
        <v/>
      </c>
      <c r="W322" s="710">
        <f t="shared" si="627"/>
        <v>68</v>
      </c>
      <c r="X322" s="710">
        <f t="shared" ref="X322:AC322" si="772">if(D322="","", if(P$275&gt;$E322,"",if(P$276&lt;$E322,"", if($D322=0,0, if($D322&lt;=$N$277,P$277,if($D322&lt;=$N$278,P$278,P$279))*if($O$267=$R$267,$V$267, $H322)))))</f>
        <v>34</v>
      </c>
      <c r="Y322" s="680" t="str">
        <f t="shared" si="772"/>
        <v/>
      </c>
      <c r="Z322" s="710">
        <f t="shared" si="772"/>
        <v>34</v>
      </c>
      <c r="AA322" s="680" t="str">
        <f t="shared" si="772"/>
        <v/>
      </c>
      <c r="AB322" s="680" t="str">
        <f t="shared" si="772"/>
        <v/>
      </c>
      <c r="AC322" s="680" t="str">
        <f t="shared" si="772"/>
        <v/>
      </c>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49"/>
      <c r="BP322" s="446" t="s">
        <v>2</v>
      </c>
      <c r="BQ322" s="451"/>
      <c r="BR322" s="4"/>
      <c r="BS322" s="472" t="str">
        <f t="shared" ref="BS322:BT322" si="773">I397</f>
        <v/>
      </c>
      <c r="BT322" s="454" t="str">
        <f t="shared" si="773"/>
        <v/>
      </c>
      <c r="BU322" s="555">
        <f t="shared" ref="BU322:CI322" si="774">O397</f>
        <v>110</v>
      </c>
      <c r="BV322" s="555">
        <f t="shared" si="774"/>
        <v>55</v>
      </c>
      <c r="BW322" s="555">
        <f t="shared" si="774"/>
        <v>55</v>
      </c>
      <c r="BX322" s="555">
        <f t="shared" si="774"/>
        <v>55</v>
      </c>
      <c r="BY322" s="454" t="str">
        <f t="shared" si="774"/>
        <v/>
      </c>
      <c r="BZ322" s="555">
        <f t="shared" si="774"/>
        <v>55</v>
      </c>
      <c r="CA322" s="454" t="str">
        <f t="shared" si="774"/>
        <v/>
      </c>
      <c r="CB322" s="454" t="str">
        <f t="shared" si="774"/>
        <v/>
      </c>
      <c r="CC322" s="555">
        <f t="shared" si="774"/>
        <v>68</v>
      </c>
      <c r="CD322" s="555">
        <f t="shared" si="774"/>
        <v>34</v>
      </c>
      <c r="CE322" s="454" t="str">
        <f t="shared" si="774"/>
        <v/>
      </c>
      <c r="CF322" s="555">
        <f t="shared" si="774"/>
        <v>34</v>
      </c>
      <c r="CG322" s="454" t="str">
        <f t="shared" si="774"/>
        <v/>
      </c>
      <c r="CH322" s="454" t="str">
        <f t="shared" si="774"/>
        <v/>
      </c>
      <c r="CI322" s="454" t="str">
        <f t="shared" si="774"/>
        <v/>
      </c>
      <c r="CJ322" s="2">
        <f t="shared" ref="CJ322:CK322" si="775">D397</f>
        <v>1</v>
      </c>
      <c r="CK322" s="529" t="str">
        <f t="shared" si="775"/>
        <v/>
      </c>
      <c r="CL322" s="556" t="str">
        <f t="shared" si="209"/>
        <v/>
      </c>
      <c r="CM322" s="4"/>
      <c r="CN322" s="613"/>
      <c r="CO322" s="4"/>
      <c r="CP322" s="4"/>
      <c r="CQ322" s="4"/>
      <c r="CR322" s="4"/>
      <c r="CS322" s="4"/>
      <c r="CT322" s="4"/>
      <c r="CU322" s="4"/>
      <c r="CV322" s="454"/>
      <c r="CW322" s="4"/>
      <c r="CX322" s="4"/>
      <c r="CY322" s="4"/>
      <c r="CZ322" s="4"/>
      <c r="DA322" s="4"/>
      <c r="DB322" s="618"/>
      <c r="DC322" s="4"/>
      <c r="DD322" s="613"/>
      <c r="DE322" s="4"/>
      <c r="DF322" s="4"/>
      <c r="DG322" s="4"/>
      <c r="DH322" s="4"/>
      <c r="DI322" s="618"/>
      <c r="DJ322" s="4"/>
      <c r="DK322" s="613"/>
      <c r="DL322" s="4"/>
      <c r="DM322" s="4"/>
      <c r="DN322" s="4"/>
      <c r="DO322" s="4"/>
      <c r="DP322" s="4"/>
      <c r="DQ322" s="618"/>
      <c r="DR322" s="4"/>
      <c r="DS322" s="4"/>
      <c r="DT322" s="4"/>
      <c r="DU322" s="4"/>
    </row>
    <row r="323" outlineLevel="2">
      <c r="A323" s="452"/>
      <c r="D323" s="701">
        <f t="shared" si="510"/>
        <v>1</v>
      </c>
      <c r="E323" s="712" t="str">
        <f t="shared" si="501"/>
        <v/>
      </c>
      <c r="F323" s="703" t="str">
        <f t="shared" si="486"/>
        <v>189912</v>
      </c>
      <c r="G323" s="704" t="str">
        <f t="shared" si="487"/>
        <v/>
      </c>
      <c r="H323" s="690" t="str">
        <f t="shared" si="488"/>
        <v/>
      </c>
      <c r="I323" s="713" t="str">
        <f t="shared" si="489"/>
        <v/>
      </c>
      <c r="J323" s="714" t="str">
        <f t="shared" si="490"/>
        <v/>
      </c>
      <c r="K323" s="707">
        <f t="shared" ref="K323:N323" si="776">if($F323="","",K$203/day(eomonth($E323,0)))</f>
        <v>0</v>
      </c>
      <c r="L323" s="707">
        <f t="shared" si="776"/>
        <v>0</v>
      </c>
      <c r="M323" s="707">
        <f t="shared" si="776"/>
        <v>0</v>
      </c>
      <c r="N323" s="707">
        <f t="shared" si="776"/>
        <v>0</v>
      </c>
      <c r="O323" s="715">
        <f t="shared" si="623"/>
        <v>110</v>
      </c>
      <c r="P323" s="710">
        <f t="shared" si="624"/>
        <v>55</v>
      </c>
      <c r="Q323" s="710">
        <f t="shared" si="625"/>
        <v>55</v>
      </c>
      <c r="R323" s="710">
        <f t="shared" ref="R323:U323" si="777">if(D323="","", if(R$275&gt;$E323,"",if(R$276&lt;$E323,"", if($D323=0,0, if($D323&lt;=$N$277,R$277,if($D323&lt;=$N$278,R$278,R$279))*if($O$267=$R$267,$S$267, $G323)))))</f>
        <v>55</v>
      </c>
      <c r="S323" s="711" t="str">
        <f t="shared" si="777"/>
        <v/>
      </c>
      <c r="T323" s="710">
        <f t="shared" si="777"/>
        <v>55</v>
      </c>
      <c r="U323" s="711" t="str">
        <f t="shared" si="777"/>
        <v/>
      </c>
      <c r="W323" s="710">
        <f t="shared" si="627"/>
        <v>68</v>
      </c>
      <c r="X323" s="710">
        <f t="shared" ref="X323:AC323" si="778">if(D323="","", if(P$275&gt;$E323,"",if(P$276&lt;$E323,"", if($D323=0,0, if($D323&lt;=$N$277,P$277,if($D323&lt;=$N$278,P$278,P$279))*if($O$267=$R$267,$V$267, $H323)))))</f>
        <v>34</v>
      </c>
      <c r="Y323" s="680" t="str">
        <f t="shared" si="778"/>
        <v/>
      </c>
      <c r="Z323" s="710">
        <f t="shared" si="778"/>
        <v>34</v>
      </c>
      <c r="AA323" s="680" t="str">
        <f t="shared" si="778"/>
        <v/>
      </c>
      <c r="AB323" s="680" t="str">
        <f t="shared" si="778"/>
        <v/>
      </c>
      <c r="AC323" s="680" t="str">
        <f t="shared" si="778"/>
        <v/>
      </c>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49"/>
      <c r="BP323" s="446" t="s">
        <v>2</v>
      </c>
      <c r="BQ323" s="451"/>
      <c r="BR323" s="4"/>
      <c r="BS323" s="472" t="str">
        <f t="shared" ref="BS323:BT323" si="779">I398</f>
        <v/>
      </c>
      <c r="BT323" s="454" t="str">
        <f t="shared" si="779"/>
        <v/>
      </c>
      <c r="BU323" s="555">
        <f t="shared" ref="BU323:CI323" si="780">O398</f>
        <v>110</v>
      </c>
      <c r="BV323" s="555">
        <f t="shared" si="780"/>
        <v>55</v>
      </c>
      <c r="BW323" s="555">
        <f t="shared" si="780"/>
        <v>55</v>
      </c>
      <c r="BX323" s="555">
        <f t="shared" si="780"/>
        <v>55</v>
      </c>
      <c r="BY323" s="454" t="str">
        <f t="shared" si="780"/>
        <v/>
      </c>
      <c r="BZ323" s="555">
        <f t="shared" si="780"/>
        <v>55</v>
      </c>
      <c r="CA323" s="454" t="str">
        <f t="shared" si="780"/>
        <v/>
      </c>
      <c r="CB323" s="454" t="str">
        <f t="shared" si="780"/>
        <v/>
      </c>
      <c r="CC323" s="555">
        <f t="shared" si="780"/>
        <v>68</v>
      </c>
      <c r="CD323" s="555">
        <f t="shared" si="780"/>
        <v>34</v>
      </c>
      <c r="CE323" s="454" t="str">
        <f t="shared" si="780"/>
        <v/>
      </c>
      <c r="CF323" s="555">
        <f t="shared" si="780"/>
        <v>34</v>
      </c>
      <c r="CG323" s="454" t="str">
        <f t="shared" si="780"/>
        <v/>
      </c>
      <c r="CH323" s="454" t="str">
        <f t="shared" si="780"/>
        <v/>
      </c>
      <c r="CI323" s="454" t="str">
        <f t="shared" si="780"/>
        <v/>
      </c>
      <c r="CJ323" s="2">
        <f t="shared" ref="CJ323:CK323" si="781">D398</f>
        <v>1</v>
      </c>
      <c r="CK323" s="529" t="str">
        <f t="shared" si="781"/>
        <v/>
      </c>
      <c r="CL323" s="556" t="str">
        <f t="shared" si="209"/>
        <v/>
      </c>
      <c r="CM323" s="4"/>
      <c r="CN323" s="613"/>
      <c r="CO323" s="4"/>
      <c r="CP323" s="4"/>
      <c r="CQ323" s="4"/>
      <c r="CR323" s="4"/>
      <c r="CS323" s="4"/>
      <c r="CT323" s="4"/>
      <c r="CU323" s="4"/>
      <c r="CV323" s="454"/>
      <c r="CW323" s="4"/>
      <c r="CX323" s="4"/>
      <c r="CY323" s="4"/>
      <c r="CZ323" s="4"/>
      <c r="DA323" s="4"/>
      <c r="DB323" s="618"/>
      <c r="DC323" s="4"/>
      <c r="DD323" s="613"/>
      <c r="DE323" s="4"/>
      <c r="DF323" s="4"/>
      <c r="DG323" s="4"/>
      <c r="DH323" s="4"/>
      <c r="DI323" s="618"/>
      <c r="DJ323" s="4"/>
      <c r="DK323" s="613"/>
      <c r="DL323" s="4"/>
      <c r="DM323" s="4"/>
      <c r="DN323" s="4"/>
      <c r="DO323" s="4"/>
      <c r="DP323" s="4"/>
      <c r="DQ323" s="618"/>
      <c r="DR323" s="4"/>
      <c r="DS323" s="4"/>
      <c r="DT323" s="4"/>
      <c r="DU323" s="4"/>
    </row>
    <row r="324" outlineLevel="2">
      <c r="A324" s="452"/>
      <c r="D324" s="701">
        <f t="shared" si="510"/>
        <v>1</v>
      </c>
      <c r="E324" s="712" t="str">
        <f t="shared" si="501"/>
        <v/>
      </c>
      <c r="F324" s="703" t="str">
        <f t="shared" si="486"/>
        <v>189912</v>
      </c>
      <c r="G324" s="704" t="str">
        <f t="shared" si="487"/>
        <v/>
      </c>
      <c r="H324" s="690" t="str">
        <f t="shared" si="488"/>
        <v/>
      </c>
      <c r="I324" s="713" t="str">
        <f t="shared" si="489"/>
        <v/>
      </c>
      <c r="J324" s="714" t="str">
        <f t="shared" si="490"/>
        <v/>
      </c>
      <c r="K324" s="707">
        <f t="shared" ref="K324:N324" si="782">if($F324="","",K$203/day(eomonth($E324,0)))</f>
        <v>0</v>
      </c>
      <c r="L324" s="707">
        <f t="shared" si="782"/>
        <v>0</v>
      </c>
      <c r="M324" s="707">
        <f t="shared" si="782"/>
        <v>0</v>
      </c>
      <c r="N324" s="707">
        <f t="shared" si="782"/>
        <v>0</v>
      </c>
      <c r="O324" s="715">
        <f t="shared" si="623"/>
        <v>110</v>
      </c>
      <c r="P324" s="710">
        <f t="shared" si="624"/>
        <v>55</v>
      </c>
      <c r="Q324" s="710">
        <f t="shared" si="625"/>
        <v>55</v>
      </c>
      <c r="R324" s="710">
        <f t="shared" ref="R324:U324" si="783">if(D324="","", if(R$275&gt;$E324,"",if(R$276&lt;$E324,"", if($D324=0,0, if($D324&lt;=$N$277,R$277,if($D324&lt;=$N$278,R$278,R$279))*if($O$267=$R$267,$S$267, $G324)))))</f>
        <v>55</v>
      </c>
      <c r="S324" s="711" t="str">
        <f t="shared" si="783"/>
        <v/>
      </c>
      <c r="T324" s="710">
        <f t="shared" si="783"/>
        <v>55</v>
      </c>
      <c r="U324" s="711" t="str">
        <f t="shared" si="783"/>
        <v/>
      </c>
      <c r="W324" s="710">
        <f t="shared" si="627"/>
        <v>68</v>
      </c>
      <c r="X324" s="710">
        <f t="shared" ref="X324:AC324" si="784">if(D324="","", if(P$275&gt;$E324,"",if(P$276&lt;$E324,"", if($D324=0,0, if($D324&lt;=$N$277,P$277,if($D324&lt;=$N$278,P$278,P$279))*if($O$267=$R$267,$V$267, $H324)))))</f>
        <v>34</v>
      </c>
      <c r="Y324" s="680" t="str">
        <f t="shared" si="784"/>
        <v/>
      </c>
      <c r="Z324" s="710">
        <f t="shared" si="784"/>
        <v>34</v>
      </c>
      <c r="AA324" s="680" t="str">
        <f t="shared" si="784"/>
        <v/>
      </c>
      <c r="AB324" s="680" t="str">
        <f t="shared" si="784"/>
        <v/>
      </c>
      <c r="AC324" s="680" t="str">
        <f t="shared" si="784"/>
        <v/>
      </c>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49"/>
      <c r="BP324" s="446" t="s">
        <v>2</v>
      </c>
      <c r="BQ324" s="451"/>
      <c r="BR324" s="4"/>
      <c r="BS324" s="472" t="str">
        <f t="shared" ref="BS324:BT324" si="785">I399</f>
        <v/>
      </c>
      <c r="BT324" s="454" t="str">
        <f t="shared" si="785"/>
        <v/>
      </c>
      <c r="BU324" s="555">
        <f t="shared" ref="BU324:CI324" si="786">O399</f>
        <v>110</v>
      </c>
      <c r="BV324" s="555">
        <f t="shared" si="786"/>
        <v>55</v>
      </c>
      <c r="BW324" s="555">
        <f t="shared" si="786"/>
        <v>55</v>
      </c>
      <c r="BX324" s="555">
        <f t="shared" si="786"/>
        <v>55</v>
      </c>
      <c r="BY324" s="454" t="str">
        <f t="shared" si="786"/>
        <v/>
      </c>
      <c r="BZ324" s="555">
        <f t="shared" si="786"/>
        <v>55</v>
      </c>
      <c r="CA324" s="454" t="str">
        <f t="shared" si="786"/>
        <v/>
      </c>
      <c r="CB324" s="454" t="str">
        <f t="shared" si="786"/>
        <v/>
      </c>
      <c r="CC324" s="555">
        <f t="shared" si="786"/>
        <v>68</v>
      </c>
      <c r="CD324" s="555">
        <f t="shared" si="786"/>
        <v>34</v>
      </c>
      <c r="CE324" s="454" t="str">
        <f t="shared" si="786"/>
        <v/>
      </c>
      <c r="CF324" s="555">
        <f t="shared" si="786"/>
        <v>34</v>
      </c>
      <c r="CG324" s="454" t="str">
        <f t="shared" si="786"/>
        <v/>
      </c>
      <c r="CH324" s="454" t="str">
        <f t="shared" si="786"/>
        <v/>
      </c>
      <c r="CI324" s="454" t="str">
        <f t="shared" si="786"/>
        <v/>
      </c>
      <c r="CJ324" s="2">
        <f t="shared" ref="CJ324:CK324" si="787">D399</f>
        <v>1</v>
      </c>
      <c r="CK324" s="529" t="str">
        <f t="shared" si="787"/>
        <v/>
      </c>
      <c r="CL324" s="556" t="str">
        <f t="shared" si="209"/>
        <v/>
      </c>
      <c r="CM324" s="4"/>
      <c r="CN324" s="613"/>
      <c r="CO324" s="4"/>
      <c r="CP324" s="4"/>
      <c r="CQ324" s="4"/>
      <c r="CR324" s="4"/>
      <c r="CS324" s="4"/>
      <c r="CT324" s="4"/>
      <c r="CU324" s="4"/>
      <c r="CV324" s="454"/>
      <c r="CW324" s="4"/>
      <c r="CX324" s="4"/>
      <c r="CY324" s="4"/>
      <c r="CZ324" s="4"/>
      <c r="DA324" s="4"/>
      <c r="DB324" s="618"/>
      <c r="DC324" s="4"/>
      <c r="DD324" s="613"/>
      <c r="DE324" s="4"/>
      <c r="DF324" s="4"/>
      <c r="DG324" s="4"/>
      <c r="DH324" s="4"/>
      <c r="DI324" s="618"/>
      <c r="DJ324" s="4"/>
      <c r="DK324" s="613"/>
      <c r="DL324" s="4"/>
      <c r="DM324" s="4"/>
      <c r="DN324" s="4"/>
      <c r="DO324" s="4"/>
      <c r="DP324" s="4"/>
      <c r="DQ324" s="618"/>
      <c r="DR324" s="4"/>
      <c r="DS324" s="4"/>
      <c r="DT324" s="4"/>
      <c r="DU324" s="4"/>
    </row>
    <row r="325" outlineLevel="2">
      <c r="A325" s="452"/>
      <c r="D325" s="701">
        <f t="shared" si="510"/>
        <v>1</v>
      </c>
      <c r="E325" s="712" t="str">
        <f t="shared" si="501"/>
        <v/>
      </c>
      <c r="F325" s="703" t="str">
        <f t="shared" si="486"/>
        <v>189912</v>
      </c>
      <c r="G325" s="704" t="str">
        <f t="shared" si="487"/>
        <v/>
      </c>
      <c r="H325" s="690" t="str">
        <f t="shared" si="488"/>
        <v/>
      </c>
      <c r="I325" s="713" t="str">
        <f t="shared" si="489"/>
        <v/>
      </c>
      <c r="J325" s="714" t="str">
        <f t="shared" si="490"/>
        <v/>
      </c>
      <c r="K325" s="707">
        <f t="shared" ref="K325:N325" si="788">if($F325="","",K$203/day(eomonth($E325,0)))</f>
        <v>0</v>
      </c>
      <c r="L325" s="707">
        <f t="shared" si="788"/>
        <v>0</v>
      </c>
      <c r="M325" s="707">
        <f t="shared" si="788"/>
        <v>0</v>
      </c>
      <c r="N325" s="707">
        <f t="shared" si="788"/>
        <v>0</v>
      </c>
      <c r="O325" s="715">
        <f t="shared" si="623"/>
        <v>110</v>
      </c>
      <c r="P325" s="710">
        <f t="shared" si="624"/>
        <v>55</v>
      </c>
      <c r="Q325" s="710">
        <f t="shared" si="625"/>
        <v>55</v>
      </c>
      <c r="R325" s="710">
        <f t="shared" ref="R325:U325" si="789">if(D325="","", if(R$275&gt;$E325,"",if(R$276&lt;$E325,"", if($D325=0,0, if($D325&lt;=$N$277,R$277,if($D325&lt;=$N$278,R$278,R$279))*if($O$267=$R$267,$S$267, $G325)))))</f>
        <v>55</v>
      </c>
      <c r="S325" s="711" t="str">
        <f t="shared" si="789"/>
        <v/>
      </c>
      <c r="T325" s="710">
        <f t="shared" si="789"/>
        <v>55</v>
      </c>
      <c r="U325" s="711" t="str">
        <f t="shared" si="789"/>
        <v/>
      </c>
      <c r="W325" s="710">
        <f t="shared" si="627"/>
        <v>68</v>
      </c>
      <c r="X325" s="710">
        <f t="shared" ref="X325:AC325" si="790">if(D325="","", if(P$275&gt;$E325,"",if(P$276&lt;$E325,"", if($D325=0,0, if($D325&lt;=$N$277,P$277,if($D325&lt;=$N$278,P$278,P$279))*if($O$267=$R$267,$V$267, $H325)))))</f>
        <v>34</v>
      </c>
      <c r="Y325" s="680" t="str">
        <f t="shared" si="790"/>
        <v/>
      </c>
      <c r="Z325" s="710">
        <f t="shared" si="790"/>
        <v>34</v>
      </c>
      <c r="AA325" s="680" t="str">
        <f t="shared" si="790"/>
        <v/>
      </c>
      <c r="AB325" s="680" t="str">
        <f t="shared" si="790"/>
        <v/>
      </c>
      <c r="AC325" s="680" t="str">
        <f t="shared" si="790"/>
        <v/>
      </c>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49"/>
      <c r="BP325" s="446" t="s">
        <v>2</v>
      </c>
      <c r="BQ325" s="451"/>
      <c r="BR325" s="4"/>
      <c r="BS325" s="472" t="str">
        <f t="shared" ref="BS325:BT325" si="791">I400</f>
        <v/>
      </c>
      <c r="BT325" s="454" t="str">
        <f t="shared" si="791"/>
        <v/>
      </c>
      <c r="BU325" s="555">
        <f t="shared" ref="BU325:CI325" si="792">O400</f>
        <v>110</v>
      </c>
      <c r="BV325" s="555">
        <f t="shared" si="792"/>
        <v>55</v>
      </c>
      <c r="BW325" s="555">
        <f t="shared" si="792"/>
        <v>55</v>
      </c>
      <c r="BX325" s="555">
        <f t="shared" si="792"/>
        <v>55</v>
      </c>
      <c r="BY325" s="454" t="str">
        <f t="shared" si="792"/>
        <v/>
      </c>
      <c r="BZ325" s="555">
        <f t="shared" si="792"/>
        <v>55</v>
      </c>
      <c r="CA325" s="454" t="str">
        <f t="shared" si="792"/>
        <v/>
      </c>
      <c r="CB325" s="454" t="str">
        <f t="shared" si="792"/>
        <v/>
      </c>
      <c r="CC325" s="555">
        <f t="shared" si="792"/>
        <v>68</v>
      </c>
      <c r="CD325" s="555">
        <f t="shared" si="792"/>
        <v>34</v>
      </c>
      <c r="CE325" s="454" t="str">
        <f t="shared" si="792"/>
        <v/>
      </c>
      <c r="CF325" s="555">
        <f t="shared" si="792"/>
        <v>34</v>
      </c>
      <c r="CG325" s="454" t="str">
        <f t="shared" si="792"/>
        <v/>
      </c>
      <c r="CH325" s="454" t="str">
        <f t="shared" si="792"/>
        <v/>
      </c>
      <c r="CI325" s="454" t="str">
        <f t="shared" si="792"/>
        <v/>
      </c>
      <c r="CJ325" s="2">
        <f t="shared" ref="CJ325:CK325" si="793">D400</f>
        <v>1</v>
      </c>
      <c r="CK325" s="529" t="str">
        <f t="shared" si="793"/>
        <v/>
      </c>
      <c r="CL325" s="556" t="str">
        <f t="shared" si="209"/>
        <v/>
      </c>
      <c r="CM325" s="4"/>
      <c r="CN325" s="613"/>
      <c r="CO325" s="4"/>
      <c r="CP325" s="4"/>
      <c r="CQ325" s="4"/>
      <c r="CR325" s="4"/>
      <c r="CS325" s="4"/>
      <c r="CT325" s="4"/>
      <c r="CU325" s="4"/>
      <c r="CV325" s="454"/>
      <c r="CW325" s="4"/>
      <c r="CX325" s="4"/>
      <c r="CY325" s="4"/>
      <c r="CZ325" s="4"/>
      <c r="DA325" s="4"/>
      <c r="DB325" s="618"/>
      <c r="DC325" s="4"/>
      <c r="DD325" s="613"/>
      <c r="DE325" s="4"/>
      <c r="DF325" s="4"/>
      <c r="DG325" s="4"/>
      <c r="DH325" s="4"/>
      <c r="DI325" s="618"/>
      <c r="DJ325" s="4"/>
      <c r="DK325" s="613"/>
      <c r="DL325" s="4"/>
      <c r="DM325" s="4"/>
      <c r="DN325" s="4"/>
      <c r="DO325" s="4"/>
      <c r="DP325" s="4"/>
      <c r="DQ325" s="618"/>
      <c r="DR325" s="4"/>
      <c r="DS325" s="4"/>
      <c r="DT325" s="4"/>
      <c r="DU325" s="4"/>
    </row>
    <row r="326" outlineLevel="2">
      <c r="A326" s="452"/>
      <c r="D326" s="701">
        <f t="shared" si="510"/>
        <v>1</v>
      </c>
      <c r="E326" s="712" t="str">
        <f t="shared" si="501"/>
        <v/>
      </c>
      <c r="F326" s="703" t="str">
        <f t="shared" si="486"/>
        <v>189912</v>
      </c>
      <c r="G326" s="704" t="str">
        <f t="shared" si="487"/>
        <v/>
      </c>
      <c r="H326" s="690" t="str">
        <f t="shared" si="488"/>
        <v/>
      </c>
      <c r="I326" s="713" t="str">
        <f t="shared" si="489"/>
        <v/>
      </c>
      <c r="J326" s="714" t="str">
        <f t="shared" si="490"/>
        <v/>
      </c>
      <c r="K326" s="707">
        <f t="shared" ref="K326:N326" si="794">if($F326="","",K$203/day(eomonth($E326,0)))</f>
        <v>0</v>
      </c>
      <c r="L326" s="707">
        <f t="shared" si="794"/>
        <v>0</v>
      </c>
      <c r="M326" s="707">
        <f t="shared" si="794"/>
        <v>0</v>
      </c>
      <c r="N326" s="707">
        <f t="shared" si="794"/>
        <v>0</v>
      </c>
      <c r="O326" s="715">
        <f t="shared" si="623"/>
        <v>110</v>
      </c>
      <c r="P326" s="710">
        <f t="shared" si="624"/>
        <v>55</v>
      </c>
      <c r="Q326" s="710">
        <f t="shared" si="625"/>
        <v>55</v>
      </c>
      <c r="R326" s="710">
        <f t="shared" ref="R326:U326" si="795">if(D326="","", if(R$275&gt;$E326,"",if(R$276&lt;$E326,"", if($D326=0,0, if($D326&lt;=$N$277,R$277,if($D326&lt;=$N$278,R$278,R$279))*if($O$267=$R$267,$S$267, $G326)))))</f>
        <v>55</v>
      </c>
      <c r="S326" s="711" t="str">
        <f t="shared" si="795"/>
        <v/>
      </c>
      <c r="T326" s="710">
        <f t="shared" si="795"/>
        <v>55</v>
      </c>
      <c r="U326" s="711" t="str">
        <f t="shared" si="795"/>
        <v/>
      </c>
      <c r="W326" s="710">
        <f t="shared" si="627"/>
        <v>68</v>
      </c>
      <c r="X326" s="710">
        <f t="shared" ref="X326:AC326" si="796">if(D326="","", if(P$275&gt;$E326,"",if(P$276&lt;$E326,"", if($D326=0,0, if($D326&lt;=$N$277,P$277,if($D326&lt;=$N$278,P$278,P$279))*if($O$267=$R$267,$V$267, $H326)))))</f>
        <v>34</v>
      </c>
      <c r="Y326" s="680" t="str">
        <f t="shared" si="796"/>
        <v/>
      </c>
      <c r="Z326" s="710">
        <f t="shared" si="796"/>
        <v>34</v>
      </c>
      <c r="AA326" s="680" t="str">
        <f t="shared" si="796"/>
        <v/>
      </c>
      <c r="AB326" s="680" t="str">
        <f t="shared" si="796"/>
        <v/>
      </c>
      <c r="AC326" s="680" t="str">
        <f t="shared" si="796"/>
        <v/>
      </c>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49"/>
      <c r="BP326" s="446" t="s">
        <v>2</v>
      </c>
      <c r="BQ326" s="451"/>
      <c r="BR326" s="4"/>
      <c r="BS326" s="472" t="str">
        <f t="shared" ref="BS326:BT326" si="797">I401</f>
        <v/>
      </c>
      <c r="BT326" s="454" t="str">
        <f t="shared" si="797"/>
        <v/>
      </c>
      <c r="BU326" s="555">
        <f t="shared" ref="BU326:CI326" si="798">O401</f>
        <v>110</v>
      </c>
      <c r="BV326" s="555">
        <f t="shared" si="798"/>
        <v>55</v>
      </c>
      <c r="BW326" s="555">
        <f t="shared" si="798"/>
        <v>55</v>
      </c>
      <c r="BX326" s="555">
        <f t="shared" si="798"/>
        <v>55</v>
      </c>
      <c r="BY326" s="454" t="str">
        <f t="shared" si="798"/>
        <v/>
      </c>
      <c r="BZ326" s="555">
        <f t="shared" si="798"/>
        <v>55</v>
      </c>
      <c r="CA326" s="454" t="str">
        <f t="shared" si="798"/>
        <v/>
      </c>
      <c r="CB326" s="454" t="str">
        <f t="shared" si="798"/>
        <v/>
      </c>
      <c r="CC326" s="555">
        <f t="shared" si="798"/>
        <v>68</v>
      </c>
      <c r="CD326" s="555">
        <f t="shared" si="798"/>
        <v>34</v>
      </c>
      <c r="CE326" s="454" t="str">
        <f t="shared" si="798"/>
        <v/>
      </c>
      <c r="CF326" s="555">
        <f t="shared" si="798"/>
        <v>34</v>
      </c>
      <c r="CG326" s="454" t="str">
        <f t="shared" si="798"/>
        <v/>
      </c>
      <c r="CH326" s="454" t="str">
        <f t="shared" si="798"/>
        <v/>
      </c>
      <c r="CI326" s="454" t="str">
        <f t="shared" si="798"/>
        <v/>
      </c>
      <c r="CJ326" s="2">
        <f t="shared" ref="CJ326:CK326" si="799">D401</f>
        <v>1</v>
      </c>
      <c r="CK326" s="529" t="str">
        <f t="shared" si="799"/>
        <v/>
      </c>
      <c r="CL326" s="556" t="str">
        <f t="shared" si="209"/>
        <v/>
      </c>
      <c r="CM326" s="4"/>
      <c r="CN326" s="613"/>
      <c r="CO326" s="4"/>
      <c r="CP326" s="4"/>
      <c r="CQ326" s="4"/>
      <c r="CR326" s="4"/>
      <c r="CS326" s="4"/>
      <c r="CT326" s="4"/>
      <c r="CU326" s="4"/>
      <c r="CV326" s="454"/>
      <c r="CW326" s="4"/>
      <c r="CX326" s="4"/>
      <c r="CY326" s="4"/>
      <c r="CZ326" s="4"/>
      <c r="DA326" s="4"/>
      <c r="DB326" s="618"/>
      <c r="DC326" s="4"/>
      <c r="DD326" s="613"/>
      <c r="DE326" s="4"/>
      <c r="DF326" s="4"/>
      <c r="DG326" s="4"/>
      <c r="DH326" s="4"/>
      <c r="DI326" s="618"/>
      <c r="DJ326" s="4"/>
      <c r="DK326" s="613"/>
      <c r="DL326" s="4"/>
      <c r="DM326" s="4"/>
      <c r="DN326" s="4"/>
      <c r="DO326" s="4"/>
      <c r="DP326" s="4"/>
      <c r="DQ326" s="618"/>
      <c r="DR326" s="4"/>
      <c r="DS326" s="4"/>
      <c r="DT326" s="4"/>
      <c r="DU326" s="4"/>
    </row>
    <row r="327" outlineLevel="2">
      <c r="A327" s="452"/>
      <c r="D327" s="701">
        <f t="shared" si="510"/>
        <v>1</v>
      </c>
      <c r="E327" s="712" t="str">
        <f t="shared" si="501"/>
        <v/>
      </c>
      <c r="F327" s="703" t="str">
        <f t="shared" si="486"/>
        <v>189912</v>
      </c>
      <c r="G327" s="704" t="str">
        <f t="shared" si="487"/>
        <v/>
      </c>
      <c r="H327" s="690" t="str">
        <f t="shared" si="488"/>
        <v/>
      </c>
      <c r="I327" s="713" t="str">
        <f t="shared" si="489"/>
        <v/>
      </c>
      <c r="J327" s="714" t="str">
        <f t="shared" si="490"/>
        <v/>
      </c>
      <c r="K327" s="707">
        <f t="shared" ref="K327:N327" si="800">if($F327="","",K$203/day(eomonth($E327,0)))</f>
        <v>0</v>
      </c>
      <c r="L327" s="707">
        <f t="shared" si="800"/>
        <v>0</v>
      </c>
      <c r="M327" s="707">
        <f t="shared" si="800"/>
        <v>0</v>
      </c>
      <c r="N327" s="707">
        <f t="shared" si="800"/>
        <v>0</v>
      </c>
      <c r="O327" s="715">
        <f t="shared" si="623"/>
        <v>110</v>
      </c>
      <c r="P327" s="710">
        <f t="shared" si="624"/>
        <v>55</v>
      </c>
      <c r="Q327" s="710">
        <f t="shared" si="625"/>
        <v>55</v>
      </c>
      <c r="R327" s="710">
        <f t="shared" ref="R327:U327" si="801">if(D327="","", if(R$275&gt;$E327,"",if(R$276&lt;$E327,"", if($D327=0,0, if($D327&lt;=$N$277,R$277,if($D327&lt;=$N$278,R$278,R$279))*if($O$267=$R$267,$S$267, $G327)))))</f>
        <v>55</v>
      </c>
      <c r="S327" s="711" t="str">
        <f t="shared" si="801"/>
        <v/>
      </c>
      <c r="T327" s="710">
        <f t="shared" si="801"/>
        <v>55</v>
      </c>
      <c r="U327" s="711" t="str">
        <f t="shared" si="801"/>
        <v/>
      </c>
      <c r="W327" s="710">
        <f t="shared" si="627"/>
        <v>68</v>
      </c>
      <c r="X327" s="710">
        <f t="shared" ref="X327:AC327" si="802">if(D327="","", if(P$275&gt;$E327,"",if(P$276&lt;$E327,"", if($D327=0,0, if($D327&lt;=$N$277,P$277,if($D327&lt;=$N$278,P$278,P$279))*if($O$267=$R$267,$V$267, $H327)))))</f>
        <v>34</v>
      </c>
      <c r="Y327" s="680" t="str">
        <f t="shared" si="802"/>
        <v/>
      </c>
      <c r="Z327" s="710">
        <f t="shared" si="802"/>
        <v>34</v>
      </c>
      <c r="AA327" s="680" t="str">
        <f t="shared" si="802"/>
        <v/>
      </c>
      <c r="AB327" s="680" t="str">
        <f t="shared" si="802"/>
        <v/>
      </c>
      <c r="AC327" s="680" t="str">
        <f t="shared" si="802"/>
        <v/>
      </c>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49"/>
      <c r="BP327" s="446" t="s">
        <v>2</v>
      </c>
      <c r="BQ327" s="451"/>
      <c r="BR327" s="4"/>
      <c r="BS327" s="472" t="str">
        <f t="shared" ref="BS327:BT327" si="803">I402</f>
        <v/>
      </c>
      <c r="BT327" s="454" t="str">
        <f t="shared" si="803"/>
        <v/>
      </c>
      <c r="BU327" s="555">
        <f t="shared" ref="BU327:CI327" si="804">O402</f>
        <v>110</v>
      </c>
      <c r="BV327" s="555">
        <f t="shared" si="804"/>
        <v>55</v>
      </c>
      <c r="BW327" s="555">
        <f t="shared" si="804"/>
        <v>55</v>
      </c>
      <c r="BX327" s="555">
        <f t="shared" si="804"/>
        <v>55</v>
      </c>
      <c r="BY327" s="454" t="str">
        <f t="shared" si="804"/>
        <v/>
      </c>
      <c r="BZ327" s="555">
        <f t="shared" si="804"/>
        <v>55</v>
      </c>
      <c r="CA327" s="454" t="str">
        <f t="shared" si="804"/>
        <v/>
      </c>
      <c r="CB327" s="454" t="str">
        <f t="shared" si="804"/>
        <v/>
      </c>
      <c r="CC327" s="555">
        <f t="shared" si="804"/>
        <v>68</v>
      </c>
      <c r="CD327" s="555">
        <f t="shared" si="804"/>
        <v>34</v>
      </c>
      <c r="CE327" s="454" t="str">
        <f t="shared" si="804"/>
        <v/>
      </c>
      <c r="CF327" s="555">
        <f t="shared" si="804"/>
        <v>34</v>
      </c>
      <c r="CG327" s="454" t="str">
        <f t="shared" si="804"/>
        <v/>
      </c>
      <c r="CH327" s="454" t="str">
        <f t="shared" si="804"/>
        <v/>
      </c>
      <c r="CI327" s="454" t="str">
        <f t="shared" si="804"/>
        <v/>
      </c>
      <c r="CJ327" s="2">
        <f t="shared" ref="CJ327:CK327" si="805">D402</f>
        <v>1</v>
      </c>
      <c r="CK327" s="529" t="str">
        <f t="shared" si="805"/>
        <v/>
      </c>
      <c r="CL327" s="556" t="str">
        <f t="shared" si="209"/>
        <v/>
      </c>
      <c r="CM327" s="4"/>
      <c r="CN327" s="613"/>
      <c r="CO327" s="4"/>
      <c r="CP327" s="4"/>
      <c r="CQ327" s="4"/>
      <c r="CR327" s="4"/>
      <c r="CS327" s="4"/>
      <c r="CT327" s="4"/>
      <c r="CU327" s="4"/>
      <c r="CV327" s="454"/>
      <c r="CW327" s="4"/>
      <c r="CX327" s="4"/>
      <c r="CY327" s="4"/>
      <c r="CZ327" s="4"/>
      <c r="DA327" s="4"/>
      <c r="DB327" s="618"/>
      <c r="DC327" s="4"/>
      <c r="DD327" s="613"/>
      <c r="DE327" s="4"/>
      <c r="DF327" s="4"/>
      <c r="DG327" s="4"/>
      <c r="DH327" s="4"/>
      <c r="DI327" s="618"/>
      <c r="DJ327" s="4"/>
      <c r="DK327" s="613"/>
      <c r="DL327" s="4"/>
      <c r="DM327" s="4"/>
      <c r="DN327" s="4"/>
      <c r="DO327" s="4"/>
      <c r="DP327" s="4"/>
      <c r="DQ327" s="618"/>
      <c r="DR327" s="4"/>
      <c r="DS327" s="4"/>
      <c r="DT327" s="4"/>
      <c r="DU327" s="4"/>
    </row>
    <row r="328" outlineLevel="2">
      <c r="A328" s="452"/>
      <c r="D328" s="701">
        <f t="shared" si="510"/>
        <v>1</v>
      </c>
      <c r="E328" s="712" t="str">
        <f t="shared" si="501"/>
        <v/>
      </c>
      <c r="F328" s="703" t="str">
        <f t="shared" si="486"/>
        <v>189912</v>
      </c>
      <c r="G328" s="704" t="str">
        <f t="shared" si="487"/>
        <v/>
      </c>
      <c r="H328" s="690" t="str">
        <f t="shared" si="488"/>
        <v/>
      </c>
      <c r="I328" s="713" t="str">
        <f t="shared" si="489"/>
        <v/>
      </c>
      <c r="J328" s="714" t="str">
        <f t="shared" si="490"/>
        <v/>
      </c>
      <c r="K328" s="707">
        <f t="shared" ref="K328:N328" si="806">if($F328="","",K$203/day(eomonth($E328,0)))</f>
        <v>0</v>
      </c>
      <c r="L328" s="707">
        <f t="shared" si="806"/>
        <v>0</v>
      </c>
      <c r="M328" s="707">
        <f t="shared" si="806"/>
        <v>0</v>
      </c>
      <c r="N328" s="707">
        <f t="shared" si="806"/>
        <v>0</v>
      </c>
      <c r="O328" s="715">
        <f t="shared" si="623"/>
        <v>110</v>
      </c>
      <c r="P328" s="710">
        <f t="shared" si="624"/>
        <v>55</v>
      </c>
      <c r="Q328" s="710">
        <f t="shared" si="625"/>
        <v>55</v>
      </c>
      <c r="R328" s="710">
        <f t="shared" ref="R328:U328" si="807">if(D328="","", if(R$275&gt;$E328,"",if(R$276&lt;$E328,"", if($D328=0,0, if($D328&lt;=$N$277,R$277,if($D328&lt;=$N$278,R$278,R$279))*if($O$267=$R$267,$S$267, $G328)))))</f>
        <v>55</v>
      </c>
      <c r="S328" s="711" t="str">
        <f t="shared" si="807"/>
        <v/>
      </c>
      <c r="T328" s="710">
        <f t="shared" si="807"/>
        <v>55</v>
      </c>
      <c r="U328" s="711" t="str">
        <f t="shared" si="807"/>
        <v/>
      </c>
      <c r="W328" s="710">
        <f t="shared" si="627"/>
        <v>68</v>
      </c>
      <c r="X328" s="710">
        <f t="shared" ref="X328:AC328" si="808">if(D328="","", if(P$275&gt;$E328,"",if(P$276&lt;$E328,"", if($D328=0,0, if($D328&lt;=$N$277,P$277,if($D328&lt;=$N$278,P$278,P$279))*if($O$267=$R$267,$V$267, $H328)))))</f>
        <v>34</v>
      </c>
      <c r="Y328" s="680" t="str">
        <f t="shared" si="808"/>
        <v/>
      </c>
      <c r="Z328" s="710">
        <f t="shared" si="808"/>
        <v>34</v>
      </c>
      <c r="AA328" s="680" t="str">
        <f t="shared" si="808"/>
        <v/>
      </c>
      <c r="AB328" s="680" t="str">
        <f t="shared" si="808"/>
        <v/>
      </c>
      <c r="AC328" s="680" t="str">
        <f t="shared" si="808"/>
        <v/>
      </c>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49"/>
      <c r="BP328" s="446" t="s">
        <v>2</v>
      </c>
      <c r="BQ328" s="451"/>
      <c r="BR328" s="4"/>
      <c r="BS328" s="472" t="str">
        <f t="shared" ref="BS328:BT328" si="809">I403</f>
        <v/>
      </c>
      <c r="BT328" s="454" t="str">
        <f t="shared" si="809"/>
        <v/>
      </c>
      <c r="BU328" s="555">
        <f t="shared" ref="BU328:CI328" si="810">O403</f>
        <v>110</v>
      </c>
      <c r="BV328" s="555">
        <f t="shared" si="810"/>
        <v>55</v>
      </c>
      <c r="BW328" s="555">
        <f t="shared" si="810"/>
        <v>55</v>
      </c>
      <c r="BX328" s="555">
        <f t="shared" si="810"/>
        <v>55</v>
      </c>
      <c r="BY328" s="454" t="str">
        <f t="shared" si="810"/>
        <v/>
      </c>
      <c r="BZ328" s="555">
        <f t="shared" si="810"/>
        <v>55</v>
      </c>
      <c r="CA328" s="454" t="str">
        <f t="shared" si="810"/>
        <v/>
      </c>
      <c r="CB328" s="454" t="str">
        <f t="shared" si="810"/>
        <v/>
      </c>
      <c r="CC328" s="555">
        <f t="shared" si="810"/>
        <v>68</v>
      </c>
      <c r="CD328" s="555">
        <f t="shared" si="810"/>
        <v>34</v>
      </c>
      <c r="CE328" s="454" t="str">
        <f t="shared" si="810"/>
        <v/>
      </c>
      <c r="CF328" s="555">
        <f t="shared" si="810"/>
        <v>34</v>
      </c>
      <c r="CG328" s="454" t="str">
        <f t="shared" si="810"/>
        <v/>
      </c>
      <c r="CH328" s="454" t="str">
        <f t="shared" si="810"/>
        <v/>
      </c>
      <c r="CI328" s="454" t="str">
        <f t="shared" si="810"/>
        <v/>
      </c>
      <c r="CJ328" s="2">
        <f t="shared" ref="CJ328:CK328" si="811">D403</f>
        <v>1</v>
      </c>
      <c r="CK328" s="529" t="str">
        <f t="shared" si="811"/>
        <v/>
      </c>
      <c r="CL328" s="556" t="str">
        <f t="shared" si="209"/>
        <v/>
      </c>
      <c r="CM328" s="4"/>
      <c r="CN328" s="613"/>
      <c r="CO328" s="4"/>
      <c r="CP328" s="4"/>
      <c r="CQ328" s="4"/>
      <c r="CR328" s="4"/>
      <c r="CS328" s="4"/>
      <c r="CT328" s="4"/>
      <c r="CU328" s="4"/>
      <c r="CV328" s="454"/>
      <c r="CW328" s="4"/>
      <c r="CX328" s="4"/>
      <c r="CY328" s="4"/>
      <c r="CZ328" s="4"/>
      <c r="DA328" s="4"/>
      <c r="DB328" s="618"/>
      <c r="DC328" s="4"/>
      <c r="DD328" s="613"/>
      <c r="DE328" s="4"/>
      <c r="DF328" s="4"/>
      <c r="DG328" s="4"/>
      <c r="DH328" s="4"/>
      <c r="DI328" s="618"/>
      <c r="DJ328" s="4"/>
      <c r="DK328" s="613"/>
      <c r="DL328" s="4"/>
      <c r="DM328" s="4"/>
      <c r="DN328" s="4"/>
      <c r="DO328" s="4"/>
      <c r="DP328" s="4"/>
      <c r="DQ328" s="618"/>
      <c r="DR328" s="4"/>
      <c r="DS328" s="4"/>
      <c r="DT328" s="4"/>
      <c r="DU328" s="4"/>
    </row>
    <row r="329" outlineLevel="2">
      <c r="A329" s="452"/>
      <c r="D329" s="701">
        <f t="shared" si="510"/>
        <v>1</v>
      </c>
      <c r="E329" s="712" t="str">
        <f t="shared" si="501"/>
        <v/>
      </c>
      <c r="F329" s="703" t="str">
        <f t="shared" si="486"/>
        <v>189912</v>
      </c>
      <c r="G329" s="704" t="str">
        <f t="shared" si="487"/>
        <v/>
      </c>
      <c r="H329" s="690" t="str">
        <f t="shared" si="488"/>
        <v/>
      </c>
      <c r="I329" s="713" t="str">
        <f t="shared" si="489"/>
        <v/>
      </c>
      <c r="J329" s="714" t="str">
        <f t="shared" si="490"/>
        <v/>
      </c>
      <c r="K329" s="707">
        <f t="shared" ref="K329:N329" si="812">if($F329="","",K$203/day(eomonth($E329,0)))</f>
        <v>0</v>
      </c>
      <c r="L329" s="707">
        <f t="shared" si="812"/>
        <v>0</v>
      </c>
      <c r="M329" s="707">
        <f t="shared" si="812"/>
        <v>0</v>
      </c>
      <c r="N329" s="707">
        <f t="shared" si="812"/>
        <v>0</v>
      </c>
      <c r="O329" s="715">
        <f t="shared" si="623"/>
        <v>110</v>
      </c>
      <c r="P329" s="710">
        <f t="shared" si="624"/>
        <v>55</v>
      </c>
      <c r="Q329" s="710">
        <f t="shared" si="625"/>
        <v>55</v>
      </c>
      <c r="R329" s="710">
        <f t="shared" ref="R329:U329" si="813">if(D329="","", if(R$275&gt;$E329,"",if(R$276&lt;$E329,"", if($D329=0,0, if($D329&lt;=$N$277,R$277,if($D329&lt;=$N$278,R$278,R$279))*if($O$267=$R$267,$S$267, $G329)))))</f>
        <v>55</v>
      </c>
      <c r="S329" s="711" t="str">
        <f t="shared" si="813"/>
        <v/>
      </c>
      <c r="T329" s="710">
        <f t="shared" si="813"/>
        <v>55</v>
      </c>
      <c r="U329" s="711" t="str">
        <f t="shared" si="813"/>
        <v/>
      </c>
      <c r="W329" s="710">
        <f t="shared" si="627"/>
        <v>68</v>
      </c>
      <c r="X329" s="710">
        <f t="shared" ref="X329:AC329" si="814">if(D329="","", if(P$275&gt;$E329,"",if(P$276&lt;$E329,"", if($D329=0,0, if($D329&lt;=$N$277,P$277,if($D329&lt;=$N$278,P$278,P$279))*if($O$267=$R$267,$V$267, $H329)))))</f>
        <v>34</v>
      </c>
      <c r="Y329" s="680" t="str">
        <f t="shared" si="814"/>
        <v/>
      </c>
      <c r="Z329" s="710">
        <f t="shared" si="814"/>
        <v>34</v>
      </c>
      <c r="AA329" s="680" t="str">
        <f t="shared" si="814"/>
        <v/>
      </c>
      <c r="AB329" s="680" t="str">
        <f t="shared" si="814"/>
        <v/>
      </c>
      <c r="AC329" s="680" t="str">
        <f t="shared" si="814"/>
        <v/>
      </c>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49"/>
      <c r="BP329" s="446" t="s">
        <v>2</v>
      </c>
      <c r="BQ329" s="451"/>
      <c r="BR329" s="4"/>
      <c r="BS329" s="472" t="str">
        <f t="shared" ref="BS329:BT329" si="815">I404</f>
        <v/>
      </c>
      <c r="BT329" s="454" t="str">
        <f t="shared" si="815"/>
        <v/>
      </c>
      <c r="BU329" s="555">
        <f t="shared" ref="BU329:CI329" si="816">O404</f>
        <v>110</v>
      </c>
      <c r="BV329" s="555">
        <f t="shared" si="816"/>
        <v>55</v>
      </c>
      <c r="BW329" s="555">
        <f t="shared" si="816"/>
        <v>55</v>
      </c>
      <c r="BX329" s="555">
        <f t="shared" si="816"/>
        <v>55</v>
      </c>
      <c r="BY329" s="454" t="str">
        <f t="shared" si="816"/>
        <v/>
      </c>
      <c r="BZ329" s="555">
        <f t="shared" si="816"/>
        <v>55</v>
      </c>
      <c r="CA329" s="454" t="str">
        <f t="shared" si="816"/>
        <v/>
      </c>
      <c r="CB329" s="454" t="str">
        <f t="shared" si="816"/>
        <v/>
      </c>
      <c r="CC329" s="555">
        <f t="shared" si="816"/>
        <v>68</v>
      </c>
      <c r="CD329" s="555">
        <f t="shared" si="816"/>
        <v>34</v>
      </c>
      <c r="CE329" s="454" t="str">
        <f t="shared" si="816"/>
        <v/>
      </c>
      <c r="CF329" s="555">
        <f t="shared" si="816"/>
        <v>34</v>
      </c>
      <c r="CG329" s="454" t="str">
        <f t="shared" si="816"/>
        <v/>
      </c>
      <c r="CH329" s="454" t="str">
        <f t="shared" si="816"/>
        <v/>
      </c>
      <c r="CI329" s="454" t="str">
        <f t="shared" si="816"/>
        <v/>
      </c>
      <c r="CJ329" s="2">
        <f t="shared" ref="CJ329:CK329" si="817">D404</f>
        <v>1</v>
      </c>
      <c r="CK329" s="529" t="str">
        <f t="shared" si="817"/>
        <v/>
      </c>
      <c r="CL329" s="556" t="str">
        <f t="shared" si="209"/>
        <v/>
      </c>
      <c r="CM329" s="4"/>
      <c r="CN329" s="613"/>
      <c r="CO329" s="4"/>
      <c r="CP329" s="4"/>
      <c r="CQ329" s="4"/>
      <c r="CR329" s="4"/>
      <c r="CS329" s="4"/>
      <c r="CT329" s="4"/>
      <c r="CU329" s="4"/>
      <c r="CV329" s="454"/>
      <c r="CW329" s="4"/>
      <c r="CX329" s="4"/>
      <c r="CY329" s="4"/>
      <c r="CZ329" s="4"/>
      <c r="DA329" s="4"/>
      <c r="DB329" s="618"/>
      <c r="DC329" s="4"/>
      <c r="DD329" s="613"/>
      <c r="DE329" s="4"/>
      <c r="DF329" s="4"/>
      <c r="DG329" s="4"/>
      <c r="DH329" s="4"/>
      <c r="DI329" s="618"/>
      <c r="DJ329" s="4"/>
      <c r="DK329" s="613"/>
      <c r="DL329" s="4"/>
      <c r="DM329" s="4"/>
      <c r="DN329" s="4"/>
      <c r="DO329" s="4"/>
      <c r="DP329" s="4"/>
      <c r="DQ329" s="618"/>
      <c r="DR329" s="4"/>
      <c r="DS329" s="4"/>
      <c r="DT329" s="4"/>
      <c r="DU329" s="4"/>
    </row>
    <row r="330" outlineLevel="2">
      <c r="A330" s="452"/>
      <c r="D330" s="701">
        <f t="shared" si="510"/>
        <v>1</v>
      </c>
      <c r="E330" s="712" t="str">
        <f t="shared" si="501"/>
        <v/>
      </c>
      <c r="F330" s="703" t="str">
        <f t="shared" si="486"/>
        <v>189912</v>
      </c>
      <c r="G330" s="704" t="str">
        <f t="shared" si="487"/>
        <v/>
      </c>
      <c r="H330" s="690" t="str">
        <f t="shared" si="488"/>
        <v/>
      </c>
      <c r="I330" s="713" t="str">
        <f t="shared" si="489"/>
        <v/>
      </c>
      <c r="J330" s="714" t="str">
        <f t="shared" si="490"/>
        <v/>
      </c>
      <c r="K330" s="707">
        <f t="shared" ref="K330:N330" si="818">if($F330="","",K$203/day(eomonth($E330,0)))</f>
        <v>0</v>
      </c>
      <c r="L330" s="707">
        <f t="shared" si="818"/>
        <v>0</v>
      </c>
      <c r="M330" s="707">
        <f t="shared" si="818"/>
        <v>0</v>
      </c>
      <c r="N330" s="707">
        <f t="shared" si="818"/>
        <v>0</v>
      </c>
      <c r="O330" s="715">
        <f t="shared" si="623"/>
        <v>110</v>
      </c>
      <c r="P330" s="710">
        <f t="shared" si="624"/>
        <v>55</v>
      </c>
      <c r="Q330" s="710">
        <f t="shared" si="625"/>
        <v>55</v>
      </c>
      <c r="R330" s="710">
        <f t="shared" ref="R330:U330" si="819">if(D330="","", if(R$275&gt;$E330,"",if(R$276&lt;$E330,"", if($D330=0,0, if($D330&lt;=$N$277,R$277,if($D330&lt;=$N$278,R$278,R$279))*if($O$267=$R$267,$S$267, $G330)))))</f>
        <v>55</v>
      </c>
      <c r="S330" s="711" t="str">
        <f t="shared" si="819"/>
        <v/>
      </c>
      <c r="T330" s="710">
        <f t="shared" si="819"/>
        <v>55</v>
      </c>
      <c r="U330" s="711" t="str">
        <f t="shared" si="819"/>
        <v/>
      </c>
      <c r="W330" s="710">
        <f t="shared" si="627"/>
        <v>68</v>
      </c>
      <c r="X330" s="710">
        <f t="shared" ref="X330:AC330" si="820">if(D330="","", if(P$275&gt;$E330,"",if(P$276&lt;$E330,"", if($D330=0,0, if($D330&lt;=$N$277,P$277,if($D330&lt;=$N$278,P$278,P$279))*if($O$267=$R$267,$V$267, $H330)))))</f>
        <v>34</v>
      </c>
      <c r="Y330" s="680" t="str">
        <f t="shared" si="820"/>
        <v/>
      </c>
      <c r="Z330" s="710">
        <f t="shared" si="820"/>
        <v>34</v>
      </c>
      <c r="AA330" s="680" t="str">
        <f t="shared" si="820"/>
        <v/>
      </c>
      <c r="AB330" s="680" t="str">
        <f t="shared" si="820"/>
        <v/>
      </c>
      <c r="AC330" s="680" t="str">
        <f t="shared" si="820"/>
        <v/>
      </c>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49"/>
      <c r="BP330" s="446" t="s">
        <v>2</v>
      </c>
      <c r="BQ330" s="451"/>
      <c r="BR330" s="4"/>
      <c r="BS330" s="472" t="str">
        <f t="shared" ref="BS330:BT330" si="821">I405</f>
        <v/>
      </c>
      <c r="BT330" s="454" t="str">
        <f t="shared" si="821"/>
        <v/>
      </c>
      <c r="BU330" s="555">
        <f t="shared" ref="BU330:CI330" si="822">O405</f>
        <v>110</v>
      </c>
      <c r="BV330" s="555">
        <f t="shared" si="822"/>
        <v>55</v>
      </c>
      <c r="BW330" s="555">
        <f t="shared" si="822"/>
        <v>55</v>
      </c>
      <c r="BX330" s="555">
        <f t="shared" si="822"/>
        <v>55</v>
      </c>
      <c r="BY330" s="454" t="str">
        <f t="shared" si="822"/>
        <v/>
      </c>
      <c r="BZ330" s="555">
        <f t="shared" si="822"/>
        <v>55</v>
      </c>
      <c r="CA330" s="454" t="str">
        <f t="shared" si="822"/>
        <v/>
      </c>
      <c r="CB330" s="454" t="str">
        <f t="shared" si="822"/>
        <v/>
      </c>
      <c r="CC330" s="555">
        <f t="shared" si="822"/>
        <v>68</v>
      </c>
      <c r="CD330" s="555">
        <f t="shared" si="822"/>
        <v>34</v>
      </c>
      <c r="CE330" s="454" t="str">
        <f t="shared" si="822"/>
        <v/>
      </c>
      <c r="CF330" s="555">
        <f t="shared" si="822"/>
        <v>34</v>
      </c>
      <c r="CG330" s="454" t="str">
        <f t="shared" si="822"/>
        <v/>
      </c>
      <c r="CH330" s="454" t="str">
        <f t="shared" si="822"/>
        <v/>
      </c>
      <c r="CI330" s="454" t="str">
        <f t="shared" si="822"/>
        <v/>
      </c>
      <c r="CJ330" s="2">
        <f t="shared" ref="CJ330:CK330" si="823">D405</f>
        <v>1</v>
      </c>
      <c r="CK330" s="529" t="str">
        <f t="shared" si="823"/>
        <v/>
      </c>
      <c r="CL330" s="556" t="str">
        <f t="shared" si="209"/>
        <v/>
      </c>
      <c r="CM330" s="4"/>
      <c r="CN330" s="613"/>
      <c r="CO330" s="4"/>
      <c r="CP330" s="4"/>
      <c r="CQ330" s="4"/>
      <c r="CR330" s="4"/>
      <c r="CS330" s="4"/>
      <c r="CT330" s="4"/>
      <c r="CU330" s="4"/>
      <c r="CV330" s="454"/>
      <c r="CW330" s="4"/>
      <c r="CX330" s="4"/>
      <c r="CY330" s="4"/>
      <c r="CZ330" s="4"/>
      <c r="DA330" s="4"/>
      <c r="DB330" s="618"/>
      <c r="DC330" s="4"/>
      <c r="DD330" s="613"/>
      <c r="DE330" s="4"/>
      <c r="DF330" s="4"/>
      <c r="DG330" s="4"/>
      <c r="DH330" s="4"/>
      <c r="DI330" s="618"/>
      <c r="DJ330" s="4"/>
      <c r="DK330" s="613"/>
      <c r="DL330" s="4"/>
      <c r="DM330" s="4"/>
      <c r="DN330" s="4"/>
      <c r="DO330" s="4"/>
      <c r="DP330" s="4"/>
      <c r="DQ330" s="618"/>
      <c r="DR330" s="4"/>
      <c r="DS330" s="4"/>
      <c r="DT330" s="4"/>
      <c r="DU330" s="4"/>
    </row>
    <row r="331" outlineLevel="2">
      <c r="A331" s="452"/>
      <c r="D331" s="701">
        <f t="shared" si="510"/>
        <v>1</v>
      </c>
      <c r="E331" s="712" t="str">
        <f t="shared" si="501"/>
        <v/>
      </c>
      <c r="F331" s="703" t="str">
        <f t="shared" si="486"/>
        <v>189912</v>
      </c>
      <c r="G331" s="704" t="str">
        <f t="shared" si="487"/>
        <v/>
      </c>
      <c r="H331" s="690" t="str">
        <f t="shared" si="488"/>
        <v/>
      </c>
      <c r="I331" s="713" t="str">
        <f t="shared" si="489"/>
        <v/>
      </c>
      <c r="J331" s="714" t="str">
        <f t="shared" si="490"/>
        <v/>
      </c>
      <c r="K331" s="707">
        <f t="shared" ref="K331:N331" si="824">if($F331="","",K$203/day(eomonth($E331,0)))</f>
        <v>0</v>
      </c>
      <c r="L331" s="707">
        <f t="shared" si="824"/>
        <v>0</v>
      </c>
      <c r="M331" s="707">
        <f t="shared" si="824"/>
        <v>0</v>
      </c>
      <c r="N331" s="707">
        <f t="shared" si="824"/>
        <v>0</v>
      </c>
      <c r="O331" s="715">
        <f t="shared" si="623"/>
        <v>110</v>
      </c>
      <c r="P331" s="710">
        <f t="shared" si="624"/>
        <v>55</v>
      </c>
      <c r="Q331" s="710">
        <f t="shared" si="625"/>
        <v>55</v>
      </c>
      <c r="R331" s="710">
        <f t="shared" ref="R331:U331" si="825">if(D331="","", if(R$275&gt;$E331,"",if(R$276&lt;$E331,"", if($D331=0,0, if($D331&lt;=$N$277,R$277,if($D331&lt;=$N$278,R$278,R$279))*if($O$267=$R$267,$S$267, $G331)))))</f>
        <v>55</v>
      </c>
      <c r="S331" s="711" t="str">
        <f t="shared" si="825"/>
        <v/>
      </c>
      <c r="T331" s="710">
        <f t="shared" si="825"/>
        <v>55</v>
      </c>
      <c r="U331" s="711" t="str">
        <f t="shared" si="825"/>
        <v/>
      </c>
      <c r="W331" s="710">
        <f t="shared" si="627"/>
        <v>68</v>
      </c>
      <c r="X331" s="710">
        <f t="shared" ref="X331:AC331" si="826">if(D331="","", if(P$275&gt;$E331,"",if(P$276&lt;$E331,"", if($D331=0,0, if($D331&lt;=$N$277,P$277,if($D331&lt;=$N$278,P$278,P$279))*if($O$267=$R$267,$V$267, $H331)))))</f>
        <v>34</v>
      </c>
      <c r="Y331" s="680" t="str">
        <f t="shared" si="826"/>
        <v/>
      </c>
      <c r="Z331" s="710">
        <f t="shared" si="826"/>
        <v>34</v>
      </c>
      <c r="AA331" s="680" t="str">
        <f t="shared" si="826"/>
        <v/>
      </c>
      <c r="AB331" s="680" t="str">
        <f t="shared" si="826"/>
        <v/>
      </c>
      <c r="AC331" s="680" t="str">
        <f t="shared" si="826"/>
        <v/>
      </c>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49"/>
      <c r="BP331" s="446" t="s">
        <v>2</v>
      </c>
      <c r="BQ331" s="451"/>
      <c r="BR331" s="4"/>
      <c r="BS331" s="472" t="str">
        <f t="shared" ref="BS331:BT331" si="827">I406</f>
        <v/>
      </c>
      <c r="BT331" s="454" t="str">
        <f t="shared" si="827"/>
        <v/>
      </c>
      <c r="BU331" s="555">
        <f t="shared" ref="BU331:CI331" si="828">O406</f>
        <v>110</v>
      </c>
      <c r="BV331" s="555">
        <f t="shared" si="828"/>
        <v>55</v>
      </c>
      <c r="BW331" s="555">
        <f t="shared" si="828"/>
        <v>55</v>
      </c>
      <c r="BX331" s="555">
        <f t="shared" si="828"/>
        <v>55</v>
      </c>
      <c r="BY331" s="454" t="str">
        <f t="shared" si="828"/>
        <v/>
      </c>
      <c r="BZ331" s="555">
        <f t="shared" si="828"/>
        <v>55</v>
      </c>
      <c r="CA331" s="454" t="str">
        <f t="shared" si="828"/>
        <v/>
      </c>
      <c r="CB331" s="454" t="str">
        <f t="shared" si="828"/>
        <v/>
      </c>
      <c r="CC331" s="555">
        <f t="shared" si="828"/>
        <v>68</v>
      </c>
      <c r="CD331" s="555">
        <f t="shared" si="828"/>
        <v>34</v>
      </c>
      <c r="CE331" s="454" t="str">
        <f t="shared" si="828"/>
        <v/>
      </c>
      <c r="CF331" s="555">
        <f t="shared" si="828"/>
        <v>34</v>
      </c>
      <c r="CG331" s="454" t="str">
        <f t="shared" si="828"/>
        <v/>
      </c>
      <c r="CH331" s="454" t="str">
        <f t="shared" si="828"/>
        <v/>
      </c>
      <c r="CI331" s="454" t="str">
        <f t="shared" si="828"/>
        <v/>
      </c>
      <c r="CJ331" s="2">
        <f t="shared" ref="CJ331:CK331" si="829">D406</f>
        <v>1</v>
      </c>
      <c r="CK331" s="529" t="str">
        <f t="shared" si="829"/>
        <v/>
      </c>
      <c r="CL331" s="556" t="str">
        <f t="shared" si="209"/>
        <v/>
      </c>
      <c r="CM331" s="4"/>
      <c r="CN331" s="613"/>
      <c r="CO331" s="4"/>
      <c r="CP331" s="4"/>
      <c r="CQ331" s="4"/>
      <c r="CR331" s="4"/>
      <c r="CS331" s="4"/>
      <c r="CT331" s="4"/>
      <c r="CU331" s="4"/>
      <c r="CV331" s="454"/>
      <c r="CW331" s="4"/>
      <c r="CX331" s="4"/>
      <c r="CY331" s="4"/>
      <c r="CZ331" s="4"/>
      <c r="DA331" s="4"/>
      <c r="DB331" s="618"/>
      <c r="DC331" s="4"/>
      <c r="DD331" s="613"/>
      <c r="DE331" s="4"/>
      <c r="DF331" s="4"/>
      <c r="DG331" s="4"/>
      <c r="DH331" s="4"/>
      <c r="DI331" s="618"/>
      <c r="DJ331" s="4"/>
      <c r="DK331" s="613"/>
      <c r="DL331" s="4"/>
      <c r="DM331" s="4"/>
      <c r="DN331" s="4"/>
      <c r="DO331" s="4"/>
      <c r="DP331" s="4"/>
      <c r="DQ331" s="618"/>
      <c r="DR331" s="4"/>
      <c r="DS331" s="4"/>
      <c r="DT331" s="4"/>
      <c r="DU331" s="4"/>
    </row>
    <row r="332" outlineLevel="2">
      <c r="A332" s="452"/>
      <c r="D332" s="701">
        <f t="shared" si="510"/>
        <v>1</v>
      </c>
      <c r="E332" s="712" t="str">
        <f t="shared" si="501"/>
        <v/>
      </c>
      <c r="F332" s="703" t="str">
        <f t="shared" si="486"/>
        <v>189912</v>
      </c>
      <c r="G332" s="704" t="str">
        <f t="shared" si="487"/>
        <v/>
      </c>
      <c r="H332" s="690" t="str">
        <f t="shared" si="488"/>
        <v/>
      </c>
      <c r="I332" s="713" t="str">
        <f t="shared" si="489"/>
        <v/>
      </c>
      <c r="J332" s="714" t="str">
        <f t="shared" si="490"/>
        <v/>
      </c>
      <c r="K332" s="707">
        <f t="shared" ref="K332:N332" si="830">if($F332="","",K$203/day(eomonth($E332,0)))</f>
        <v>0</v>
      </c>
      <c r="L332" s="707">
        <f t="shared" si="830"/>
        <v>0</v>
      </c>
      <c r="M332" s="707">
        <f t="shared" si="830"/>
        <v>0</v>
      </c>
      <c r="N332" s="707">
        <f t="shared" si="830"/>
        <v>0</v>
      </c>
      <c r="O332" s="715">
        <f t="shared" si="623"/>
        <v>110</v>
      </c>
      <c r="P332" s="710">
        <f t="shared" si="624"/>
        <v>55</v>
      </c>
      <c r="Q332" s="710">
        <f t="shared" si="625"/>
        <v>55</v>
      </c>
      <c r="R332" s="710">
        <f t="shared" ref="R332:U332" si="831">if(D332="","", if(R$275&gt;$E332,"",if(R$276&lt;$E332,"", if($D332=0,0, if($D332&lt;=$N$277,R$277,if($D332&lt;=$N$278,R$278,R$279))*if($O$267=$R$267,$S$267, $G332)))))</f>
        <v>55</v>
      </c>
      <c r="S332" s="711" t="str">
        <f t="shared" si="831"/>
        <v/>
      </c>
      <c r="T332" s="710">
        <f t="shared" si="831"/>
        <v>55</v>
      </c>
      <c r="U332" s="711" t="str">
        <f t="shared" si="831"/>
        <v/>
      </c>
      <c r="W332" s="710">
        <f t="shared" si="627"/>
        <v>68</v>
      </c>
      <c r="X332" s="710">
        <f t="shared" ref="X332:AC332" si="832">if(D332="","", if(P$275&gt;$E332,"",if(P$276&lt;$E332,"", if($D332=0,0, if($D332&lt;=$N$277,P$277,if($D332&lt;=$N$278,P$278,P$279))*if($O$267=$R$267,$V$267, $H332)))))</f>
        <v>34</v>
      </c>
      <c r="Y332" s="680" t="str">
        <f t="shared" si="832"/>
        <v/>
      </c>
      <c r="Z332" s="710">
        <f t="shared" si="832"/>
        <v>34</v>
      </c>
      <c r="AA332" s="680" t="str">
        <f t="shared" si="832"/>
        <v/>
      </c>
      <c r="AB332" s="680" t="str">
        <f t="shared" si="832"/>
        <v/>
      </c>
      <c r="AC332" s="680" t="str">
        <f t="shared" si="832"/>
        <v/>
      </c>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49"/>
      <c r="BP332" s="446" t="s">
        <v>2</v>
      </c>
      <c r="BQ332" s="451"/>
      <c r="BR332" s="4"/>
      <c r="BS332" s="472" t="str">
        <f t="shared" ref="BS332:BT332" si="833">I407</f>
        <v/>
      </c>
      <c r="BT332" s="454" t="str">
        <f t="shared" si="833"/>
        <v/>
      </c>
      <c r="BU332" s="555">
        <f t="shared" ref="BU332:CI332" si="834">O407</f>
        <v>110</v>
      </c>
      <c r="BV332" s="555">
        <f t="shared" si="834"/>
        <v>55</v>
      </c>
      <c r="BW332" s="555">
        <f t="shared" si="834"/>
        <v>55</v>
      </c>
      <c r="BX332" s="555">
        <f t="shared" si="834"/>
        <v>55</v>
      </c>
      <c r="BY332" s="454" t="str">
        <f t="shared" si="834"/>
        <v/>
      </c>
      <c r="BZ332" s="555">
        <f t="shared" si="834"/>
        <v>55</v>
      </c>
      <c r="CA332" s="454" t="str">
        <f t="shared" si="834"/>
        <v/>
      </c>
      <c r="CB332" s="454" t="str">
        <f t="shared" si="834"/>
        <v/>
      </c>
      <c r="CC332" s="555">
        <f t="shared" si="834"/>
        <v>68</v>
      </c>
      <c r="CD332" s="555">
        <f t="shared" si="834"/>
        <v>34</v>
      </c>
      <c r="CE332" s="454" t="str">
        <f t="shared" si="834"/>
        <v/>
      </c>
      <c r="CF332" s="555">
        <f t="shared" si="834"/>
        <v>34</v>
      </c>
      <c r="CG332" s="454" t="str">
        <f t="shared" si="834"/>
        <v/>
      </c>
      <c r="CH332" s="454" t="str">
        <f t="shared" si="834"/>
        <v/>
      </c>
      <c r="CI332" s="454" t="str">
        <f t="shared" si="834"/>
        <v/>
      </c>
      <c r="CJ332" s="2">
        <f t="shared" ref="CJ332:CK332" si="835">D407</f>
        <v>1</v>
      </c>
      <c r="CK332" s="529" t="str">
        <f t="shared" si="835"/>
        <v/>
      </c>
      <c r="CL332" s="556" t="str">
        <f t="shared" si="209"/>
        <v/>
      </c>
      <c r="CM332" s="4"/>
      <c r="CN332" s="613"/>
      <c r="CO332" s="4"/>
      <c r="CP332" s="4"/>
      <c r="CQ332" s="4"/>
      <c r="CR332" s="4"/>
      <c r="CS332" s="4"/>
      <c r="CT332" s="4"/>
      <c r="CU332" s="4"/>
      <c r="CV332" s="454"/>
      <c r="CW332" s="4"/>
      <c r="CX332" s="4"/>
      <c r="CY332" s="4"/>
      <c r="CZ332" s="4"/>
      <c r="DA332" s="4"/>
      <c r="DB332" s="618"/>
      <c r="DC332" s="4"/>
      <c r="DD332" s="613"/>
      <c r="DE332" s="4"/>
      <c r="DF332" s="4"/>
      <c r="DG332" s="4"/>
      <c r="DH332" s="4"/>
      <c r="DI332" s="618"/>
      <c r="DJ332" s="4"/>
      <c r="DK332" s="613"/>
      <c r="DL332" s="4"/>
      <c r="DM332" s="4"/>
      <c r="DN332" s="4"/>
      <c r="DO332" s="4"/>
      <c r="DP332" s="4"/>
      <c r="DQ332" s="618"/>
      <c r="DR332" s="4"/>
      <c r="DS332" s="4"/>
      <c r="DT332" s="4"/>
      <c r="DU332" s="4"/>
    </row>
    <row r="333" outlineLevel="2">
      <c r="A333" s="452"/>
      <c r="D333" s="701">
        <f t="shared" si="510"/>
        <v>1</v>
      </c>
      <c r="E333" s="712" t="str">
        <f t="shared" si="501"/>
        <v/>
      </c>
      <c r="F333" s="703" t="str">
        <f t="shared" si="486"/>
        <v>189912</v>
      </c>
      <c r="G333" s="704" t="str">
        <f t="shared" si="487"/>
        <v/>
      </c>
      <c r="H333" s="690" t="str">
        <f t="shared" si="488"/>
        <v/>
      </c>
      <c r="I333" s="713" t="str">
        <f t="shared" si="489"/>
        <v/>
      </c>
      <c r="J333" s="714" t="str">
        <f t="shared" si="490"/>
        <v/>
      </c>
      <c r="K333" s="707">
        <f t="shared" ref="K333:N333" si="836">if($F333="","",K$203/day(eomonth($E333,0)))</f>
        <v>0</v>
      </c>
      <c r="L333" s="707">
        <f t="shared" si="836"/>
        <v>0</v>
      </c>
      <c r="M333" s="707">
        <f t="shared" si="836"/>
        <v>0</v>
      </c>
      <c r="N333" s="707">
        <f t="shared" si="836"/>
        <v>0</v>
      </c>
      <c r="O333" s="715">
        <f t="shared" si="623"/>
        <v>110</v>
      </c>
      <c r="P333" s="710">
        <f t="shared" si="624"/>
        <v>55</v>
      </c>
      <c r="Q333" s="710">
        <f t="shared" si="625"/>
        <v>55</v>
      </c>
      <c r="R333" s="710">
        <f t="shared" ref="R333:U333" si="837">if(D333="","", if(R$275&gt;$E333,"",if(R$276&lt;$E333,"", if($D333=0,0, if($D333&lt;=$N$277,R$277,if($D333&lt;=$N$278,R$278,R$279))*if($O$267=$R$267,$S$267, $G333)))))</f>
        <v>55</v>
      </c>
      <c r="S333" s="711" t="str">
        <f t="shared" si="837"/>
        <v/>
      </c>
      <c r="T333" s="710">
        <f t="shared" si="837"/>
        <v>55</v>
      </c>
      <c r="U333" s="711" t="str">
        <f t="shared" si="837"/>
        <v/>
      </c>
      <c r="W333" s="710">
        <f t="shared" si="627"/>
        <v>68</v>
      </c>
      <c r="X333" s="710">
        <f t="shared" ref="X333:AC333" si="838">if(D333="","", if(P$275&gt;$E333,"",if(P$276&lt;$E333,"", if($D333=0,0, if($D333&lt;=$N$277,P$277,if($D333&lt;=$N$278,P$278,P$279))*if($O$267=$R$267,$V$267, $H333)))))</f>
        <v>34</v>
      </c>
      <c r="Y333" s="680" t="str">
        <f t="shared" si="838"/>
        <v/>
      </c>
      <c r="Z333" s="710">
        <f t="shared" si="838"/>
        <v>34</v>
      </c>
      <c r="AA333" s="680" t="str">
        <f t="shared" si="838"/>
        <v/>
      </c>
      <c r="AB333" s="680" t="str">
        <f t="shared" si="838"/>
        <v/>
      </c>
      <c r="AC333" s="680" t="str">
        <f t="shared" si="838"/>
        <v/>
      </c>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49"/>
      <c r="BP333" s="446" t="s">
        <v>2</v>
      </c>
      <c r="BQ333" s="451"/>
      <c r="BR333" s="4"/>
      <c r="BS333" s="472" t="str">
        <f t="shared" ref="BS333:BT333" si="839">I408</f>
        <v/>
      </c>
      <c r="BT333" s="454" t="str">
        <f t="shared" si="839"/>
        <v/>
      </c>
      <c r="BU333" s="555">
        <f t="shared" ref="BU333:CI333" si="840">O408</f>
        <v>110</v>
      </c>
      <c r="BV333" s="555">
        <f t="shared" si="840"/>
        <v>55</v>
      </c>
      <c r="BW333" s="555">
        <f t="shared" si="840"/>
        <v>55</v>
      </c>
      <c r="BX333" s="555">
        <f t="shared" si="840"/>
        <v>55</v>
      </c>
      <c r="BY333" s="454" t="str">
        <f t="shared" si="840"/>
        <v/>
      </c>
      <c r="BZ333" s="555">
        <f t="shared" si="840"/>
        <v>55</v>
      </c>
      <c r="CA333" s="454" t="str">
        <f t="shared" si="840"/>
        <v/>
      </c>
      <c r="CB333" s="454" t="str">
        <f t="shared" si="840"/>
        <v/>
      </c>
      <c r="CC333" s="555">
        <f t="shared" si="840"/>
        <v>68</v>
      </c>
      <c r="CD333" s="555">
        <f t="shared" si="840"/>
        <v>34</v>
      </c>
      <c r="CE333" s="454" t="str">
        <f t="shared" si="840"/>
        <v/>
      </c>
      <c r="CF333" s="555">
        <f t="shared" si="840"/>
        <v>34</v>
      </c>
      <c r="CG333" s="454" t="str">
        <f t="shared" si="840"/>
        <v/>
      </c>
      <c r="CH333" s="454" t="str">
        <f t="shared" si="840"/>
        <v/>
      </c>
      <c r="CI333" s="454" t="str">
        <f t="shared" si="840"/>
        <v/>
      </c>
      <c r="CJ333" s="2">
        <f t="shared" ref="CJ333:CK333" si="841">D408</f>
        <v>1</v>
      </c>
      <c r="CK333" s="529" t="str">
        <f t="shared" si="841"/>
        <v/>
      </c>
      <c r="CL333" s="556" t="str">
        <f t="shared" si="209"/>
        <v/>
      </c>
      <c r="CM333" s="4"/>
      <c r="CN333" s="716"/>
      <c r="CO333" s="717"/>
      <c r="CP333" s="717"/>
      <c r="CQ333" s="717"/>
      <c r="CR333" s="717"/>
      <c r="CS333" s="717"/>
      <c r="CT333" s="717"/>
      <c r="CU333" s="717"/>
      <c r="CV333" s="514"/>
      <c r="CW333" s="717"/>
      <c r="CX333" s="717"/>
      <c r="CY333" s="717"/>
      <c r="CZ333" s="717"/>
      <c r="DA333" s="717"/>
      <c r="DB333" s="718"/>
      <c r="DC333" s="4"/>
      <c r="DD333" s="716"/>
      <c r="DE333" s="717"/>
      <c r="DF333" s="717"/>
      <c r="DG333" s="717"/>
      <c r="DH333" s="717"/>
      <c r="DI333" s="718"/>
      <c r="DJ333" s="4"/>
      <c r="DK333" s="716"/>
      <c r="DL333" s="717"/>
      <c r="DM333" s="717"/>
      <c r="DN333" s="717"/>
      <c r="DO333" s="717"/>
      <c r="DP333" s="717"/>
      <c r="DQ333" s="718"/>
      <c r="DR333" s="4"/>
      <c r="DS333" s="4"/>
      <c r="DT333" s="4"/>
      <c r="DU333" s="4"/>
    </row>
    <row r="334" outlineLevel="2">
      <c r="A334" s="452"/>
      <c r="D334" s="701">
        <f t="shared" si="510"/>
        <v>1</v>
      </c>
      <c r="E334" s="712" t="str">
        <f t="shared" si="501"/>
        <v/>
      </c>
      <c r="F334" s="703" t="str">
        <f t="shared" si="486"/>
        <v>189912</v>
      </c>
      <c r="G334" s="704" t="str">
        <f t="shared" si="487"/>
        <v/>
      </c>
      <c r="H334" s="690" t="str">
        <f t="shared" si="488"/>
        <v/>
      </c>
      <c r="I334" s="713" t="str">
        <f t="shared" si="489"/>
        <v/>
      </c>
      <c r="J334" s="714" t="str">
        <f t="shared" si="490"/>
        <v/>
      </c>
      <c r="K334" s="707">
        <f t="shared" ref="K334:N334" si="842">if($F334="","",K$203/day(eomonth($E334,0)))</f>
        <v>0</v>
      </c>
      <c r="L334" s="707">
        <f t="shared" si="842"/>
        <v>0</v>
      </c>
      <c r="M334" s="707">
        <f t="shared" si="842"/>
        <v>0</v>
      </c>
      <c r="N334" s="707">
        <f t="shared" si="842"/>
        <v>0</v>
      </c>
      <c r="O334" s="715">
        <f t="shared" si="623"/>
        <v>110</v>
      </c>
      <c r="P334" s="710">
        <f t="shared" si="624"/>
        <v>55</v>
      </c>
      <c r="Q334" s="710">
        <f t="shared" si="625"/>
        <v>55</v>
      </c>
      <c r="R334" s="710">
        <f t="shared" ref="R334:U334" si="843">if(D334="","", if(R$275&gt;$E334,"",if(R$276&lt;$E334,"", if($D334=0,0, if($D334&lt;=$N$277,R$277,if($D334&lt;=$N$278,R$278,R$279))*if($O$267=$R$267,$S$267, $G334)))))</f>
        <v>55</v>
      </c>
      <c r="S334" s="711" t="str">
        <f t="shared" si="843"/>
        <v/>
      </c>
      <c r="T334" s="710">
        <f t="shared" si="843"/>
        <v>55</v>
      </c>
      <c r="U334" s="711" t="str">
        <f t="shared" si="843"/>
        <v/>
      </c>
      <c r="W334" s="710">
        <f t="shared" si="627"/>
        <v>68</v>
      </c>
      <c r="X334" s="710">
        <f t="shared" ref="X334:AC334" si="844">if(D334="","", if(P$275&gt;$E334,"",if(P$276&lt;$E334,"", if($D334=0,0, if($D334&lt;=$N$277,P$277,if($D334&lt;=$N$278,P$278,P$279))*if($O$267=$R$267,$V$267, $H334)))))</f>
        <v>34</v>
      </c>
      <c r="Y334" s="680" t="str">
        <f t="shared" si="844"/>
        <v/>
      </c>
      <c r="Z334" s="710">
        <f t="shared" si="844"/>
        <v>34</v>
      </c>
      <c r="AA334" s="680" t="str">
        <f t="shared" si="844"/>
        <v/>
      </c>
      <c r="AB334" s="680" t="str">
        <f t="shared" si="844"/>
        <v/>
      </c>
      <c r="AC334" s="680" t="str">
        <f t="shared" si="844"/>
        <v/>
      </c>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49"/>
      <c r="BP334" s="446" t="s">
        <v>2</v>
      </c>
      <c r="BQ334" s="451"/>
      <c r="BR334" s="4"/>
      <c r="BS334" s="472" t="str">
        <f t="shared" ref="BS334:BT334" si="845">I409</f>
        <v/>
      </c>
      <c r="BT334" s="454" t="str">
        <f t="shared" si="845"/>
        <v/>
      </c>
      <c r="BU334" s="555">
        <f t="shared" ref="BU334:CI334" si="846">O409</f>
        <v>110</v>
      </c>
      <c r="BV334" s="555">
        <f t="shared" si="846"/>
        <v>55</v>
      </c>
      <c r="BW334" s="555">
        <f t="shared" si="846"/>
        <v>55</v>
      </c>
      <c r="BX334" s="555">
        <f t="shared" si="846"/>
        <v>55</v>
      </c>
      <c r="BY334" s="454" t="str">
        <f t="shared" si="846"/>
        <v/>
      </c>
      <c r="BZ334" s="555">
        <f t="shared" si="846"/>
        <v>55</v>
      </c>
      <c r="CA334" s="454" t="str">
        <f t="shared" si="846"/>
        <v/>
      </c>
      <c r="CB334" s="454" t="str">
        <f t="shared" si="846"/>
        <v/>
      </c>
      <c r="CC334" s="555">
        <f t="shared" si="846"/>
        <v>68</v>
      </c>
      <c r="CD334" s="555">
        <f t="shared" si="846"/>
        <v>34</v>
      </c>
      <c r="CE334" s="454" t="str">
        <f t="shared" si="846"/>
        <v/>
      </c>
      <c r="CF334" s="555">
        <f t="shared" si="846"/>
        <v>34</v>
      </c>
      <c r="CG334" s="454" t="str">
        <f t="shared" si="846"/>
        <v/>
      </c>
      <c r="CH334" s="454" t="str">
        <f t="shared" si="846"/>
        <v/>
      </c>
      <c r="CI334" s="454" t="str">
        <f t="shared" si="846"/>
        <v/>
      </c>
      <c r="CJ334" s="2">
        <f t="shared" ref="CJ334:CK334" si="847">D409</f>
        <v>1</v>
      </c>
      <c r="CK334" s="529" t="str">
        <f t="shared" si="847"/>
        <v/>
      </c>
      <c r="CL334" s="556" t="str">
        <f t="shared" si="209"/>
        <v/>
      </c>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row>
    <row r="335" outlineLevel="2">
      <c r="A335" s="452"/>
      <c r="D335" s="701">
        <f t="shared" si="510"/>
        <v>1</v>
      </c>
      <c r="E335" s="712" t="str">
        <f t="shared" si="501"/>
        <v/>
      </c>
      <c r="F335" s="703" t="str">
        <f t="shared" si="486"/>
        <v>189912</v>
      </c>
      <c r="G335" s="704" t="str">
        <f t="shared" si="487"/>
        <v/>
      </c>
      <c r="H335" s="690" t="str">
        <f t="shared" si="488"/>
        <v/>
      </c>
      <c r="I335" s="713" t="str">
        <f t="shared" si="489"/>
        <v/>
      </c>
      <c r="J335" s="714" t="str">
        <f t="shared" si="490"/>
        <v/>
      </c>
      <c r="K335" s="707">
        <f t="shared" ref="K335:N335" si="848">if($F335="","",K$203/day(eomonth($E335,0)))</f>
        <v>0</v>
      </c>
      <c r="L335" s="707">
        <f t="shared" si="848"/>
        <v>0</v>
      </c>
      <c r="M335" s="707">
        <f t="shared" si="848"/>
        <v>0</v>
      </c>
      <c r="N335" s="707">
        <f t="shared" si="848"/>
        <v>0</v>
      </c>
      <c r="O335" s="715">
        <f t="shared" si="623"/>
        <v>110</v>
      </c>
      <c r="P335" s="710">
        <f t="shared" si="624"/>
        <v>55</v>
      </c>
      <c r="Q335" s="710">
        <f t="shared" si="625"/>
        <v>55</v>
      </c>
      <c r="R335" s="710">
        <f t="shared" ref="R335:U335" si="849">if(D335="","", if(R$275&gt;$E335,"",if(R$276&lt;$E335,"", if($D335=0,0, if($D335&lt;=$N$277,R$277,if($D335&lt;=$N$278,R$278,R$279))*if($O$267=$R$267,$S$267, $G335)))))</f>
        <v>55</v>
      </c>
      <c r="S335" s="711" t="str">
        <f t="shared" si="849"/>
        <v/>
      </c>
      <c r="T335" s="710">
        <f t="shared" si="849"/>
        <v>55</v>
      </c>
      <c r="U335" s="711" t="str">
        <f t="shared" si="849"/>
        <v/>
      </c>
      <c r="W335" s="710">
        <f t="shared" si="627"/>
        <v>68</v>
      </c>
      <c r="X335" s="710">
        <f t="shared" ref="X335:AC335" si="850">if(D335="","", if(P$275&gt;$E335,"",if(P$276&lt;$E335,"", if($D335=0,0, if($D335&lt;=$N$277,P$277,if($D335&lt;=$N$278,P$278,P$279))*if($O$267=$R$267,$V$267, $H335)))))</f>
        <v>34</v>
      </c>
      <c r="Y335" s="680" t="str">
        <f t="shared" si="850"/>
        <v/>
      </c>
      <c r="Z335" s="710">
        <f t="shared" si="850"/>
        <v>34</v>
      </c>
      <c r="AA335" s="680" t="str">
        <f t="shared" si="850"/>
        <v/>
      </c>
      <c r="AB335" s="680" t="str">
        <f t="shared" si="850"/>
        <v/>
      </c>
      <c r="AC335" s="680" t="str">
        <f t="shared" si="850"/>
        <v/>
      </c>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49"/>
      <c r="BP335" s="446" t="s">
        <v>2</v>
      </c>
      <c r="BQ335" s="451"/>
      <c r="BR335" s="4"/>
      <c r="BS335" s="472" t="str">
        <f t="shared" ref="BS335:BT335" si="851">I410</f>
        <v/>
      </c>
      <c r="BT335" s="454" t="str">
        <f t="shared" si="851"/>
        <v/>
      </c>
      <c r="BU335" s="555">
        <f t="shared" ref="BU335:CI335" si="852">O410</f>
        <v>110</v>
      </c>
      <c r="BV335" s="555">
        <f t="shared" si="852"/>
        <v>55</v>
      </c>
      <c r="BW335" s="555">
        <f t="shared" si="852"/>
        <v>55</v>
      </c>
      <c r="BX335" s="555">
        <f t="shared" si="852"/>
        <v>55</v>
      </c>
      <c r="BY335" s="454" t="str">
        <f t="shared" si="852"/>
        <v/>
      </c>
      <c r="BZ335" s="555">
        <f t="shared" si="852"/>
        <v>55</v>
      </c>
      <c r="CA335" s="454" t="str">
        <f t="shared" si="852"/>
        <v/>
      </c>
      <c r="CB335" s="454" t="str">
        <f t="shared" si="852"/>
        <v/>
      </c>
      <c r="CC335" s="555">
        <f t="shared" si="852"/>
        <v>68</v>
      </c>
      <c r="CD335" s="555">
        <f t="shared" si="852"/>
        <v>34</v>
      </c>
      <c r="CE335" s="454" t="str">
        <f t="shared" si="852"/>
        <v/>
      </c>
      <c r="CF335" s="555">
        <f t="shared" si="852"/>
        <v>34</v>
      </c>
      <c r="CG335" s="454" t="str">
        <f t="shared" si="852"/>
        <v/>
      </c>
      <c r="CH335" s="454" t="str">
        <f t="shared" si="852"/>
        <v/>
      </c>
      <c r="CI335" s="454" t="str">
        <f t="shared" si="852"/>
        <v/>
      </c>
      <c r="CJ335" s="2">
        <f t="shared" ref="CJ335:CK335" si="853">D410</f>
        <v>1</v>
      </c>
      <c r="CK335" s="529" t="str">
        <f t="shared" si="853"/>
        <v/>
      </c>
      <c r="CL335" s="556" t="str">
        <f t="shared" si="209"/>
        <v/>
      </c>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row>
    <row r="336" outlineLevel="2">
      <c r="A336" s="452"/>
      <c r="D336" s="701">
        <f t="shared" si="510"/>
        <v>1</v>
      </c>
      <c r="E336" s="712" t="str">
        <f t="shared" si="501"/>
        <v/>
      </c>
      <c r="F336" s="703" t="str">
        <f t="shared" si="486"/>
        <v>189912</v>
      </c>
      <c r="G336" s="704" t="str">
        <f t="shared" si="487"/>
        <v/>
      </c>
      <c r="H336" s="690" t="str">
        <f t="shared" si="488"/>
        <v/>
      </c>
      <c r="I336" s="713" t="str">
        <f t="shared" si="489"/>
        <v/>
      </c>
      <c r="J336" s="714" t="str">
        <f t="shared" si="490"/>
        <v/>
      </c>
      <c r="K336" s="707">
        <f t="shared" ref="K336:N336" si="854">if($F336="","",K$203/day(eomonth($E336,0)))</f>
        <v>0</v>
      </c>
      <c r="L336" s="707">
        <f t="shared" si="854"/>
        <v>0</v>
      </c>
      <c r="M336" s="707">
        <f t="shared" si="854"/>
        <v>0</v>
      </c>
      <c r="N336" s="707">
        <f t="shared" si="854"/>
        <v>0</v>
      </c>
      <c r="O336" s="715">
        <f t="shared" si="623"/>
        <v>110</v>
      </c>
      <c r="P336" s="710">
        <f t="shared" si="624"/>
        <v>55</v>
      </c>
      <c r="Q336" s="710">
        <f t="shared" si="625"/>
        <v>55</v>
      </c>
      <c r="R336" s="710">
        <f t="shared" ref="R336:U336" si="855">if(D336="","", if(R$275&gt;$E336,"",if(R$276&lt;$E336,"", if($D336=0,0, if($D336&lt;=$N$277,R$277,if($D336&lt;=$N$278,R$278,R$279))*if($O$267=$R$267,$S$267, $G336)))))</f>
        <v>55</v>
      </c>
      <c r="S336" s="711" t="str">
        <f t="shared" si="855"/>
        <v/>
      </c>
      <c r="T336" s="710">
        <f t="shared" si="855"/>
        <v>55</v>
      </c>
      <c r="U336" s="711" t="str">
        <f t="shared" si="855"/>
        <v/>
      </c>
      <c r="W336" s="710">
        <f t="shared" si="627"/>
        <v>68</v>
      </c>
      <c r="X336" s="710">
        <f t="shared" ref="X336:AC336" si="856">if(D336="","", if(P$275&gt;$E336,"",if(P$276&lt;$E336,"", if($D336=0,0, if($D336&lt;=$N$277,P$277,if($D336&lt;=$N$278,P$278,P$279))*if($O$267=$R$267,$V$267, $H336)))))</f>
        <v>34</v>
      </c>
      <c r="Y336" s="680" t="str">
        <f t="shared" si="856"/>
        <v/>
      </c>
      <c r="Z336" s="710">
        <f t="shared" si="856"/>
        <v>34</v>
      </c>
      <c r="AA336" s="680" t="str">
        <f t="shared" si="856"/>
        <v/>
      </c>
      <c r="AB336" s="680" t="str">
        <f t="shared" si="856"/>
        <v/>
      </c>
      <c r="AC336" s="680" t="str">
        <f t="shared" si="856"/>
        <v/>
      </c>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49"/>
      <c r="BP336" s="446" t="s">
        <v>2</v>
      </c>
      <c r="BQ336" s="451"/>
      <c r="BR336" s="4"/>
      <c r="BS336" s="472" t="str">
        <f t="shared" ref="BS336:BT336" si="857">I411</f>
        <v/>
      </c>
      <c r="BT336" s="454" t="str">
        <f t="shared" si="857"/>
        <v/>
      </c>
      <c r="BU336" s="555">
        <f t="shared" ref="BU336:CI336" si="858">O411</f>
        <v>110</v>
      </c>
      <c r="BV336" s="555">
        <f t="shared" si="858"/>
        <v>55</v>
      </c>
      <c r="BW336" s="555">
        <f t="shared" si="858"/>
        <v>55</v>
      </c>
      <c r="BX336" s="555">
        <f t="shared" si="858"/>
        <v>55</v>
      </c>
      <c r="BY336" s="454" t="str">
        <f t="shared" si="858"/>
        <v/>
      </c>
      <c r="BZ336" s="555">
        <f t="shared" si="858"/>
        <v>55</v>
      </c>
      <c r="CA336" s="454" t="str">
        <f t="shared" si="858"/>
        <v/>
      </c>
      <c r="CB336" s="454" t="str">
        <f t="shared" si="858"/>
        <v/>
      </c>
      <c r="CC336" s="555">
        <f t="shared" si="858"/>
        <v>68</v>
      </c>
      <c r="CD336" s="555">
        <f t="shared" si="858"/>
        <v>34</v>
      </c>
      <c r="CE336" s="454" t="str">
        <f t="shared" si="858"/>
        <v/>
      </c>
      <c r="CF336" s="555">
        <f t="shared" si="858"/>
        <v>34</v>
      </c>
      <c r="CG336" s="454" t="str">
        <f t="shared" si="858"/>
        <v/>
      </c>
      <c r="CH336" s="454" t="str">
        <f t="shared" si="858"/>
        <v/>
      </c>
      <c r="CI336" s="454" t="str">
        <f t="shared" si="858"/>
        <v/>
      </c>
      <c r="CJ336" s="2">
        <f t="shared" ref="CJ336:CK336" si="859">D411</f>
        <v>1</v>
      </c>
      <c r="CK336" s="529" t="str">
        <f t="shared" si="859"/>
        <v/>
      </c>
      <c r="CL336" s="556" t="str">
        <f t="shared" si="209"/>
        <v/>
      </c>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row>
    <row r="337" outlineLevel="2">
      <c r="A337" s="452"/>
      <c r="D337" s="701">
        <f t="shared" si="510"/>
        <v>1</v>
      </c>
      <c r="E337" s="712" t="str">
        <f t="shared" si="501"/>
        <v/>
      </c>
      <c r="F337" s="703" t="str">
        <f t="shared" si="486"/>
        <v>189912</v>
      </c>
      <c r="G337" s="704" t="str">
        <f t="shared" si="487"/>
        <v/>
      </c>
      <c r="H337" s="690" t="str">
        <f t="shared" si="488"/>
        <v/>
      </c>
      <c r="I337" s="713" t="str">
        <f t="shared" si="489"/>
        <v/>
      </c>
      <c r="J337" s="714" t="str">
        <f t="shared" si="490"/>
        <v/>
      </c>
      <c r="K337" s="707">
        <f t="shared" ref="K337:N337" si="860">if($F337="","",K$203/day(eomonth($E337,0)))</f>
        <v>0</v>
      </c>
      <c r="L337" s="707">
        <f t="shared" si="860"/>
        <v>0</v>
      </c>
      <c r="M337" s="707">
        <f t="shared" si="860"/>
        <v>0</v>
      </c>
      <c r="N337" s="707">
        <f t="shared" si="860"/>
        <v>0</v>
      </c>
      <c r="O337" s="715">
        <f t="shared" si="623"/>
        <v>110</v>
      </c>
      <c r="P337" s="710">
        <f t="shared" si="624"/>
        <v>55</v>
      </c>
      <c r="Q337" s="710">
        <f t="shared" si="625"/>
        <v>55</v>
      </c>
      <c r="R337" s="710">
        <f t="shared" ref="R337:U337" si="861">if(D337="","", if(R$275&gt;$E337,"",if(R$276&lt;$E337,"", if($D337=0,0, if($D337&lt;=$N$277,R$277,if($D337&lt;=$N$278,R$278,R$279))*if($O$267=$R$267,$S$267, $G337)))))</f>
        <v>55</v>
      </c>
      <c r="S337" s="711" t="str">
        <f t="shared" si="861"/>
        <v/>
      </c>
      <c r="T337" s="710">
        <f t="shared" si="861"/>
        <v>55</v>
      </c>
      <c r="U337" s="711" t="str">
        <f t="shared" si="861"/>
        <v/>
      </c>
      <c r="W337" s="710">
        <f t="shared" si="627"/>
        <v>68</v>
      </c>
      <c r="X337" s="710">
        <f t="shared" ref="X337:AC337" si="862">if(D337="","", if(P$275&gt;$E337,"",if(P$276&lt;$E337,"", if($D337=0,0, if($D337&lt;=$N$277,P$277,if($D337&lt;=$N$278,P$278,P$279))*if($O$267=$R$267,$V$267, $H337)))))</f>
        <v>34</v>
      </c>
      <c r="Y337" s="680" t="str">
        <f t="shared" si="862"/>
        <v/>
      </c>
      <c r="Z337" s="710">
        <f t="shared" si="862"/>
        <v>34</v>
      </c>
      <c r="AA337" s="680" t="str">
        <f t="shared" si="862"/>
        <v/>
      </c>
      <c r="AB337" s="680" t="str">
        <f t="shared" si="862"/>
        <v/>
      </c>
      <c r="AC337" s="680" t="str">
        <f t="shared" si="862"/>
        <v/>
      </c>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49"/>
      <c r="BP337" s="446" t="s">
        <v>2</v>
      </c>
      <c r="BQ337" s="451"/>
      <c r="BR337" s="4"/>
      <c r="BS337" s="472" t="str">
        <f t="shared" ref="BS337:BT337" si="863">I412</f>
        <v/>
      </c>
      <c r="BT337" s="454" t="str">
        <f t="shared" si="863"/>
        <v/>
      </c>
      <c r="BU337" s="555">
        <f t="shared" ref="BU337:CI337" si="864">O412</f>
        <v>110</v>
      </c>
      <c r="BV337" s="555">
        <f t="shared" si="864"/>
        <v>55</v>
      </c>
      <c r="BW337" s="555">
        <f t="shared" si="864"/>
        <v>55</v>
      </c>
      <c r="BX337" s="555">
        <f t="shared" si="864"/>
        <v>55</v>
      </c>
      <c r="BY337" s="454" t="str">
        <f t="shared" si="864"/>
        <v/>
      </c>
      <c r="BZ337" s="555">
        <f t="shared" si="864"/>
        <v>55</v>
      </c>
      <c r="CA337" s="454" t="str">
        <f t="shared" si="864"/>
        <v/>
      </c>
      <c r="CB337" s="454" t="str">
        <f t="shared" si="864"/>
        <v/>
      </c>
      <c r="CC337" s="555">
        <f t="shared" si="864"/>
        <v>68</v>
      </c>
      <c r="CD337" s="555">
        <f t="shared" si="864"/>
        <v>34</v>
      </c>
      <c r="CE337" s="454" t="str">
        <f t="shared" si="864"/>
        <v/>
      </c>
      <c r="CF337" s="555">
        <f t="shared" si="864"/>
        <v>34</v>
      </c>
      <c r="CG337" s="454" t="str">
        <f t="shared" si="864"/>
        <v/>
      </c>
      <c r="CH337" s="454" t="str">
        <f t="shared" si="864"/>
        <v/>
      </c>
      <c r="CI337" s="454" t="str">
        <f t="shared" si="864"/>
        <v/>
      </c>
      <c r="CJ337" s="2">
        <f t="shared" ref="CJ337:CK337" si="865">D412</f>
        <v>1</v>
      </c>
      <c r="CK337" s="529" t="str">
        <f t="shared" si="865"/>
        <v/>
      </c>
      <c r="CL337" s="556" t="str">
        <f t="shared" si="209"/>
        <v/>
      </c>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row>
    <row r="338" outlineLevel="2">
      <c r="A338" s="452"/>
      <c r="D338" s="701">
        <f t="shared" si="510"/>
        <v>1</v>
      </c>
      <c r="E338" s="712" t="str">
        <f t="shared" si="501"/>
        <v/>
      </c>
      <c r="F338" s="703" t="str">
        <f t="shared" si="486"/>
        <v>189912</v>
      </c>
      <c r="G338" s="704" t="str">
        <f t="shared" si="487"/>
        <v/>
      </c>
      <c r="H338" s="690" t="str">
        <f t="shared" si="488"/>
        <v/>
      </c>
      <c r="I338" s="713" t="str">
        <f t="shared" si="489"/>
        <v/>
      </c>
      <c r="J338" s="714" t="str">
        <f t="shared" si="490"/>
        <v/>
      </c>
      <c r="K338" s="707">
        <f t="shared" ref="K338:N338" si="866">if($F338="","",K$203/day(eomonth($E338,0)))</f>
        <v>0</v>
      </c>
      <c r="L338" s="707">
        <f t="shared" si="866"/>
        <v>0</v>
      </c>
      <c r="M338" s="707">
        <f t="shared" si="866"/>
        <v>0</v>
      </c>
      <c r="N338" s="707">
        <f t="shared" si="866"/>
        <v>0</v>
      </c>
      <c r="O338" s="715">
        <f t="shared" si="623"/>
        <v>110</v>
      </c>
      <c r="P338" s="710">
        <f t="shared" si="624"/>
        <v>55</v>
      </c>
      <c r="Q338" s="710">
        <f t="shared" si="625"/>
        <v>55</v>
      </c>
      <c r="R338" s="710">
        <f t="shared" ref="R338:U338" si="867">if(D338="","", if(R$275&gt;$E338,"",if(R$276&lt;$E338,"", if($D338=0,0, if($D338&lt;=$N$277,R$277,if($D338&lt;=$N$278,R$278,R$279))*if($O$267=$R$267,$S$267, $G338)))))</f>
        <v>55</v>
      </c>
      <c r="S338" s="711" t="str">
        <f t="shared" si="867"/>
        <v/>
      </c>
      <c r="T338" s="710">
        <f t="shared" si="867"/>
        <v>55</v>
      </c>
      <c r="U338" s="711" t="str">
        <f t="shared" si="867"/>
        <v/>
      </c>
      <c r="W338" s="710">
        <f t="shared" si="627"/>
        <v>68</v>
      </c>
      <c r="X338" s="710">
        <f t="shared" ref="X338:AC338" si="868">if(D338="","", if(P$275&gt;$E338,"",if(P$276&lt;$E338,"", if($D338=0,0, if($D338&lt;=$N$277,P$277,if($D338&lt;=$N$278,P$278,P$279))*if($O$267=$R$267,$V$267, $H338)))))</f>
        <v>34</v>
      </c>
      <c r="Y338" s="680" t="str">
        <f t="shared" si="868"/>
        <v/>
      </c>
      <c r="Z338" s="710">
        <f t="shared" si="868"/>
        <v>34</v>
      </c>
      <c r="AA338" s="680" t="str">
        <f t="shared" si="868"/>
        <v/>
      </c>
      <c r="AB338" s="680" t="str">
        <f t="shared" si="868"/>
        <v/>
      </c>
      <c r="AC338" s="680" t="str">
        <f t="shared" si="868"/>
        <v/>
      </c>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49"/>
      <c r="BP338" s="446" t="s">
        <v>2</v>
      </c>
      <c r="BQ338" s="451"/>
      <c r="BR338" s="4"/>
      <c r="BS338" s="472" t="str">
        <f t="shared" ref="BS338:BT338" si="869">I413</f>
        <v/>
      </c>
      <c r="BT338" s="454" t="str">
        <f t="shared" si="869"/>
        <v/>
      </c>
      <c r="BU338" s="555">
        <f t="shared" ref="BU338:CI338" si="870">O413</f>
        <v>110</v>
      </c>
      <c r="BV338" s="555">
        <f t="shared" si="870"/>
        <v>55</v>
      </c>
      <c r="BW338" s="555">
        <f t="shared" si="870"/>
        <v>55</v>
      </c>
      <c r="BX338" s="555">
        <f t="shared" si="870"/>
        <v>55</v>
      </c>
      <c r="BY338" s="454" t="str">
        <f t="shared" si="870"/>
        <v/>
      </c>
      <c r="BZ338" s="555">
        <f t="shared" si="870"/>
        <v>55</v>
      </c>
      <c r="CA338" s="454" t="str">
        <f t="shared" si="870"/>
        <v/>
      </c>
      <c r="CB338" s="454" t="str">
        <f t="shared" si="870"/>
        <v/>
      </c>
      <c r="CC338" s="555">
        <f t="shared" si="870"/>
        <v>68</v>
      </c>
      <c r="CD338" s="555">
        <f t="shared" si="870"/>
        <v>34</v>
      </c>
      <c r="CE338" s="454" t="str">
        <f t="shared" si="870"/>
        <v/>
      </c>
      <c r="CF338" s="555">
        <f t="shared" si="870"/>
        <v>34</v>
      </c>
      <c r="CG338" s="454" t="str">
        <f t="shared" si="870"/>
        <v/>
      </c>
      <c r="CH338" s="454" t="str">
        <f t="shared" si="870"/>
        <v/>
      </c>
      <c r="CI338" s="454" t="str">
        <f t="shared" si="870"/>
        <v/>
      </c>
      <c r="CJ338" s="2">
        <f t="shared" ref="CJ338:CK338" si="871">D413</f>
        <v>1</v>
      </c>
      <c r="CK338" s="529" t="str">
        <f t="shared" si="871"/>
        <v/>
      </c>
      <c r="CL338" s="556" t="str">
        <f t="shared" si="209"/>
        <v/>
      </c>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row>
    <row r="339" outlineLevel="2">
      <c r="A339" s="452"/>
      <c r="D339" s="701">
        <f t="shared" si="510"/>
        <v>1</v>
      </c>
      <c r="E339" s="712" t="str">
        <f t="shared" si="501"/>
        <v/>
      </c>
      <c r="F339" s="703" t="str">
        <f t="shared" si="486"/>
        <v>189912</v>
      </c>
      <c r="G339" s="704" t="str">
        <f t="shared" si="487"/>
        <v/>
      </c>
      <c r="H339" s="690" t="str">
        <f t="shared" si="488"/>
        <v/>
      </c>
      <c r="I339" s="713" t="str">
        <f t="shared" si="489"/>
        <v/>
      </c>
      <c r="J339" s="714" t="str">
        <f t="shared" si="490"/>
        <v/>
      </c>
      <c r="K339" s="707">
        <f t="shared" ref="K339:N339" si="872">if($F339="","",K$203/day(eomonth($E339,0)))</f>
        <v>0</v>
      </c>
      <c r="L339" s="707">
        <f t="shared" si="872"/>
        <v>0</v>
      </c>
      <c r="M339" s="707">
        <f t="shared" si="872"/>
        <v>0</v>
      </c>
      <c r="N339" s="707">
        <f t="shared" si="872"/>
        <v>0</v>
      </c>
      <c r="O339" s="715">
        <f t="shared" si="623"/>
        <v>110</v>
      </c>
      <c r="P339" s="710">
        <f t="shared" si="624"/>
        <v>55</v>
      </c>
      <c r="Q339" s="710">
        <f t="shared" si="625"/>
        <v>55</v>
      </c>
      <c r="R339" s="710">
        <f t="shared" ref="R339:U339" si="873">if(D339="","", if(R$275&gt;$E339,"",if(R$276&lt;$E339,"", if($D339=0,0, if($D339&lt;=$N$277,R$277,if($D339&lt;=$N$278,R$278,R$279))*if($O$267=$R$267,$S$267, $G339)))))</f>
        <v>55</v>
      </c>
      <c r="S339" s="711" t="str">
        <f t="shared" si="873"/>
        <v/>
      </c>
      <c r="T339" s="710">
        <f t="shared" si="873"/>
        <v>55</v>
      </c>
      <c r="U339" s="711" t="str">
        <f t="shared" si="873"/>
        <v/>
      </c>
      <c r="W339" s="710">
        <f t="shared" si="627"/>
        <v>68</v>
      </c>
      <c r="X339" s="710">
        <f t="shared" ref="X339:AC339" si="874">if(D339="","", if(P$275&gt;$E339,"",if(P$276&lt;$E339,"", if($D339=0,0, if($D339&lt;=$N$277,P$277,if($D339&lt;=$N$278,P$278,P$279))*if($O$267=$R$267,$V$267, $H339)))))</f>
        <v>34</v>
      </c>
      <c r="Y339" s="680" t="str">
        <f t="shared" si="874"/>
        <v/>
      </c>
      <c r="Z339" s="710">
        <f t="shared" si="874"/>
        <v>34</v>
      </c>
      <c r="AA339" s="680" t="str">
        <f t="shared" si="874"/>
        <v/>
      </c>
      <c r="AB339" s="680" t="str">
        <f t="shared" si="874"/>
        <v/>
      </c>
      <c r="AC339" s="680" t="str">
        <f t="shared" si="874"/>
        <v/>
      </c>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49"/>
      <c r="BP339" s="446" t="s">
        <v>2</v>
      </c>
      <c r="BQ339" s="451"/>
      <c r="BR339" s="4"/>
      <c r="BS339" s="472" t="str">
        <f t="shared" ref="BS339:BT339" si="875">I414</f>
        <v/>
      </c>
      <c r="BT339" s="454" t="str">
        <f t="shared" si="875"/>
        <v/>
      </c>
      <c r="BU339" s="555">
        <f t="shared" ref="BU339:CI339" si="876">O414</f>
        <v>110</v>
      </c>
      <c r="BV339" s="555">
        <f t="shared" si="876"/>
        <v>55</v>
      </c>
      <c r="BW339" s="555">
        <f t="shared" si="876"/>
        <v>55</v>
      </c>
      <c r="BX339" s="555">
        <f t="shared" si="876"/>
        <v>55</v>
      </c>
      <c r="BY339" s="454" t="str">
        <f t="shared" si="876"/>
        <v/>
      </c>
      <c r="BZ339" s="555">
        <f t="shared" si="876"/>
        <v>55</v>
      </c>
      <c r="CA339" s="454" t="str">
        <f t="shared" si="876"/>
        <v/>
      </c>
      <c r="CB339" s="454" t="str">
        <f t="shared" si="876"/>
        <v/>
      </c>
      <c r="CC339" s="555">
        <f t="shared" si="876"/>
        <v>68</v>
      </c>
      <c r="CD339" s="555">
        <f t="shared" si="876"/>
        <v>34</v>
      </c>
      <c r="CE339" s="454" t="str">
        <f t="shared" si="876"/>
        <v/>
      </c>
      <c r="CF339" s="555">
        <f t="shared" si="876"/>
        <v>34</v>
      </c>
      <c r="CG339" s="454" t="str">
        <f t="shared" si="876"/>
        <v/>
      </c>
      <c r="CH339" s="454" t="str">
        <f t="shared" si="876"/>
        <v/>
      </c>
      <c r="CI339" s="454" t="str">
        <f t="shared" si="876"/>
        <v/>
      </c>
      <c r="CJ339" s="2">
        <f t="shared" ref="CJ339:CK339" si="877">D414</f>
        <v>1</v>
      </c>
      <c r="CK339" s="529" t="str">
        <f t="shared" si="877"/>
        <v/>
      </c>
      <c r="CL339" s="556" t="str">
        <f t="shared" si="209"/>
        <v/>
      </c>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row>
    <row r="340" outlineLevel="2">
      <c r="A340" s="452"/>
      <c r="D340" s="701">
        <f t="shared" si="510"/>
        <v>1</v>
      </c>
      <c r="E340" s="712" t="str">
        <f t="shared" si="501"/>
        <v/>
      </c>
      <c r="F340" s="703" t="str">
        <f t="shared" si="486"/>
        <v>189912</v>
      </c>
      <c r="G340" s="704" t="str">
        <f t="shared" si="487"/>
        <v/>
      </c>
      <c r="H340" s="690" t="str">
        <f t="shared" si="488"/>
        <v/>
      </c>
      <c r="I340" s="713" t="str">
        <f t="shared" si="489"/>
        <v/>
      </c>
      <c r="J340" s="714" t="str">
        <f t="shared" si="490"/>
        <v/>
      </c>
      <c r="K340" s="707">
        <f t="shared" ref="K340:N340" si="878">if($F340="","",K$203/day(eomonth($E340,0)))</f>
        <v>0</v>
      </c>
      <c r="L340" s="707">
        <f t="shared" si="878"/>
        <v>0</v>
      </c>
      <c r="M340" s="707">
        <f t="shared" si="878"/>
        <v>0</v>
      </c>
      <c r="N340" s="707">
        <f t="shared" si="878"/>
        <v>0</v>
      </c>
      <c r="O340" s="715">
        <f t="shared" si="623"/>
        <v>110</v>
      </c>
      <c r="P340" s="710">
        <f t="shared" si="624"/>
        <v>55</v>
      </c>
      <c r="Q340" s="710">
        <f t="shared" si="625"/>
        <v>55</v>
      </c>
      <c r="R340" s="710">
        <f t="shared" ref="R340:U340" si="879">if(D340="","", if(R$275&gt;$E340,"",if(R$276&lt;$E340,"", if($D340=0,0, if($D340&lt;=$N$277,R$277,if($D340&lt;=$N$278,R$278,R$279))*if($O$267=$R$267,$S$267, $G340)))))</f>
        <v>55</v>
      </c>
      <c r="S340" s="711" t="str">
        <f t="shared" si="879"/>
        <v/>
      </c>
      <c r="T340" s="710">
        <f t="shared" si="879"/>
        <v>55</v>
      </c>
      <c r="U340" s="711" t="str">
        <f t="shared" si="879"/>
        <v/>
      </c>
      <c r="W340" s="710">
        <f t="shared" si="627"/>
        <v>68</v>
      </c>
      <c r="X340" s="710">
        <f t="shared" ref="X340:AC340" si="880">if(D340="","", if(P$275&gt;$E340,"",if(P$276&lt;$E340,"", if($D340=0,0, if($D340&lt;=$N$277,P$277,if($D340&lt;=$N$278,P$278,P$279))*if($O$267=$R$267,$V$267, $H340)))))</f>
        <v>34</v>
      </c>
      <c r="Y340" s="680" t="str">
        <f t="shared" si="880"/>
        <v/>
      </c>
      <c r="Z340" s="710">
        <f t="shared" si="880"/>
        <v>34</v>
      </c>
      <c r="AA340" s="680" t="str">
        <f t="shared" si="880"/>
        <v/>
      </c>
      <c r="AB340" s="680" t="str">
        <f t="shared" si="880"/>
        <v/>
      </c>
      <c r="AC340" s="680" t="str">
        <f t="shared" si="880"/>
        <v/>
      </c>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49"/>
      <c r="BP340" s="446" t="s">
        <v>2</v>
      </c>
      <c r="BQ340" s="451"/>
      <c r="BR340" s="4"/>
      <c r="BS340" s="472" t="str">
        <f t="shared" ref="BS340:BT340" si="881">I415</f>
        <v/>
      </c>
      <c r="BT340" s="454" t="str">
        <f t="shared" si="881"/>
        <v/>
      </c>
      <c r="BU340" s="555">
        <f t="shared" ref="BU340:CI340" si="882">O415</f>
        <v>110</v>
      </c>
      <c r="BV340" s="555">
        <f t="shared" si="882"/>
        <v>55</v>
      </c>
      <c r="BW340" s="555">
        <f t="shared" si="882"/>
        <v>55</v>
      </c>
      <c r="BX340" s="555">
        <f t="shared" si="882"/>
        <v>55</v>
      </c>
      <c r="BY340" s="454" t="str">
        <f t="shared" si="882"/>
        <v/>
      </c>
      <c r="BZ340" s="555">
        <f t="shared" si="882"/>
        <v>55</v>
      </c>
      <c r="CA340" s="454" t="str">
        <f t="shared" si="882"/>
        <v/>
      </c>
      <c r="CB340" s="454" t="str">
        <f t="shared" si="882"/>
        <v/>
      </c>
      <c r="CC340" s="555">
        <f t="shared" si="882"/>
        <v>68</v>
      </c>
      <c r="CD340" s="555">
        <f t="shared" si="882"/>
        <v>34</v>
      </c>
      <c r="CE340" s="454" t="str">
        <f t="shared" si="882"/>
        <v/>
      </c>
      <c r="CF340" s="555">
        <f t="shared" si="882"/>
        <v>34</v>
      </c>
      <c r="CG340" s="454" t="str">
        <f t="shared" si="882"/>
        <v/>
      </c>
      <c r="CH340" s="454" t="str">
        <f t="shared" si="882"/>
        <v/>
      </c>
      <c r="CI340" s="454" t="str">
        <f t="shared" si="882"/>
        <v/>
      </c>
      <c r="CJ340" s="2">
        <f t="shared" ref="CJ340:CK340" si="883">D415</f>
        <v>1</v>
      </c>
      <c r="CK340" s="529" t="str">
        <f t="shared" si="883"/>
        <v/>
      </c>
      <c r="CL340" s="556" t="str">
        <f t="shared" si="209"/>
        <v/>
      </c>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row>
    <row r="341" outlineLevel="2">
      <c r="A341" s="452"/>
      <c r="D341" s="701">
        <f t="shared" si="510"/>
        <v>1</v>
      </c>
      <c r="E341" s="712" t="str">
        <f t="shared" si="501"/>
        <v/>
      </c>
      <c r="F341" s="703" t="str">
        <f t="shared" si="486"/>
        <v>189912</v>
      </c>
      <c r="G341" s="704" t="str">
        <f t="shared" si="487"/>
        <v/>
      </c>
      <c r="H341" s="690" t="str">
        <f t="shared" si="488"/>
        <v/>
      </c>
      <c r="I341" s="713" t="str">
        <f t="shared" si="489"/>
        <v/>
      </c>
      <c r="J341" s="714" t="str">
        <f t="shared" si="490"/>
        <v/>
      </c>
      <c r="K341" s="707">
        <f t="shared" ref="K341:N341" si="884">if($F341="","",K$203/day(eomonth($E341,0)))</f>
        <v>0</v>
      </c>
      <c r="L341" s="707">
        <f t="shared" si="884"/>
        <v>0</v>
      </c>
      <c r="M341" s="707">
        <f t="shared" si="884"/>
        <v>0</v>
      </c>
      <c r="N341" s="707">
        <f t="shared" si="884"/>
        <v>0</v>
      </c>
      <c r="O341" s="715">
        <f t="shared" si="623"/>
        <v>110</v>
      </c>
      <c r="P341" s="710">
        <f t="shared" si="624"/>
        <v>55</v>
      </c>
      <c r="Q341" s="710">
        <f t="shared" si="625"/>
        <v>55</v>
      </c>
      <c r="R341" s="710">
        <f t="shared" ref="R341:U341" si="885">if(D341="","", if(R$275&gt;$E341,"",if(R$276&lt;$E341,"", if($D341=0,0, if($D341&lt;=$N$277,R$277,if($D341&lt;=$N$278,R$278,R$279))*if($O$267=$R$267,$S$267, $G341)))))</f>
        <v>55</v>
      </c>
      <c r="S341" s="711" t="str">
        <f t="shared" si="885"/>
        <v/>
      </c>
      <c r="T341" s="710">
        <f t="shared" si="885"/>
        <v>55</v>
      </c>
      <c r="U341" s="711" t="str">
        <f t="shared" si="885"/>
        <v/>
      </c>
      <c r="W341" s="710">
        <f t="shared" si="627"/>
        <v>68</v>
      </c>
      <c r="X341" s="710">
        <f t="shared" ref="X341:AC341" si="886">if(D341="","", if(P$275&gt;$E341,"",if(P$276&lt;$E341,"", if($D341=0,0, if($D341&lt;=$N$277,P$277,if($D341&lt;=$N$278,P$278,P$279))*if($O$267=$R$267,$V$267, $H341)))))</f>
        <v>34</v>
      </c>
      <c r="Y341" s="680" t="str">
        <f t="shared" si="886"/>
        <v/>
      </c>
      <c r="Z341" s="710">
        <f t="shared" si="886"/>
        <v>34</v>
      </c>
      <c r="AA341" s="680" t="str">
        <f t="shared" si="886"/>
        <v/>
      </c>
      <c r="AB341" s="680" t="str">
        <f t="shared" si="886"/>
        <v/>
      </c>
      <c r="AC341" s="680" t="str">
        <f t="shared" si="886"/>
        <v/>
      </c>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49"/>
      <c r="BP341" s="446" t="s">
        <v>2</v>
      </c>
      <c r="BQ341" s="451"/>
      <c r="BR341" s="4"/>
      <c r="BS341" s="472" t="str">
        <f t="shared" ref="BS341:BT341" si="887">I416</f>
        <v/>
      </c>
      <c r="BT341" s="454" t="str">
        <f t="shared" si="887"/>
        <v/>
      </c>
      <c r="BU341" s="555">
        <f t="shared" ref="BU341:CI341" si="888">O416</f>
        <v>110</v>
      </c>
      <c r="BV341" s="555">
        <f t="shared" si="888"/>
        <v>55</v>
      </c>
      <c r="BW341" s="555">
        <f t="shared" si="888"/>
        <v>55</v>
      </c>
      <c r="BX341" s="555">
        <f t="shared" si="888"/>
        <v>55</v>
      </c>
      <c r="BY341" s="454" t="str">
        <f t="shared" si="888"/>
        <v/>
      </c>
      <c r="BZ341" s="555">
        <f t="shared" si="888"/>
        <v>55</v>
      </c>
      <c r="CA341" s="454" t="str">
        <f t="shared" si="888"/>
        <v/>
      </c>
      <c r="CB341" s="454" t="str">
        <f t="shared" si="888"/>
        <v/>
      </c>
      <c r="CC341" s="555">
        <f t="shared" si="888"/>
        <v>68</v>
      </c>
      <c r="CD341" s="555">
        <f t="shared" si="888"/>
        <v>34</v>
      </c>
      <c r="CE341" s="454" t="str">
        <f t="shared" si="888"/>
        <v/>
      </c>
      <c r="CF341" s="555">
        <f t="shared" si="888"/>
        <v>34</v>
      </c>
      <c r="CG341" s="454" t="str">
        <f t="shared" si="888"/>
        <v/>
      </c>
      <c r="CH341" s="454" t="str">
        <f t="shared" si="888"/>
        <v/>
      </c>
      <c r="CI341" s="454" t="str">
        <f t="shared" si="888"/>
        <v/>
      </c>
      <c r="CJ341" s="2">
        <f t="shared" ref="CJ341:CK341" si="889">D416</f>
        <v>1</v>
      </c>
      <c r="CK341" s="529" t="str">
        <f t="shared" si="889"/>
        <v/>
      </c>
      <c r="CL341" s="556" t="str">
        <f t="shared" si="209"/>
        <v/>
      </c>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row>
    <row r="342" outlineLevel="2">
      <c r="A342" s="452"/>
      <c r="D342" s="701">
        <f t="shared" si="510"/>
        <v>1</v>
      </c>
      <c r="E342" s="712" t="str">
        <f t="shared" si="501"/>
        <v/>
      </c>
      <c r="F342" s="703" t="str">
        <f t="shared" si="486"/>
        <v>189912</v>
      </c>
      <c r="G342" s="704" t="str">
        <f t="shared" si="487"/>
        <v/>
      </c>
      <c r="H342" s="690" t="str">
        <f t="shared" si="488"/>
        <v/>
      </c>
      <c r="I342" s="713" t="str">
        <f t="shared" si="489"/>
        <v/>
      </c>
      <c r="J342" s="714" t="str">
        <f t="shared" si="490"/>
        <v/>
      </c>
      <c r="K342" s="707">
        <f t="shared" ref="K342:N342" si="890">if($F342="","",K$203/day(eomonth($E342,0)))</f>
        <v>0</v>
      </c>
      <c r="L342" s="707">
        <f t="shared" si="890"/>
        <v>0</v>
      </c>
      <c r="M342" s="707">
        <f t="shared" si="890"/>
        <v>0</v>
      </c>
      <c r="N342" s="707">
        <f t="shared" si="890"/>
        <v>0</v>
      </c>
      <c r="O342" s="715">
        <f t="shared" si="623"/>
        <v>110</v>
      </c>
      <c r="P342" s="710">
        <f t="shared" si="624"/>
        <v>55</v>
      </c>
      <c r="Q342" s="710">
        <f t="shared" si="625"/>
        <v>55</v>
      </c>
      <c r="R342" s="710">
        <f t="shared" ref="R342:U342" si="891">if(D342="","", if(R$275&gt;$E342,"",if(R$276&lt;$E342,"", if($D342=0,0, if($D342&lt;=$N$277,R$277,if($D342&lt;=$N$278,R$278,R$279))*if($O$267=$R$267,$S$267, $G342)))))</f>
        <v>55</v>
      </c>
      <c r="S342" s="711" t="str">
        <f t="shared" si="891"/>
        <v/>
      </c>
      <c r="T342" s="710">
        <f t="shared" si="891"/>
        <v>55</v>
      </c>
      <c r="U342" s="711" t="str">
        <f t="shared" si="891"/>
        <v/>
      </c>
      <c r="W342" s="710">
        <f t="shared" si="627"/>
        <v>68</v>
      </c>
      <c r="X342" s="710">
        <f t="shared" ref="X342:AC342" si="892">if(D342="","", if(P$275&gt;$E342,"",if(P$276&lt;$E342,"", if($D342=0,0, if($D342&lt;=$N$277,P$277,if($D342&lt;=$N$278,P$278,P$279))*if($O$267=$R$267,$V$267, $H342)))))</f>
        <v>34</v>
      </c>
      <c r="Y342" s="680" t="str">
        <f t="shared" si="892"/>
        <v/>
      </c>
      <c r="Z342" s="710">
        <f t="shared" si="892"/>
        <v>34</v>
      </c>
      <c r="AA342" s="680" t="str">
        <f t="shared" si="892"/>
        <v/>
      </c>
      <c r="AB342" s="680" t="str">
        <f t="shared" si="892"/>
        <v/>
      </c>
      <c r="AC342" s="680" t="str">
        <f t="shared" si="892"/>
        <v/>
      </c>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49"/>
      <c r="BP342" s="446" t="s">
        <v>2</v>
      </c>
      <c r="BQ342" s="451"/>
      <c r="BR342" s="4"/>
      <c r="BS342" s="472" t="str">
        <f t="shared" ref="BS342:BT342" si="893">I417</f>
        <v/>
      </c>
      <c r="BT342" s="454" t="str">
        <f t="shared" si="893"/>
        <v/>
      </c>
      <c r="BU342" s="555">
        <f t="shared" ref="BU342:CI342" si="894">O417</f>
        <v>110</v>
      </c>
      <c r="BV342" s="555">
        <f t="shared" si="894"/>
        <v>55</v>
      </c>
      <c r="BW342" s="555">
        <f t="shared" si="894"/>
        <v>55</v>
      </c>
      <c r="BX342" s="555">
        <f t="shared" si="894"/>
        <v>55</v>
      </c>
      <c r="BY342" s="454" t="str">
        <f t="shared" si="894"/>
        <v/>
      </c>
      <c r="BZ342" s="555">
        <f t="shared" si="894"/>
        <v>55</v>
      </c>
      <c r="CA342" s="454" t="str">
        <f t="shared" si="894"/>
        <v/>
      </c>
      <c r="CB342" s="454" t="str">
        <f t="shared" si="894"/>
        <v/>
      </c>
      <c r="CC342" s="555">
        <f t="shared" si="894"/>
        <v>68</v>
      </c>
      <c r="CD342" s="555">
        <f t="shared" si="894"/>
        <v>34</v>
      </c>
      <c r="CE342" s="454" t="str">
        <f t="shared" si="894"/>
        <v/>
      </c>
      <c r="CF342" s="555">
        <f t="shared" si="894"/>
        <v>34</v>
      </c>
      <c r="CG342" s="454" t="str">
        <f t="shared" si="894"/>
        <v/>
      </c>
      <c r="CH342" s="454" t="str">
        <f t="shared" si="894"/>
        <v/>
      </c>
      <c r="CI342" s="454" t="str">
        <f t="shared" si="894"/>
        <v/>
      </c>
      <c r="CJ342" s="2">
        <f t="shared" ref="CJ342:CK342" si="895">D417</f>
        <v>1</v>
      </c>
      <c r="CK342" s="529" t="str">
        <f t="shared" si="895"/>
        <v/>
      </c>
      <c r="CL342" s="556" t="str">
        <f t="shared" si="209"/>
        <v/>
      </c>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row>
    <row r="343" outlineLevel="2">
      <c r="A343" s="452"/>
      <c r="D343" s="701">
        <f t="shared" si="510"/>
        <v>1</v>
      </c>
      <c r="E343" s="712" t="str">
        <f t="shared" si="501"/>
        <v/>
      </c>
      <c r="F343" s="703" t="str">
        <f t="shared" si="486"/>
        <v>189912</v>
      </c>
      <c r="G343" s="704" t="str">
        <f t="shared" si="487"/>
        <v/>
      </c>
      <c r="H343" s="690" t="str">
        <f t="shared" si="488"/>
        <v/>
      </c>
      <c r="I343" s="713" t="str">
        <f t="shared" si="489"/>
        <v/>
      </c>
      <c r="J343" s="714" t="str">
        <f t="shared" si="490"/>
        <v/>
      </c>
      <c r="K343" s="707">
        <f t="shared" ref="K343:N343" si="896">if($F343="","",K$203/day(eomonth($E343,0)))</f>
        <v>0</v>
      </c>
      <c r="L343" s="707">
        <f t="shared" si="896"/>
        <v>0</v>
      </c>
      <c r="M343" s="707">
        <f t="shared" si="896"/>
        <v>0</v>
      </c>
      <c r="N343" s="707">
        <f t="shared" si="896"/>
        <v>0</v>
      </c>
      <c r="O343" s="715">
        <f t="shared" si="623"/>
        <v>110</v>
      </c>
      <c r="P343" s="710">
        <f t="shared" si="624"/>
        <v>55</v>
      </c>
      <c r="Q343" s="710">
        <f t="shared" si="625"/>
        <v>55</v>
      </c>
      <c r="R343" s="710">
        <f t="shared" ref="R343:U343" si="897">if(D343="","", if(R$275&gt;$E343,"",if(R$276&lt;$E343,"", if($D343=0,0, if($D343&lt;=$N$277,R$277,if($D343&lt;=$N$278,R$278,R$279))*if($O$267=$R$267,$S$267, $G343)))))</f>
        <v>55</v>
      </c>
      <c r="S343" s="711" t="str">
        <f t="shared" si="897"/>
        <v/>
      </c>
      <c r="T343" s="710">
        <f t="shared" si="897"/>
        <v>55</v>
      </c>
      <c r="U343" s="711" t="str">
        <f t="shared" si="897"/>
        <v/>
      </c>
      <c r="W343" s="710">
        <f t="shared" si="627"/>
        <v>68</v>
      </c>
      <c r="X343" s="710">
        <f t="shared" ref="X343:AC343" si="898">if(D343="","", if(P$275&gt;$E343,"",if(P$276&lt;$E343,"", if($D343=0,0, if($D343&lt;=$N$277,P$277,if($D343&lt;=$N$278,P$278,P$279))*if($O$267=$R$267,$V$267, $H343)))))</f>
        <v>34</v>
      </c>
      <c r="Y343" s="680" t="str">
        <f t="shared" si="898"/>
        <v/>
      </c>
      <c r="Z343" s="710">
        <f t="shared" si="898"/>
        <v>34</v>
      </c>
      <c r="AA343" s="680" t="str">
        <f t="shared" si="898"/>
        <v/>
      </c>
      <c r="AB343" s="680" t="str">
        <f t="shared" si="898"/>
        <v/>
      </c>
      <c r="AC343" s="680" t="str">
        <f t="shared" si="898"/>
        <v/>
      </c>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49"/>
      <c r="BP343" s="446" t="s">
        <v>2</v>
      </c>
      <c r="BQ343" s="451"/>
      <c r="BR343" s="4"/>
      <c r="BS343" s="472" t="str">
        <f t="shared" ref="BS343:BT343" si="899">I418</f>
        <v/>
      </c>
      <c r="BT343" s="454" t="str">
        <f t="shared" si="899"/>
        <v/>
      </c>
      <c r="BU343" s="555">
        <f t="shared" ref="BU343:CI343" si="900">O418</f>
        <v>110</v>
      </c>
      <c r="BV343" s="555">
        <f t="shared" si="900"/>
        <v>55</v>
      </c>
      <c r="BW343" s="555">
        <f t="shared" si="900"/>
        <v>55</v>
      </c>
      <c r="BX343" s="555">
        <f t="shared" si="900"/>
        <v>55</v>
      </c>
      <c r="BY343" s="454" t="str">
        <f t="shared" si="900"/>
        <v/>
      </c>
      <c r="BZ343" s="555">
        <f t="shared" si="900"/>
        <v>55</v>
      </c>
      <c r="CA343" s="454" t="str">
        <f t="shared" si="900"/>
        <v/>
      </c>
      <c r="CB343" s="454" t="str">
        <f t="shared" si="900"/>
        <v/>
      </c>
      <c r="CC343" s="555">
        <f t="shared" si="900"/>
        <v>68</v>
      </c>
      <c r="CD343" s="555">
        <f t="shared" si="900"/>
        <v>34</v>
      </c>
      <c r="CE343" s="454" t="str">
        <f t="shared" si="900"/>
        <v/>
      </c>
      <c r="CF343" s="555">
        <f t="shared" si="900"/>
        <v>34</v>
      </c>
      <c r="CG343" s="454" t="str">
        <f t="shared" si="900"/>
        <v/>
      </c>
      <c r="CH343" s="454" t="str">
        <f t="shared" si="900"/>
        <v/>
      </c>
      <c r="CI343" s="454" t="str">
        <f t="shared" si="900"/>
        <v/>
      </c>
      <c r="CJ343" s="2">
        <f t="shared" ref="CJ343:CK343" si="901">D418</f>
        <v>1</v>
      </c>
      <c r="CK343" s="529" t="str">
        <f t="shared" si="901"/>
        <v/>
      </c>
      <c r="CL343" s="556" t="str">
        <f t="shared" si="209"/>
        <v/>
      </c>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row>
    <row r="344" outlineLevel="2">
      <c r="A344" s="452"/>
      <c r="D344" s="701">
        <f t="shared" si="510"/>
        <v>1</v>
      </c>
      <c r="E344" s="712" t="str">
        <f t="shared" si="501"/>
        <v/>
      </c>
      <c r="F344" s="703" t="str">
        <f t="shared" si="486"/>
        <v>189912</v>
      </c>
      <c r="G344" s="704" t="str">
        <f t="shared" si="487"/>
        <v/>
      </c>
      <c r="H344" s="690" t="str">
        <f t="shared" si="488"/>
        <v/>
      </c>
      <c r="I344" s="713" t="str">
        <f t="shared" si="489"/>
        <v/>
      </c>
      <c r="J344" s="714" t="str">
        <f t="shared" si="490"/>
        <v/>
      </c>
      <c r="K344" s="707">
        <f t="shared" ref="K344:N344" si="902">if($F344="","",K$203/day(eomonth($E344,0)))</f>
        <v>0</v>
      </c>
      <c r="L344" s="707">
        <f t="shared" si="902"/>
        <v>0</v>
      </c>
      <c r="M344" s="707">
        <f t="shared" si="902"/>
        <v>0</v>
      </c>
      <c r="N344" s="707">
        <f t="shared" si="902"/>
        <v>0</v>
      </c>
      <c r="O344" s="715">
        <f t="shared" si="623"/>
        <v>110</v>
      </c>
      <c r="P344" s="710">
        <f t="shared" si="624"/>
        <v>55</v>
      </c>
      <c r="Q344" s="710">
        <f t="shared" si="625"/>
        <v>55</v>
      </c>
      <c r="R344" s="710">
        <f t="shared" ref="R344:U344" si="903">if(D344="","", if(R$275&gt;$E344,"",if(R$276&lt;$E344,"", if($D344=0,0, if($D344&lt;=$N$277,R$277,if($D344&lt;=$N$278,R$278,R$279))*if($O$267=$R$267,$S$267, $G344)))))</f>
        <v>55</v>
      </c>
      <c r="S344" s="711" t="str">
        <f t="shared" si="903"/>
        <v/>
      </c>
      <c r="T344" s="710">
        <f t="shared" si="903"/>
        <v>55</v>
      </c>
      <c r="U344" s="711" t="str">
        <f t="shared" si="903"/>
        <v/>
      </c>
      <c r="W344" s="710">
        <f t="shared" si="627"/>
        <v>68</v>
      </c>
      <c r="X344" s="710">
        <f t="shared" ref="X344:AC344" si="904">if(D344="","", if(P$275&gt;$E344,"",if(P$276&lt;$E344,"", if($D344=0,0, if($D344&lt;=$N$277,P$277,if($D344&lt;=$N$278,P$278,P$279))*if($O$267=$R$267,$V$267, $H344)))))</f>
        <v>34</v>
      </c>
      <c r="Y344" s="680" t="str">
        <f t="shared" si="904"/>
        <v/>
      </c>
      <c r="Z344" s="710">
        <f t="shared" si="904"/>
        <v>34</v>
      </c>
      <c r="AA344" s="680" t="str">
        <f t="shared" si="904"/>
        <v/>
      </c>
      <c r="AB344" s="680" t="str">
        <f t="shared" si="904"/>
        <v/>
      </c>
      <c r="AC344" s="680" t="str">
        <f t="shared" si="904"/>
        <v/>
      </c>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49"/>
      <c r="BP344" s="446" t="s">
        <v>2</v>
      </c>
      <c r="BQ344" s="451"/>
      <c r="BR344" s="4"/>
      <c r="BS344" s="472" t="str">
        <f t="shared" ref="BS344:BT344" si="905">I419</f>
        <v/>
      </c>
      <c r="BT344" s="454" t="str">
        <f t="shared" si="905"/>
        <v/>
      </c>
      <c r="BU344" s="555">
        <f t="shared" ref="BU344:CI344" si="906">O419</f>
        <v>110</v>
      </c>
      <c r="BV344" s="555">
        <f t="shared" si="906"/>
        <v>55</v>
      </c>
      <c r="BW344" s="555">
        <f t="shared" si="906"/>
        <v>55</v>
      </c>
      <c r="BX344" s="555">
        <f t="shared" si="906"/>
        <v>55</v>
      </c>
      <c r="BY344" s="454" t="str">
        <f t="shared" si="906"/>
        <v/>
      </c>
      <c r="BZ344" s="555">
        <f t="shared" si="906"/>
        <v>55</v>
      </c>
      <c r="CA344" s="454" t="str">
        <f t="shared" si="906"/>
        <v/>
      </c>
      <c r="CB344" s="454" t="str">
        <f t="shared" si="906"/>
        <v/>
      </c>
      <c r="CC344" s="555">
        <f t="shared" si="906"/>
        <v>68</v>
      </c>
      <c r="CD344" s="555">
        <f t="shared" si="906"/>
        <v>34</v>
      </c>
      <c r="CE344" s="454" t="str">
        <f t="shared" si="906"/>
        <v/>
      </c>
      <c r="CF344" s="555">
        <f t="shared" si="906"/>
        <v>34</v>
      </c>
      <c r="CG344" s="454" t="str">
        <f t="shared" si="906"/>
        <v/>
      </c>
      <c r="CH344" s="454" t="str">
        <f t="shared" si="906"/>
        <v/>
      </c>
      <c r="CI344" s="454" t="str">
        <f t="shared" si="906"/>
        <v/>
      </c>
      <c r="CJ344" s="2">
        <f t="shared" ref="CJ344:CK344" si="907">D419</f>
        <v>1</v>
      </c>
      <c r="CK344" s="529" t="str">
        <f t="shared" si="907"/>
        <v/>
      </c>
      <c r="CL344" s="556" t="str">
        <f t="shared" si="209"/>
        <v/>
      </c>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row>
    <row r="345" outlineLevel="2">
      <c r="A345" s="452"/>
      <c r="D345" s="701">
        <f t="shared" si="510"/>
        <v>1</v>
      </c>
      <c r="E345" s="712" t="str">
        <f t="shared" si="501"/>
        <v/>
      </c>
      <c r="F345" s="703" t="str">
        <f t="shared" si="486"/>
        <v>189912</v>
      </c>
      <c r="G345" s="704" t="str">
        <f t="shared" si="487"/>
        <v/>
      </c>
      <c r="H345" s="690" t="str">
        <f t="shared" si="488"/>
        <v/>
      </c>
      <c r="I345" s="713" t="str">
        <f t="shared" si="489"/>
        <v/>
      </c>
      <c r="J345" s="714" t="str">
        <f t="shared" si="490"/>
        <v/>
      </c>
      <c r="K345" s="707">
        <f t="shared" ref="K345:N345" si="908">if($F345="","",K$203/day(eomonth($E345,0)))</f>
        <v>0</v>
      </c>
      <c r="L345" s="707">
        <f t="shared" si="908"/>
        <v>0</v>
      </c>
      <c r="M345" s="707">
        <f t="shared" si="908"/>
        <v>0</v>
      </c>
      <c r="N345" s="707">
        <f t="shared" si="908"/>
        <v>0</v>
      </c>
      <c r="O345" s="715">
        <f t="shared" si="623"/>
        <v>110</v>
      </c>
      <c r="P345" s="710">
        <f t="shared" si="624"/>
        <v>55</v>
      </c>
      <c r="Q345" s="710">
        <f t="shared" si="625"/>
        <v>55</v>
      </c>
      <c r="R345" s="710">
        <f t="shared" ref="R345:U345" si="909">if(D345="","", if(R$275&gt;$E345,"",if(R$276&lt;$E345,"", if($D345=0,0, if($D345&lt;=$N$277,R$277,if($D345&lt;=$N$278,R$278,R$279))*if($O$267=$R$267,$S$267, $G345)))))</f>
        <v>55</v>
      </c>
      <c r="S345" s="711" t="str">
        <f t="shared" si="909"/>
        <v/>
      </c>
      <c r="T345" s="710">
        <f t="shared" si="909"/>
        <v>55</v>
      </c>
      <c r="U345" s="711" t="str">
        <f t="shared" si="909"/>
        <v/>
      </c>
      <c r="W345" s="710">
        <f t="shared" si="627"/>
        <v>68</v>
      </c>
      <c r="X345" s="710">
        <f t="shared" ref="X345:AC345" si="910">if(D345="","", if(P$275&gt;$E345,"",if(P$276&lt;$E345,"", if($D345=0,0, if($D345&lt;=$N$277,P$277,if($D345&lt;=$N$278,P$278,P$279))*if($O$267=$R$267,$V$267, $H345)))))</f>
        <v>34</v>
      </c>
      <c r="Y345" s="680" t="str">
        <f t="shared" si="910"/>
        <v/>
      </c>
      <c r="Z345" s="710">
        <f t="shared" si="910"/>
        <v>34</v>
      </c>
      <c r="AA345" s="680" t="str">
        <f t="shared" si="910"/>
        <v/>
      </c>
      <c r="AB345" s="680" t="str">
        <f t="shared" si="910"/>
        <v/>
      </c>
      <c r="AC345" s="680" t="str">
        <f t="shared" si="910"/>
        <v/>
      </c>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49"/>
      <c r="BP345" s="446" t="s">
        <v>2</v>
      </c>
      <c r="BQ345" s="451"/>
      <c r="BR345" s="4"/>
      <c r="BS345" s="472" t="str">
        <f t="shared" ref="BS345:BT345" si="911">I420</f>
        <v/>
      </c>
      <c r="BT345" s="454" t="str">
        <f t="shared" si="911"/>
        <v/>
      </c>
      <c r="BU345" s="555">
        <f t="shared" ref="BU345:CI345" si="912">O420</f>
        <v>110</v>
      </c>
      <c r="BV345" s="555">
        <f t="shared" si="912"/>
        <v>55</v>
      </c>
      <c r="BW345" s="555">
        <f t="shared" si="912"/>
        <v>55</v>
      </c>
      <c r="BX345" s="555">
        <f t="shared" si="912"/>
        <v>55</v>
      </c>
      <c r="BY345" s="454" t="str">
        <f t="shared" si="912"/>
        <v/>
      </c>
      <c r="BZ345" s="555">
        <f t="shared" si="912"/>
        <v>55</v>
      </c>
      <c r="CA345" s="454" t="str">
        <f t="shared" si="912"/>
        <v/>
      </c>
      <c r="CB345" s="454" t="str">
        <f t="shared" si="912"/>
        <v/>
      </c>
      <c r="CC345" s="555">
        <f t="shared" si="912"/>
        <v>68</v>
      </c>
      <c r="CD345" s="555">
        <f t="shared" si="912"/>
        <v>34</v>
      </c>
      <c r="CE345" s="454" t="str">
        <f t="shared" si="912"/>
        <v/>
      </c>
      <c r="CF345" s="555">
        <f t="shared" si="912"/>
        <v>34</v>
      </c>
      <c r="CG345" s="454" t="str">
        <f t="shared" si="912"/>
        <v/>
      </c>
      <c r="CH345" s="454" t="str">
        <f t="shared" si="912"/>
        <v/>
      </c>
      <c r="CI345" s="454" t="str">
        <f t="shared" si="912"/>
        <v/>
      </c>
      <c r="CJ345" s="2">
        <f t="shared" ref="CJ345:CK345" si="913">D420</f>
        <v>1</v>
      </c>
      <c r="CK345" s="529" t="str">
        <f t="shared" si="913"/>
        <v/>
      </c>
      <c r="CL345" s="556" t="str">
        <f t="shared" si="209"/>
        <v/>
      </c>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row>
    <row r="346" outlineLevel="2">
      <c r="A346" s="452"/>
      <c r="D346" s="701">
        <f t="shared" si="510"/>
        <v>1</v>
      </c>
      <c r="E346" s="712" t="str">
        <f t="shared" si="501"/>
        <v/>
      </c>
      <c r="F346" s="703" t="str">
        <f t="shared" si="486"/>
        <v>189912</v>
      </c>
      <c r="G346" s="704" t="str">
        <f t="shared" si="487"/>
        <v/>
      </c>
      <c r="H346" s="690" t="str">
        <f t="shared" si="488"/>
        <v/>
      </c>
      <c r="I346" s="713" t="str">
        <f t="shared" si="489"/>
        <v/>
      </c>
      <c r="J346" s="714" t="str">
        <f t="shared" si="490"/>
        <v/>
      </c>
      <c r="K346" s="707">
        <f t="shared" ref="K346:N346" si="914">if($F346="","",K$203/day(eomonth($E346,0)))</f>
        <v>0</v>
      </c>
      <c r="L346" s="707">
        <f t="shared" si="914"/>
        <v>0</v>
      </c>
      <c r="M346" s="707">
        <f t="shared" si="914"/>
        <v>0</v>
      </c>
      <c r="N346" s="707">
        <f t="shared" si="914"/>
        <v>0</v>
      </c>
      <c r="O346" s="715">
        <f t="shared" si="623"/>
        <v>110</v>
      </c>
      <c r="P346" s="710">
        <f t="shared" si="624"/>
        <v>55</v>
      </c>
      <c r="Q346" s="710">
        <f t="shared" si="625"/>
        <v>55</v>
      </c>
      <c r="R346" s="710">
        <f t="shared" ref="R346:U346" si="915">if(D346="","", if(R$275&gt;$E346,"",if(R$276&lt;$E346,"", if($D346=0,0, if($D346&lt;=$N$277,R$277,if($D346&lt;=$N$278,R$278,R$279))*if($O$267=$R$267,$S$267, $G346)))))</f>
        <v>55</v>
      </c>
      <c r="S346" s="711" t="str">
        <f t="shared" si="915"/>
        <v/>
      </c>
      <c r="T346" s="710">
        <f t="shared" si="915"/>
        <v>55</v>
      </c>
      <c r="U346" s="711" t="str">
        <f t="shared" si="915"/>
        <v/>
      </c>
      <c r="W346" s="710">
        <f t="shared" si="627"/>
        <v>68</v>
      </c>
      <c r="X346" s="710">
        <f t="shared" ref="X346:AC346" si="916">if(D346="","", if(P$275&gt;$E346,"",if(P$276&lt;$E346,"", if($D346=0,0, if($D346&lt;=$N$277,P$277,if($D346&lt;=$N$278,P$278,P$279))*if($O$267=$R$267,$V$267, $H346)))))</f>
        <v>34</v>
      </c>
      <c r="Y346" s="680" t="str">
        <f t="shared" si="916"/>
        <v/>
      </c>
      <c r="Z346" s="710">
        <f t="shared" si="916"/>
        <v>34</v>
      </c>
      <c r="AA346" s="680" t="str">
        <f t="shared" si="916"/>
        <v/>
      </c>
      <c r="AB346" s="680" t="str">
        <f t="shared" si="916"/>
        <v/>
      </c>
      <c r="AC346" s="680" t="str">
        <f t="shared" si="916"/>
        <v/>
      </c>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49"/>
      <c r="BP346" s="446" t="s">
        <v>2</v>
      </c>
      <c r="BQ346" s="451"/>
      <c r="BR346" s="4"/>
      <c r="BS346" s="472" t="str">
        <f t="shared" ref="BS346:BT346" si="917">I421</f>
        <v/>
      </c>
      <c r="BT346" s="454" t="str">
        <f t="shared" si="917"/>
        <v/>
      </c>
      <c r="BU346" s="555">
        <f t="shared" ref="BU346:CI346" si="918">O421</f>
        <v>110</v>
      </c>
      <c r="BV346" s="555">
        <f t="shared" si="918"/>
        <v>55</v>
      </c>
      <c r="BW346" s="555">
        <f t="shared" si="918"/>
        <v>55</v>
      </c>
      <c r="BX346" s="555">
        <f t="shared" si="918"/>
        <v>55</v>
      </c>
      <c r="BY346" s="454" t="str">
        <f t="shared" si="918"/>
        <v/>
      </c>
      <c r="BZ346" s="555">
        <f t="shared" si="918"/>
        <v>55</v>
      </c>
      <c r="CA346" s="454" t="str">
        <f t="shared" si="918"/>
        <v/>
      </c>
      <c r="CB346" s="454" t="str">
        <f t="shared" si="918"/>
        <v/>
      </c>
      <c r="CC346" s="555">
        <f t="shared" si="918"/>
        <v>68</v>
      </c>
      <c r="CD346" s="555">
        <f t="shared" si="918"/>
        <v>34</v>
      </c>
      <c r="CE346" s="454" t="str">
        <f t="shared" si="918"/>
        <v/>
      </c>
      <c r="CF346" s="555">
        <f t="shared" si="918"/>
        <v>34</v>
      </c>
      <c r="CG346" s="454" t="str">
        <f t="shared" si="918"/>
        <v/>
      </c>
      <c r="CH346" s="454" t="str">
        <f t="shared" si="918"/>
        <v/>
      </c>
      <c r="CI346" s="454" t="str">
        <f t="shared" si="918"/>
        <v/>
      </c>
      <c r="CJ346" s="2">
        <f t="shared" ref="CJ346:CK346" si="919">D421</f>
        <v>1</v>
      </c>
      <c r="CK346" s="529" t="str">
        <f t="shared" si="919"/>
        <v/>
      </c>
      <c r="CL346" s="556" t="str">
        <f t="shared" si="209"/>
        <v/>
      </c>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row>
    <row r="347" outlineLevel="2">
      <c r="A347" s="452"/>
      <c r="D347" s="701">
        <f t="shared" si="510"/>
        <v>1</v>
      </c>
      <c r="E347" s="712" t="str">
        <f t="shared" si="501"/>
        <v/>
      </c>
      <c r="F347" s="703" t="str">
        <f t="shared" si="486"/>
        <v>189912</v>
      </c>
      <c r="G347" s="704" t="str">
        <f t="shared" si="487"/>
        <v/>
      </c>
      <c r="H347" s="690" t="str">
        <f t="shared" si="488"/>
        <v/>
      </c>
      <c r="I347" s="713" t="str">
        <f t="shared" si="489"/>
        <v/>
      </c>
      <c r="J347" s="714" t="str">
        <f t="shared" si="490"/>
        <v/>
      </c>
      <c r="K347" s="707">
        <f t="shared" ref="K347:N347" si="920">if($F347="","",K$203/day(eomonth($E347,0)))</f>
        <v>0</v>
      </c>
      <c r="L347" s="707">
        <f t="shared" si="920"/>
        <v>0</v>
      </c>
      <c r="M347" s="707">
        <f t="shared" si="920"/>
        <v>0</v>
      </c>
      <c r="N347" s="707">
        <f t="shared" si="920"/>
        <v>0</v>
      </c>
      <c r="O347" s="715">
        <f t="shared" si="623"/>
        <v>110</v>
      </c>
      <c r="P347" s="710">
        <f t="shared" si="624"/>
        <v>55</v>
      </c>
      <c r="Q347" s="710">
        <f t="shared" si="625"/>
        <v>55</v>
      </c>
      <c r="R347" s="710">
        <f t="shared" ref="R347:U347" si="921">if(D347="","", if(R$275&gt;$E347,"",if(R$276&lt;$E347,"", if($D347=0,0, if($D347&lt;=$N$277,R$277,if($D347&lt;=$N$278,R$278,R$279))*if($O$267=$R$267,$S$267, $G347)))))</f>
        <v>55</v>
      </c>
      <c r="S347" s="711" t="str">
        <f t="shared" si="921"/>
        <v/>
      </c>
      <c r="T347" s="710">
        <f t="shared" si="921"/>
        <v>55</v>
      </c>
      <c r="U347" s="711" t="str">
        <f t="shared" si="921"/>
        <v/>
      </c>
      <c r="W347" s="710">
        <f t="shared" si="627"/>
        <v>68</v>
      </c>
      <c r="X347" s="710">
        <f t="shared" ref="X347:AC347" si="922">if(D347="","", if(P$275&gt;$E347,"",if(P$276&lt;$E347,"", if($D347=0,0, if($D347&lt;=$N$277,P$277,if($D347&lt;=$N$278,P$278,P$279))*if($O$267=$R$267,$V$267, $H347)))))</f>
        <v>34</v>
      </c>
      <c r="Y347" s="680" t="str">
        <f t="shared" si="922"/>
        <v/>
      </c>
      <c r="Z347" s="710">
        <f t="shared" si="922"/>
        <v>34</v>
      </c>
      <c r="AA347" s="680" t="str">
        <f t="shared" si="922"/>
        <v/>
      </c>
      <c r="AB347" s="680" t="str">
        <f t="shared" si="922"/>
        <v/>
      </c>
      <c r="AC347" s="680" t="str">
        <f t="shared" si="922"/>
        <v/>
      </c>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49"/>
      <c r="BP347" s="446" t="s">
        <v>2</v>
      </c>
      <c r="BQ347" s="451"/>
      <c r="BR347" s="4"/>
      <c r="BS347" s="472" t="str">
        <f t="shared" ref="BS347:BT347" si="923">I422</f>
        <v/>
      </c>
      <c r="BT347" s="454" t="str">
        <f t="shared" si="923"/>
        <v/>
      </c>
      <c r="BU347" s="555">
        <f t="shared" ref="BU347:CI347" si="924">O422</f>
        <v>110</v>
      </c>
      <c r="BV347" s="555">
        <f t="shared" si="924"/>
        <v>55</v>
      </c>
      <c r="BW347" s="555">
        <f t="shared" si="924"/>
        <v>55</v>
      </c>
      <c r="BX347" s="555">
        <f t="shared" si="924"/>
        <v>55</v>
      </c>
      <c r="BY347" s="454" t="str">
        <f t="shared" si="924"/>
        <v/>
      </c>
      <c r="BZ347" s="555">
        <f t="shared" si="924"/>
        <v>55</v>
      </c>
      <c r="CA347" s="454" t="str">
        <f t="shared" si="924"/>
        <v/>
      </c>
      <c r="CB347" s="454" t="str">
        <f t="shared" si="924"/>
        <v/>
      </c>
      <c r="CC347" s="555">
        <f t="shared" si="924"/>
        <v>68</v>
      </c>
      <c r="CD347" s="555">
        <f t="shared" si="924"/>
        <v>34</v>
      </c>
      <c r="CE347" s="454" t="str">
        <f t="shared" si="924"/>
        <v/>
      </c>
      <c r="CF347" s="555">
        <f t="shared" si="924"/>
        <v>34</v>
      </c>
      <c r="CG347" s="454" t="str">
        <f t="shared" si="924"/>
        <v/>
      </c>
      <c r="CH347" s="454" t="str">
        <f t="shared" si="924"/>
        <v/>
      </c>
      <c r="CI347" s="454" t="str">
        <f t="shared" si="924"/>
        <v/>
      </c>
      <c r="CJ347" s="2">
        <f t="shared" ref="CJ347:CK347" si="925">D422</f>
        <v>1</v>
      </c>
      <c r="CK347" s="529" t="str">
        <f t="shared" si="925"/>
        <v/>
      </c>
      <c r="CL347" s="556" t="str">
        <f t="shared" si="209"/>
        <v/>
      </c>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row>
    <row r="348" outlineLevel="2">
      <c r="A348" s="452"/>
      <c r="D348" s="701">
        <f t="shared" si="510"/>
        <v>1</v>
      </c>
      <c r="E348" s="712" t="str">
        <f t="shared" si="501"/>
        <v/>
      </c>
      <c r="F348" s="703" t="str">
        <f t="shared" si="486"/>
        <v>189912</v>
      </c>
      <c r="G348" s="704" t="str">
        <f t="shared" si="487"/>
        <v/>
      </c>
      <c r="H348" s="690" t="str">
        <f t="shared" si="488"/>
        <v/>
      </c>
      <c r="I348" s="713" t="str">
        <f t="shared" si="489"/>
        <v/>
      </c>
      <c r="J348" s="714" t="str">
        <f t="shared" si="490"/>
        <v/>
      </c>
      <c r="K348" s="707">
        <f t="shared" ref="K348:N348" si="926">if($F348="","",K$203/day(eomonth($E348,0)))</f>
        <v>0</v>
      </c>
      <c r="L348" s="707">
        <f t="shared" si="926"/>
        <v>0</v>
      </c>
      <c r="M348" s="707">
        <f t="shared" si="926"/>
        <v>0</v>
      </c>
      <c r="N348" s="707">
        <f t="shared" si="926"/>
        <v>0</v>
      </c>
      <c r="O348" s="715">
        <f t="shared" si="623"/>
        <v>110</v>
      </c>
      <c r="P348" s="710">
        <f t="shared" si="624"/>
        <v>55</v>
      </c>
      <c r="Q348" s="710">
        <f t="shared" si="625"/>
        <v>55</v>
      </c>
      <c r="R348" s="710">
        <f t="shared" ref="R348:U348" si="927">if(D348="","", if(R$275&gt;$E348,"",if(R$276&lt;$E348,"", if($D348=0,0, if($D348&lt;=$N$277,R$277,if($D348&lt;=$N$278,R$278,R$279))*if($O$267=$R$267,$S$267, $G348)))))</f>
        <v>55</v>
      </c>
      <c r="S348" s="711" t="str">
        <f t="shared" si="927"/>
        <v/>
      </c>
      <c r="T348" s="710">
        <f t="shared" si="927"/>
        <v>55</v>
      </c>
      <c r="U348" s="711" t="str">
        <f t="shared" si="927"/>
        <v/>
      </c>
      <c r="W348" s="710">
        <f t="shared" si="627"/>
        <v>68</v>
      </c>
      <c r="X348" s="710">
        <f t="shared" ref="X348:AC348" si="928">if(D348="","", if(P$275&gt;$E348,"",if(P$276&lt;$E348,"", if($D348=0,0, if($D348&lt;=$N$277,P$277,if($D348&lt;=$N$278,P$278,P$279))*if($O$267=$R$267,$V$267, $H348)))))</f>
        <v>34</v>
      </c>
      <c r="Y348" s="680" t="str">
        <f t="shared" si="928"/>
        <v/>
      </c>
      <c r="Z348" s="710">
        <f t="shared" si="928"/>
        <v>34</v>
      </c>
      <c r="AA348" s="680" t="str">
        <f t="shared" si="928"/>
        <v/>
      </c>
      <c r="AB348" s="680" t="str">
        <f t="shared" si="928"/>
        <v/>
      </c>
      <c r="AC348" s="680" t="str">
        <f t="shared" si="928"/>
        <v/>
      </c>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49"/>
      <c r="BP348" s="446" t="s">
        <v>2</v>
      </c>
      <c r="BQ348" s="451"/>
      <c r="BR348" s="4"/>
      <c r="BS348" s="472" t="str">
        <f t="shared" ref="BS348:BT348" si="929">I423</f>
        <v/>
      </c>
      <c r="BT348" s="454" t="str">
        <f t="shared" si="929"/>
        <v/>
      </c>
      <c r="BU348" s="555">
        <f t="shared" ref="BU348:CI348" si="930">O423</f>
        <v>110</v>
      </c>
      <c r="BV348" s="555">
        <f t="shared" si="930"/>
        <v>55</v>
      </c>
      <c r="BW348" s="555">
        <f t="shared" si="930"/>
        <v>55</v>
      </c>
      <c r="BX348" s="555">
        <f t="shared" si="930"/>
        <v>55</v>
      </c>
      <c r="BY348" s="454" t="str">
        <f t="shared" si="930"/>
        <v/>
      </c>
      <c r="BZ348" s="555">
        <f t="shared" si="930"/>
        <v>55</v>
      </c>
      <c r="CA348" s="454" t="str">
        <f t="shared" si="930"/>
        <v/>
      </c>
      <c r="CB348" s="454" t="str">
        <f t="shared" si="930"/>
        <v/>
      </c>
      <c r="CC348" s="555">
        <f t="shared" si="930"/>
        <v>68</v>
      </c>
      <c r="CD348" s="555">
        <f t="shared" si="930"/>
        <v>34</v>
      </c>
      <c r="CE348" s="454" t="str">
        <f t="shared" si="930"/>
        <v/>
      </c>
      <c r="CF348" s="555">
        <f t="shared" si="930"/>
        <v>34</v>
      </c>
      <c r="CG348" s="454" t="str">
        <f t="shared" si="930"/>
        <v/>
      </c>
      <c r="CH348" s="454" t="str">
        <f t="shared" si="930"/>
        <v/>
      </c>
      <c r="CI348" s="454" t="str">
        <f t="shared" si="930"/>
        <v/>
      </c>
      <c r="CJ348" s="2">
        <f t="shared" ref="CJ348:CK348" si="931">D423</f>
        <v>1</v>
      </c>
      <c r="CK348" s="529" t="str">
        <f t="shared" si="931"/>
        <v/>
      </c>
      <c r="CL348" s="556" t="str">
        <f t="shared" si="209"/>
        <v/>
      </c>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row>
    <row r="349" outlineLevel="2">
      <c r="A349" s="452"/>
      <c r="D349" s="701">
        <f t="shared" si="510"/>
        <v>1</v>
      </c>
      <c r="E349" s="712" t="str">
        <f t="shared" si="501"/>
        <v/>
      </c>
      <c r="F349" s="703" t="str">
        <f t="shared" si="486"/>
        <v>189912</v>
      </c>
      <c r="G349" s="704" t="str">
        <f t="shared" si="487"/>
        <v/>
      </c>
      <c r="H349" s="690" t="str">
        <f t="shared" si="488"/>
        <v/>
      </c>
      <c r="I349" s="713" t="str">
        <f t="shared" si="489"/>
        <v/>
      </c>
      <c r="J349" s="714" t="str">
        <f t="shared" si="490"/>
        <v/>
      </c>
      <c r="K349" s="707">
        <f t="shared" ref="K349:N349" si="932">if($F349="","",K$203/day(eomonth($E349,0)))</f>
        <v>0</v>
      </c>
      <c r="L349" s="707">
        <f t="shared" si="932"/>
        <v>0</v>
      </c>
      <c r="M349" s="707">
        <f t="shared" si="932"/>
        <v>0</v>
      </c>
      <c r="N349" s="707">
        <f t="shared" si="932"/>
        <v>0</v>
      </c>
      <c r="O349" s="715">
        <f t="shared" si="623"/>
        <v>110</v>
      </c>
      <c r="P349" s="710">
        <f t="shared" si="624"/>
        <v>55</v>
      </c>
      <c r="Q349" s="710">
        <f t="shared" si="625"/>
        <v>55</v>
      </c>
      <c r="R349" s="710">
        <f t="shared" ref="R349:U349" si="933">if(D349="","", if(R$275&gt;$E349,"",if(R$276&lt;$E349,"", if($D349=0,0, if($D349&lt;=$N$277,R$277,if($D349&lt;=$N$278,R$278,R$279))*if($O$267=$R$267,$S$267, $G349)))))</f>
        <v>55</v>
      </c>
      <c r="S349" s="711" t="str">
        <f t="shared" si="933"/>
        <v/>
      </c>
      <c r="T349" s="710">
        <f t="shared" si="933"/>
        <v>55</v>
      </c>
      <c r="U349" s="711" t="str">
        <f t="shared" si="933"/>
        <v/>
      </c>
      <c r="W349" s="710">
        <f t="shared" si="627"/>
        <v>68</v>
      </c>
      <c r="X349" s="710">
        <f t="shared" ref="X349:AC349" si="934">if(D349="","", if(P$275&gt;$E349,"",if(P$276&lt;$E349,"", if($D349=0,0, if($D349&lt;=$N$277,P$277,if($D349&lt;=$N$278,P$278,P$279))*if($O$267=$R$267,$V$267, $H349)))))</f>
        <v>34</v>
      </c>
      <c r="Y349" s="680" t="str">
        <f t="shared" si="934"/>
        <v/>
      </c>
      <c r="Z349" s="710">
        <f t="shared" si="934"/>
        <v>34</v>
      </c>
      <c r="AA349" s="680" t="str">
        <f t="shared" si="934"/>
        <v/>
      </c>
      <c r="AB349" s="680" t="str">
        <f t="shared" si="934"/>
        <v/>
      </c>
      <c r="AC349" s="680" t="str">
        <f t="shared" si="934"/>
        <v/>
      </c>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49"/>
      <c r="BP349" s="446" t="s">
        <v>2</v>
      </c>
      <c r="BQ349" s="451"/>
      <c r="BR349" s="4"/>
      <c r="BS349" s="472" t="str">
        <f t="shared" ref="BS349:BT349" si="935">I424</f>
        <v/>
      </c>
      <c r="BT349" s="454" t="str">
        <f t="shared" si="935"/>
        <v/>
      </c>
      <c r="BU349" s="555">
        <f t="shared" ref="BU349:CI349" si="936">O424</f>
        <v>110</v>
      </c>
      <c r="BV349" s="555">
        <f t="shared" si="936"/>
        <v>55</v>
      </c>
      <c r="BW349" s="555">
        <f t="shared" si="936"/>
        <v>55</v>
      </c>
      <c r="BX349" s="555">
        <f t="shared" si="936"/>
        <v>55</v>
      </c>
      <c r="BY349" s="454" t="str">
        <f t="shared" si="936"/>
        <v/>
      </c>
      <c r="BZ349" s="555">
        <f t="shared" si="936"/>
        <v>55</v>
      </c>
      <c r="CA349" s="454" t="str">
        <f t="shared" si="936"/>
        <v/>
      </c>
      <c r="CB349" s="454" t="str">
        <f t="shared" si="936"/>
        <v/>
      </c>
      <c r="CC349" s="555">
        <f t="shared" si="936"/>
        <v>68</v>
      </c>
      <c r="CD349" s="555">
        <f t="shared" si="936"/>
        <v>34</v>
      </c>
      <c r="CE349" s="454" t="str">
        <f t="shared" si="936"/>
        <v/>
      </c>
      <c r="CF349" s="555">
        <f t="shared" si="936"/>
        <v>34</v>
      </c>
      <c r="CG349" s="454" t="str">
        <f t="shared" si="936"/>
        <v/>
      </c>
      <c r="CH349" s="454" t="str">
        <f t="shared" si="936"/>
        <v/>
      </c>
      <c r="CI349" s="454" t="str">
        <f t="shared" si="936"/>
        <v/>
      </c>
      <c r="CJ349" s="2">
        <f t="shared" ref="CJ349:CK349" si="937">D424</f>
        <v>1</v>
      </c>
      <c r="CK349" s="529" t="str">
        <f t="shared" si="937"/>
        <v/>
      </c>
      <c r="CL349" s="556" t="str">
        <f t="shared" si="209"/>
        <v/>
      </c>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row>
    <row r="350" outlineLevel="2">
      <c r="A350" s="452"/>
      <c r="D350" s="701">
        <f t="shared" si="510"/>
        <v>1</v>
      </c>
      <c r="E350" s="712" t="str">
        <f t="shared" si="501"/>
        <v/>
      </c>
      <c r="F350" s="703" t="str">
        <f t="shared" si="486"/>
        <v>189912</v>
      </c>
      <c r="G350" s="704" t="str">
        <f t="shared" si="487"/>
        <v/>
      </c>
      <c r="H350" s="690" t="str">
        <f t="shared" si="488"/>
        <v/>
      </c>
      <c r="I350" s="713" t="str">
        <f t="shared" si="489"/>
        <v/>
      </c>
      <c r="J350" s="714" t="str">
        <f t="shared" si="490"/>
        <v/>
      </c>
      <c r="K350" s="707">
        <f t="shared" ref="K350:N350" si="938">if($F350="","",K$203/day(eomonth($E350,0)))</f>
        <v>0</v>
      </c>
      <c r="L350" s="707">
        <f t="shared" si="938"/>
        <v>0</v>
      </c>
      <c r="M350" s="707">
        <f t="shared" si="938"/>
        <v>0</v>
      </c>
      <c r="N350" s="707">
        <f t="shared" si="938"/>
        <v>0</v>
      </c>
      <c r="O350" s="715">
        <f t="shared" si="623"/>
        <v>110</v>
      </c>
      <c r="P350" s="710">
        <f t="shared" si="624"/>
        <v>55</v>
      </c>
      <c r="Q350" s="710">
        <f t="shared" si="625"/>
        <v>55</v>
      </c>
      <c r="R350" s="710">
        <f t="shared" ref="R350:U350" si="939">if(D350="","", if(R$275&gt;$E350,"",if(R$276&lt;$E350,"", if($D350=0,0, if($D350&lt;=$N$277,R$277,if($D350&lt;=$N$278,R$278,R$279))*if($O$267=$R$267,$S$267, $G350)))))</f>
        <v>55</v>
      </c>
      <c r="S350" s="711" t="str">
        <f t="shared" si="939"/>
        <v/>
      </c>
      <c r="T350" s="710">
        <f t="shared" si="939"/>
        <v>55</v>
      </c>
      <c r="U350" s="711" t="str">
        <f t="shared" si="939"/>
        <v/>
      </c>
      <c r="W350" s="710">
        <f t="shared" si="627"/>
        <v>68</v>
      </c>
      <c r="X350" s="710">
        <f t="shared" ref="X350:AC350" si="940">if(D350="","", if(P$275&gt;$E350,"",if(P$276&lt;$E350,"", if($D350=0,0, if($D350&lt;=$N$277,P$277,if($D350&lt;=$N$278,P$278,P$279))*if($O$267=$R$267,$V$267, $H350)))))</f>
        <v>34</v>
      </c>
      <c r="Y350" s="680" t="str">
        <f t="shared" si="940"/>
        <v/>
      </c>
      <c r="Z350" s="710">
        <f t="shared" si="940"/>
        <v>34</v>
      </c>
      <c r="AA350" s="680" t="str">
        <f t="shared" si="940"/>
        <v/>
      </c>
      <c r="AB350" s="680" t="str">
        <f t="shared" si="940"/>
        <v/>
      </c>
      <c r="AC350" s="680" t="str">
        <f t="shared" si="940"/>
        <v/>
      </c>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49"/>
      <c r="BP350" s="446" t="s">
        <v>2</v>
      </c>
      <c r="BQ350" s="451"/>
      <c r="BR350" s="4"/>
      <c r="BS350" s="472" t="str">
        <f t="shared" ref="BS350:BT350" si="941">I425</f>
        <v/>
      </c>
      <c r="BT350" s="454" t="str">
        <f t="shared" si="941"/>
        <v/>
      </c>
      <c r="BU350" s="555">
        <f t="shared" ref="BU350:CI350" si="942">O425</f>
        <v>110</v>
      </c>
      <c r="BV350" s="555">
        <f t="shared" si="942"/>
        <v>55</v>
      </c>
      <c r="BW350" s="555">
        <f t="shared" si="942"/>
        <v>55</v>
      </c>
      <c r="BX350" s="555">
        <f t="shared" si="942"/>
        <v>55</v>
      </c>
      <c r="BY350" s="454" t="str">
        <f t="shared" si="942"/>
        <v/>
      </c>
      <c r="BZ350" s="555">
        <f t="shared" si="942"/>
        <v>55</v>
      </c>
      <c r="CA350" s="454" t="str">
        <f t="shared" si="942"/>
        <v/>
      </c>
      <c r="CB350" s="454" t="str">
        <f t="shared" si="942"/>
        <v/>
      </c>
      <c r="CC350" s="555">
        <f t="shared" si="942"/>
        <v>68</v>
      </c>
      <c r="CD350" s="555">
        <f t="shared" si="942"/>
        <v>34</v>
      </c>
      <c r="CE350" s="454" t="str">
        <f t="shared" si="942"/>
        <v/>
      </c>
      <c r="CF350" s="555">
        <f t="shared" si="942"/>
        <v>34</v>
      </c>
      <c r="CG350" s="454" t="str">
        <f t="shared" si="942"/>
        <v/>
      </c>
      <c r="CH350" s="454" t="str">
        <f t="shared" si="942"/>
        <v/>
      </c>
      <c r="CI350" s="454" t="str">
        <f t="shared" si="942"/>
        <v/>
      </c>
      <c r="CJ350" s="2">
        <f t="shared" ref="CJ350:CK350" si="943">D425</f>
        <v>1</v>
      </c>
      <c r="CK350" s="529" t="str">
        <f t="shared" si="943"/>
        <v/>
      </c>
      <c r="CL350" s="556" t="str">
        <f t="shared" si="209"/>
        <v/>
      </c>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row>
    <row r="351" outlineLevel="2">
      <c r="A351" s="452"/>
      <c r="D351" s="701">
        <f t="shared" si="510"/>
        <v>1</v>
      </c>
      <c r="E351" s="712" t="str">
        <f t="shared" si="501"/>
        <v/>
      </c>
      <c r="F351" s="703" t="str">
        <f t="shared" si="486"/>
        <v>189912</v>
      </c>
      <c r="G351" s="704" t="str">
        <f t="shared" si="487"/>
        <v/>
      </c>
      <c r="H351" s="690" t="str">
        <f t="shared" si="488"/>
        <v/>
      </c>
      <c r="I351" s="713" t="str">
        <f t="shared" si="489"/>
        <v/>
      </c>
      <c r="J351" s="714" t="str">
        <f t="shared" si="490"/>
        <v/>
      </c>
      <c r="K351" s="707">
        <f t="shared" ref="K351:N351" si="944">if($F351="","",K$203/day(eomonth($E351,0)))</f>
        <v>0</v>
      </c>
      <c r="L351" s="707">
        <f t="shared" si="944"/>
        <v>0</v>
      </c>
      <c r="M351" s="707">
        <f t="shared" si="944"/>
        <v>0</v>
      </c>
      <c r="N351" s="707">
        <f t="shared" si="944"/>
        <v>0</v>
      </c>
      <c r="O351" s="715">
        <f t="shared" si="623"/>
        <v>110</v>
      </c>
      <c r="P351" s="710">
        <f t="shared" si="624"/>
        <v>55</v>
      </c>
      <c r="Q351" s="710">
        <f t="shared" si="625"/>
        <v>55</v>
      </c>
      <c r="R351" s="710">
        <f t="shared" ref="R351:U351" si="945">if(D351="","", if(R$275&gt;$E351,"",if(R$276&lt;$E351,"", if($D351=0,0, if($D351&lt;=$N$277,R$277,if($D351&lt;=$N$278,R$278,R$279))*if($O$267=$R$267,$S$267, $G351)))))</f>
        <v>55</v>
      </c>
      <c r="S351" s="711" t="str">
        <f t="shared" si="945"/>
        <v/>
      </c>
      <c r="T351" s="710">
        <f t="shared" si="945"/>
        <v>55</v>
      </c>
      <c r="U351" s="711" t="str">
        <f t="shared" si="945"/>
        <v/>
      </c>
      <c r="W351" s="710">
        <f t="shared" si="627"/>
        <v>68</v>
      </c>
      <c r="X351" s="710">
        <f t="shared" ref="X351:AC351" si="946">if(D351="","", if(P$275&gt;$E351,"",if(P$276&lt;$E351,"", if($D351=0,0, if($D351&lt;=$N$277,P$277,if($D351&lt;=$N$278,P$278,P$279))*if($O$267=$R$267,$V$267, $H351)))))</f>
        <v>34</v>
      </c>
      <c r="Y351" s="680" t="str">
        <f t="shared" si="946"/>
        <v/>
      </c>
      <c r="Z351" s="710">
        <f t="shared" si="946"/>
        <v>34</v>
      </c>
      <c r="AA351" s="680" t="str">
        <f t="shared" si="946"/>
        <v/>
      </c>
      <c r="AB351" s="680" t="str">
        <f t="shared" si="946"/>
        <v/>
      </c>
      <c r="AC351" s="680" t="str">
        <f t="shared" si="946"/>
        <v/>
      </c>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49"/>
      <c r="BP351" s="446" t="s">
        <v>2</v>
      </c>
      <c r="BQ351" s="451"/>
      <c r="BR351" s="4"/>
      <c r="BS351" s="472" t="str">
        <f t="shared" ref="BS351:BT351" si="947">I426</f>
        <v/>
      </c>
      <c r="BT351" s="454" t="str">
        <f t="shared" si="947"/>
        <v/>
      </c>
      <c r="BU351" s="555">
        <f t="shared" ref="BU351:CI351" si="948">O426</f>
        <v>110</v>
      </c>
      <c r="BV351" s="555">
        <f t="shared" si="948"/>
        <v>55</v>
      </c>
      <c r="BW351" s="555">
        <f t="shared" si="948"/>
        <v>55</v>
      </c>
      <c r="BX351" s="555">
        <f t="shared" si="948"/>
        <v>55</v>
      </c>
      <c r="BY351" s="454" t="str">
        <f t="shared" si="948"/>
        <v/>
      </c>
      <c r="BZ351" s="555">
        <f t="shared" si="948"/>
        <v>55</v>
      </c>
      <c r="CA351" s="454" t="str">
        <f t="shared" si="948"/>
        <v/>
      </c>
      <c r="CB351" s="454" t="str">
        <f t="shared" si="948"/>
        <v/>
      </c>
      <c r="CC351" s="555">
        <f t="shared" si="948"/>
        <v>68</v>
      </c>
      <c r="CD351" s="555">
        <f t="shared" si="948"/>
        <v>34</v>
      </c>
      <c r="CE351" s="454" t="str">
        <f t="shared" si="948"/>
        <v/>
      </c>
      <c r="CF351" s="555">
        <f t="shared" si="948"/>
        <v>34</v>
      </c>
      <c r="CG351" s="454" t="str">
        <f t="shared" si="948"/>
        <v/>
      </c>
      <c r="CH351" s="454" t="str">
        <f t="shared" si="948"/>
        <v/>
      </c>
      <c r="CI351" s="454" t="str">
        <f t="shared" si="948"/>
        <v/>
      </c>
      <c r="CJ351" s="2">
        <f t="shared" ref="CJ351:CK351" si="949">D426</f>
        <v>1</v>
      </c>
      <c r="CK351" s="529" t="str">
        <f t="shared" si="949"/>
        <v/>
      </c>
      <c r="CL351" s="556" t="str">
        <f t="shared" si="209"/>
        <v/>
      </c>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row>
    <row r="352" outlineLevel="2">
      <c r="A352" s="452"/>
      <c r="D352" s="701">
        <f t="shared" si="510"/>
        <v>1</v>
      </c>
      <c r="E352" s="712" t="str">
        <f t="shared" si="501"/>
        <v/>
      </c>
      <c r="F352" s="703" t="str">
        <f t="shared" si="486"/>
        <v>189912</v>
      </c>
      <c r="G352" s="704" t="str">
        <f t="shared" si="487"/>
        <v/>
      </c>
      <c r="H352" s="690" t="str">
        <f t="shared" si="488"/>
        <v/>
      </c>
      <c r="I352" s="713" t="str">
        <f t="shared" si="489"/>
        <v/>
      </c>
      <c r="J352" s="714" t="str">
        <f t="shared" si="490"/>
        <v/>
      </c>
      <c r="K352" s="707">
        <f t="shared" ref="K352:N352" si="950">if($F352="","",K$203/day(eomonth($E352,0)))</f>
        <v>0</v>
      </c>
      <c r="L352" s="707">
        <f t="shared" si="950"/>
        <v>0</v>
      </c>
      <c r="M352" s="707">
        <f t="shared" si="950"/>
        <v>0</v>
      </c>
      <c r="N352" s="707">
        <f t="shared" si="950"/>
        <v>0</v>
      </c>
      <c r="O352" s="715">
        <f t="shared" si="623"/>
        <v>110</v>
      </c>
      <c r="P352" s="710">
        <f t="shared" si="624"/>
        <v>55</v>
      </c>
      <c r="Q352" s="710">
        <f t="shared" si="625"/>
        <v>55</v>
      </c>
      <c r="R352" s="710">
        <f t="shared" ref="R352:U352" si="951">if(D352="","", if(R$275&gt;$E352,"",if(R$276&lt;$E352,"", if($D352=0,0, if($D352&lt;=$N$277,R$277,if($D352&lt;=$N$278,R$278,R$279))*if($O$267=$R$267,$S$267, $G352)))))</f>
        <v>55</v>
      </c>
      <c r="S352" s="711" t="str">
        <f t="shared" si="951"/>
        <v/>
      </c>
      <c r="T352" s="710">
        <f t="shared" si="951"/>
        <v>55</v>
      </c>
      <c r="U352" s="711" t="str">
        <f t="shared" si="951"/>
        <v/>
      </c>
      <c r="W352" s="710">
        <f t="shared" si="627"/>
        <v>68</v>
      </c>
      <c r="X352" s="710">
        <f t="shared" ref="X352:AC352" si="952">if(D352="","", if(P$275&gt;$E352,"",if(P$276&lt;$E352,"", if($D352=0,0, if($D352&lt;=$N$277,P$277,if($D352&lt;=$N$278,P$278,P$279))*if($O$267=$R$267,$V$267, $H352)))))</f>
        <v>34</v>
      </c>
      <c r="Y352" s="680" t="str">
        <f t="shared" si="952"/>
        <v/>
      </c>
      <c r="Z352" s="710">
        <f t="shared" si="952"/>
        <v>34</v>
      </c>
      <c r="AA352" s="680" t="str">
        <f t="shared" si="952"/>
        <v/>
      </c>
      <c r="AB352" s="680" t="str">
        <f t="shared" si="952"/>
        <v/>
      </c>
      <c r="AC352" s="680" t="str">
        <f t="shared" si="952"/>
        <v/>
      </c>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49"/>
      <c r="BP352" s="446" t="s">
        <v>2</v>
      </c>
      <c r="BQ352" s="451"/>
      <c r="BR352" s="4"/>
      <c r="BS352" s="472" t="str">
        <f t="shared" ref="BS352:BT352" si="953">I427</f>
        <v/>
      </c>
      <c r="BT352" s="454" t="str">
        <f t="shared" si="953"/>
        <v/>
      </c>
      <c r="BU352" s="555">
        <f t="shared" ref="BU352:CI352" si="954">O427</f>
        <v>110</v>
      </c>
      <c r="BV352" s="555">
        <f t="shared" si="954"/>
        <v>55</v>
      </c>
      <c r="BW352" s="555">
        <f t="shared" si="954"/>
        <v>55</v>
      </c>
      <c r="BX352" s="555">
        <f t="shared" si="954"/>
        <v>55</v>
      </c>
      <c r="BY352" s="454" t="str">
        <f t="shared" si="954"/>
        <v/>
      </c>
      <c r="BZ352" s="555">
        <f t="shared" si="954"/>
        <v>55</v>
      </c>
      <c r="CA352" s="454" t="str">
        <f t="shared" si="954"/>
        <v/>
      </c>
      <c r="CB352" s="454" t="str">
        <f t="shared" si="954"/>
        <v/>
      </c>
      <c r="CC352" s="555">
        <f t="shared" si="954"/>
        <v>68</v>
      </c>
      <c r="CD352" s="555">
        <f t="shared" si="954"/>
        <v>34</v>
      </c>
      <c r="CE352" s="454" t="str">
        <f t="shared" si="954"/>
        <v/>
      </c>
      <c r="CF352" s="555">
        <f t="shared" si="954"/>
        <v>34</v>
      </c>
      <c r="CG352" s="454" t="str">
        <f t="shared" si="954"/>
        <v/>
      </c>
      <c r="CH352" s="454" t="str">
        <f t="shared" si="954"/>
        <v/>
      </c>
      <c r="CI352" s="454" t="str">
        <f t="shared" si="954"/>
        <v/>
      </c>
      <c r="CJ352" s="2">
        <f t="shared" ref="CJ352:CK352" si="955">D427</f>
        <v>1</v>
      </c>
      <c r="CK352" s="529" t="str">
        <f t="shared" si="955"/>
        <v/>
      </c>
      <c r="CL352" s="556" t="str">
        <f t="shared" si="209"/>
        <v/>
      </c>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row>
    <row r="353" outlineLevel="2">
      <c r="A353" s="452"/>
      <c r="D353" s="701">
        <f t="shared" si="510"/>
        <v>1</v>
      </c>
      <c r="E353" s="712" t="str">
        <f t="shared" si="501"/>
        <v/>
      </c>
      <c r="F353" s="703" t="str">
        <f t="shared" si="486"/>
        <v>189912</v>
      </c>
      <c r="G353" s="704" t="str">
        <f t="shared" si="487"/>
        <v/>
      </c>
      <c r="H353" s="690" t="str">
        <f t="shared" si="488"/>
        <v/>
      </c>
      <c r="I353" s="713" t="str">
        <f t="shared" si="489"/>
        <v/>
      </c>
      <c r="J353" s="714" t="str">
        <f t="shared" si="490"/>
        <v/>
      </c>
      <c r="K353" s="707">
        <f t="shared" ref="K353:N353" si="956">if($F353="","",K$203/day(eomonth($E353,0)))</f>
        <v>0</v>
      </c>
      <c r="L353" s="707">
        <f t="shared" si="956"/>
        <v>0</v>
      </c>
      <c r="M353" s="707">
        <f t="shared" si="956"/>
        <v>0</v>
      </c>
      <c r="N353" s="707">
        <f t="shared" si="956"/>
        <v>0</v>
      </c>
      <c r="O353" s="715">
        <f t="shared" si="623"/>
        <v>110</v>
      </c>
      <c r="P353" s="710">
        <f t="shared" si="624"/>
        <v>55</v>
      </c>
      <c r="Q353" s="710">
        <f t="shared" si="625"/>
        <v>55</v>
      </c>
      <c r="R353" s="710">
        <f t="shared" ref="R353:U353" si="957">if(D353="","", if(R$275&gt;$E353,"",if(R$276&lt;$E353,"", if($D353=0,0, if($D353&lt;=$N$277,R$277,if($D353&lt;=$N$278,R$278,R$279))*if($O$267=$R$267,$S$267, $G353)))))</f>
        <v>55</v>
      </c>
      <c r="S353" s="711" t="str">
        <f t="shared" si="957"/>
        <v/>
      </c>
      <c r="T353" s="710">
        <f t="shared" si="957"/>
        <v>55</v>
      </c>
      <c r="U353" s="711" t="str">
        <f t="shared" si="957"/>
        <v/>
      </c>
      <c r="W353" s="710">
        <f t="shared" si="627"/>
        <v>68</v>
      </c>
      <c r="X353" s="710">
        <f t="shared" ref="X353:AC353" si="958">if(D353="","", if(P$275&gt;$E353,"",if(P$276&lt;$E353,"", if($D353=0,0, if($D353&lt;=$N$277,P$277,if($D353&lt;=$N$278,P$278,P$279))*if($O$267=$R$267,$V$267, $H353)))))</f>
        <v>34</v>
      </c>
      <c r="Y353" s="680" t="str">
        <f t="shared" si="958"/>
        <v/>
      </c>
      <c r="Z353" s="710">
        <f t="shared" si="958"/>
        <v>34</v>
      </c>
      <c r="AA353" s="680" t="str">
        <f t="shared" si="958"/>
        <v/>
      </c>
      <c r="AB353" s="680" t="str">
        <f t="shared" si="958"/>
        <v/>
      </c>
      <c r="AC353" s="680" t="str">
        <f t="shared" si="958"/>
        <v/>
      </c>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49"/>
      <c r="BP353" s="446" t="s">
        <v>2</v>
      </c>
      <c r="BQ353" s="451"/>
      <c r="BR353" s="4"/>
      <c r="BS353" s="472" t="str">
        <f t="shared" ref="BS353:BT353" si="959">I428</f>
        <v/>
      </c>
      <c r="BT353" s="454" t="str">
        <f t="shared" si="959"/>
        <v/>
      </c>
      <c r="BU353" s="555">
        <f t="shared" ref="BU353:CI353" si="960">O428</f>
        <v>110</v>
      </c>
      <c r="BV353" s="555">
        <f t="shared" si="960"/>
        <v>55</v>
      </c>
      <c r="BW353" s="555">
        <f t="shared" si="960"/>
        <v>55</v>
      </c>
      <c r="BX353" s="555">
        <f t="shared" si="960"/>
        <v>55</v>
      </c>
      <c r="BY353" s="454" t="str">
        <f t="shared" si="960"/>
        <v/>
      </c>
      <c r="BZ353" s="555">
        <f t="shared" si="960"/>
        <v>55</v>
      </c>
      <c r="CA353" s="454" t="str">
        <f t="shared" si="960"/>
        <v/>
      </c>
      <c r="CB353" s="454" t="str">
        <f t="shared" si="960"/>
        <v/>
      </c>
      <c r="CC353" s="555">
        <f t="shared" si="960"/>
        <v>68</v>
      </c>
      <c r="CD353" s="555">
        <f t="shared" si="960"/>
        <v>34</v>
      </c>
      <c r="CE353" s="454" t="str">
        <f t="shared" si="960"/>
        <v/>
      </c>
      <c r="CF353" s="555">
        <f t="shared" si="960"/>
        <v>34</v>
      </c>
      <c r="CG353" s="454" t="str">
        <f t="shared" si="960"/>
        <v/>
      </c>
      <c r="CH353" s="454" t="str">
        <f t="shared" si="960"/>
        <v/>
      </c>
      <c r="CI353" s="454" t="str">
        <f t="shared" si="960"/>
        <v/>
      </c>
      <c r="CJ353" s="2">
        <f t="shared" ref="CJ353:CK353" si="961">D428</f>
        <v>1</v>
      </c>
      <c r="CK353" s="529" t="str">
        <f t="shared" si="961"/>
        <v/>
      </c>
      <c r="CL353" s="556" t="str">
        <f t="shared" si="209"/>
        <v/>
      </c>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row>
    <row r="354" outlineLevel="2">
      <c r="A354" s="452"/>
      <c r="D354" s="701">
        <f t="shared" si="510"/>
        <v>1</v>
      </c>
      <c r="E354" s="712" t="str">
        <f t="shared" si="501"/>
        <v/>
      </c>
      <c r="F354" s="703" t="str">
        <f t="shared" si="486"/>
        <v>189912</v>
      </c>
      <c r="G354" s="704" t="str">
        <f t="shared" si="487"/>
        <v/>
      </c>
      <c r="H354" s="690" t="str">
        <f t="shared" si="488"/>
        <v/>
      </c>
      <c r="I354" s="713" t="str">
        <f t="shared" si="489"/>
        <v/>
      </c>
      <c r="J354" s="714" t="str">
        <f t="shared" si="490"/>
        <v/>
      </c>
      <c r="K354" s="707">
        <f t="shared" ref="K354:N354" si="962">if($F354="","",K$203/day(eomonth($E354,0)))</f>
        <v>0</v>
      </c>
      <c r="L354" s="707">
        <f t="shared" si="962"/>
        <v>0</v>
      </c>
      <c r="M354" s="707">
        <f t="shared" si="962"/>
        <v>0</v>
      </c>
      <c r="N354" s="707">
        <f t="shared" si="962"/>
        <v>0</v>
      </c>
      <c r="O354" s="715">
        <f t="shared" si="623"/>
        <v>110</v>
      </c>
      <c r="P354" s="710">
        <f t="shared" si="624"/>
        <v>55</v>
      </c>
      <c r="Q354" s="710">
        <f t="shared" si="625"/>
        <v>55</v>
      </c>
      <c r="R354" s="710">
        <f t="shared" ref="R354:U354" si="963">if(D354="","", if(R$275&gt;$E354,"",if(R$276&lt;$E354,"", if($D354=0,0, if($D354&lt;=$N$277,R$277,if($D354&lt;=$N$278,R$278,R$279))*if($O$267=$R$267,$S$267, $G354)))))</f>
        <v>55</v>
      </c>
      <c r="S354" s="711" t="str">
        <f t="shared" si="963"/>
        <v/>
      </c>
      <c r="T354" s="710">
        <f t="shared" si="963"/>
        <v>55</v>
      </c>
      <c r="U354" s="711" t="str">
        <f t="shared" si="963"/>
        <v/>
      </c>
      <c r="W354" s="710">
        <f t="shared" si="627"/>
        <v>68</v>
      </c>
      <c r="X354" s="710">
        <f t="shared" ref="X354:AC354" si="964">if(D354="","", if(P$275&gt;$E354,"",if(P$276&lt;$E354,"", if($D354=0,0, if($D354&lt;=$N$277,P$277,if($D354&lt;=$N$278,P$278,P$279))*if($O$267=$R$267,$V$267, $H354)))))</f>
        <v>34</v>
      </c>
      <c r="Y354" s="680" t="str">
        <f t="shared" si="964"/>
        <v/>
      </c>
      <c r="Z354" s="710">
        <f t="shared" si="964"/>
        <v>34</v>
      </c>
      <c r="AA354" s="680" t="str">
        <f t="shared" si="964"/>
        <v/>
      </c>
      <c r="AB354" s="680" t="str">
        <f t="shared" si="964"/>
        <v/>
      </c>
      <c r="AC354" s="680" t="str">
        <f t="shared" si="964"/>
        <v/>
      </c>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49"/>
      <c r="BP354" s="446" t="s">
        <v>2</v>
      </c>
      <c r="BQ354" s="451"/>
      <c r="BR354" s="4"/>
      <c r="BS354" s="472" t="str">
        <f t="shared" ref="BS354:BT354" si="965">I429</f>
        <v/>
      </c>
      <c r="BT354" s="454" t="str">
        <f t="shared" si="965"/>
        <v/>
      </c>
      <c r="BU354" s="555">
        <f t="shared" ref="BU354:CI354" si="966">O429</f>
        <v>110</v>
      </c>
      <c r="BV354" s="555">
        <f t="shared" si="966"/>
        <v>55</v>
      </c>
      <c r="BW354" s="555">
        <f t="shared" si="966"/>
        <v>55</v>
      </c>
      <c r="BX354" s="555">
        <f t="shared" si="966"/>
        <v>55</v>
      </c>
      <c r="BY354" s="454" t="str">
        <f t="shared" si="966"/>
        <v/>
      </c>
      <c r="BZ354" s="555">
        <f t="shared" si="966"/>
        <v>55</v>
      </c>
      <c r="CA354" s="454" t="str">
        <f t="shared" si="966"/>
        <v/>
      </c>
      <c r="CB354" s="454" t="str">
        <f t="shared" si="966"/>
        <v/>
      </c>
      <c r="CC354" s="555">
        <f t="shared" si="966"/>
        <v>68</v>
      </c>
      <c r="CD354" s="555">
        <f t="shared" si="966"/>
        <v>34</v>
      </c>
      <c r="CE354" s="454" t="str">
        <f t="shared" si="966"/>
        <v/>
      </c>
      <c r="CF354" s="555">
        <f t="shared" si="966"/>
        <v>34</v>
      </c>
      <c r="CG354" s="454" t="str">
        <f t="shared" si="966"/>
        <v/>
      </c>
      <c r="CH354" s="454" t="str">
        <f t="shared" si="966"/>
        <v/>
      </c>
      <c r="CI354" s="454" t="str">
        <f t="shared" si="966"/>
        <v/>
      </c>
      <c r="CJ354" s="2">
        <f t="shared" ref="CJ354:CK354" si="967">D429</f>
        <v>1</v>
      </c>
      <c r="CK354" s="529" t="str">
        <f t="shared" si="967"/>
        <v/>
      </c>
      <c r="CL354" s="556" t="str">
        <f t="shared" si="209"/>
        <v/>
      </c>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row>
    <row r="355" outlineLevel="2">
      <c r="A355" s="452"/>
      <c r="D355" s="701">
        <f t="shared" si="510"/>
        <v>1</v>
      </c>
      <c r="E355" s="712" t="str">
        <f t="shared" si="501"/>
        <v/>
      </c>
      <c r="F355" s="703" t="str">
        <f t="shared" si="486"/>
        <v>189912</v>
      </c>
      <c r="G355" s="704" t="str">
        <f t="shared" si="487"/>
        <v/>
      </c>
      <c r="H355" s="690" t="str">
        <f t="shared" si="488"/>
        <v/>
      </c>
      <c r="I355" s="713" t="str">
        <f t="shared" si="489"/>
        <v/>
      </c>
      <c r="J355" s="714" t="str">
        <f t="shared" si="490"/>
        <v/>
      </c>
      <c r="K355" s="707">
        <f t="shared" ref="K355:N355" si="968">if($F355="","",K$203/day(eomonth($E355,0)))</f>
        <v>0</v>
      </c>
      <c r="L355" s="707">
        <f t="shared" si="968"/>
        <v>0</v>
      </c>
      <c r="M355" s="707">
        <f t="shared" si="968"/>
        <v>0</v>
      </c>
      <c r="N355" s="707">
        <f t="shared" si="968"/>
        <v>0</v>
      </c>
      <c r="O355" s="715">
        <f t="shared" si="623"/>
        <v>110</v>
      </c>
      <c r="P355" s="710">
        <f t="shared" si="624"/>
        <v>55</v>
      </c>
      <c r="Q355" s="710">
        <f t="shared" si="625"/>
        <v>55</v>
      </c>
      <c r="R355" s="710">
        <f t="shared" ref="R355:U355" si="969">if(D355="","", if(R$275&gt;$E355,"",if(R$276&lt;$E355,"", if($D355=0,0, if($D355&lt;=$N$277,R$277,if($D355&lt;=$N$278,R$278,R$279))*if($O$267=$R$267,$S$267, $G355)))))</f>
        <v>55</v>
      </c>
      <c r="S355" s="711" t="str">
        <f t="shared" si="969"/>
        <v/>
      </c>
      <c r="T355" s="710">
        <f t="shared" si="969"/>
        <v>55</v>
      </c>
      <c r="U355" s="711" t="str">
        <f t="shared" si="969"/>
        <v/>
      </c>
      <c r="W355" s="710">
        <f t="shared" si="627"/>
        <v>68</v>
      </c>
      <c r="X355" s="710">
        <f t="shared" ref="X355:AC355" si="970">if(D355="","", if(P$275&gt;$E355,"",if(P$276&lt;$E355,"", if($D355=0,0, if($D355&lt;=$N$277,P$277,if($D355&lt;=$N$278,P$278,P$279))*if($O$267=$R$267,$V$267, $H355)))))</f>
        <v>34</v>
      </c>
      <c r="Y355" s="680" t="str">
        <f t="shared" si="970"/>
        <v/>
      </c>
      <c r="Z355" s="710">
        <f t="shared" si="970"/>
        <v>34</v>
      </c>
      <c r="AA355" s="680" t="str">
        <f t="shared" si="970"/>
        <v/>
      </c>
      <c r="AB355" s="680" t="str">
        <f t="shared" si="970"/>
        <v/>
      </c>
      <c r="AC355" s="680" t="str">
        <f t="shared" si="970"/>
        <v/>
      </c>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49"/>
      <c r="BP355" s="446" t="s">
        <v>2</v>
      </c>
      <c r="BQ355" s="451"/>
      <c r="BR355" s="4"/>
      <c r="BS355" s="472" t="str">
        <f t="shared" ref="BS355:BT355" si="971">I430</f>
        <v/>
      </c>
      <c r="BT355" s="454" t="str">
        <f t="shared" si="971"/>
        <v/>
      </c>
      <c r="BU355" s="555">
        <f t="shared" ref="BU355:CI355" si="972">O430</f>
        <v>110</v>
      </c>
      <c r="BV355" s="555">
        <f t="shared" si="972"/>
        <v>55</v>
      </c>
      <c r="BW355" s="555">
        <f t="shared" si="972"/>
        <v>55</v>
      </c>
      <c r="BX355" s="555">
        <f t="shared" si="972"/>
        <v>55</v>
      </c>
      <c r="BY355" s="454" t="str">
        <f t="shared" si="972"/>
        <v/>
      </c>
      <c r="BZ355" s="555">
        <f t="shared" si="972"/>
        <v>55</v>
      </c>
      <c r="CA355" s="454" t="str">
        <f t="shared" si="972"/>
        <v/>
      </c>
      <c r="CB355" s="454" t="str">
        <f t="shared" si="972"/>
        <v/>
      </c>
      <c r="CC355" s="555">
        <f t="shared" si="972"/>
        <v>68</v>
      </c>
      <c r="CD355" s="555">
        <f t="shared" si="972"/>
        <v>34</v>
      </c>
      <c r="CE355" s="454" t="str">
        <f t="shared" si="972"/>
        <v/>
      </c>
      <c r="CF355" s="555">
        <f t="shared" si="972"/>
        <v>34</v>
      </c>
      <c r="CG355" s="454" t="str">
        <f t="shared" si="972"/>
        <v/>
      </c>
      <c r="CH355" s="454" t="str">
        <f t="shared" si="972"/>
        <v/>
      </c>
      <c r="CI355" s="454" t="str">
        <f t="shared" si="972"/>
        <v/>
      </c>
      <c r="CJ355" s="2">
        <f t="shared" ref="CJ355:CK355" si="973">D430</f>
        <v>1</v>
      </c>
      <c r="CK355" s="529" t="str">
        <f t="shared" si="973"/>
        <v/>
      </c>
      <c r="CL355" s="556" t="str">
        <f t="shared" si="209"/>
        <v/>
      </c>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row>
    <row r="356" outlineLevel="2">
      <c r="A356" s="452"/>
      <c r="D356" s="701">
        <f t="shared" si="510"/>
        <v>1</v>
      </c>
      <c r="E356" s="712" t="str">
        <f t="shared" si="501"/>
        <v/>
      </c>
      <c r="F356" s="703" t="str">
        <f t="shared" si="486"/>
        <v>189912</v>
      </c>
      <c r="G356" s="704" t="str">
        <f t="shared" si="487"/>
        <v/>
      </c>
      <c r="H356" s="690" t="str">
        <f t="shared" si="488"/>
        <v/>
      </c>
      <c r="I356" s="713" t="str">
        <f t="shared" si="489"/>
        <v/>
      </c>
      <c r="J356" s="714" t="str">
        <f t="shared" si="490"/>
        <v/>
      </c>
      <c r="K356" s="707">
        <f t="shared" ref="K356:N356" si="974">if($F356="","",K$203/day(eomonth($E356,0)))</f>
        <v>0</v>
      </c>
      <c r="L356" s="707">
        <f t="shared" si="974"/>
        <v>0</v>
      </c>
      <c r="M356" s="707">
        <f t="shared" si="974"/>
        <v>0</v>
      </c>
      <c r="N356" s="707">
        <f t="shared" si="974"/>
        <v>0</v>
      </c>
      <c r="O356" s="715">
        <f t="shared" si="623"/>
        <v>110</v>
      </c>
      <c r="P356" s="710">
        <f t="shared" si="624"/>
        <v>55</v>
      </c>
      <c r="Q356" s="710">
        <f t="shared" si="625"/>
        <v>55</v>
      </c>
      <c r="R356" s="710">
        <f t="shared" ref="R356:U356" si="975">if(D356="","", if(R$275&gt;$E356,"",if(R$276&lt;$E356,"", if($D356=0,0, if($D356&lt;=$N$277,R$277,if($D356&lt;=$N$278,R$278,R$279))*if($O$267=$R$267,$S$267, $G356)))))</f>
        <v>55</v>
      </c>
      <c r="S356" s="711" t="str">
        <f t="shared" si="975"/>
        <v/>
      </c>
      <c r="T356" s="710">
        <f t="shared" si="975"/>
        <v>55</v>
      </c>
      <c r="U356" s="711" t="str">
        <f t="shared" si="975"/>
        <v/>
      </c>
      <c r="W356" s="710">
        <f t="shared" si="627"/>
        <v>68</v>
      </c>
      <c r="X356" s="710">
        <f t="shared" ref="X356:AC356" si="976">if(D356="","", if(P$275&gt;$E356,"",if(P$276&lt;$E356,"", if($D356=0,0, if($D356&lt;=$N$277,P$277,if($D356&lt;=$N$278,P$278,P$279))*if($O$267=$R$267,$V$267, $H356)))))</f>
        <v>34</v>
      </c>
      <c r="Y356" s="680" t="str">
        <f t="shared" si="976"/>
        <v/>
      </c>
      <c r="Z356" s="710">
        <f t="shared" si="976"/>
        <v>34</v>
      </c>
      <c r="AA356" s="680" t="str">
        <f t="shared" si="976"/>
        <v/>
      </c>
      <c r="AB356" s="680" t="str">
        <f t="shared" si="976"/>
        <v/>
      </c>
      <c r="AC356" s="680" t="str">
        <f t="shared" si="976"/>
        <v/>
      </c>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49"/>
      <c r="BP356" s="446" t="s">
        <v>2</v>
      </c>
      <c r="BQ356" s="451"/>
      <c r="BR356" s="4"/>
      <c r="BS356" s="472" t="str">
        <f t="shared" ref="BS356:BT356" si="977">I431</f>
        <v/>
      </c>
      <c r="BT356" s="454" t="str">
        <f t="shared" si="977"/>
        <v/>
      </c>
      <c r="BU356" s="555">
        <f t="shared" ref="BU356:CI356" si="978">O431</f>
        <v>110</v>
      </c>
      <c r="BV356" s="555">
        <f t="shared" si="978"/>
        <v>55</v>
      </c>
      <c r="BW356" s="555">
        <f t="shared" si="978"/>
        <v>55</v>
      </c>
      <c r="BX356" s="555">
        <f t="shared" si="978"/>
        <v>55</v>
      </c>
      <c r="BY356" s="454" t="str">
        <f t="shared" si="978"/>
        <v/>
      </c>
      <c r="BZ356" s="555">
        <f t="shared" si="978"/>
        <v>55</v>
      </c>
      <c r="CA356" s="454" t="str">
        <f t="shared" si="978"/>
        <v/>
      </c>
      <c r="CB356" s="454" t="str">
        <f t="shared" si="978"/>
        <v/>
      </c>
      <c r="CC356" s="555">
        <f t="shared" si="978"/>
        <v>68</v>
      </c>
      <c r="CD356" s="555">
        <f t="shared" si="978"/>
        <v>34</v>
      </c>
      <c r="CE356" s="454" t="str">
        <f t="shared" si="978"/>
        <v/>
      </c>
      <c r="CF356" s="555">
        <f t="shared" si="978"/>
        <v>34</v>
      </c>
      <c r="CG356" s="454" t="str">
        <f t="shared" si="978"/>
        <v/>
      </c>
      <c r="CH356" s="454" t="str">
        <f t="shared" si="978"/>
        <v/>
      </c>
      <c r="CI356" s="454" t="str">
        <f t="shared" si="978"/>
        <v/>
      </c>
      <c r="CJ356" s="2">
        <f t="shared" ref="CJ356:CK356" si="979">D431</f>
        <v>1</v>
      </c>
      <c r="CK356" s="529" t="str">
        <f t="shared" si="979"/>
        <v/>
      </c>
      <c r="CL356" s="556" t="str">
        <f t="shared" si="209"/>
        <v/>
      </c>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row>
    <row r="357" outlineLevel="2">
      <c r="A357" s="452"/>
      <c r="D357" s="701">
        <f t="shared" si="510"/>
        <v>1</v>
      </c>
      <c r="E357" s="712" t="str">
        <f t="shared" si="501"/>
        <v/>
      </c>
      <c r="F357" s="703" t="str">
        <f t="shared" si="486"/>
        <v>189912</v>
      </c>
      <c r="G357" s="704" t="str">
        <f t="shared" si="487"/>
        <v/>
      </c>
      <c r="H357" s="690" t="str">
        <f t="shared" si="488"/>
        <v/>
      </c>
      <c r="I357" s="713" t="str">
        <f t="shared" si="489"/>
        <v/>
      </c>
      <c r="J357" s="714" t="str">
        <f t="shared" si="490"/>
        <v/>
      </c>
      <c r="K357" s="707">
        <f t="shared" ref="K357:N357" si="980">if($F357="","",K$203/day(eomonth($E357,0)))</f>
        <v>0</v>
      </c>
      <c r="L357" s="707">
        <f t="shared" si="980"/>
        <v>0</v>
      </c>
      <c r="M357" s="707">
        <f t="shared" si="980"/>
        <v>0</v>
      </c>
      <c r="N357" s="707">
        <f t="shared" si="980"/>
        <v>0</v>
      </c>
      <c r="O357" s="715">
        <f t="shared" si="623"/>
        <v>110</v>
      </c>
      <c r="P357" s="710">
        <f t="shared" si="624"/>
        <v>55</v>
      </c>
      <c r="Q357" s="710">
        <f t="shared" si="625"/>
        <v>55</v>
      </c>
      <c r="R357" s="710">
        <f t="shared" ref="R357:U357" si="981">if(D357="","", if(R$275&gt;$E357,"",if(R$276&lt;$E357,"", if($D357=0,0, if($D357&lt;=$N$277,R$277,if($D357&lt;=$N$278,R$278,R$279))*if($O$267=$R$267,$S$267, $G357)))))</f>
        <v>55</v>
      </c>
      <c r="S357" s="711" t="str">
        <f t="shared" si="981"/>
        <v/>
      </c>
      <c r="T357" s="710">
        <f t="shared" si="981"/>
        <v>55</v>
      </c>
      <c r="U357" s="711" t="str">
        <f t="shared" si="981"/>
        <v/>
      </c>
      <c r="W357" s="710">
        <f t="shared" si="627"/>
        <v>68</v>
      </c>
      <c r="X357" s="710">
        <f t="shared" ref="X357:AC357" si="982">if(D357="","", if(P$275&gt;$E357,"",if(P$276&lt;$E357,"", if($D357=0,0, if($D357&lt;=$N$277,P$277,if($D357&lt;=$N$278,P$278,P$279))*if($O$267=$R$267,$V$267, $H357)))))</f>
        <v>34</v>
      </c>
      <c r="Y357" s="680" t="str">
        <f t="shared" si="982"/>
        <v/>
      </c>
      <c r="Z357" s="710">
        <f t="shared" si="982"/>
        <v>34</v>
      </c>
      <c r="AA357" s="680" t="str">
        <f t="shared" si="982"/>
        <v/>
      </c>
      <c r="AB357" s="680" t="str">
        <f t="shared" si="982"/>
        <v/>
      </c>
      <c r="AC357" s="680" t="str">
        <f t="shared" si="982"/>
        <v/>
      </c>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49"/>
      <c r="BP357" s="446" t="s">
        <v>2</v>
      </c>
      <c r="BQ357" s="451"/>
      <c r="BR357" s="4"/>
      <c r="BS357" s="472" t="str">
        <f t="shared" ref="BS357:BT357" si="983">I432</f>
        <v/>
      </c>
      <c r="BT357" s="454" t="str">
        <f t="shared" si="983"/>
        <v/>
      </c>
      <c r="BU357" s="555">
        <f t="shared" ref="BU357:CI357" si="984">O432</f>
        <v>110</v>
      </c>
      <c r="BV357" s="555">
        <f t="shared" si="984"/>
        <v>55</v>
      </c>
      <c r="BW357" s="555">
        <f t="shared" si="984"/>
        <v>55</v>
      </c>
      <c r="BX357" s="555">
        <f t="shared" si="984"/>
        <v>55</v>
      </c>
      <c r="BY357" s="454" t="str">
        <f t="shared" si="984"/>
        <v/>
      </c>
      <c r="BZ357" s="555">
        <f t="shared" si="984"/>
        <v>55</v>
      </c>
      <c r="CA357" s="454" t="str">
        <f t="shared" si="984"/>
        <v/>
      </c>
      <c r="CB357" s="454" t="str">
        <f t="shared" si="984"/>
        <v/>
      </c>
      <c r="CC357" s="555">
        <f t="shared" si="984"/>
        <v>68</v>
      </c>
      <c r="CD357" s="555">
        <f t="shared" si="984"/>
        <v>34</v>
      </c>
      <c r="CE357" s="454" t="str">
        <f t="shared" si="984"/>
        <v/>
      </c>
      <c r="CF357" s="555">
        <f t="shared" si="984"/>
        <v>34</v>
      </c>
      <c r="CG357" s="454" t="str">
        <f t="shared" si="984"/>
        <v/>
      </c>
      <c r="CH357" s="454" t="str">
        <f t="shared" si="984"/>
        <v/>
      </c>
      <c r="CI357" s="454" t="str">
        <f t="shared" si="984"/>
        <v/>
      </c>
      <c r="CJ357" s="2">
        <f t="shared" ref="CJ357:CK357" si="985">D432</f>
        <v>1</v>
      </c>
      <c r="CK357" s="529" t="str">
        <f t="shared" si="985"/>
        <v/>
      </c>
      <c r="CL357" s="556" t="str">
        <f t="shared" si="209"/>
        <v/>
      </c>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row>
    <row r="358" outlineLevel="2">
      <c r="A358" s="452"/>
      <c r="D358" s="701">
        <f t="shared" si="510"/>
        <v>1</v>
      </c>
      <c r="E358" s="712" t="str">
        <f t="shared" si="501"/>
        <v/>
      </c>
      <c r="F358" s="703" t="str">
        <f t="shared" si="486"/>
        <v>189912</v>
      </c>
      <c r="G358" s="704" t="str">
        <f t="shared" si="487"/>
        <v/>
      </c>
      <c r="H358" s="690" t="str">
        <f t="shared" si="488"/>
        <v/>
      </c>
      <c r="I358" s="713" t="str">
        <f t="shared" si="489"/>
        <v/>
      </c>
      <c r="J358" s="714" t="str">
        <f t="shared" si="490"/>
        <v/>
      </c>
      <c r="K358" s="707">
        <f t="shared" ref="K358:N358" si="986">if($F358="","",K$203/day(eomonth($E358,0)))</f>
        <v>0</v>
      </c>
      <c r="L358" s="707">
        <f t="shared" si="986"/>
        <v>0</v>
      </c>
      <c r="M358" s="707">
        <f t="shared" si="986"/>
        <v>0</v>
      </c>
      <c r="N358" s="707">
        <f t="shared" si="986"/>
        <v>0</v>
      </c>
      <c r="O358" s="715">
        <f t="shared" si="623"/>
        <v>110</v>
      </c>
      <c r="P358" s="710">
        <f t="shared" si="624"/>
        <v>55</v>
      </c>
      <c r="Q358" s="710">
        <f t="shared" si="625"/>
        <v>55</v>
      </c>
      <c r="R358" s="710">
        <f t="shared" ref="R358:U358" si="987">if(D358="","", if(R$275&gt;$E358,"",if(R$276&lt;$E358,"", if($D358=0,0, if($D358&lt;=$N$277,R$277,if($D358&lt;=$N$278,R$278,R$279))*if($O$267=$R$267,$S$267, $G358)))))</f>
        <v>55</v>
      </c>
      <c r="S358" s="711" t="str">
        <f t="shared" si="987"/>
        <v/>
      </c>
      <c r="T358" s="710">
        <f t="shared" si="987"/>
        <v>55</v>
      </c>
      <c r="U358" s="711" t="str">
        <f t="shared" si="987"/>
        <v/>
      </c>
      <c r="W358" s="710">
        <f t="shared" si="627"/>
        <v>68</v>
      </c>
      <c r="X358" s="710">
        <f t="shared" ref="X358:AC358" si="988">if(D358="","", if(P$275&gt;$E358,"",if(P$276&lt;$E358,"", if($D358=0,0, if($D358&lt;=$N$277,P$277,if($D358&lt;=$N$278,P$278,P$279))*if($O$267=$R$267,$V$267, $H358)))))</f>
        <v>34</v>
      </c>
      <c r="Y358" s="680" t="str">
        <f t="shared" si="988"/>
        <v/>
      </c>
      <c r="Z358" s="710">
        <f t="shared" si="988"/>
        <v>34</v>
      </c>
      <c r="AA358" s="680" t="str">
        <f t="shared" si="988"/>
        <v/>
      </c>
      <c r="AB358" s="680" t="str">
        <f t="shared" si="988"/>
        <v/>
      </c>
      <c r="AC358" s="680" t="str">
        <f t="shared" si="988"/>
        <v/>
      </c>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49"/>
      <c r="BP358" s="446" t="s">
        <v>2</v>
      </c>
      <c r="BQ358" s="451"/>
      <c r="BR358" s="4"/>
      <c r="BS358" s="472" t="str">
        <f t="shared" ref="BS358:BT358" si="989">I433</f>
        <v/>
      </c>
      <c r="BT358" s="454" t="str">
        <f t="shared" si="989"/>
        <v/>
      </c>
      <c r="BU358" s="555">
        <f t="shared" ref="BU358:CI358" si="990">O433</f>
        <v>110</v>
      </c>
      <c r="BV358" s="555">
        <f t="shared" si="990"/>
        <v>55</v>
      </c>
      <c r="BW358" s="555">
        <f t="shared" si="990"/>
        <v>55</v>
      </c>
      <c r="BX358" s="555">
        <f t="shared" si="990"/>
        <v>55</v>
      </c>
      <c r="BY358" s="454" t="str">
        <f t="shared" si="990"/>
        <v/>
      </c>
      <c r="BZ358" s="555">
        <f t="shared" si="990"/>
        <v>55</v>
      </c>
      <c r="CA358" s="454" t="str">
        <f t="shared" si="990"/>
        <v/>
      </c>
      <c r="CB358" s="454" t="str">
        <f t="shared" si="990"/>
        <v/>
      </c>
      <c r="CC358" s="555">
        <f t="shared" si="990"/>
        <v>68</v>
      </c>
      <c r="CD358" s="555">
        <f t="shared" si="990"/>
        <v>34</v>
      </c>
      <c r="CE358" s="454" t="str">
        <f t="shared" si="990"/>
        <v/>
      </c>
      <c r="CF358" s="555">
        <f t="shared" si="990"/>
        <v>34</v>
      </c>
      <c r="CG358" s="454" t="str">
        <f t="shared" si="990"/>
        <v/>
      </c>
      <c r="CH358" s="454" t="str">
        <f t="shared" si="990"/>
        <v/>
      </c>
      <c r="CI358" s="454" t="str">
        <f t="shared" si="990"/>
        <v/>
      </c>
      <c r="CJ358" s="2">
        <f t="shared" ref="CJ358:CK358" si="991">D433</f>
        <v>1</v>
      </c>
      <c r="CK358" s="529" t="str">
        <f t="shared" si="991"/>
        <v/>
      </c>
      <c r="CL358" s="556" t="str">
        <f t="shared" si="209"/>
        <v/>
      </c>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row>
    <row r="359" outlineLevel="2">
      <c r="A359" s="452"/>
      <c r="D359" s="701">
        <f t="shared" si="510"/>
        <v>1</v>
      </c>
      <c r="E359" s="712" t="str">
        <f t="shared" si="501"/>
        <v/>
      </c>
      <c r="F359" s="703" t="str">
        <f t="shared" si="486"/>
        <v>189912</v>
      </c>
      <c r="G359" s="704" t="str">
        <f t="shared" si="487"/>
        <v/>
      </c>
      <c r="H359" s="690" t="str">
        <f t="shared" si="488"/>
        <v/>
      </c>
      <c r="I359" s="713" t="str">
        <f t="shared" si="489"/>
        <v/>
      </c>
      <c r="J359" s="714" t="str">
        <f t="shared" si="490"/>
        <v/>
      </c>
      <c r="K359" s="707">
        <f t="shared" ref="K359:N359" si="992">if($F359="","",K$203/day(eomonth($E359,0)))</f>
        <v>0</v>
      </c>
      <c r="L359" s="707">
        <f t="shared" si="992"/>
        <v>0</v>
      </c>
      <c r="M359" s="707">
        <f t="shared" si="992"/>
        <v>0</v>
      </c>
      <c r="N359" s="707">
        <f t="shared" si="992"/>
        <v>0</v>
      </c>
      <c r="O359" s="715">
        <f t="shared" si="623"/>
        <v>110</v>
      </c>
      <c r="P359" s="710">
        <f t="shared" si="624"/>
        <v>55</v>
      </c>
      <c r="Q359" s="710">
        <f t="shared" si="625"/>
        <v>55</v>
      </c>
      <c r="R359" s="710">
        <f t="shared" ref="R359:U359" si="993">if(D359="","", if(R$275&gt;$E359,"",if(R$276&lt;$E359,"", if($D359=0,0, if($D359&lt;=$N$277,R$277,if($D359&lt;=$N$278,R$278,R$279))*if($O$267=$R$267,$S$267, $G359)))))</f>
        <v>55</v>
      </c>
      <c r="S359" s="711" t="str">
        <f t="shared" si="993"/>
        <v/>
      </c>
      <c r="T359" s="710">
        <f t="shared" si="993"/>
        <v>55</v>
      </c>
      <c r="U359" s="711" t="str">
        <f t="shared" si="993"/>
        <v/>
      </c>
      <c r="W359" s="710">
        <f t="shared" si="627"/>
        <v>68</v>
      </c>
      <c r="X359" s="710">
        <f t="shared" ref="X359:AC359" si="994">if(D359="","", if(P$275&gt;$E359,"",if(P$276&lt;$E359,"", if($D359=0,0, if($D359&lt;=$N$277,P$277,if($D359&lt;=$N$278,P$278,P$279))*if($O$267=$R$267,$V$267, $H359)))))</f>
        <v>34</v>
      </c>
      <c r="Y359" s="680" t="str">
        <f t="shared" si="994"/>
        <v/>
      </c>
      <c r="Z359" s="710">
        <f t="shared" si="994"/>
        <v>34</v>
      </c>
      <c r="AA359" s="680" t="str">
        <f t="shared" si="994"/>
        <v/>
      </c>
      <c r="AB359" s="680" t="str">
        <f t="shared" si="994"/>
        <v/>
      </c>
      <c r="AC359" s="680" t="str">
        <f t="shared" si="994"/>
        <v/>
      </c>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49"/>
      <c r="BP359" s="446" t="s">
        <v>2</v>
      </c>
      <c r="BQ359" s="451"/>
      <c r="BR359" s="4"/>
      <c r="BS359" s="472" t="str">
        <f t="shared" ref="BS359:BT359" si="995">I434</f>
        <v/>
      </c>
      <c r="BT359" s="454" t="str">
        <f t="shared" si="995"/>
        <v/>
      </c>
      <c r="BU359" s="555">
        <f t="shared" ref="BU359:CI359" si="996">O434</f>
        <v>110</v>
      </c>
      <c r="BV359" s="555">
        <f t="shared" si="996"/>
        <v>55</v>
      </c>
      <c r="BW359" s="555">
        <f t="shared" si="996"/>
        <v>55</v>
      </c>
      <c r="BX359" s="555">
        <f t="shared" si="996"/>
        <v>55</v>
      </c>
      <c r="BY359" s="454" t="str">
        <f t="shared" si="996"/>
        <v/>
      </c>
      <c r="BZ359" s="555">
        <f t="shared" si="996"/>
        <v>55</v>
      </c>
      <c r="CA359" s="454" t="str">
        <f t="shared" si="996"/>
        <v/>
      </c>
      <c r="CB359" s="454" t="str">
        <f t="shared" si="996"/>
        <v/>
      </c>
      <c r="CC359" s="555">
        <f t="shared" si="996"/>
        <v>68</v>
      </c>
      <c r="CD359" s="555">
        <f t="shared" si="996"/>
        <v>34</v>
      </c>
      <c r="CE359" s="454" t="str">
        <f t="shared" si="996"/>
        <v/>
      </c>
      <c r="CF359" s="555">
        <f t="shared" si="996"/>
        <v>34</v>
      </c>
      <c r="CG359" s="454" t="str">
        <f t="shared" si="996"/>
        <v/>
      </c>
      <c r="CH359" s="454" t="str">
        <f t="shared" si="996"/>
        <v/>
      </c>
      <c r="CI359" s="454" t="str">
        <f t="shared" si="996"/>
        <v/>
      </c>
      <c r="CJ359" s="2">
        <f t="shared" ref="CJ359:CK359" si="997">D434</f>
        <v>1</v>
      </c>
      <c r="CK359" s="529" t="str">
        <f t="shared" si="997"/>
        <v/>
      </c>
      <c r="CL359" s="556" t="str">
        <f t="shared" si="209"/>
        <v/>
      </c>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row>
    <row r="360" outlineLevel="2">
      <c r="A360" s="452"/>
      <c r="D360" s="701">
        <f t="shared" si="510"/>
        <v>1</v>
      </c>
      <c r="E360" s="712" t="str">
        <f t="shared" si="501"/>
        <v/>
      </c>
      <c r="F360" s="703" t="str">
        <f t="shared" si="486"/>
        <v>189912</v>
      </c>
      <c r="G360" s="704" t="str">
        <f t="shared" si="487"/>
        <v/>
      </c>
      <c r="H360" s="690" t="str">
        <f t="shared" si="488"/>
        <v/>
      </c>
      <c r="I360" s="713" t="str">
        <f t="shared" si="489"/>
        <v/>
      </c>
      <c r="J360" s="714" t="str">
        <f t="shared" si="490"/>
        <v/>
      </c>
      <c r="K360" s="707">
        <f t="shared" ref="K360:N360" si="998">if($F360="","",K$203/day(eomonth($E360,0)))</f>
        <v>0</v>
      </c>
      <c r="L360" s="707">
        <f t="shared" si="998"/>
        <v>0</v>
      </c>
      <c r="M360" s="707">
        <f t="shared" si="998"/>
        <v>0</v>
      </c>
      <c r="N360" s="707">
        <f t="shared" si="998"/>
        <v>0</v>
      </c>
      <c r="O360" s="715">
        <f t="shared" si="623"/>
        <v>110</v>
      </c>
      <c r="P360" s="710">
        <f t="shared" si="624"/>
        <v>55</v>
      </c>
      <c r="Q360" s="710">
        <f t="shared" si="625"/>
        <v>55</v>
      </c>
      <c r="R360" s="710">
        <f t="shared" ref="R360:U360" si="999">if(D360="","", if(R$275&gt;$E360,"",if(R$276&lt;$E360,"", if($D360=0,0, if($D360&lt;=$N$277,R$277,if($D360&lt;=$N$278,R$278,R$279))*if($O$267=$R$267,$S$267, $G360)))))</f>
        <v>55</v>
      </c>
      <c r="S360" s="711" t="str">
        <f t="shared" si="999"/>
        <v/>
      </c>
      <c r="T360" s="710">
        <f t="shared" si="999"/>
        <v>55</v>
      </c>
      <c r="U360" s="711" t="str">
        <f t="shared" si="999"/>
        <v/>
      </c>
      <c r="W360" s="710">
        <f t="shared" si="627"/>
        <v>68</v>
      </c>
      <c r="X360" s="710">
        <f t="shared" ref="X360:AC360" si="1000">if(D360="","", if(P$275&gt;$E360,"",if(P$276&lt;$E360,"", if($D360=0,0, if($D360&lt;=$N$277,P$277,if($D360&lt;=$N$278,P$278,P$279))*if($O$267=$R$267,$V$267, $H360)))))</f>
        <v>34</v>
      </c>
      <c r="Y360" s="680" t="str">
        <f t="shared" si="1000"/>
        <v/>
      </c>
      <c r="Z360" s="710">
        <f t="shared" si="1000"/>
        <v>34</v>
      </c>
      <c r="AA360" s="680" t="str">
        <f t="shared" si="1000"/>
        <v/>
      </c>
      <c r="AB360" s="680" t="str">
        <f t="shared" si="1000"/>
        <v/>
      </c>
      <c r="AC360" s="680" t="str">
        <f t="shared" si="1000"/>
        <v/>
      </c>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49"/>
      <c r="BP360" s="446" t="s">
        <v>2</v>
      </c>
      <c r="BQ360" s="451"/>
      <c r="BR360" s="4"/>
      <c r="BS360" s="472" t="str">
        <f t="shared" ref="BS360:BT360" si="1001">I435</f>
        <v/>
      </c>
      <c r="BT360" s="454" t="str">
        <f t="shared" si="1001"/>
        <v/>
      </c>
      <c r="BU360" s="555">
        <f t="shared" ref="BU360:CI360" si="1002">O435</f>
        <v>110</v>
      </c>
      <c r="BV360" s="555">
        <f t="shared" si="1002"/>
        <v>55</v>
      </c>
      <c r="BW360" s="555">
        <f t="shared" si="1002"/>
        <v>55</v>
      </c>
      <c r="BX360" s="555">
        <f t="shared" si="1002"/>
        <v>55</v>
      </c>
      <c r="BY360" s="454" t="str">
        <f t="shared" si="1002"/>
        <v/>
      </c>
      <c r="BZ360" s="555">
        <f t="shared" si="1002"/>
        <v>55</v>
      </c>
      <c r="CA360" s="454" t="str">
        <f t="shared" si="1002"/>
        <v/>
      </c>
      <c r="CB360" s="454" t="str">
        <f t="shared" si="1002"/>
        <v/>
      </c>
      <c r="CC360" s="555">
        <f t="shared" si="1002"/>
        <v>68</v>
      </c>
      <c r="CD360" s="555">
        <f t="shared" si="1002"/>
        <v>34</v>
      </c>
      <c r="CE360" s="454" t="str">
        <f t="shared" si="1002"/>
        <v/>
      </c>
      <c r="CF360" s="555">
        <f t="shared" si="1002"/>
        <v>34</v>
      </c>
      <c r="CG360" s="454" t="str">
        <f t="shared" si="1002"/>
        <v/>
      </c>
      <c r="CH360" s="454" t="str">
        <f t="shared" si="1002"/>
        <v/>
      </c>
      <c r="CI360" s="454" t="str">
        <f t="shared" si="1002"/>
        <v/>
      </c>
      <c r="CJ360" s="2">
        <f t="shared" ref="CJ360:CK360" si="1003">D435</f>
        <v>1</v>
      </c>
      <c r="CK360" s="529" t="str">
        <f t="shared" si="1003"/>
        <v/>
      </c>
      <c r="CL360" s="556" t="str">
        <f t="shared" si="209"/>
        <v/>
      </c>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row>
    <row r="361" outlineLevel="2">
      <c r="A361" s="452"/>
      <c r="D361" s="701">
        <f t="shared" si="510"/>
        <v>1</v>
      </c>
      <c r="E361" s="712" t="str">
        <f t="shared" si="501"/>
        <v/>
      </c>
      <c r="F361" s="703" t="str">
        <f t="shared" si="486"/>
        <v>189912</v>
      </c>
      <c r="G361" s="704" t="str">
        <f t="shared" si="487"/>
        <v/>
      </c>
      <c r="H361" s="690" t="str">
        <f t="shared" si="488"/>
        <v/>
      </c>
      <c r="I361" s="713" t="str">
        <f t="shared" si="489"/>
        <v/>
      </c>
      <c r="J361" s="714" t="str">
        <f t="shared" si="490"/>
        <v/>
      </c>
      <c r="K361" s="707">
        <f t="shared" ref="K361:N361" si="1004">if($F361="","",K$203/day(eomonth($E361,0)))</f>
        <v>0</v>
      </c>
      <c r="L361" s="707">
        <f t="shared" si="1004"/>
        <v>0</v>
      </c>
      <c r="M361" s="707">
        <f t="shared" si="1004"/>
        <v>0</v>
      </c>
      <c r="N361" s="707">
        <f t="shared" si="1004"/>
        <v>0</v>
      </c>
      <c r="O361" s="715">
        <f t="shared" si="623"/>
        <v>110</v>
      </c>
      <c r="P361" s="710">
        <f t="shared" si="624"/>
        <v>55</v>
      </c>
      <c r="Q361" s="710">
        <f t="shared" si="625"/>
        <v>55</v>
      </c>
      <c r="R361" s="710">
        <f t="shared" ref="R361:U361" si="1005">if(D361="","", if(R$275&gt;$E361,"",if(R$276&lt;$E361,"", if($D361=0,0, if($D361&lt;=$N$277,R$277,if($D361&lt;=$N$278,R$278,R$279))*if($O$267=$R$267,$S$267, $G361)))))</f>
        <v>55</v>
      </c>
      <c r="S361" s="711" t="str">
        <f t="shared" si="1005"/>
        <v/>
      </c>
      <c r="T361" s="710">
        <f t="shared" si="1005"/>
        <v>55</v>
      </c>
      <c r="U361" s="711" t="str">
        <f t="shared" si="1005"/>
        <v/>
      </c>
      <c r="W361" s="710">
        <f t="shared" si="627"/>
        <v>68</v>
      </c>
      <c r="X361" s="710">
        <f t="shared" ref="X361:AC361" si="1006">if(D361="","", if(P$275&gt;$E361,"",if(P$276&lt;$E361,"", if($D361=0,0, if($D361&lt;=$N$277,P$277,if($D361&lt;=$N$278,P$278,P$279))*if($O$267=$R$267,$V$267, $H361)))))</f>
        <v>34</v>
      </c>
      <c r="Y361" s="680" t="str">
        <f t="shared" si="1006"/>
        <v/>
      </c>
      <c r="Z361" s="710">
        <f t="shared" si="1006"/>
        <v>34</v>
      </c>
      <c r="AA361" s="680" t="str">
        <f t="shared" si="1006"/>
        <v/>
      </c>
      <c r="AB361" s="680" t="str">
        <f t="shared" si="1006"/>
        <v/>
      </c>
      <c r="AC361" s="680" t="str">
        <f t="shared" si="1006"/>
        <v/>
      </c>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49"/>
      <c r="BP361" s="446" t="s">
        <v>2</v>
      </c>
      <c r="BQ361" s="451"/>
      <c r="BR361" s="4"/>
      <c r="BS361" s="472" t="str">
        <f t="shared" ref="BS361:BT361" si="1007">I436</f>
        <v/>
      </c>
      <c r="BT361" s="454" t="str">
        <f t="shared" si="1007"/>
        <v/>
      </c>
      <c r="BU361" s="555">
        <f t="shared" ref="BU361:CI361" si="1008">O436</f>
        <v>110</v>
      </c>
      <c r="BV361" s="555">
        <f t="shared" si="1008"/>
        <v>55</v>
      </c>
      <c r="BW361" s="555">
        <f t="shared" si="1008"/>
        <v>55</v>
      </c>
      <c r="BX361" s="555">
        <f t="shared" si="1008"/>
        <v>55</v>
      </c>
      <c r="BY361" s="454" t="str">
        <f t="shared" si="1008"/>
        <v/>
      </c>
      <c r="BZ361" s="555">
        <f t="shared" si="1008"/>
        <v>55</v>
      </c>
      <c r="CA361" s="454" t="str">
        <f t="shared" si="1008"/>
        <v/>
      </c>
      <c r="CB361" s="454" t="str">
        <f t="shared" si="1008"/>
        <v/>
      </c>
      <c r="CC361" s="555">
        <f t="shared" si="1008"/>
        <v>68</v>
      </c>
      <c r="CD361" s="555">
        <f t="shared" si="1008"/>
        <v>34</v>
      </c>
      <c r="CE361" s="454" t="str">
        <f t="shared" si="1008"/>
        <v/>
      </c>
      <c r="CF361" s="555">
        <f t="shared" si="1008"/>
        <v>34</v>
      </c>
      <c r="CG361" s="454" t="str">
        <f t="shared" si="1008"/>
        <v/>
      </c>
      <c r="CH361" s="454" t="str">
        <f t="shared" si="1008"/>
        <v/>
      </c>
      <c r="CI361" s="454" t="str">
        <f t="shared" si="1008"/>
        <v/>
      </c>
      <c r="CJ361" s="2">
        <f t="shared" ref="CJ361:CK361" si="1009">D436</f>
        <v>1</v>
      </c>
      <c r="CK361" s="529" t="str">
        <f t="shared" si="1009"/>
        <v/>
      </c>
      <c r="CL361" s="556" t="str">
        <f t="shared" si="209"/>
        <v/>
      </c>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row>
    <row r="362" outlineLevel="2">
      <c r="A362" s="452"/>
      <c r="D362" s="701">
        <f t="shared" si="510"/>
        <v>1</v>
      </c>
      <c r="E362" s="712" t="str">
        <f t="shared" si="501"/>
        <v/>
      </c>
      <c r="F362" s="703" t="str">
        <f t="shared" si="486"/>
        <v>189912</v>
      </c>
      <c r="G362" s="704" t="str">
        <f t="shared" si="487"/>
        <v/>
      </c>
      <c r="H362" s="690" t="str">
        <f t="shared" si="488"/>
        <v/>
      </c>
      <c r="I362" s="713" t="str">
        <f t="shared" si="489"/>
        <v/>
      </c>
      <c r="J362" s="714" t="str">
        <f t="shared" si="490"/>
        <v/>
      </c>
      <c r="K362" s="707">
        <f t="shared" ref="K362:N362" si="1010">if($F362="","",K$203/day(eomonth($E362,0)))</f>
        <v>0</v>
      </c>
      <c r="L362" s="707">
        <f t="shared" si="1010"/>
        <v>0</v>
      </c>
      <c r="M362" s="707">
        <f t="shared" si="1010"/>
        <v>0</v>
      </c>
      <c r="N362" s="707">
        <f t="shared" si="1010"/>
        <v>0</v>
      </c>
      <c r="O362" s="715">
        <f t="shared" si="623"/>
        <v>110</v>
      </c>
      <c r="P362" s="710">
        <f t="shared" si="624"/>
        <v>55</v>
      </c>
      <c r="Q362" s="710">
        <f t="shared" si="625"/>
        <v>55</v>
      </c>
      <c r="R362" s="710">
        <f t="shared" ref="R362:U362" si="1011">if(D362="","", if(R$275&gt;$E362,"",if(R$276&lt;$E362,"", if($D362=0,0, if($D362&lt;=$N$277,R$277,if($D362&lt;=$N$278,R$278,R$279))*if($O$267=$R$267,$S$267, $G362)))))</f>
        <v>55</v>
      </c>
      <c r="S362" s="711" t="str">
        <f t="shared" si="1011"/>
        <v/>
      </c>
      <c r="T362" s="710">
        <f t="shared" si="1011"/>
        <v>55</v>
      </c>
      <c r="U362" s="711" t="str">
        <f t="shared" si="1011"/>
        <v/>
      </c>
      <c r="W362" s="710">
        <f t="shared" si="627"/>
        <v>68</v>
      </c>
      <c r="X362" s="710">
        <f t="shared" ref="X362:AC362" si="1012">if(D362="","", if(P$275&gt;$E362,"",if(P$276&lt;$E362,"", if($D362=0,0, if($D362&lt;=$N$277,P$277,if($D362&lt;=$N$278,P$278,P$279))*if($O$267=$R$267,$V$267, $H362)))))</f>
        <v>34</v>
      </c>
      <c r="Y362" s="680" t="str">
        <f t="shared" si="1012"/>
        <v/>
      </c>
      <c r="Z362" s="710">
        <f t="shared" si="1012"/>
        <v>34</v>
      </c>
      <c r="AA362" s="680" t="str">
        <f t="shared" si="1012"/>
        <v/>
      </c>
      <c r="AB362" s="680" t="str">
        <f t="shared" si="1012"/>
        <v/>
      </c>
      <c r="AC362" s="680" t="str">
        <f t="shared" si="1012"/>
        <v/>
      </c>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49"/>
      <c r="BP362" s="446" t="s">
        <v>2</v>
      </c>
      <c r="BQ362" s="451"/>
      <c r="BR362" s="4"/>
      <c r="BS362" s="472" t="str">
        <f t="shared" ref="BS362:BT362" si="1013">I437</f>
        <v/>
      </c>
      <c r="BT362" s="454" t="str">
        <f t="shared" si="1013"/>
        <v/>
      </c>
      <c r="BU362" s="555">
        <f t="shared" ref="BU362:CI362" si="1014">O437</f>
        <v>110</v>
      </c>
      <c r="BV362" s="555">
        <f t="shared" si="1014"/>
        <v>55</v>
      </c>
      <c r="BW362" s="555">
        <f t="shared" si="1014"/>
        <v>55</v>
      </c>
      <c r="BX362" s="555">
        <f t="shared" si="1014"/>
        <v>55</v>
      </c>
      <c r="BY362" s="454" t="str">
        <f t="shared" si="1014"/>
        <v/>
      </c>
      <c r="BZ362" s="555">
        <f t="shared" si="1014"/>
        <v>55</v>
      </c>
      <c r="CA362" s="454" t="str">
        <f t="shared" si="1014"/>
        <v/>
      </c>
      <c r="CB362" s="454" t="str">
        <f t="shared" si="1014"/>
        <v/>
      </c>
      <c r="CC362" s="555">
        <f t="shared" si="1014"/>
        <v>68</v>
      </c>
      <c r="CD362" s="555">
        <f t="shared" si="1014"/>
        <v>34</v>
      </c>
      <c r="CE362" s="454" t="str">
        <f t="shared" si="1014"/>
        <v/>
      </c>
      <c r="CF362" s="555">
        <f t="shared" si="1014"/>
        <v>34</v>
      </c>
      <c r="CG362" s="454" t="str">
        <f t="shared" si="1014"/>
        <v/>
      </c>
      <c r="CH362" s="454" t="str">
        <f t="shared" si="1014"/>
        <v/>
      </c>
      <c r="CI362" s="454" t="str">
        <f t="shared" si="1014"/>
        <v/>
      </c>
      <c r="CJ362" s="2">
        <f t="shared" ref="CJ362:CK362" si="1015">D437</f>
        <v>1</v>
      </c>
      <c r="CK362" s="529" t="str">
        <f t="shared" si="1015"/>
        <v/>
      </c>
      <c r="CL362" s="556" t="str">
        <f t="shared" si="209"/>
        <v/>
      </c>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row>
    <row r="363" outlineLevel="2">
      <c r="A363" s="452"/>
      <c r="D363" s="701">
        <f t="shared" si="510"/>
        <v>1</v>
      </c>
      <c r="E363" s="712" t="str">
        <f t="shared" si="501"/>
        <v/>
      </c>
      <c r="F363" s="703" t="str">
        <f t="shared" si="486"/>
        <v>189912</v>
      </c>
      <c r="G363" s="704" t="str">
        <f t="shared" si="487"/>
        <v/>
      </c>
      <c r="H363" s="690" t="str">
        <f t="shared" si="488"/>
        <v/>
      </c>
      <c r="I363" s="713" t="str">
        <f t="shared" si="489"/>
        <v/>
      </c>
      <c r="J363" s="714" t="str">
        <f t="shared" si="490"/>
        <v/>
      </c>
      <c r="K363" s="707">
        <f t="shared" ref="K363:N363" si="1016">if($F363="","",K$203/day(eomonth($E363,0)))</f>
        <v>0</v>
      </c>
      <c r="L363" s="707">
        <f t="shared" si="1016"/>
        <v>0</v>
      </c>
      <c r="M363" s="707">
        <f t="shared" si="1016"/>
        <v>0</v>
      </c>
      <c r="N363" s="707">
        <f t="shared" si="1016"/>
        <v>0</v>
      </c>
      <c r="O363" s="715">
        <f t="shared" si="623"/>
        <v>110</v>
      </c>
      <c r="P363" s="710">
        <f t="shared" si="624"/>
        <v>55</v>
      </c>
      <c r="Q363" s="710">
        <f t="shared" si="625"/>
        <v>55</v>
      </c>
      <c r="R363" s="710">
        <f t="shared" ref="R363:U363" si="1017">if(D363="","", if(R$275&gt;$E363,"",if(R$276&lt;$E363,"", if($D363=0,0, if($D363&lt;=$N$277,R$277,if($D363&lt;=$N$278,R$278,R$279))*if($O$267=$R$267,$S$267, $G363)))))</f>
        <v>55</v>
      </c>
      <c r="S363" s="711" t="str">
        <f t="shared" si="1017"/>
        <v/>
      </c>
      <c r="T363" s="710">
        <f t="shared" si="1017"/>
        <v>55</v>
      </c>
      <c r="U363" s="711" t="str">
        <f t="shared" si="1017"/>
        <v/>
      </c>
      <c r="W363" s="710">
        <f t="shared" si="627"/>
        <v>68</v>
      </c>
      <c r="X363" s="710">
        <f t="shared" ref="X363:AC363" si="1018">if(D363="","", if(P$275&gt;$E363,"",if(P$276&lt;$E363,"", if($D363=0,0, if($D363&lt;=$N$277,P$277,if($D363&lt;=$N$278,P$278,P$279))*if($O$267=$R$267,$V$267, $H363)))))</f>
        <v>34</v>
      </c>
      <c r="Y363" s="680" t="str">
        <f t="shared" si="1018"/>
        <v/>
      </c>
      <c r="Z363" s="710">
        <f t="shared" si="1018"/>
        <v>34</v>
      </c>
      <c r="AA363" s="680" t="str">
        <f t="shared" si="1018"/>
        <v/>
      </c>
      <c r="AB363" s="680" t="str">
        <f t="shared" si="1018"/>
        <v/>
      </c>
      <c r="AC363" s="680" t="str">
        <f t="shared" si="1018"/>
        <v/>
      </c>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49"/>
      <c r="BP363" s="446" t="s">
        <v>2</v>
      </c>
      <c r="BQ363" s="451"/>
      <c r="BR363" s="4"/>
      <c r="BS363" s="472" t="str">
        <f t="shared" ref="BS363:BT363" si="1019">I438</f>
        <v/>
      </c>
      <c r="BT363" s="454" t="str">
        <f t="shared" si="1019"/>
        <v/>
      </c>
      <c r="BU363" s="555">
        <f t="shared" ref="BU363:CI363" si="1020">O438</f>
        <v>110</v>
      </c>
      <c r="BV363" s="555">
        <f t="shared" si="1020"/>
        <v>55</v>
      </c>
      <c r="BW363" s="555">
        <f t="shared" si="1020"/>
        <v>55</v>
      </c>
      <c r="BX363" s="555">
        <f t="shared" si="1020"/>
        <v>55</v>
      </c>
      <c r="BY363" s="454" t="str">
        <f t="shared" si="1020"/>
        <v/>
      </c>
      <c r="BZ363" s="555">
        <f t="shared" si="1020"/>
        <v>55</v>
      </c>
      <c r="CA363" s="454" t="str">
        <f t="shared" si="1020"/>
        <v/>
      </c>
      <c r="CB363" s="454" t="str">
        <f t="shared" si="1020"/>
        <v/>
      </c>
      <c r="CC363" s="555">
        <f t="shared" si="1020"/>
        <v>68</v>
      </c>
      <c r="CD363" s="555">
        <f t="shared" si="1020"/>
        <v>34</v>
      </c>
      <c r="CE363" s="454" t="str">
        <f t="shared" si="1020"/>
        <v/>
      </c>
      <c r="CF363" s="555">
        <f t="shared" si="1020"/>
        <v>34</v>
      </c>
      <c r="CG363" s="454" t="str">
        <f t="shared" si="1020"/>
        <v/>
      </c>
      <c r="CH363" s="454" t="str">
        <f t="shared" si="1020"/>
        <v/>
      </c>
      <c r="CI363" s="454" t="str">
        <f t="shared" si="1020"/>
        <v/>
      </c>
      <c r="CJ363" s="2">
        <f t="shared" ref="CJ363:CK363" si="1021">D438</f>
        <v>1</v>
      </c>
      <c r="CK363" s="529" t="str">
        <f t="shared" si="1021"/>
        <v/>
      </c>
      <c r="CL363" s="556" t="str">
        <f t="shared" si="209"/>
        <v/>
      </c>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row>
    <row r="364" outlineLevel="2">
      <c r="A364" s="452"/>
      <c r="D364" s="701">
        <f t="shared" si="510"/>
        <v>1</v>
      </c>
      <c r="E364" s="712" t="str">
        <f t="shared" si="501"/>
        <v/>
      </c>
      <c r="F364" s="703" t="str">
        <f t="shared" si="486"/>
        <v>189912</v>
      </c>
      <c r="G364" s="704" t="str">
        <f t="shared" si="487"/>
        <v/>
      </c>
      <c r="H364" s="690" t="str">
        <f t="shared" si="488"/>
        <v/>
      </c>
      <c r="I364" s="713" t="str">
        <f t="shared" si="489"/>
        <v/>
      </c>
      <c r="J364" s="714" t="str">
        <f t="shared" si="490"/>
        <v/>
      </c>
      <c r="K364" s="707">
        <f t="shared" ref="K364:N364" si="1022">if($F364="","",K$203/day(eomonth($E364,0)))</f>
        <v>0</v>
      </c>
      <c r="L364" s="707">
        <f t="shared" si="1022"/>
        <v>0</v>
      </c>
      <c r="M364" s="707">
        <f t="shared" si="1022"/>
        <v>0</v>
      </c>
      <c r="N364" s="707">
        <f t="shared" si="1022"/>
        <v>0</v>
      </c>
      <c r="O364" s="715">
        <f t="shared" si="623"/>
        <v>110</v>
      </c>
      <c r="P364" s="710">
        <f t="shared" si="624"/>
        <v>55</v>
      </c>
      <c r="Q364" s="710">
        <f t="shared" si="625"/>
        <v>55</v>
      </c>
      <c r="R364" s="710">
        <f t="shared" ref="R364:U364" si="1023">if(D364="","", if(R$275&gt;$E364,"",if(R$276&lt;$E364,"", if($D364=0,0, if($D364&lt;=$N$277,R$277,if($D364&lt;=$N$278,R$278,R$279))*if($O$267=$R$267,$S$267, $G364)))))</f>
        <v>55</v>
      </c>
      <c r="S364" s="711" t="str">
        <f t="shared" si="1023"/>
        <v/>
      </c>
      <c r="T364" s="710">
        <f t="shared" si="1023"/>
        <v>55</v>
      </c>
      <c r="U364" s="711" t="str">
        <f t="shared" si="1023"/>
        <v/>
      </c>
      <c r="W364" s="710">
        <f t="shared" si="627"/>
        <v>68</v>
      </c>
      <c r="X364" s="710">
        <f t="shared" ref="X364:AC364" si="1024">if(D364="","", if(P$275&gt;$E364,"",if(P$276&lt;$E364,"", if($D364=0,0, if($D364&lt;=$N$277,P$277,if($D364&lt;=$N$278,P$278,P$279))*if($O$267=$R$267,$V$267, $H364)))))</f>
        <v>34</v>
      </c>
      <c r="Y364" s="680" t="str">
        <f t="shared" si="1024"/>
        <v/>
      </c>
      <c r="Z364" s="710">
        <f t="shared" si="1024"/>
        <v>34</v>
      </c>
      <c r="AA364" s="680" t="str">
        <f t="shared" si="1024"/>
        <v/>
      </c>
      <c r="AB364" s="680" t="str">
        <f t="shared" si="1024"/>
        <v/>
      </c>
      <c r="AC364" s="680" t="str">
        <f t="shared" si="1024"/>
        <v/>
      </c>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49"/>
      <c r="BP364" s="446" t="s">
        <v>2</v>
      </c>
      <c r="BQ364" s="451"/>
      <c r="BR364" s="4"/>
      <c r="BS364" s="472" t="str">
        <f t="shared" ref="BS364:BT364" si="1025">I439</f>
        <v/>
      </c>
      <c r="BT364" s="454" t="str">
        <f t="shared" si="1025"/>
        <v/>
      </c>
      <c r="BU364" s="555">
        <f t="shared" ref="BU364:CI364" si="1026">O439</f>
        <v>110</v>
      </c>
      <c r="BV364" s="555">
        <f t="shared" si="1026"/>
        <v>55</v>
      </c>
      <c r="BW364" s="555">
        <f t="shared" si="1026"/>
        <v>55</v>
      </c>
      <c r="BX364" s="555">
        <f t="shared" si="1026"/>
        <v>55</v>
      </c>
      <c r="BY364" s="454" t="str">
        <f t="shared" si="1026"/>
        <v/>
      </c>
      <c r="BZ364" s="555">
        <f t="shared" si="1026"/>
        <v>55</v>
      </c>
      <c r="CA364" s="454" t="str">
        <f t="shared" si="1026"/>
        <v/>
      </c>
      <c r="CB364" s="454" t="str">
        <f t="shared" si="1026"/>
        <v/>
      </c>
      <c r="CC364" s="555">
        <f t="shared" si="1026"/>
        <v>68</v>
      </c>
      <c r="CD364" s="555">
        <f t="shared" si="1026"/>
        <v>34</v>
      </c>
      <c r="CE364" s="454" t="str">
        <f t="shared" si="1026"/>
        <v/>
      </c>
      <c r="CF364" s="555">
        <f t="shared" si="1026"/>
        <v>34</v>
      </c>
      <c r="CG364" s="454" t="str">
        <f t="shared" si="1026"/>
        <v/>
      </c>
      <c r="CH364" s="454" t="str">
        <f t="shared" si="1026"/>
        <v/>
      </c>
      <c r="CI364" s="454" t="str">
        <f t="shared" si="1026"/>
        <v/>
      </c>
      <c r="CJ364" s="2">
        <f t="shared" ref="CJ364:CK364" si="1027">D439</f>
        <v>1</v>
      </c>
      <c r="CK364" s="529" t="str">
        <f t="shared" si="1027"/>
        <v/>
      </c>
      <c r="CL364" s="556" t="str">
        <f t="shared" si="209"/>
        <v/>
      </c>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row>
    <row r="365" outlineLevel="2">
      <c r="A365" s="452"/>
      <c r="D365" s="701">
        <f t="shared" si="510"/>
        <v>1</v>
      </c>
      <c r="E365" s="712" t="str">
        <f t="shared" si="501"/>
        <v/>
      </c>
      <c r="F365" s="703" t="str">
        <f t="shared" si="486"/>
        <v>189912</v>
      </c>
      <c r="G365" s="704" t="str">
        <f t="shared" si="487"/>
        <v/>
      </c>
      <c r="H365" s="690" t="str">
        <f t="shared" si="488"/>
        <v/>
      </c>
      <c r="I365" s="713" t="str">
        <f t="shared" si="489"/>
        <v/>
      </c>
      <c r="J365" s="714" t="str">
        <f t="shared" si="490"/>
        <v/>
      </c>
      <c r="K365" s="707">
        <f t="shared" ref="K365:N365" si="1028">if($F365="","",K$203/day(eomonth($E365,0)))</f>
        <v>0</v>
      </c>
      <c r="L365" s="707">
        <f t="shared" si="1028"/>
        <v>0</v>
      </c>
      <c r="M365" s="707">
        <f t="shared" si="1028"/>
        <v>0</v>
      </c>
      <c r="N365" s="707">
        <f t="shared" si="1028"/>
        <v>0</v>
      </c>
      <c r="O365" s="715">
        <f t="shared" si="623"/>
        <v>110</v>
      </c>
      <c r="P365" s="710">
        <f t="shared" si="624"/>
        <v>55</v>
      </c>
      <c r="Q365" s="710">
        <f t="shared" si="625"/>
        <v>55</v>
      </c>
      <c r="R365" s="710">
        <f t="shared" ref="R365:U365" si="1029">if(D365="","", if(R$275&gt;$E365,"",if(R$276&lt;$E365,"", if($D365=0,0, if($D365&lt;=$N$277,R$277,if($D365&lt;=$N$278,R$278,R$279))*if($O$267=$R$267,$S$267, $G365)))))</f>
        <v>55</v>
      </c>
      <c r="S365" s="711" t="str">
        <f t="shared" si="1029"/>
        <v/>
      </c>
      <c r="T365" s="710">
        <f t="shared" si="1029"/>
        <v>55</v>
      </c>
      <c r="U365" s="711" t="str">
        <f t="shared" si="1029"/>
        <v/>
      </c>
      <c r="W365" s="710">
        <f t="shared" si="627"/>
        <v>68</v>
      </c>
      <c r="X365" s="710">
        <f t="shared" ref="X365:AC365" si="1030">if(D365="","", if(P$275&gt;$E365,"",if(P$276&lt;$E365,"", if($D365=0,0, if($D365&lt;=$N$277,P$277,if($D365&lt;=$N$278,P$278,P$279))*if($O$267=$R$267,$V$267, $H365)))))</f>
        <v>34</v>
      </c>
      <c r="Y365" s="680" t="str">
        <f t="shared" si="1030"/>
        <v/>
      </c>
      <c r="Z365" s="710">
        <f t="shared" si="1030"/>
        <v>34</v>
      </c>
      <c r="AA365" s="680" t="str">
        <f t="shared" si="1030"/>
        <v/>
      </c>
      <c r="AB365" s="680" t="str">
        <f t="shared" si="1030"/>
        <v/>
      </c>
      <c r="AC365" s="680" t="str">
        <f t="shared" si="1030"/>
        <v/>
      </c>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49"/>
      <c r="BP365" s="446" t="s">
        <v>2</v>
      </c>
      <c r="BQ365" s="451"/>
      <c r="BR365" s="4"/>
      <c r="BS365" s="472" t="str">
        <f t="shared" ref="BS365:BT365" si="1031">I440</f>
        <v/>
      </c>
      <c r="BT365" s="454" t="str">
        <f t="shared" si="1031"/>
        <v/>
      </c>
      <c r="BU365" s="555">
        <f t="shared" ref="BU365:CI365" si="1032">O440</f>
        <v>110</v>
      </c>
      <c r="BV365" s="555">
        <f t="shared" si="1032"/>
        <v>55</v>
      </c>
      <c r="BW365" s="555">
        <f t="shared" si="1032"/>
        <v>55</v>
      </c>
      <c r="BX365" s="555">
        <f t="shared" si="1032"/>
        <v>55</v>
      </c>
      <c r="BY365" s="454" t="str">
        <f t="shared" si="1032"/>
        <v/>
      </c>
      <c r="BZ365" s="555">
        <f t="shared" si="1032"/>
        <v>55</v>
      </c>
      <c r="CA365" s="454" t="str">
        <f t="shared" si="1032"/>
        <v/>
      </c>
      <c r="CB365" s="454" t="str">
        <f t="shared" si="1032"/>
        <v/>
      </c>
      <c r="CC365" s="555">
        <f t="shared" si="1032"/>
        <v>68</v>
      </c>
      <c r="CD365" s="555">
        <f t="shared" si="1032"/>
        <v>34</v>
      </c>
      <c r="CE365" s="454" t="str">
        <f t="shared" si="1032"/>
        <v/>
      </c>
      <c r="CF365" s="555">
        <f t="shared" si="1032"/>
        <v>34</v>
      </c>
      <c r="CG365" s="454" t="str">
        <f t="shared" si="1032"/>
        <v/>
      </c>
      <c r="CH365" s="454" t="str">
        <f t="shared" si="1032"/>
        <v/>
      </c>
      <c r="CI365" s="454" t="str">
        <f t="shared" si="1032"/>
        <v/>
      </c>
      <c r="CJ365" s="2">
        <f t="shared" ref="CJ365:CK365" si="1033">D440</f>
        <v>1</v>
      </c>
      <c r="CK365" s="529" t="str">
        <f t="shared" si="1033"/>
        <v/>
      </c>
      <c r="CL365" s="556" t="str">
        <f t="shared" si="209"/>
        <v/>
      </c>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row>
    <row r="366" outlineLevel="2">
      <c r="A366" s="452"/>
      <c r="D366" s="701">
        <f t="shared" si="510"/>
        <v>1</v>
      </c>
      <c r="E366" s="712" t="str">
        <f t="shared" si="501"/>
        <v/>
      </c>
      <c r="F366" s="703" t="str">
        <f t="shared" si="486"/>
        <v>189912</v>
      </c>
      <c r="G366" s="704" t="str">
        <f t="shared" si="487"/>
        <v/>
      </c>
      <c r="H366" s="690" t="str">
        <f t="shared" si="488"/>
        <v/>
      </c>
      <c r="I366" s="713" t="str">
        <f t="shared" si="489"/>
        <v/>
      </c>
      <c r="J366" s="714" t="str">
        <f t="shared" si="490"/>
        <v/>
      </c>
      <c r="K366" s="707">
        <f t="shared" ref="K366:N366" si="1034">if($F366="","",K$203/day(eomonth($E366,0)))</f>
        <v>0</v>
      </c>
      <c r="L366" s="707">
        <f t="shared" si="1034"/>
        <v>0</v>
      </c>
      <c r="M366" s="707">
        <f t="shared" si="1034"/>
        <v>0</v>
      </c>
      <c r="N366" s="707">
        <f t="shared" si="1034"/>
        <v>0</v>
      </c>
      <c r="O366" s="715">
        <f t="shared" si="623"/>
        <v>110</v>
      </c>
      <c r="P366" s="710">
        <f t="shared" si="624"/>
        <v>55</v>
      </c>
      <c r="Q366" s="710">
        <f t="shared" si="625"/>
        <v>55</v>
      </c>
      <c r="R366" s="710">
        <f t="shared" ref="R366:U366" si="1035">if(D366="","", if(R$275&gt;$E366,"",if(R$276&lt;$E366,"", if($D366=0,0, if($D366&lt;=$N$277,R$277,if($D366&lt;=$N$278,R$278,R$279))*if($O$267=$R$267,$S$267, $G366)))))</f>
        <v>55</v>
      </c>
      <c r="S366" s="711" t="str">
        <f t="shared" si="1035"/>
        <v/>
      </c>
      <c r="T366" s="710">
        <f t="shared" si="1035"/>
        <v>55</v>
      </c>
      <c r="U366" s="711" t="str">
        <f t="shared" si="1035"/>
        <v/>
      </c>
      <c r="W366" s="710">
        <f t="shared" si="627"/>
        <v>68</v>
      </c>
      <c r="X366" s="710">
        <f t="shared" ref="X366:AC366" si="1036">if(D366="","", if(P$275&gt;$E366,"",if(P$276&lt;$E366,"", if($D366=0,0, if($D366&lt;=$N$277,P$277,if($D366&lt;=$N$278,P$278,P$279))*if($O$267=$R$267,$V$267, $H366)))))</f>
        <v>34</v>
      </c>
      <c r="Y366" s="680" t="str">
        <f t="shared" si="1036"/>
        <v/>
      </c>
      <c r="Z366" s="710">
        <f t="shared" si="1036"/>
        <v>34</v>
      </c>
      <c r="AA366" s="680" t="str">
        <f t="shared" si="1036"/>
        <v/>
      </c>
      <c r="AB366" s="680" t="str">
        <f t="shared" si="1036"/>
        <v/>
      </c>
      <c r="AC366" s="680" t="str">
        <f t="shared" si="1036"/>
        <v/>
      </c>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49"/>
      <c r="BP366" s="446" t="s">
        <v>2</v>
      </c>
      <c r="BQ366" s="451"/>
      <c r="BR366" s="4"/>
      <c r="BS366" s="472" t="str">
        <f t="shared" ref="BS366:BT366" si="1037">I441</f>
        <v/>
      </c>
      <c r="BT366" s="454" t="str">
        <f t="shared" si="1037"/>
        <v/>
      </c>
      <c r="BU366" s="555">
        <f t="shared" ref="BU366:CI366" si="1038">O441</f>
        <v>110</v>
      </c>
      <c r="BV366" s="555">
        <f t="shared" si="1038"/>
        <v>55</v>
      </c>
      <c r="BW366" s="555">
        <f t="shared" si="1038"/>
        <v>55</v>
      </c>
      <c r="BX366" s="555">
        <f t="shared" si="1038"/>
        <v>55</v>
      </c>
      <c r="BY366" s="454" t="str">
        <f t="shared" si="1038"/>
        <v/>
      </c>
      <c r="BZ366" s="555">
        <f t="shared" si="1038"/>
        <v>55</v>
      </c>
      <c r="CA366" s="454" t="str">
        <f t="shared" si="1038"/>
        <v/>
      </c>
      <c r="CB366" s="454" t="str">
        <f t="shared" si="1038"/>
        <v/>
      </c>
      <c r="CC366" s="555">
        <f t="shared" si="1038"/>
        <v>68</v>
      </c>
      <c r="CD366" s="555">
        <f t="shared" si="1038"/>
        <v>34</v>
      </c>
      <c r="CE366" s="454" t="str">
        <f t="shared" si="1038"/>
        <v/>
      </c>
      <c r="CF366" s="555">
        <f t="shared" si="1038"/>
        <v>34</v>
      </c>
      <c r="CG366" s="454" t="str">
        <f t="shared" si="1038"/>
        <v/>
      </c>
      <c r="CH366" s="454" t="str">
        <f t="shared" si="1038"/>
        <v/>
      </c>
      <c r="CI366" s="454" t="str">
        <f t="shared" si="1038"/>
        <v/>
      </c>
      <c r="CJ366" s="2">
        <f t="shared" ref="CJ366:CK366" si="1039">D441</f>
        <v>1</v>
      </c>
      <c r="CK366" s="529" t="str">
        <f t="shared" si="1039"/>
        <v/>
      </c>
      <c r="CL366" s="556" t="str">
        <f t="shared" si="209"/>
        <v/>
      </c>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row>
    <row r="367" outlineLevel="2">
      <c r="A367" s="452"/>
      <c r="D367" s="701">
        <f t="shared" si="510"/>
        <v>1</v>
      </c>
      <c r="E367" s="712" t="str">
        <f t="shared" si="501"/>
        <v/>
      </c>
      <c r="F367" s="703" t="str">
        <f t="shared" si="486"/>
        <v>189912</v>
      </c>
      <c r="G367" s="704" t="str">
        <f t="shared" si="487"/>
        <v/>
      </c>
      <c r="H367" s="690" t="str">
        <f t="shared" si="488"/>
        <v/>
      </c>
      <c r="I367" s="713" t="str">
        <f t="shared" si="489"/>
        <v/>
      </c>
      <c r="J367" s="714" t="str">
        <f t="shared" si="490"/>
        <v/>
      </c>
      <c r="K367" s="707">
        <f t="shared" ref="K367:N367" si="1040">if($F367="","",K$203/day(eomonth($E367,0)))</f>
        <v>0</v>
      </c>
      <c r="L367" s="707">
        <f t="shared" si="1040"/>
        <v>0</v>
      </c>
      <c r="M367" s="707">
        <f t="shared" si="1040"/>
        <v>0</v>
      </c>
      <c r="N367" s="707">
        <f t="shared" si="1040"/>
        <v>0</v>
      </c>
      <c r="O367" s="715">
        <f t="shared" si="623"/>
        <v>110</v>
      </c>
      <c r="P367" s="710">
        <f t="shared" si="624"/>
        <v>55</v>
      </c>
      <c r="Q367" s="710">
        <f t="shared" si="625"/>
        <v>55</v>
      </c>
      <c r="R367" s="710">
        <f t="shared" ref="R367:U367" si="1041">if(D367="","", if(R$275&gt;$E367,"",if(R$276&lt;$E367,"", if($D367=0,0, if($D367&lt;=$N$277,R$277,if($D367&lt;=$N$278,R$278,R$279))*if($O$267=$R$267,$S$267, $G367)))))</f>
        <v>55</v>
      </c>
      <c r="S367" s="711" t="str">
        <f t="shared" si="1041"/>
        <v/>
      </c>
      <c r="T367" s="710">
        <f t="shared" si="1041"/>
        <v>55</v>
      </c>
      <c r="U367" s="711" t="str">
        <f t="shared" si="1041"/>
        <v/>
      </c>
      <c r="W367" s="710">
        <f t="shared" si="627"/>
        <v>68</v>
      </c>
      <c r="X367" s="710">
        <f t="shared" ref="X367:AC367" si="1042">if(D367="","", if(P$275&gt;$E367,"",if(P$276&lt;$E367,"", if($D367=0,0, if($D367&lt;=$N$277,P$277,if($D367&lt;=$N$278,P$278,P$279))*if($O$267=$R$267,$V$267, $H367)))))</f>
        <v>34</v>
      </c>
      <c r="Y367" s="680" t="str">
        <f t="shared" si="1042"/>
        <v/>
      </c>
      <c r="Z367" s="710">
        <f t="shared" si="1042"/>
        <v>34</v>
      </c>
      <c r="AA367" s="680" t="str">
        <f t="shared" si="1042"/>
        <v/>
      </c>
      <c r="AB367" s="680" t="str">
        <f t="shared" si="1042"/>
        <v/>
      </c>
      <c r="AC367" s="680" t="str">
        <f t="shared" si="1042"/>
        <v/>
      </c>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49"/>
      <c r="BP367" s="446" t="s">
        <v>2</v>
      </c>
      <c r="BQ367" s="451"/>
      <c r="BR367" s="4"/>
      <c r="BS367" s="472" t="str">
        <f t="shared" ref="BS367:BT367" si="1043">I442</f>
        <v/>
      </c>
      <c r="BT367" s="454" t="str">
        <f t="shared" si="1043"/>
        <v/>
      </c>
      <c r="BU367" s="555">
        <f t="shared" ref="BU367:CI367" si="1044">O442</f>
        <v>110</v>
      </c>
      <c r="BV367" s="555">
        <f t="shared" si="1044"/>
        <v>55</v>
      </c>
      <c r="BW367" s="555">
        <f t="shared" si="1044"/>
        <v>55</v>
      </c>
      <c r="BX367" s="555">
        <f t="shared" si="1044"/>
        <v>55</v>
      </c>
      <c r="BY367" s="454" t="str">
        <f t="shared" si="1044"/>
        <v/>
      </c>
      <c r="BZ367" s="555">
        <f t="shared" si="1044"/>
        <v>55</v>
      </c>
      <c r="CA367" s="454" t="str">
        <f t="shared" si="1044"/>
        <v/>
      </c>
      <c r="CB367" s="454" t="str">
        <f t="shared" si="1044"/>
        <v/>
      </c>
      <c r="CC367" s="555">
        <f t="shared" si="1044"/>
        <v>68</v>
      </c>
      <c r="CD367" s="555">
        <f t="shared" si="1044"/>
        <v>34</v>
      </c>
      <c r="CE367" s="454" t="str">
        <f t="shared" si="1044"/>
        <v/>
      </c>
      <c r="CF367" s="555">
        <f t="shared" si="1044"/>
        <v>34</v>
      </c>
      <c r="CG367" s="454" t="str">
        <f t="shared" si="1044"/>
        <v/>
      </c>
      <c r="CH367" s="454" t="str">
        <f t="shared" si="1044"/>
        <v/>
      </c>
      <c r="CI367" s="454" t="str">
        <f t="shared" si="1044"/>
        <v/>
      </c>
      <c r="CJ367" s="2">
        <f t="shared" ref="CJ367:CK367" si="1045">D442</f>
        <v>1</v>
      </c>
      <c r="CK367" s="529" t="str">
        <f t="shared" si="1045"/>
        <v/>
      </c>
      <c r="CL367" s="556" t="str">
        <f t="shared" si="209"/>
        <v/>
      </c>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row>
    <row r="368" outlineLevel="2">
      <c r="A368" s="452"/>
      <c r="D368" s="701">
        <f t="shared" si="510"/>
        <v>1</v>
      </c>
      <c r="E368" s="712" t="str">
        <f t="shared" si="501"/>
        <v/>
      </c>
      <c r="F368" s="703" t="str">
        <f t="shared" si="486"/>
        <v>189912</v>
      </c>
      <c r="G368" s="704" t="str">
        <f t="shared" si="487"/>
        <v/>
      </c>
      <c r="H368" s="690" t="str">
        <f t="shared" si="488"/>
        <v/>
      </c>
      <c r="I368" s="713" t="str">
        <f t="shared" si="489"/>
        <v/>
      </c>
      <c r="J368" s="714" t="str">
        <f t="shared" si="490"/>
        <v/>
      </c>
      <c r="K368" s="707">
        <f t="shared" ref="K368:N368" si="1046">if($F368="","",K$203/day(eomonth($E368,0)))</f>
        <v>0</v>
      </c>
      <c r="L368" s="707">
        <f t="shared" si="1046"/>
        <v>0</v>
      </c>
      <c r="M368" s="707">
        <f t="shared" si="1046"/>
        <v>0</v>
      </c>
      <c r="N368" s="707">
        <f t="shared" si="1046"/>
        <v>0</v>
      </c>
      <c r="O368" s="715">
        <f t="shared" si="623"/>
        <v>110</v>
      </c>
      <c r="P368" s="710">
        <f t="shared" si="624"/>
        <v>55</v>
      </c>
      <c r="Q368" s="710">
        <f t="shared" si="625"/>
        <v>55</v>
      </c>
      <c r="R368" s="710">
        <f t="shared" ref="R368:U368" si="1047">if(D368="","", if(R$275&gt;$E368,"",if(R$276&lt;$E368,"", if($D368=0,0, if($D368&lt;=$N$277,R$277,if($D368&lt;=$N$278,R$278,R$279))*if($O$267=$R$267,$S$267, $G368)))))</f>
        <v>55</v>
      </c>
      <c r="S368" s="711" t="str">
        <f t="shared" si="1047"/>
        <v/>
      </c>
      <c r="T368" s="710">
        <f t="shared" si="1047"/>
        <v>55</v>
      </c>
      <c r="U368" s="711" t="str">
        <f t="shared" si="1047"/>
        <v/>
      </c>
      <c r="W368" s="710">
        <f t="shared" si="627"/>
        <v>68</v>
      </c>
      <c r="X368" s="710">
        <f t="shared" ref="X368:AC368" si="1048">if(D368="","", if(P$275&gt;$E368,"",if(P$276&lt;$E368,"", if($D368=0,0, if($D368&lt;=$N$277,P$277,if($D368&lt;=$N$278,P$278,P$279))*if($O$267=$R$267,$V$267, $H368)))))</f>
        <v>34</v>
      </c>
      <c r="Y368" s="680" t="str">
        <f t="shared" si="1048"/>
        <v/>
      </c>
      <c r="Z368" s="710">
        <f t="shared" si="1048"/>
        <v>34</v>
      </c>
      <c r="AA368" s="680" t="str">
        <f t="shared" si="1048"/>
        <v/>
      </c>
      <c r="AB368" s="680" t="str">
        <f t="shared" si="1048"/>
        <v/>
      </c>
      <c r="AC368" s="680" t="str">
        <f t="shared" si="1048"/>
        <v/>
      </c>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49"/>
      <c r="BP368" s="446" t="s">
        <v>2</v>
      </c>
      <c r="BQ368" s="451"/>
      <c r="BR368" s="4"/>
      <c r="BS368" s="472" t="str">
        <f t="shared" ref="BS368:BT368" si="1049">I443</f>
        <v/>
      </c>
      <c r="BT368" s="454" t="str">
        <f t="shared" si="1049"/>
        <v/>
      </c>
      <c r="BU368" s="555">
        <f t="shared" ref="BU368:CI368" si="1050">O443</f>
        <v>110</v>
      </c>
      <c r="BV368" s="555">
        <f t="shared" si="1050"/>
        <v>55</v>
      </c>
      <c r="BW368" s="555">
        <f t="shared" si="1050"/>
        <v>55</v>
      </c>
      <c r="BX368" s="555">
        <f t="shared" si="1050"/>
        <v>55</v>
      </c>
      <c r="BY368" s="454" t="str">
        <f t="shared" si="1050"/>
        <v/>
      </c>
      <c r="BZ368" s="555">
        <f t="shared" si="1050"/>
        <v>55</v>
      </c>
      <c r="CA368" s="454" t="str">
        <f t="shared" si="1050"/>
        <v/>
      </c>
      <c r="CB368" s="454" t="str">
        <f t="shared" si="1050"/>
        <v/>
      </c>
      <c r="CC368" s="555">
        <f t="shared" si="1050"/>
        <v>68</v>
      </c>
      <c r="CD368" s="555">
        <f t="shared" si="1050"/>
        <v>34</v>
      </c>
      <c r="CE368" s="454" t="str">
        <f t="shared" si="1050"/>
        <v/>
      </c>
      <c r="CF368" s="555">
        <f t="shared" si="1050"/>
        <v>34</v>
      </c>
      <c r="CG368" s="454" t="str">
        <f t="shared" si="1050"/>
        <v/>
      </c>
      <c r="CH368" s="454" t="str">
        <f t="shared" si="1050"/>
        <v/>
      </c>
      <c r="CI368" s="454" t="str">
        <f t="shared" si="1050"/>
        <v/>
      </c>
      <c r="CJ368" s="2">
        <f t="shared" ref="CJ368:CK368" si="1051">D443</f>
        <v>1</v>
      </c>
      <c r="CK368" s="529" t="str">
        <f t="shared" si="1051"/>
        <v/>
      </c>
      <c r="CL368" s="556" t="str">
        <f t="shared" si="209"/>
        <v/>
      </c>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row>
    <row r="369" outlineLevel="2">
      <c r="A369" s="452"/>
      <c r="D369" s="701">
        <f t="shared" si="510"/>
        <v>1</v>
      </c>
      <c r="E369" s="712" t="str">
        <f t="shared" si="501"/>
        <v/>
      </c>
      <c r="F369" s="703" t="str">
        <f t="shared" si="486"/>
        <v>189912</v>
      </c>
      <c r="G369" s="704" t="str">
        <f t="shared" si="487"/>
        <v/>
      </c>
      <c r="H369" s="690" t="str">
        <f t="shared" si="488"/>
        <v/>
      </c>
      <c r="I369" s="713" t="str">
        <f t="shared" si="489"/>
        <v/>
      </c>
      <c r="J369" s="714" t="str">
        <f t="shared" si="490"/>
        <v/>
      </c>
      <c r="K369" s="707">
        <f t="shared" ref="K369:N369" si="1052">if($F369="","",K$203/day(eomonth($E369,0)))</f>
        <v>0</v>
      </c>
      <c r="L369" s="707">
        <f t="shared" si="1052"/>
        <v>0</v>
      </c>
      <c r="M369" s="707">
        <f t="shared" si="1052"/>
        <v>0</v>
      </c>
      <c r="N369" s="707">
        <f t="shared" si="1052"/>
        <v>0</v>
      </c>
      <c r="O369" s="715">
        <f t="shared" si="623"/>
        <v>110</v>
      </c>
      <c r="P369" s="710">
        <f t="shared" si="624"/>
        <v>55</v>
      </c>
      <c r="Q369" s="710">
        <f t="shared" si="625"/>
        <v>55</v>
      </c>
      <c r="R369" s="710">
        <f t="shared" ref="R369:U369" si="1053">if(D369="","", if(R$275&gt;$E369,"",if(R$276&lt;$E369,"", if($D369=0,0, if($D369&lt;=$N$277,R$277,if($D369&lt;=$N$278,R$278,R$279))*if($O$267=$R$267,$S$267, $G369)))))</f>
        <v>55</v>
      </c>
      <c r="S369" s="711" t="str">
        <f t="shared" si="1053"/>
        <v/>
      </c>
      <c r="T369" s="710">
        <f t="shared" si="1053"/>
        <v>55</v>
      </c>
      <c r="U369" s="711" t="str">
        <f t="shared" si="1053"/>
        <v/>
      </c>
      <c r="W369" s="710">
        <f t="shared" si="627"/>
        <v>68</v>
      </c>
      <c r="X369" s="710">
        <f t="shared" ref="X369:AC369" si="1054">if(D369="","", if(P$275&gt;$E369,"",if(P$276&lt;$E369,"", if($D369=0,0, if($D369&lt;=$N$277,P$277,if($D369&lt;=$N$278,P$278,P$279))*if($O$267=$R$267,$V$267, $H369)))))</f>
        <v>34</v>
      </c>
      <c r="Y369" s="680" t="str">
        <f t="shared" si="1054"/>
        <v/>
      </c>
      <c r="Z369" s="710">
        <f t="shared" si="1054"/>
        <v>34</v>
      </c>
      <c r="AA369" s="680" t="str">
        <f t="shared" si="1054"/>
        <v/>
      </c>
      <c r="AB369" s="680" t="str">
        <f t="shared" si="1054"/>
        <v/>
      </c>
      <c r="AC369" s="680" t="str">
        <f t="shared" si="1054"/>
        <v/>
      </c>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49"/>
      <c r="BP369" s="446" t="s">
        <v>2</v>
      </c>
      <c r="BQ369" s="451"/>
      <c r="BR369" s="4"/>
      <c r="BS369" s="472" t="str">
        <f t="shared" ref="BS369:BT369" si="1055">I444</f>
        <v/>
      </c>
      <c r="BT369" s="454" t="str">
        <f t="shared" si="1055"/>
        <v/>
      </c>
      <c r="BU369" s="555">
        <f t="shared" ref="BU369:CI369" si="1056">O444</f>
        <v>110</v>
      </c>
      <c r="BV369" s="555">
        <f t="shared" si="1056"/>
        <v>55</v>
      </c>
      <c r="BW369" s="555">
        <f t="shared" si="1056"/>
        <v>55</v>
      </c>
      <c r="BX369" s="555">
        <f t="shared" si="1056"/>
        <v>55</v>
      </c>
      <c r="BY369" s="454" t="str">
        <f t="shared" si="1056"/>
        <v/>
      </c>
      <c r="BZ369" s="555">
        <f t="shared" si="1056"/>
        <v>55</v>
      </c>
      <c r="CA369" s="454" t="str">
        <f t="shared" si="1056"/>
        <v/>
      </c>
      <c r="CB369" s="454" t="str">
        <f t="shared" si="1056"/>
        <v/>
      </c>
      <c r="CC369" s="555">
        <f t="shared" si="1056"/>
        <v>68</v>
      </c>
      <c r="CD369" s="555">
        <f t="shared" si="1056"/>
        <v>34</v>
      </c>
      <c r="CE369" s="454" t="str">
        <f t="shared" si="1056"/>
        <v/>
      </c>
      <c r="CF369" s="555">
        <f t="shared" si="1056"/>
        <v>34</v>
      </c>
      <c r="CG369" s="454" t="str">
        <f t="shared" si="1056"/>
        <v/>
      </c>
      <c r="CH369" s="454" t="str">
        <f t="shared" si="1056"/>
        <v/>
      </c>
      <c r="CI369" s="454" t="str">
        <f t="shared" si="1056"/>
        <v/>
      </c>
      <c r="CJ369" s="2">
        <f t="shared" ref="CJ369:CK369" si="1057">D444</f>
        <v>1</v>
      </c>
      <c r="CK369" s="529" t="str">
        <f t="shared" si="1057"/>
        <v/>
      </c>
      <c r="CL369" s="556" t="str">
        <f t="shared" si="209"/>
        <v/>
      </c>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row>
    <row r="370" outlineLevel="2">
      <c r="A370" s="452"/>
      <c r="D370" s="701">
        <f t="shared" si="510"/>
        <v>1</v>
      </c>
      <c r="E370" s="712" t="str">
        <f t="shared" si="501"/>
        <v/>
      </c>
      <c r="F370" s="703" t="str">
        <f t="shared" si="486"/>
        <v>189912</v>
      </c>
      <c r="G370" s="704" t="str">
        <f t="shared" si="487"/>
        <v/>
      </c>
      <c r="H370" s="690" t="str">
        <f t="shared" si="488"/>
        <v/>
      </c>
      <c r="I370" s="713" t="str">
        <f t="shared" si="489"/>
        <v/>
      </c>
      <c r="J370" s="714" t="str">
        <f t="shared" si="490"/>
        <v/>
      </c>
      <c r="K370" s="707">
        <f t="shared" ref="K370:N370" si="1058">if($F370="","",K$203/day(eomonth($E370,0)))</f>
        <v>0</v>
      </c>
      <c r="L370" s="707">
        <f t="shared" si="1058"/>
        <v>0</v>
      </c>
      <c r="M370" s="707">
        <f t="shared" si="1058"/>
        <v>0</v>
      </c>
      <c r="N370" s="707">
        <f t="shared" si="1058"/>
        <v>0</v>
      </c>
      <c r="O370" s="715">
        <f t="shared" si="623"/>
        <v>110</v>
      </c>
      <c r="P370" s="710">
        <f t="shared" si="624"/>
        <v>55</v>
      </c>
      <c r="Q370" s="710">
        <f t="shared" si="625"/>
        <v>55</v>
      </c>
      <c r="R370" s="710">
        <f t="shared" ref="R370:U370" si="1059">if(D370="","", if(R$275&gt;$E370,"",if(R$276&lt;$E370,"", if($D370=0,0, if($D370&lt;=$N$277,R$277,if($D370&lt;=$N$278,R$278,R$279))*if($O$267=$R$267,$S$267, $G370)))))</f>
        <v>55</v>
      </c>
      <c r="S370" s="711" t="str">
        <f t="shared" si="1059"/>
        <v/>
      </c>
      <c r="T370" s="710">
        <f t="shared" si="1059"/>
        <v>55</v>
      </c>
      <c r="U370" s="711" t="str">
        <f t="shared" si="1059"/>
        <v/>
      </c>
      <c r="W370" s="710">
        <f t="shared" si="627"/>
        <v>68</v>
      </c>
      <c r="X370" s="710">
        <f t="shared" ref="X370:AC370" si="1060">if(D370="","", if(P$275&gt;$E370,"",if(P$276&lt;$E370,"", if($D370=0,0, if($D370&lt;=$N$277,P$277,if($D370&lt;=$N$278,P$278,P$279))*if($O$267=$R$267,$V$267, $H370)))))</f>
        <v>34</v>
      </c>
      <c r="Y370" s="680" t="str">
        <f t="shared" si="1060"/>
        <v/>
      </c>
      <c r="Z370" s="710">
        <f t="shared" si="1060"/>
        <v>34</v>
      </c>
      <c r="AA370" s="680" t="str">
        <f t="shared" si="1060"/>
        <v/>
      </c>
      <c r="AB370" s="680" t="str">
        <f t="shared" si="1060"/>
        <v/>
      </c>
      <c r="AC370" s="680" t="str">
        <f t="shared" si="1060"/>
        <v/>
      </c>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49"/>
      <c r="BP370" s="446" t="s">
        <v>2</v>
      </c>
      <c r="BQ370" s="451"/>
      <c r="BR370" s="4"/>
      <c r="BS370" s="472" t="str">
        <f t="shared" ref="BS370:BT370" si="1061">I445</f>
        <v/>
      </c>
      <c r="BT370" s="454" t="str">
        <f t="shared" si="1061"/>
        <v/>
      </c>
      <c r="BU370" s="555">
        <f t="shared" ref="BU370:CI370" si="1062">O445</f>
        <v>110</v>
      </c>
      <c r="BV370" s="555">
        <f t="shared" si="1062"/>
        <v>55</v>
      </c>
      <c r="BW370" s="555">
        <f t="shared" si="1062"/>
        <v>55</v>
      </c>
      <c r="BX370" s="555">
        <f t="shared" si="1062"/>
        <v>55</v>
      </c>
      <c r="BY370" s="454" t="str">
        <f t="shared" si="1062"/>
        <v/>
      </c>
      <c r="BZ370" s="555">
        <f t="shared" si="1062"/>
        <v>55</v>
      </c>
      <c r="CA370" s="454" t="str">
        <f t="shared" si="1062"/>
        <v/>
      </c>
      <c r="CB370" s="454" t="str">
        <f t="shared" si="1062"/>
        <v/>
      </c>
      <c r="CC370" s="555">
        <f t="shared" si="1062"/>
        <v>68</v>
      </c>
      <c r="CD370" s="555">
        <f t="shared" si="1062"/>
        <v>34</v>
      </c>
      <c r="CE370" s="454" t="str">
        <f t="shared" si="1062"/>
        <v/>
      </c>
      <c r="CF370" s="555">
        <f t="shared" si="1062"/>
        <v>34</v>
      </c>
      <c r="CG370" s="454" t="str">
        <f t="shared" si="1062"/>
        <v/>
      </c>
      <c r="CH370" s="454" t="str">
        <f t="shared" si="1062"/>
        <v/>
      </c>
      <c r="CI370" s="454" t="str">
        <f t="shared" si="1062"/>
        <v/>
      </c>
      <c r="CJ370" s="2">
        <f t="shared" ref="CJ370:CK370" si="1063">D445</f>
        <v>1</v>
      </c>
      <c r="CK370" s="529" t="str">
        <f t="shared" si="1063"/>
        <v/>
      </c>
      <c r="CL370" s="556" t="str">
        <f t="shared" si="209"/>
        <v/>
      </c>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row>
    <row r="371" outlineLevel="2">
      <c r="A371" s="452"/>
      <c r="D371" s="701">
        <f t="shared" si="510"/>
        <v>1</v>
      </c>
      <c r="E371" s="712" t="str">
        <f t="shared" si="501"/>
        <v/>
      </c>
      <c r="F371" s="703" t="str">
        <f t="shared" si="486"/>
        <v>189912</v>
      </c>
      <c r="G371" s="704" t="str">
        <f t="shared" si="487"/>
        <v/>
      </c>
      <c r="H371" s="690" t="str">
        <f t="shared" si="488"/>
        <v/>
      </c>
      <c r="I371" s="713" t="str">
        <f t="shared" si="489"/>
        <v/>
      </c>
      <c r="J371" s="714" t="str">
        <f t="shared" si="490"/>
        <v/>
      </c>
      <c r="K371" s="707">
        <f t="shared" ref="K371:N371" si="1064">if($F371="","",K$203/day(eomonth($E371,0)))</f>
        <v>0</v>
      </c>
      <c r="L371" s="707">
        <f t="shared" si="1064"/>
        <v>0</v>
      </c>
      <c r="M371" s="707">
        <f t="shared" si="1064"/>
        <v>0</v>
      </c>
      <c r="N371" s="707">
        <f t="shared" si="1064"/>
        <v>0</v>
      </c>
      <c r="O371" s="715">
        <f t="shared" si="623"/>
        <v>110</v>
      </c>
      <c r="P371" s="710">
        <f t="shared" si="624"/>
        <v>55</v>
      </c>
      <c r="Q371" s="710">
        <f t="shared" si="625"/>
        <v>55</v>
      </c>
      <c r="R371" s="710">
        <f t="shared" ref="R371:U371" si="1065">if(D371="","", if(R$275&gt;$E371,"",if(R$276&lt;$E371,"", if($D371=0,0, if($D371&lt;=$N$277,R$277,if($D371&lt;=$N$278,R$278,R$279))*if($O$267=$R$267,$S$267, $G371)))))</f>
        <v>55</v>
      </c>
      <c r="S371" s="711" t="str">
        <f t="shared" si="1065"/>
        <v/>
      </c>
      <c r="T371" s="710">
        <f t="shared" si="1065"/>
        <v>55</v>
      </c>
      <c r="U371" s="711" t="str">
        <f t="shared" si="1065"/>
        <v/>
      </c>
      <c r="W371" s="710">
        <f t="shared" si="627"/>
        <v>68</v>
      </c>
      <c r="X371" s="710">
        <f t="shared" ref="X371:AC371" si="1066">if(D371="","", if(P$275&gt;$E371,"",if(P$276&lt;$E371,"", if($D371=0,0, if($D371&lt;=$N$277,P$277,if($D371&lt;=$N$278,P$278,P$279))*if($O$267=$R$267,$V$267, $H371)))))</f>
        <v>34</v>
      </c>
      <c r="Y371" s="680" t="str">
        <f t="shared" si="1066"/>
        <v/>
      </c>
      <c r="Z371" s="710">
        <f t="shared" si="1066"/>
        <v>34</v>
      </c>
      <c r="AA371" s="680" t="str">
        <f t="shared" si="1066"/>
        <v/>
      </c>
      <c r="AB371" s="680" t="str">
        <f t="shared" si="1066"/>
        <v/>
      </c>
      <c r="AC371" s="680" t="str">
        <f t="shared" si="1066"/>
        <v/>
      </c>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49"/>
      <c r="BP371" s="446" t="s">
        <v>2</v>
      </c>
      <c r="BQ371" s="451"/>
      <c r="BR371" s="4"/>
      <c r="BS371" s="472" t="str">
        <f t="shared" ref="BS371:BT371" si="1067">I446</f>
        <v/>
      </c>
      <c r="BT371" s="454" t="str">
        <f t="shared" si="1067"/>
        <v/>
      </c>
      <c r="BU371" s="555">
        <f t="shared" ref="BU371:CI371" si="1068">O446</f>
        <v>110</v>
      </c>
      <c r="BV371" s="555">
        <f t="shared" si="1068"/>
        <v>55</v>
      </c>
      <c r="BW371" s="555">
        <f t="shared" si="1068"/>
        <v>55</v>
      </c>
      <c r="BX371" s="555">
        <f t="shared" si="1068"/>
        <v>55</v>
      </c>
      <c r="BY371" s="454" t="str">
        <f t="shared" si="1068"/>
        <v/>
      </c>
      <c r="BZ371" s="555">
        <f t="shared" si="1068"/>
        <v>55</v>
      </c>
      <c r="CA371" s="454" t="str">
        <f t="shared" si="1068"/>
        <v/>
      </c>
      <c r="CB371" s="454" t="str">
        <f t="shared" si="1068"/>
        <v/>
      </c>
      <c r="CC371" s="555">
        <f t="shared" si="1068"/>
        <v>68</v>
      </c>
      <c r="CD371" s="555">
        <f t="shared" si="1068"/>
        <v>34</v>
      </c>
      <c r="CE371" s="454" t="str">
        <f t="shared" si="1068"/>
        <v/>
      </c>
      <c r="CF371" s="555">
        <f t="shared" si="1068"/>
        <v>34</v>
      </c>
      <c r="CG371" s="454" t="str">
        <f t="shared" si="1068"/>
        <v/>
      </c>
      <c r="CH371" s="454" t="str">
        <f t="shared" si="1068"/>
        <v/>
      </c>
      <c r="CI371" s="454" t="str">
        <f t="shared" si="1068"/>
        <v/>
      </c>
      <c r="CJ371" s="2">
        <f t="shared" ref="CJ371:CK371" si="1069">D446</f>
        <v>1</v>
      </c>
      <c r="CK371" s="529" t="str">
        <f t="shared" si="1069"/>
        <v/>
      </c>
      <c r="CL371" s="556" t="str">
        <f t="shared" si="209"/>
        <v/>
      </c>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row>
    <row r="372" outlineLevel="2">
      <c r="A372" s="452"/>
      <c r="D372" s="701">
        <f t="shared" si="510"/>
        <v>1</v>
      </c>
      <c r="E372" s="712" t="str">
        <f t="shared" si="501"/>
        <v/>
      </c>
      <c r="F372" s="703" t="str">
        <f t="shared" si="486"/>
        <v>189912</v>
      </c>
      <c r="G372" s="704" t="str">
        <f t="shared" si="487"/>
        <v/>
      </c>
      <c r="H372" s="690" t="str">
        <f t="shared" si="488"/>
        <v/>
      </c>
      <c r="I372" s="713" t="str">
        <f t="shared" si="489"/>
        <v/>
      </c>
      <c r="J372" s="714" t="str">
        <f t="shared" si="490"/>
        <v/>
      </c>
      <c r="K372" s="707">
        <f t="shared" ref="K372:N372" si="1070">if($F372="","",K$203/day(eomonth($E372,0)))</f>
        <v>0</v>
      </c>
      <c r="L372" s="707">
        <f t="shared" si="1070"/>
        <v>0</v>
      </c>
      <c r="M372" s="707">
        <f t="shared" si="1070"/>
        <v>0</v>
      </c>
      <c r="N372" s="707">
        <f t="shared" si="1070"/>
        <v>0</v>
      </c>
      <c r="O372" s="715">
        <f t="shared" si="623"/>
        <v>110</v>
      </c>
      <c r="P372" s="710">
        <f t="shared" si="624"/>
        <v>55</v>
      </c>
      <c r="Q372" s="710">
        <f t="shared" si="625"/>
        <v>55</v>
      </c>
      <c r="R372" s="710">
        <f t="shared" ref="R372:U372" si="1071">if(D372="","", if(R$275&gt;$E372,"",if(R$276&lt;$E372,"", if($D372=0,0, if($D372&lt;=$N$277,R$277,if($D372&lt;=$N$278,R$278,R$279))*if($O$267=$R$267,$S$267, $G372)))))</f>
        <v>55</v>
      </c>
      <c r="S372" s="711" t="str">
        <f t="shared" si="1071"/>
        <v/>
      </c>
      <c r="T372" s="710">
        <f t="shared" si="1071"/>
        <v>55</v>
      </c>
      <c r="U372" s="711" t="str">
        <f t="shared" si="1071"/>
        <v/>
      </c>
      <c r="W372" s="710">
        <f t="shared" si="627"/>
        <v>68</v>
      </c>
      <c r="X372" s="710">
        <f t="shared" ref="X372:AC372" si="1072">if(D372="","", if(P$275&gt;$E372,"",if(P$276&lt;$E372,"", if($D372=0,0, if($D372&lt;=$N$277,P$277,if($D372&lt;=$N$278,P$278,P$279))*if($O$267=$R$267,$V$267, $H372)))))</f>
        <v>34</v>
      </c>
      <c r="Y372" s="680" t="str">
        <f t="shared" si="1072"/>
        <v/>
      </c>
      <c r="Z372" s="710">
        <f t="shared" si="1072"/>
        <v>34</v>
      </c>
      <c r="AA372" s="680" t="str">
        <f t="shared" si="1072"/>
        <v/>
      </c>
      <c r="AB372" s="680" t="str">
        <f t="shared" si="1072"/>
        <v/>
      </c>
      <c r="AC372" s="680" t="str">
        <f t="shared" si="1072"/>
        <v/>
      </c>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49"/>
      <c r="BP372" s="446" t="s">
        <v>2</v>
      </c>
      <c r="BQ372" s="451"/>
      <c r="BR372" s="4"/>
      <c r="BS372" s="472" t="str">
        <f t="shared" ref="BS372:BT372" si="1073">I447</f>
        <v/>
      </c>
      <c r="BT372" s="454" t="str">
        <f t="shared" si="1073"/>
        <v/>
      </c>
      <c r="BU372" s="555">
        <f t="shared" ref="BU372:CI372" si="1074">O447</f>
        <v>110</v>
      </c>
      <c r="BV372" s="555">
        <f t="shared" si="1074"/>
        <v>55</v>
      </c>
      <c r="BW372" s="555">
        <f t="shared" si="1074"/>
        <v>55</v>
      </c>
      <c r="BX372" s="555">
        <f t="shared" si="1074"/>
        <v>55</v>
      </c>
      <c r="BY372" s="454" t="str">
        <f t="shared" si="1074"/>
        <v/>
      </c>
      <c r="BZ372" s="555">
        <f t="shared" si="1074"/>
        <v>55</v>
      </c>
      <c r="CA372" s="454" t="str">
        <f t="shared" si="1074"/>
        <v/>
      </c>
      <c r="CB372" s="454" t="str">
        <f t="shared" si="1074"/>
        <v/>
      </c>
      <c r="CC372" s="555">
        <f t="shared" si="1074"/>
        <v>68</v>
      </c>
      <c r="CD372" s="555">
        <f t="shared" si="1074"/>
        <v>34</v>
      </c>
      <c r="CE372" s="454" t="str">
        <f t="shared" si="1074"/>
        <v/>
      </c>
      <c r="CF372" s="555">
        <f t="shared" si="1074"/>
        <v>34</v>
      </c>
      <c r="CG372" s="454" t="str">
        <f t="shared" si="1074"/>
        <v/>
      </c>
      <c r="CH372" s="454" t="str">
        <f t="shared" si="1074"/>
        <v/>
      </c>
      <c r="CI372" s="454" t="str">
        <f t="shared" si="1074"/>
        <v/>
      </c>
      <c r="CJ372" s="2">
        <f t="shared" ref="CJ372:CK372" si="1075">D447</f>
        <v>1</v>
      </c>
      <c r="CK372" s="529" t="str">
        <f t="shared" si="1075"/>
        <v/>
      </c>
      <c r="CL372" s="556" t="str">
        <f t="shared" si="209"/>
        <v/>
      </c>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row>
    <row r="373" outlineLevel="2">
      <c r="A373" s="452"/>
      <c r="D373" s="701">
        <f t="shared" si="510"/>
        <v>1</v>
      </c>
      <c r="E373" s="712" t="str">
        <f t="shared" si="501"/>
        <v/>
      </c>
      <c r="F373" s="703" t="str">
        <f t="shared" si="486"/>
        <v>189912</v>
      </c>
      <c r="G373" s="704" t="str">
        <f t="shared" si="487"/>
        <v/>
      </c>
      <c r="H373" s="690" t="str">
        <f t="shared" si="488"/>
        <v/>
      </c>
      <c r="I373" s="713" t="str">
        <f t="shared" si="489"/>
        <v/>
      </c>
      <c r="J373" s="714" t="str">
        <f t="shared" si="490"/>
        <v/>
      </c>
      <c r="K373" s="707">
        <f t="shared" ref="K373:N373" si="1076">if($F373="","",K$203/day(eomonth($E373,0)))</f>
        <v>0</v>
      </c>
      <c r="L373" s="707">
        <f t="shared" si="1076"/>
        <v>0</v>
      </c>
      <c r="M373" s="707">
        <f t="shared" si="1076"/>
        <v>0</v>
      </c>
      <c r="N373" s="707">
        <f t="shared" si="1076"/>
        <v>0</v>
      </c>
      <c r="O373" s="715">
        <f t="shared" si="623"/>
        <v>110</v>
      </c>
      <c r="P373" s="710">
        <f t="shared" si="624"/>
        <v>55</v>
      </c>
      <c r="Q373" s="710">
        <f t="shared" si="625"/>
        <v>55</v>
      </c>
      <c r="R373" s="710">
        <f t="shared" ref="R373:U373" si="1077">if(D373="","", if(R$275&gt;$E373,"",if(R$276&lt;$E373,"", if($D373=0,0, if($D373&lt;=$N$277,R$277,if($D373&lt;=$N$278,R$278,R$279))*if($O$267=$R$267,$S$267, $G373)))))</f>
        <v>55</v>
      </c>
      <c r="S373" s="711" t="str">
        <f t="shared" si="1077"/>
        <v/>
      </c>
      <c r="T373" s="710">
        <f t="shared" si="1077"/>
        <v>55</v>
      </c>
      <c r="U373" s="711" t="str">
        <f t="shared" si="1077"/>
        <v/>
      </c>
      <c r="W373" s="710">
        <f t="shared" si="627"/>
        <v>68</v>
      </c>
      <c r="X373" s="710">
        <f t="shared" ref="X373:AC373" si="1078">if(D373="","", if(P$275&gt;$E373,"",if(P$276&lt;$E373,"", if($D373=0,0, if($D373&lt;=$N$277,P$277,if($D373&lt;=$N$278,P$278,P$279))*if($O$267=$R$267,$V$267, $H373)))))</f>
        <v>34</v>
      </c>
      <c r="Y373" s="680" t="str">
        <f t="shared" si="1078"/>
        <v/>
      </c>
      <c r="Z373" s="710">
        <f t="shared" si="1078"/>
        <v>34</v>
      </c>
      <c r="AA373" s="680" t="str">
        <f t="shared" si="1078"/>
        <v/>
      </c>
      <c r="AB373" s="680" t="str">
        <f t="shared" si="1078"/>
        <v/>
      </c>
      <c r="AC373" s="680" t="str">
        <f t="shared" si="1078"/>
        <v/>
      </c>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49"/>
      <c r="BP373" s="446" t="s">
        <v>2</v>
      </c>
      <c r="BQ373" s="451"/>
      <c r="BR373" s="4"/>
      <c r="BS373" s="472" t="str">
        <f t="shared" ref="BS373:BT373" si="1079">I448</f>
        <v/>
      </c>
      <c r="BT373" s="454" t="str">
        <f t="shared" si="1079"/>
        <v/>
      </c>
      <c r="BU373" s="555">
        <f t="shared" ref="BU373:CI373" si="1080">O448</f>
        <v>110</v>
      </c>
      <c r="BV373" s="555">
        <f t="shared" si="1080"/>
        <v>55</v>
      </c>
      <c r="BW373" s="555">
        <f t="shared" si="1080"/>
        <v>55</v>
      </c>
      <c r="BX373" s="555">
        <f t="shared" si="1080"/>
        <v>55</v>
      </c>
      <c r="BY373" s="454" t="str">
        <f t="shared" si="1080"/>
        <v/>
      </c>
      <c r="BZ373" s="555">
        <f t="shared" si="1080"/>
        <v>55</v>
      </c>
      <c r="CA373" s="454" t="str">
        <f t="shared" si="1080"/>
        <v/>
      </c>
      <c r="CB373" s="454" t="str">
        <f t="shared" si="1080"/>
        <v/>
      </c>
      <c r="CC373" s="555">
        <f t="shared" si="1080"/>
        <v>68</v>
      </c>
      <c r="CD373" s="555">
        <f t="shared" si="1080"/>
        <v>34</v>
      </c>
      <c r="CE373" s="454" t="str">
        <f t="shared" si="1080"/>
        <v/>
      </c>
      <c r="CF373" s="555">
        <f t="shared" si="1080"/>
        <v>34</v>
      </c>
      <c r="CG373" s="454" t="str">
        <f t="shared" si="1080"/>
        <v/>
      </c>
      <c r="CH373" s="454" t="str">
        <f t="shared" si="1080"/>
        <v/>
      </c>
      <c r="CI373" s="454" t="str">
        <f t="shared" si="1080"/>
        <v/>
      </c>
      <c r="CJ373" s="2">
        <f t="shared" ref="CJ373:CK373" si="1081">D448</f>
        <v>1</v>
      </c>
      <c r="CK373" s="529" t="str">
        <f t="shared" si="1081"/>
        <v/>
      </c>
      <c r="CL373" s="556" t="str">
        <f t="shared" si="209"/>
        <v/>
      </c>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row>
    <row r="374" outlineLevel="2">
      <c r="A374" s="452"/>
      <c r="D374" s="701">
        <f t="shared" si="510"/>
        <v>1</v>
      </c>
      <c r="E374" s="712" t="str">
        <f t="shared" si="501"/>
        <v/>
      </c>
      <c r="F374" s="703" t="str">
        <f t="shared" si="486"/>
        <v>189912</v>
      </c>
      <c r="G374" s="704" t="str">
        <f t="shared" si="487"/>
        <v/>
      </c>
      <c r="H374" s="690" t="str">
        <f t="shared" si="488"/>
        <v/>
      </c>
      <c r="I374" s="713" t="str">
        <f t="shared" si="489"/>
        <v/>
      </c>
      <c r="J374" s="714" t="str">
        <f t="shared" si="490"/>
        <v/>
      </c>
      <c r="K374" s="707">
        <f t="shared" ref="K374:N374" si="1082">if($F374="","",K$203/day(eomonth($E374,0)))</f>
        <v>0</v>
      </c>
      <c r="L374" s="707">
        <f t="shared" si="1082"/>
        <v>0</v>
      </c>
      <c r="M374" s="707">
        <f t="shared" si="1082"/>
        <v>0</v>
      </c>
      <c r="N374" s="707">
        <f t="shared" si="1082"/>
        <v>0</v>
      </c>
      <c r="O374" s="715">
        <f t="shared" si="623"/>
        <v>110</v>
      </c>
      <c r="P374" s="710">
        <f t="shared" si="624"/>
        <v>55</v>
      </c>
      <c r="Q374" s="710">
        <f t="shared" si="625"/>
        <v>55</v>
      </c>
      <c r="R374" s="710">
        <f t="shared" ref="R374:U374" si="1083">if(D374="","", if(R$275&gt;$E374,"",if(R$276&lt;$E374,"", if($D374=0,0, if($D374&lt;=$N$277,R$277,if($D374&lt;=$N$278,R$278,R$279))*if($O$267=$R$267,$S$267, $G374)))))</f>
        <v>55</v>
      </c>
      <c r="S374" s="711" t="str">
        <f t="shared" si="1083"/>
        <v/>
      </c>
      <c r="T374" s="710">
        <f t="shared" si="1083"/>
        <v>55</v>
      </c>
      <c r="U374" s="711" t="str">
        <f t="shared" si="1083"/>
        <v/>
      </c>
      <c r="W374" s="710">
        <f t="shared" si="627"/>
        <v>68</v>
      </c>
      <c r="X374" s="710">
        <f t="shared" ref="X374:AC374" si="1084">if(D374="","", if(P$275&gt;$E374,"",if(P$276&lt;$E374,"", if($D374=0,0, if($D374&lt;=$N$277,P$277,if($D374&lt;=$N$278,P$278,P$279))*if($O$267=$R$267,$V$267, $H374)))))</f>
        <v>34</v>
      </c>
      <c r="Y374" s="680" t="str">
        <f t="shared" si="1084"/>
        <v/>
      </c>
      <c r="Z374" s="710">
        <f t="shared" si="1084"/>
        <v>34</v>
      </c>
      <c r="AA374" s="680" t="str">
        <f t="shared" si="1084"/>
        <v/>
      </c>
      <c r="AB374" s="680" t="str">
        <f t="shared" si="1084"/>
        <v/>
      </c>
      <c r="AC374" s="680" t="str">
        <f t="shared" si="1084"/>
        <v/>
      </c>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49"/>
      <c r="BP374" s="446" t="s">
        <v>2</v>
      </c>
      <c r="BQ374" s="451"/>
      <c r="BR374" s="4"/>
      <c r="BS374" s="472" t="str">
        <f t="shared" ref="BS374:BT374" si="1085">I449</f>
        <v/>
      </c>
      <c r="BT374" s="454" t="str">
        <f t="shared" si="1085"/>
        <v/>
      </c>
      <c r="BU374" s="555">
        <f t="shared" ref="BU374:CI374" si="1086">O449</f>
        <v>110</v>
      </c>
      <c r="BV374" s="555">
        <f t="shared" si="1086"/>
        <v>55</v>
      </c>
      <c r="BW374" s="555">
        <f t="shared" si="1086"/>
        <v>55</v>
      </c>
      <c r="BX374" s="555">
        <f t="shared" si="1086"/>
        <v>55</v>
      </c>
      <c r="BY374" s="454" t="str">
        <f t="shared" si="1086"/>
        <v/>
      </c>
      <c r="BZ374" s="555">
        <f t="shared" si="1086"/>
        <v>55</v>
      </c>
      <c r="CA374" s="454" t="str">
        <f t="shared" si="1086"/>
        <v/>
      </c>
      <c r="CB374" s="454" t="str">
        <f t="shared" si="1086"/>
        <v/>
      </c>
      <c r="CC374" s="555">
        <f t="shared" si="1086"/>
        <v>68</v>
      </c>
      <c r="CD374" s="555">
        <f t="shared" si="1086"/>
        <v>34</v>
      </c>
      <c r="CE374" s="454" t="str">
        <f t="shared" si="1086"/>
        <v/>
      </c>
      <c r="CF374" s="555">
        <f t="shared" si="1086"/>
        <v>34</v>
      </c>
      <c r="CG374" s="454" t="str">
        <f t="shared" si="1086"/>
        <v/>
      </c>
      <c r="CH374" s="454" t="str">
        <f t="shared" si="1086"/>
        <v/>
      </c>
      <c r="CI374" s="454" t="str">
        <f t="shared" si="1086"/>
        <v/>
      </c>
      <c r="CJ374" s="2">
        <f t="shared" ref="CJ374:CK374" si="1087">D449</f>
        <v>1</v>
      </c>
      <c r="CK374" s="529" t="str">
        <f t="shared" si="1087"/>
        <v/>
      </c>
      <c r="CL374" s="556" t="str">
        <f t="shared" si="209"/>
        <v/>
      </c>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row>
    <row r="375" outlineLevel="2">
      <c r="A375" s="452"/>
      <c r="D375" s="701">
        <f t="shared" si="510"/>
        <v>1</v>
      </c>
      <c r="E375" s="712" t="str">
        <f t="shared" si="501"/>
        <v/>
      </c>
      <c r="F375" s="703" t="str">
        <f t="shared" si="486"/>
        <v>189912</v>
      </c>
      <c r="G375" s="704" t="str">
        <f t="shared" si="487"/>
        <v/>
      </c>
      <c r="H375" s="690" t="str">
        <f t="shared" si="488"/>
        <v/>
      </c>
      <c r="I375" s="713" t="str">
        <f t="shared" si="489"/>
        <v/>
      </c>
      <c r="J375" s="714" t="str">
        <f t="shared" si="490"/>
        <v/>
      </c>
      <c r="K375" s="707">
        <f t="shared" ref="K375:N375" si="1088">if($F375="","",K$203/day(eomonth($E375,0)))</f>
        <v>0</v>
      </c>
      <c r="L375" s="707">
        <f t="shared" si="1088"/>
        <v>0</v>
      </c>
      <c r="M375" s="707">
        <f t="shared" si="1088"/>
        <v>0</v>
      </c>
      <c r="N375" s="707">
        <f t="shared" si="1088"/>
        <v>0</v>
      </c>
      <c r="O375" s="715">
        <f t="shared" si="623"/>
        <v>110</v>
      </c>
      <c r="P375" s="710">
        <f t="shared" si="624"/>
        <v>55</v>
      </c>
      <c r="Q375" s="710">
        <f t="shared" si="625"/>
        <v>55</v>
      </c>
      <c r="R375" s="710">
        <f t="shared" ref="R375:U375" si="1089">if(D375="","", if(R$275&gt;$E375,"",if(R$276&lt;$E375,"", if($D375=0,0, if($D375&lt;=$N$277,R$277,if($D375&lt;=$N$278,R$278,R$279))*if($O$267=$R$267,$S$267, $G375)))))</f>
        <v>55</v>
      </c>
      <c r="S375" s="711" t="str">
        <f t="shared" si="1089"/>
        <v/>
      </c>
      <c r="T375" s="710">
        <f t="shared" si="1089"/>
        <v>55</v>
      </c>
      <c r="U375" s="711" t="str">
        <f t="shared" si="1089"/>
        <v/>
      </c>
      <c r="W375" s="710">
        <f t="shared" si="627"/>
        <v>68</v>
      </c>
      <c r="X375" s="710">
        <f t="shared" ref="X375:AC375" si="1090">if(D375="","", if(P$275&gt;$E375,"",if(P$276&lt;$E375,"", if($D375=0,0, if($D375&lt;=$N$277,P$277,if($D375&lt;=$N$278,P$278,P$279))*if($O$267=$R$267,$V$267, $H375)))))</f>
        <v>34</v>
      </c>
      <c r="Y375" s="680" t="str">
        <f t="shared" si="1090"/>
        <v/>
      </c>
      <c r="Z375" s="710">
        <f t="shared" si="1090"/>
        <v>34</v>
      </c>
      <c r="AA375" s="680" t="str">
        <f t="shared" si="1090"/>
        <v/>
      </c>
      <c r="AB375" s="680" t="str">
        <f t="shared" si="1090"/>
        <v/>
      </c>
      <c r="AC375" s="680" t="str">
        <f t="shared" si="1090"/>
        <v/>
      </c>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49"/>
      <c r="BP375" s="446" t="s">
        <v>2</v>
      </c>
      <c r="BQ375" s="451"/>
      <c r="BR375" s="4"/>
      <c r="BS375" s="472" t="str">
        <f t="shared" ref="BS375:BT375" si="1091">I450</f>
        <v/>
      </c>
      <c r="BT375" s="454" t="str">
        <f t="shared" si="1091"/>
        <v/>
      </c>
      <c r="BU375" s="555">
        <f t="shared" ref="BU375:CI375" si="1092">O450</f>
        <v>110</v>
      </c>
      <c r="BV375" s="555">
        <f t="shared" si="1092"/>
        <v>55</v>
      </c>
      <c r="BW375" s="555">
        <f t="shared" si="1092"/>
        <v>55</v>
      </c>
      <c r="BX375" s="555">
        <f t="shared" si="1092"/>
        <v>55</v>
      </c>
      <c r="BY375" s="454" t="str">
        <f t="shared" si="1092"/>
        <v/>
      </c>
      <c r="BZ375" s="555">
        <f t="shared" si="1092"/>
        <v>55</v>
      </c>
      <c r="CA375" s="454" t="str">
        <f t="shared" si="1092"/>
        <v/>
      </c>
      <c r="CB375" s="454" t="str">
        <f t="shared" si="1092"/>
        <v/>
      </c>
      <c r="CC375" s="555">
        <f t="shared" si="1092"/>
        <v>68</v>
      </c>
      <c r="CD375" s="555">
        <f t="shared" si="1092"/>
        <v>34</v>
      </c>
      <c r="CE375" s="454" t="str">
        <f t="shared" si="1092"/>
        <v/>
      </c>
      <c r="CF375" s="555">
        <f t="shared" si="1092"/>
        <v>34</v>
      </c>
      <c r="CG375" s="454" t="str">
        <f t="shared" si="1092"/>
        <v/>
      </c>
      <c r="CH375" s="454" t="str">
        <f t="shared" si="1092"/>
        <v/>
      </c>
      <c r="CI375" s="454" t="str">
        <f t="shared" si="1092"/>
        <v/>
      </c>
      <c r="CJ375" s="2">
        <f t="shared" ref="CJ375:CK375" si="1093">D450</f>
        <v>1</v>
      </c>
      <c r="CK375" s="529" t="str">
        <f t="shared" si="1093"/>
        <v/>
      </c>
      <c r="CL375" s="556" t="str">
        <f t="shared" si="209"/>
        <v/>
      </c>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row>
    <row r="376" outlineLevel="2">
      <c r="A376" s="452"/>
      <c r="D376" s="701">
        <f t="shared" si="510"/>
        <v>1</v>
      </c>
      <c r="E376" s="712" t="str">
        <f t="shared" si="501"/>
        <v/>
      </c>
      <c r="F376" s="703" t="str">
        <f t="shared" si="486"/>
        <v>189912</v>
      </c>
      <c r="G376" s="704" t="str">
        <f t="shared" si="487"/>
        <v/>
      </c>
      <c r="H376" s="690" t="str">
        <f t="shared" si="488"/>
        <v/>
      </c>
      <c r="I376" s="713" t="str">
        <f t="shared" si="489"/>
        <v/>
      </c>
      <c r="J376" s="714" t="str">
        <f t="shared" si="490"/>
        <v/>
      </c>
      <c r="K376" s="707">
        <f t="shared" ref="K376:N376" si="1094">if($F376="","",K$203/day(eomonth($E376,0)))</f>
        <v>0</v>
      </c>
      <c r="L376" s="707">
        <f t="shared" si="1094"/>
        <v>0</v>
      </c>
      <c r="M376" s="707">
        <f t="shared" si="1094"/>
        <v>0</v>
      </c>
      <c r="N376" s="707">
        <f t="shared" si="1094"/>
        <v>0</v>
      </c>
      <c r="O376" s="715">
        <f t="shared" si="623"/>
        <v>110</v>
      </c>
      <c r="P376" s="710">
        <f t="shared" si="624"/>
        <v>55</v>
      </c>
      <c r="Q376" s="710">
        <f t="shared" si="625"/>
        <v>55</v>
      </c>
      <c r="R376" s="710">
        <f t="shared" ref="R376:U376" si="1095">if(D376="","", if(R$275&gt;$E376,"",if(R$276&lt;$E376,"", if($D376=0,0, if($D376&lt;=$N$277,R$277,if($D376&lt;=$N$278,R$278,R$279))*if($O$267=$R$267,$S$267, $G376)))))</f>
        <v>55</v>
      </c>
      <c r="S376" s="711" t="str">
        <f t="shared" si="1095"/>
        <v/>
      </c>
      <c r="T376" s="710">
        <f t="shared" si="1095"/>
        <v>55</v>
      </c>
      <c r="U376" s="711" t="str">
        <f t="shared" si="1095"/>
        <v/>
      </c>
      <c r="W376" s="710">
        <f t="shared" si="627"/>
        <v>68</v>
      </c>
      <c r="X376" s="710">
        <f t="shared" ref="X376:AC376" si="1096">if(D376="","", if(P$275&gt;$E376,"",if(P$276&lt;$E376,"", if($D376=0,0, if($D376&lt;=$N$277,P$277,if($D376&lt;=$N$278,P$278,P$279))*if($O$267=$R$267,$V$267, $H376)))))</f>
        <v>34</v>
      </c>
      <c r="Y376" s="680" t="str">
        <f t="shared" si="1096"/>
        <v/>
      </c>
      <c r="Z376" s="710">
        <f t="shared" si="1096"/>
        <v>34</v>
      </c>
      <c r="AA376" s="680" t="str">
        <f t="shared" si="1096"/>
        <v/>
      </c>
      <c r="AB376" s="680" t="str">
        <f t="shared" si="1096"/>
        <v/>
      </c>
      <c r="AC376" s="680" t="str">
        <f t="shared" si="1096"/>
        <v/>
      </c>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49"/>
      <c r="BP376" s="446" t="s">
        <v>2</v>
      </c>
      <c r="BQ376" s="451"/>
      <c r="BR376" s="4"/>
      <c r="BS376" s="472" t="str">
        <f t="shared" ref="BS376:BT376" si="1097">I451</f>
        <v/>
      </c>
      <c r="BT376" s="454" t="str">
        <f t="shared" si="1097"/>
        <v/>
      </c>
      <c r="BU376" s="555">
        <f t="shared" ref="BU376:CI376" si="1098">O451</f>
        <v>110</v>
      </c>
      <c r="BV376" s="555">
        <f t="shared" si="1098"/>
        <v>55</v>
      </c>
      <c r="BW376" s="555">
        <f t="shared" si="1098"/>
        <v>55</v>
      </c>
      <c r="BX376" s="555">
        <f t="shared" si="1098"/>
        <v>55</v>
      </c>
      <c r="BY376" s="454" t="str">
        <f t="shared" si="1098"/>
        <v/>
      </c>
      <c r="BZ376" s="555">
        <f t="shared" si="1098"/>
        <v>55</v>
      </c>
      <c r="CA376" s="454" t="str">
        <f t="shared" si="1098"/>
        <v/>
      </c>
      <c r="CB376" s="454" t="str">
        <f t="shared" si="1098"/>
        <v/>
      </c>
      <c r="CC376" s="555">
        <f t="shared" si="1098"/>
        <v>68</v>
      </c>
      <c r="CD376" s="555">
        <f t="shared" si="1098"/>
        <v>34</v>
      </c>
      <c r="CE376" s="454" t="str">
        <f t="shared" si="1098"/>
        <v/>
      </c>
      <c r="CF376" s="555">
        <f t="shared" si="1098"/>
        <v>34</v>
      </c>
      <c r="CG376" s="454" t="str">
        <f t="shared" si="1098"/>
        <v/>
      </c>
      <c r="CH376" s="454" t="str">
        <f t="shared" si="1098"/>
        <v/>
      </c>
      <c r="CI376" s="454" t="str">
        <f t="shared" si="1098"/>
        <v/>
      </c>
      <c r="CJ376" s="2">
        <f t="shared" ref="CJ376:CK376" si="1099">D451</f>
        <v>1</v>
      </c>
      <c r="CK376" s="529" t="str">
        <f t="shared" si="1099"/>
        <v/>
      </c>
      <c r="CL376" s="556" t="str">
        <f t="shared" si="209"/>
        <v/>
      </c>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row>
    <row r="377" outlineLevel="2">
      <c r="A377" s="452"/>
      <c r="D377" s="701">
        <f t="shared" si="510"/>
        <v>1</v>
      </c>
      <c r="E377" s="712" t="str">
        <f t="shared" si="501"/>
        <v/>
      </c>
      <c r="F377" s="703" t="str">
        <f t="shared" si="486"/>
        <v>189912</v>
      </c>
      <c r="G377" s="704" t="str">
        <f t="shared" si="487"/>
        <v/>
      </c>
      <c r="H377" s="690" t="str">
        <f t="shared" si="488"/>
        <v/>
      </c>
      <c r="I377" s="713" t="str">
        <f t="shared" si="489"/>
        <v/>
      </c>
      <c r="J377" s="714" t="str">
        <f t="shared" si="490"/>
        <v/>
      </c>
      <c r="K377" s="707">
        <f t="shared" ref="K377:N377" si="1100">if($F377="","",K$203/day(eomonth($E377,0)))</f>
        <v>0</v>
      </c>
      <c r="L377" s="707">
        <f t="shared" si="1100"/>
        <v>0</v>
      </c>
      <c r="M377" s="707">
        <f t="shared" si="1100"/>
        <v>0</v>
      </c>
      <c r="N377" s="707">
        <f t="shared" si="1100"/>
        <v>0</v>
      </c>
      <c r="O377" s="715">
        <f t="shared" si="623"/>
        <v>110</v>
      </c>
      <c r="P377" s="710">
        <f t="shared" si="624"/>
        <v>55</v>
      </c>
      <c r="Q377" s="710">
        <f t="shared" si="625"/>
        <v>55</v>
      </c>
      <c r="R377" s="710">
        <f t="shared" ref="R377:U377" si="1101">if(D377="","", if(R$275&gt;$E377,"",if(R$276&lt;$E377,"", if($D377=0,0, if($D377&lt;=$N$277,R$277,if($D377&lt;=$N$278,R$278,R$279))*if($O$267=$R$267,$S$267, $G377)))))</f>
        <v>55</v>
      </c>
      <c r="S377" s="711" t="str">
        <f t="shared" si="1101"/>
        <v/>
      </c>
      <c r="T377" s="710">
        <f t="shared" si="1101"/>
        <v>55</v>
      </c>
      <c r="U377" s="711" t="str">
        <f t="shared" si="1101"/>
        <v/>
      </c>
      <c r="W377" s="710">
        <f t="shared" si="627"/>
        <v>68</v>
      </c>
      <c r="X377" s="710">
        <f t="shared" ref="X377:AC377" si="1102">if(D377="","", if(P$275&gt;$E377,"",if(P$276&lt;$E377,"", if($D377=0,0, if($D377&lt;=$N$277,P$277,if($D377&lt;=$N$278,P$278,P$279))*if($O$267=$R$267,$V$267, $H377)))))</f>
        <v>34</v>
      </c>
      <c r="Y377" s="680" t="str">
        <f t="shared" si="1102"/>
        <v/>
      </c>
      <c r="Z377" s="710">
        <f t="shared" si="1102"/>
        <v>34</v>
      </c>
      <c r="AA377" s="680" t="str">
        <f t="shared" si="1102"/>
        <v/>
      </c>
      <c r="AB377" s="680" t="str">
        <f t="shared" si="1102"/>
        <v/>
      </c>
      <c r="AC377" s="680" t="str">
        <f t="shared" si="1102"/>
        <v/>
      </c>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49"/>
      <c r="BP377" s="446" t="s">
        <v>2</v>
      </c>
      <c r="BQ377" s="451"/>
      <c r="BR377" s="4"/>
      <c r="BS377" s="472" t="str">
        <f t="shared" ref="BS377:BT377" si="1103">I452</f>
        <v/>
      </c>
      <c r="BT377" s="454" t="str">
        <f t="shared" si="1103"/>
        <v/>
      </c>
      <c r="BU377" s="555">
        <f t="shared" ref="BU377:CI377" si="1104">O452</f>
        <v>110</v>
      </c>
      <c r="BV377" s="555">
        <f t="shared" si="1104"/>
        <v>55</v>
      </c>
      <c r="BW377" s="555">
        <f t="shared" si="1104"/>
        <v>55</v>
      </c>
      <c r="BX377" s="555">
        <f t="shared" si="1104"/>
        <v>55</v>
      </c>
      <c r="BY377" s="454" t="str">
        <f t="shared" si="1104"/>
        <v/>
      </c>
      <c r="BZ377" s="555">
        <f t="shared" si="1104"/>
        <v>55</v>
      </c>
      <c r="CA377" s="454" t="str">
        <f t="shared" si="1104"/>
        <v/>
      </c>
      <c r="CB377" s="454" t="str">
        <f t="shared" si="1104"/>
        <v/>
      </c>
      <c r="CC377" s="555">
        <f t="shared" si="1104"/>
        <v>68</v>
      </c>
      <c r="CD377" s="555">
        <f t="shared" si="1104"/>
        <v>34</v>
      </c>
      <c r="CE377" s="454" t="str">
        <f t="shared" si="1104"/>
        <v/>
      </c>
      <c r="CF377" s="555">
        <f t="shared" si="1104"/>
        <v>34</v>
      </c>
      <c r="CG377" s="454" t="str">
        <f t="shared" si="1104"/>
        <v/>
      </c>
      <c r="CH377" s="454" t="str">
        <f t="shared" si="1104"/>
        <v/>
      </c>
      <c r="CI377" s="454" t="str">
        <f t="shared" si="1104"/>
        <v/>
      </c>
      <c r="CJ377" s="2">
        <f t="shared" ref="CJ377:CK377" si="1105">D452</f>
        <v>1</v>
      </c>
      <c r="CK377" s="529" t="str">
        <f t="shared" si="1105"/>
        <v/>
      </c>
      <c r="CL377" s="556" t="str">
        <f t="shared" si="209"/>
        <v/>
      </c>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row>
    <row r="378" outlineLevel="2">
      <c r="A378" s="452"/>
      <c r="D378" s="701">
        <f t="shared" si="510"/>
        <v>1</v>
      </c>
      <c r="E378" s="712" t="str">
        <f t="shared" si="501"/>
        <v/>
      </c>
      <c r="F378" s="703" t="str">
        <f t="shared" si="486"/>
        <v>189912</v>
      </c>
      <c r="G378" s="704" t="str">
        <f t="shared" si="487"/>
        <v/>
      </c>
      <c r="H378" s="690" t="str">
        <f t="shared" si="488"/>
        <v/>
      </c>
      <c r="I378" s="713" t="str">
        <f t="shared" si="489"/>
        <v/>
      </c>
      <c r="J378" s="714" t="str">
        <f t="shared" si="490"/>
        <v/>
      </c>
      <c r="K378" s="707">
        <f t="shared" ref="K378:N378" si="1106">if($F378="","",K$203/day(eomonth($E378,0)))</f>
        <v>0</v>
      </c>
      <c r="L378" s="707">
        <f t="shared" si="1106"/>
        <v>0</v>
      </c>
      <c r="M378" s="707">
        <f t="shared" si="1106"/>
        <v>0</v>
      </c>
      <c r="N378" s="707">
        <f t="shared" si="1106"/>
        <v>0</v>
      </c>
      <c r="O378" s="715">
        <f t="shared" si="623"/>
        <v>110</v>
      </c>
      <c r="P378" s="710">
        <f t="shared" si="624"/>
        <v>55</v>
      </c>
      <c r="Q378" s="710">
        <f t="shared" si="625"/>
        <v>55</v>
      </c>
      <c r="R378" s="710">
        <f t="shared" ref="R378:U378" si="1107">if(D378="","", if(R$275&gt;$E378,"",if(R$276&lt;$E378,"", if($D378=0,0, if($D378&lt;=$N$277,R$277,if($D378&lt;=$N$278,R$278,R$279))*if($O$267=$R$267,$S$267, $G378)))))</f>
        <v>55</v>
      </c>
      <c r="S378" s="711" t="str">
        <f t="shared" si="1107"/>
        <v/>
      </c>
      <c r="T378" s="710">
        <f t="shared" si="1107"/>
        <v>55</v>
      </c>
      <c r="U378" s="711" t="str">
        <f t="shared" si="1107"/>
        <v/>
      </c>
      <c r="W378" s="710">
        <f t="shared" si="627"/>
        <v>68</v>
      </c>
      <c r="X378" s="710">
        <f t="shared" ref="X378:AC378" si="1108">if(D378="","", if(P$275&gt;$E378,"",if(P$276&lt;$E378,"", if($D378=0,0, if($D378&lt;=$N$277,P$277,if($D378&lt;=$N$278,P$278,P$279))*if($O$267=$R$267,$V$267, $H378)))))</f>
        <v>34</v>
      </c>
      <c r="Y378" s="680" t="str">
        <f t="shared" si="1108"/>
        <v/>
      </c>
      <c r="Z378" s="710">
        <f t="shared" si="1108"/>
        <v>34</v>
      </c>
      <c r="AA378" s="680" t="str">
        <f t="shared" si="1108"/>
        <v/>
      </c>
      <c r="AB378" s="680" t="str">
        <f t="shared" si="1108"/>
        <v/>
      </c>
      <c r="AC378" s="680" t="str">
        <f t="shared" si="1108"/>
        <v/>
      </c>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49"/>
      <c r="BP378" s="446" t="s">
        <v>2</v>
      </c>
      <c r="BQ378" s="451"/>
      <c r="BR378" s="4"/>
      <c r="BS378" s="472" t="str">
        <f t="shared" ref="BS378:BT378" si="1109">I453</f>
        <v/>
      </c>
      <c r="BT378" s="454" t="str">
        <f t="shared" si="1109"/>
        <v/>
      </c>
      <c r="BU378" s="555">
        <f t="shared" ref="BU378:CI378" si="1110">O453</f>
        <v>110</v>
      </c>
      <c r="BV378" s="555">
        <f t="shared" si="1110"/>
        <v>55</v>
      </c>
      <c r="BW378" s="555">
        <f t="shared" si="1110"/>
        <v>55</v>
      </c>
      <c r="BX378" s="555">
        <f t="shared" si="1110"/>
        <v>55</v>
      </c>
      <c r="BY378" s="454" t="str">
        <f t="shared" si="1110"/>
        <v/>
      </c>
      <c r="BZ378" s="555">
        <f t="shared" si="1110"/>
        <v>55</v>
      </c>
      <c r="CA378" s="454" t="str">
        <f t="shared" si="1110"/>
        <v/>
      </c>
      <c r="CB378" s="454" t="str">
        <f t="shared" si="1110"/>
        <v/>
      </c>
      <c r="CC378" s="555">
        <f t="shared" si="1110"/>
        <v>68</v>
      </c>
      <c r="CD378" s="555">
        <f t="shared" si="1110"/>
        <v>34</v>
      </c>
      <c r="CE378" s="454" t="str">
        <f t="shared" si="1110"/>
        <v/>
      </c>
      <c r="CF378" s="555">
        <f t="shared" si="1110"/>
        <v>34</v>
      </c>
      <c r="CG378" s="454" t="str">
        <f t="shared" si="1110"/>
        <v/>
      </c>
      <c r="CH378" s="454" t="str">
        <f t="shared" si="1110"/>
        <v/>
      </c>
      <c r="CI378" s="454" t="str">
        <f t="shared" si="1110"/>
        <v/>
      </c>
      <c r="CJ378" s="2">
        <f t="shared" ref="CJ378:CK378" si="1111">D453</f>
        <v>1</v>
      </c>
      <c r="CK378" s="529" t="str">
        <f t="shared" si="1111"/>
        <v/>
      </c>
      <c r="CL378" s="556" t="str">
        <f t="shared" si="209"/>
        <v/>
      </c>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row>
    <row r="379" outlineLevel="2">
      <c r="A379" s="452"/>
      <c r="D379" s="701">
        <f t="shared" si="510"/>
        <v>1</v>
      </c>
      <c r="E379" s="712" t="str">
        <f t="shared" si="501"/>
        <v/>
      </c>
      <c r="F379" s="703" t="str">
        <f t="shared" si="486"/>
        <v>189912</v>
      </c>
      <c r="G379" s="704" t="str">
        <f t="shared" si="487"/>
        <v/>
      </c>
      <c r="H379" s="690" t="str">
        <f t="shared" si="488"/>
        <v/>
      </c>
      <c r="I379" s="713" t="str">
        <f t="shared" si="489"/>
        <v/>
      </c>
      <c r="J379" s="714" t="str">
        <f t="shared" si="490"/>
        <v/>
      </c>
      <c r="K379" s="707">
        <f t="shared" ref="K379:N379" si="1112">if($F379="","",K$203/day(eomonth($E379,0)))</f>
        <v>0</v>
      </c>
      <c r="L379" s="707">
        <f t="shared" si="1112"/>
        <v>0</v>
      </c>
      <c r="M379" s="707">
        <f t="shared" si="1112"/>
        <v>0</v>
      </c>
      <c r="N379" s="707">
        <f t="shared" si="1112"/>
        <v>0</v>
      </c>
      <c r="O379" s="715">
        <f t="shared" si="623"/>
        <v>110</v>
      </c>
      <c r="P379" s="710">
        <f t="shared" si="624"/>
        <v>55</v>
      </c>
      <c r="Q379" s="710">
        <f t="shared" si="625"/>
        <v>55</v>
      </c>
      <c r="R379" s="710">
        <f t="shared" ref="R379:U379" si="1113">if(D379="","", if(R$275&gt;$E379,"",if(R$276&lt;$E379,"", if($D379=0,0, if($D379&lt;=$N$277,R$277,if($D379&lt;=$N$278,R$278,R$279))*if($O$267=$R$267,$S$267, $G379)))))</f>
        <v>55</v>
      </c>
      <c r="S379" s="711" t="str">
        <f t="shared" si="1113"/>
        <v/>
      </c>
      <c r="T379" s="710">
        <f t="shared" si="1113"/>
        <v>55</v>
      </c>
      <c r="U379" s="711" t="str">
        <f t="shared" si="1113"/>
        <v/>
      </c>
      <c r="W379" s="710">
        <f t="shared" si="627"/>
        <v>68</v>
      </c>
      <c r="X379" s="710">
        <f t="shared" ref="X379:AC379" si="1114">if(D379="","", if(P$275&gt;$E379,"",if(P$276&lt;$E379,"", if($D379=0,0, if($D379&lt;=$N$277,P$277,if($D379&lt;=$N$278,P$278,P$279))*if($O$267=$R$267,$V$267, $H379)))))</f>
        <v>34</v>
      </c>
      <c r="Y379" s="680" t="str">
        <f t="shared" si="1114"/>
        <v/>
      </c>
      <c r="Z379" s="710">
        <f t="shared" si="1114"/>
        <v>34</v>
      </c>
      <c r="AA379" s="680" t="str">
        <f t="shared" si="1114"/>
        <v/>
      </c>
      <c r="AB379" s="680" t="str">
        <f t="shared" si="1114"/>
        <v/>
      </c>
      <c r="AC379" s="680" t="str">
        <f t="shared" si="1114"/>
        <v/>
      </c>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49"/>
      <c r="BP379" s="446" t="s">
        <v>2</v>
      </c>
      <c r="BQ379" s="451"/>
      <c r="BR379" s="4"/>
      <c r="BS379" s="472" t="str">
        <f t="shared" ref="BS379:BT379" si="1115">I454</f>
        <v/>
      </c>
      <c r="BT379" s="454" t="str">
        <f t="shared" si="1115"/>
        <v/>
      </c>
      <c r="BU379" s="555">
        <f t="shared" ref="BU379:CI379" si="1116">O454</f>
        <v>110</v>
      </c>
      <c r="BV379" s="555">
        <f t="shared" si="1116"/>
        <v>55</v>
      </c>
      <c r="BW379" s="555">
        <f t="shared" si="1116"/>
        <v>55</v>
      </c>
      <c r="BX379" s="555">
        <f t="shared" si="1116"/>
        <v>55</v>
      </c>
      <c r="BY379" s="454" t="str">
        <f t="shared" si="1116"/>
        <v/>
      </c>
      <c r="BZ379" s="555">
        <f t="shared" si="1116"/>
        <v>55</v>
      </c>
      <c r="CA379" s="454" t="str">
        <f t="shared" si="1116"/>
        <v/>
      </c>
      <c r="CB379" s="454" t="str">
        <f t="shared" si="1116"/>
        <v/>
      </c>
      <c r="CC379" s="555">
        <f t="shared" si="1116"/>
        <v>68</v>
      </c>
      <c r="CD379" s="555">
        <f t="shared" si="1116"/>
        <v>34</v>
      </c>
      <c r="CE379" s="454" t="str">
        <f t="shared" si="1116"/>
        <v/>
      </c>
      <c r="CF379" s="555">
        <f t="shared" si="1116"/>
        <v>34</v>
      </c>
      <c r="CG379" s="454" t="str">
        <f t="shared" si="1116"/>
        <v/>
      </c>
      <c r="CH379" s="454" t="str">
        <f t="shared" si="1116"/>
        <v/>
      </c>
      <c r="CI379" s="454" t="str">
        <f t="shared" si="1116"/>
        <v/>
      </c>
      <c r="CJ379" s="2">
        <f t="shared" ref="CJ379:CK379" si="1117">D454</f>
        <v>1</v>
      </c>
      <c r="CK379" s="529" t="str">
        <f t="shared" si="1117"/>
        <v/>
      </c>
      <c r="CL379" s="556" t="str">
        <f t="shared" si="209"/>
        <v/>
      </c>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row>
    <row r="380" outlineLevel="2">
      <c r="A380" s="452"/>
      <c r="D380" s="701">
        <f t="shared" si="510"/>
        <v>1</v>
      </c>
      <c r="E380" s="712" t="str">
        <f t="shared" si="501"/>
        <v/>
      </c>
      <c r="F380" s="703" t="str">
        <f t="shared" si="486"/>
        <v>189912</v>
      </c>
      <c r="G380" s="704" t="str">
        <f t="shared" si="487"/>
        <v/>
      </c>
      <c r="H380" s="690" t="str">
        <f t="shared" si="488"/>
        <v/>
      </c>
      <c r="I380" s="713" t="str">
        <f t="shared" si="489"/>
        <v/>
      </c>
      <c r="J380" s="714" t="str">
        <f t="shared" si="490"/>
        <v/>
      </c>
      <c r="K380" s="707">
        <f t="shared" ref="K380:N380" si="1118">if($F380="","",K$203/day(eomonth($E380,0)))</f>
        <v>0</v>
      </c>
      <c r="L380" s="707">
        <f t="shared" si="1118"/>
        <v>0</v>
      </c>
      <c r="M380" s="707">
        <f t="shared" si="1118"/>
        <v>0</v>
      </c>
      <c r="N380" s="707">
        <f t="shared" si="1118"/>
        <v>0</v>
      </c>
      <c r="O380" s="715">
        <f t="shared" si="623"/>
        <v>110</v>
      </c>
      <c r="P380" s="710">
        <f t="shared" si="624"/>
        <v>55</v>
      </c>
      <c r="Q380" s="710">
        <f t="shared" si="625"/>
        <v>55</v>
      </c>
      <c r="R380" s="710">
        <f t="shared" ref="R380:U380" si="1119">if(D380="","", if(R$275&gt;$E380,"",if(R$276&lt;$E380,"", if($D380=0,0, if($D380&lt;=$N$277,R$277,if($D380&lt;=$N$278,R$278,R$279))*if($O$267=$R$267,$S$267, $G380)))))</f>
        <v>55</v>
      </c>
      <c r="S380" s="711" t="str">
        <f t="shared" si="1119"/>
        <v/>
      </c>
      <c r="T380" s="710">
        <f t="shared" si="1119"/>
        <v>55</v>
      </c>
      <c r="U380" s="711" t="str">
        <f t="shared" si="1119"/>
        <v/>
      </c>
      <c r="W380" s="710">
        <f t="shared" si="627"/>
        <v>68</v>
      </c>
      <c r="X380" s="710">
        <f t="shared" ref="X380:AC380" si="1120">if(D380="","", if(P$275&gt;$E380,"",if(P$276&lt;$E380,"", if($D380=0,0, if($D380&lt;=$N$277,P$277,if($D380&lt;=$N$278,P$278,P$279))*if($O$267=$R$267,$V$267, $H380)))))</f>
        <v>34</v>
      </c>
      <c r="Y380" s="680" t="str">
        <f t="shared" si="1120"/>
        <v/>
      </c>
      <c r="Z380" s="710">
        <f t="shared" si="1120"/>
        <v>34</v>
      </c>
      <c r="AA380" s="680" t="str">
        <f t="shared" si="1120"/>
        <v/>
      </c>
      <c r="AB380" s="680" t="str">
        <f t="shared" si="1120"/>
        <v/>
      </c>
      <c r="AC380" s="680" t="str">
        <f t="shared" si="1120"/>
        <v/>
      </c>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49"/>
      <c r="BP380" s="446" t="s">
        <v>2</v>
      </c>
      <c r="BQ380" s="451"/>
      <c r="BR380" s="4"/>
      <c r="BS380" s="472" t="str">
        <f t="shared" ref="BS380:BT380" si="1121">I455</f>
        <v/>
      </c>
      <c r="BT380" s="454" t="str">
        <f t="shared" si="1121"/>
        <v/>
      </c>
      <c r="BU380" s="555">
        <f t="shared" ref="BU380:CI380" si="1122">O455</f>
        <v>110</v>
      </c>
      <c r="BV380" s="555">
        <f t="shared" si="1122"/>
        <v>55</v>
      </c>
      <c r="BW380" s="555">
        <f t="shared" si="1122"/>
        <v>55</v>
      </c>
      <c r="BX380" s="555">
        <f t="shared" si="1122"/>
        <v>55</v>
      </c>
      <c r="BY380" s="454" t="str">
        <f t="shared" si="1122"/>
        <v/>
      </c>
      <c r="BZ380" s="555">
        <f t="shared" si="1122"/>
        <v>55</v>
      </c>
      <c r="CA380" s="454" t="str">
        <f t="shared" si="1122"/>
        <v/>
      </c>
      <c r="CB380" s="454" t="str">
        <f t="shared" si="1122"/>
        <v/>
      </c>
      <c r="CC380" s="555">
        <f t="shared" si="1122"/>
        <v>68</v>
      </c>
      <c r="CD380" s="555">
        <f t="shared" si="1122"/>
        <v>34</v>
      </c>
      <c r="CE380" s="454" t="str">
        <f t="shared" si="1122"/>
        <v/>
      </c>
      <c r="CF380" s="555">
        <f t="shared" si="1122"/>
        <v>34</v>
      </c>
      <c r="CG380" s="454" t="str">
        <f t="shared" si="1122"/>
        <v/>
      </c>
      <c r="CH380" s="454" t="str">
        <f t="shared" si="1122"/>
        <v/>
      </c>
      <c r="CI380" s="454" t="str">
        <f t="shared" si="1122"/>
        <v/>
      </c>
      <c r="CJ380" s="2">
        <f t="shared" ref="CJ380:CK380" si="1123">D455</f>
        <v>1</v>
      </c>
      <c r="CK380" s="529" t="str">
        <f t="shared" si="1123"/>
        <v/>
      </c>
      <c r="CL380" s="556" t="str">
        <f t="shared" si="209"/>
        <v/>
      </c>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row>
    <row r="381" outlineLevel="2">
      <c r="A381" s="452"/>
      <c r="B381" s="719"/>
      <c r="D381" s="701">
        <f t="shared" si="510"/>
        <v>1</v>
      </c>
      <c r="E381" s="712" t="str">
        <f t="shared" si="501"/>
        <v/>
      </c>
      <c r="F381" s="703" t="str">
        <f t="shared" si="486"/>
        <v>189912</v>
      </c>
      <c r="G381" s="704" t="str">
        <f t="shared" si="487"/>
        <v/>
      </c>
      <c r="H381" s="690" t="str">
        <f t="shared" si="488"/>
        <v/>
      </c>
      <c r="I381" s="713" t="str">
        <f t="shared" si="489"/>
        <v/>
      </c>
      <c r="J381" s="714" t="str">
        <f t="shared" si="490"/>
        <v/>
      </c>
      <c r="K381" s="707">
        <f t="shared" ref="K381:N381" si="1124">if($F381="","",K$203/day(eomonth($E381,0)))</f>
        <v>0</v>
      </c>
      <c r="L381" s="707">
        <f t="shared" si="1124"/>
        <v>0</v>
      </c>
      <c r="M381" s="707">
        <f t="shared" si="1124"/>
        <v>0</v>
      </c>
      <c r="N381" s="707">
        <f t="shared" si="1124"/>
        <v>0</v>
      </c>
      <c r="O381" s="715">
        <f t="shared" si="623"/>
        <v>110</v>
      </c>
      <c r="P381" s="710">
        <f t="shared" si="624"/>
        <v>55</v>
      </c>
      <c r="Q381" s="710">
        <f t="shared" si="625"/>
        <v>55</v>
      </c>
      <c r="R381" s="710">
        <f t="shared" ref="R381:U381" si="1125">if(D381="","", if(R$275&gt;$E381,"",if(R$276&lt;$E381,"", if($D381=0,0, if($D381&lt;=$N$277,R$277,if($D381&lt;=$N$278,R$278,R$279))*if($O$267=$R$267,$S$267, $G381)))))</f>
        <v>55</v>
      </c>
      <c r="S381" s="711" t="str">
        <f t="shared" si="1125"/>
        <v/>
      </c>
      <c r="T381" s="710">
        <f t="shared" si="1125"/>
        <v>55</v>
      </c>
      <c r="U381" s="711" t="str">
        <f t="shared" si="1125"/>
        <v/>
      </c>
      <c r="W381" s="710">
        <f t="shared" si="627"/>
        <v>68</v>
      </c>
      <c r="X381" s="710">
        <f t="shared" ref="X381:AC381" si="1126">if(D381="","", if(P$275&gt;$E381,"",if(P$276&lt;$E381,"", if($D381=0,0, if($D381&lt;=$N$277,P$277,if($D381&lt;=$N$278,P$278,P$279))*if($O$267=$R$267,$V$267, $H381)))))</f>
        <v>34</v>
      </c>
      <c r="Y381" s="680" t="str">
        <f t="shared" si="1126"/>
        <v/>
      </c>
      <c r="Z381" s="710">
        <f t="shared" si="1126"/>
        <v>34</v>
      </c>
      <c r="AA381" s="680" t="str">
        <f t="shared" si="1126"/>
        <v/>
      </c>
      <c r="AB381" s="680" t="str">
        <f t="shared" si="1126"/>
        <v/>
      </c>
      <c r="AC381" s="680" t="str">
        <f t="shared" si="1126"/>
        <v/>
      </c>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49"/>
      <c r="BP381" s="446" t="s">
        <v>2</v>
      </c>
      <c r="BQ381" s="451"/>
      <c r="BR381" s="4"/>
      <c r="BS381" s="472" t="str">
        <f t="shared" ref="BS381:BT381" si="1127">I456</f>
        <v/>
      </c>
      <c r="BT381" s="454" t="str">
        <f t="shared" si="1127"/>
        <v/>
      </c>
      <c r="BU381" s="555">
        <f t="shared" ref="BU381:CI381" si="1128">O456</f>
        <v>110</v>
      </c>
      <c r="BV381" s="555">
        <f t="shared" si="1128"/>
        <v>55</v>
      </c>
      <c r="BW381" s="555">
        <f t="shared" si="1128"/>
        <v>55</v>
      </c>
      <c r="BX381" s="555">
        <f t="shared" si="1128"/>
        <v>55</v>
      </c>
      <c r="BY381" s="454" t="str">
        <f t="shared" si="1128"/>
        <v/>
      </c>
      <c r="BZ381" s="555">
        <f t="shared" si="1128"/>
        <v>55</v>
      </c>
      <c r="CA381" s="454" t="str">
        <f t="shared" si="1128"/>
        <v/>
      </c>
      <c r="CB381" s="454" t="str">
        <f t="shared" si="1128"/>
        <v/>
      </c>
      <c r="CC381" s="555">
        <f t="shared" si="1128"/>
        <v>68</v>
      </c>
      <c r="CD381" s="555">
        <f t="shared" si="1128"/>
        <v>34</v>
      </c>
      <c r="CE381" s="454" t="str">
        <f t="shared" si="1128"/>
        <v/>
      </c>
      <c r="CF381" s="555">
        <f t="shared" si="1128"/>
        <v>34</v>
      </c>
      <c r="CG381" s="454" t="str">
        <f t="shared" si="1128"/>
        <v/>
      </c>
      <c r="CH381" s="454" t="str">
        <f t="shared" si="1128"/>
        <v/>
      </c>
      <c r="CI381" s="454" t="str">
        <f t="shared" si="1128"/>
        <v/>
      </c>
      <c r="CJ381" s="2">
        <f t="shared" ref="CJ381:CK381" si="1129">D456</f>
        <v>1</v>
      </c>
      <c r="CK381" s="529" t="str">
        <f t="shared" si="1129"/>
        <v/>
      </c>
      <c r="CL381" s="556" t="str">
        <f t="shared" si="209"/>
        <v/>
      </c>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row>
    <row r="382" outlineLevel="2">
      <c r="A382" s="452"/>
      <c r="B382" s="719"/>
      <c r="D382" s="701">
        <f t="shared" si="510"/>
        <v>1</v>
      </c>
      <c r="E382" s="712" t="str">
        <f t="shared" si="501"/>
        <v/>
      </c>
      <c r="F382" s="703" t="str">
        <f t="shared" si="486"/>
        <v>189912</v>
      </c>
      <c r="G382" s="704" t="str">
        <f t="shared" si="487"/>
        <v/>
      </c>
      <c r="H382" s="690" t="str">
        <f t="shared" si="488"/>
        <v/>
      </c>
      <c r="I382" s="713" t="str">
        <f t="shared" si="489"/>
        <v/>
      </c>
      <c r="J382" s="714" t="str">
        <f t="shared" si="490"/>
        <v/>
      </c>
      <c r="K382" s="707">
        <f t="shared" ref="K382:N382" si="1130">if($F382="","",K$203/day(eomonth($E382,0)))</f>
        <v>0</v>
      </c>
      <c r="L382" s="707">
        <f t="shared" si="1130"/>
        <v>0</v>
      </c>
      <c r="M382" s="707">
        <f t="shared" si="1130"/>
        <v>0</v>
      </c>
      <c r="N382" s="707">
        <f t="shared" si="1130"/>
        <v>0</v>
      </c>
      <c r="O382" s="715">
        <f t="shared" si="623"/>
        <v>110</v>
      </c>
      <c r="P382" s="710">
        <f t="shared" si="624"/>
        <v>55</v>
      </c>
      <c r="Q382" s="710">
        <f t="shared" si="625"/>
        <v>55</v>
      </c>
      <c r="R382" s="710">
        <f t="shared" ref="R382:U382" si="1131">if(D382="","", if(R$275&gt;$E382,"",if(R$276&lt;$E382,"", if($D382=0,0, if($D382&lt;=$N$277,R$277,if($D382&lt;=$N$278,R$278,R$279))*if($O$267=$R$267,$S$267, $G382)))))</f>
        <v>55</v>
      </c>
      <c r="S382" s="711" t="str">
        <f t="shared" si="1131"/>
        <v/>
      </c>
      <c r="T382" s="710">
        <f t="shared" si="1131"/>
        <v>55</v>
      </c>
      <c r="U382" s="711" t="str">
        <f t="shared" si="1131"/>
        <v/>
      </c>
      <c r="W382" s="710">
        <f t="shared" si="627"/>
        <v>68</v>
      </c>
      <c r="X382" s="710">
        <f t="shared" ref="X382:AC382" si="1132">if(D382="","", if(P$275&gt;$E382,"",if(P$276&lt;$E382,"", if($D382=0,0, if($D382&lt;=$N$277,P$277,if($D382&lt;=$N$278,P$278,P$279))*if($O$267=$R$267,$V$267, $H382)))))</f>
        <v>34</v>
      </c>
      <c r="Y382" s="680" t="str">
        <f t="shared" si="1132"/>
        <v/>
      </c>
      <c r="Z382" s="710">
        <f t="shared" si="1132"/>
        <v>34</v>
      </c>
      <c r="AA382" s="680" t="str">
        <f t="shared" si="1132"/>
        <v/>
      </c>
      <c r="AB382" s="680" t="str">
        <f t="shared" si="1132"/>
        <v/>
      </c>
      <c r="AC382" s="680" t="str">
        <f t="shared" si="1132"/>
        <v/>
      </c>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49"/>
      <c r="BP382" s="446" t="s">
        <v>2</v>
      </c>
      <c r="BQ382" s="451"/>
      <c r="BR382" s="4"/>
      <c r="BS382" s="472" t="str">
        <f t="shared" ref="BS382:BT382" si="1133">I457</f>
        <v/>
      </c>
      <c r="BT382" s="454" t="str">
        <f t="shared" si="1133"/>
        <v/>
      </c>
      <c r="BU382" s="555">
        <f t="shared" ref="BU382:CI382" si="1134">O457</f>
        <v>110</v>
      </c>
      <c r="BV382" s="555">
        <f t="shared" si="1134"/>
        <v>55</v>
      </c>
      <c r="BW382" s="555">
        <f t="shared" si="1134"/>
        <v>55</v>
      </c>
      <c r="BX382" s="555">
        <f t="shared" si="1134"/>
        <v>55</v>
      </c>
      <c r="BY382" s="454" t="str">
        <f t="shared" si="1134"/>
        <v/>
      </c>
      <c r="BZ382" s="555">
        <f t="shared" si="1134"/>
        <v>55</v>
      </c>
      <c r="CA382" s="454" t="str">
        <f t="shared" si="1134"/>
        <v/>
      </c>
      <c r="CB382" s="454" t="str">
        <f t="shared" si="1134"/>
        <v/>
      </c>
      <c r="CC382" s="555">
        <f t="shared" si="1134"/>
        <v>68</v>
      </c>
      <c r="CD382" s="555">
        <f t="shared" si="1134"/>
        <v>34</v>
      </c>
      <c r="CE382" s="454" t="str">
        <f t="shared" si="1134"/>
        <v/>
      </c>
      <c r="CF382" s="555">
        <f t="shared" si="1134"/>
        <v>34</v>
      </c>
      <c r="CG382" s="454" t="str">
        <f t="shared" si="1134"/>
        <v/>
      </c>
      <c r="CH382" s="454" t="str">
        <f t="shared" si="1134"/>
        <v/>
      </c>
      <c r="CI382" s="454" t="str">
        <f t="shared" si="1134"/>
        <v/>
      </c>
      <c r="CJ382" s="2">
        <f t="shared" ref="CJ382:CK382" si="1135">D457</f>
        <v>1</v>
      </c>
      <c r="CK382" s="529" t="str">
        <f t="shared" si="1135"/>
        <v/>
      </c>
      <c r="CL382" s="556" t="str">
        <f t="shared" si="209"/>
        <v/>
      </c>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row>
    <row r="383" outlineLevel="2">
      <c r="A383" s="452"/>
      <c r="B383" s="719"/>
      <c r="D383" s="701">
        <f t="shared" si="510"/>
        <v>1</v>
      </c>
      <c r="E383" s="712" t="str">
        <f t="shared" si="501"/>
        <v/>
      </c>
      <c r="F383" s="703" t="str">
        <f t="shared" si="486"/>
        <v>189912</v>
      </c>
      <c r="G383" s="704" t="str">
        <f t="shared" si="487"/>
        <v/>
      </c>
      <c r="H383" s="690" t="str">
        <f t="shared" si="488"/>
        <v/>
      </c>
      <c r="I383" s="713" t="str">
        <f t="shared" si="489"/>
        <v/>
      </c>
      <c r="J383" s="714" t="str">
        <f t="shared" si="490"/>
        <v/>
      </c>
      <c r="K383" s="707">
        <f t="shared" ref="K383:N383" si="1136">if($F383="","",K$203/day(eomonth($E383,0)))</f>
        <v>0</v>
      </c>
      <c r="L383" s="707">
        <f t="shared" si="1136"/>
        <v>0</v>
      </c>
      <c r="M383" s="707">
        <f t="shared" si="1136"/>
        <v>0</v>
      </c>
      <c r="N383" s="707">
        <f t="shared" si="1136"/>
        <v>0</v>
      </c>
      <c r="O383" s="715">
        <f t="shared" si="623"/>
        <v>110</v>
      </c>
      <c r="P383" s="710">
        <f t="shared" si="624"/>
        <v>55</v>
      </c>
      <c r="Q383" s="710">
        <f t="shared" si="625"/>
        <v>55</v>
      </c>
      <c r="R383" s="710">
        <f t="shared" ref="R383:U383" si="1137">if(D383="","", if(R$275&gt;$E383,"",if(R$276&lt;$E383,"", if($D383=0,0, if($D383&lt;=$N$277,R$277,if($D383&lt;=$N$278,R$278,R$279))*if($O$267=$R$267,$S$267, $G383)))))</f>
        <v>55</v>
      </c>
      <c r="S383" s="711" t="str">
        <f t="shared" si="1137"/>
        <v/>
      </c>
      <c r="T383" s="710">
        <f t="shared" si="1137"/>
        <v>55</v>
      </c>
      <c r="U383" s="711" t="str">
        <f t="shared" si="1137"/>
        <v/>
      </c>
      <c r="W383" s="710">
        <f t="shared" si="627"/>
        <v>68</v>
      </c>
      <c r="X383" s="710">
        <f t="shared" ref="X383:AC383" si="1138">if(D383="","", if(P$275&gt;$E383,"",if(P$276&lt;$E383,"", if($D383=0,0, if($D383&lt;=$N$277,P$277,if($D383&lt;=$N$278,P$278,P$279))*if($O$267=$R$267,$V$267, $H383)))))</f>
        <v>34</v>
      </c>
      <c r="Y383" s="680" t="str">
        <f t="shared" si="1138"/>
        <v/>
      </c>
      <c r="Z383" s="710">
        <f t="shared" si="1138"/>
        <v>34</v>
      </c>
      <c r="AA383" s="680" t="str">
        <f t="shared" si="1138"/>
        <v/>
      </c>
      <c r="AB383" s="680" t="str">
        <f t="shared" si="1138"/>
        <v/>
      </c>
      <c r="AC383" s="680" t="str">
        <f t="shared" si="1138"/>
        <v/>
      </c>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49"/>
      <c r="BP383" s="446" t="s">
        <v>2</v>
      </c>
      <c r="BQ383" s="451"/>
      <c r="BR383" s="4"/>
      <c r="BS383" s="472" t="str">
        <f t="shared" ref="BS383:BT383" si="1139">I458</f>
        <v/>
      </c>
      <c r="BT383" s="454" t="str">
        <f t="shared" si="1139"/>
        <v/>
      </c>
      <c r="BU383" s="555">
        <f t="shared" ref="BU383:CI383" si="1140">O458</f>
        <v>110</v>
      </c>
      <c r="BV383" s="555">
        <f t="shared" si="1140"/>
        <v>55</v>
      </c>
      <c r="BW383" s="555">
        <f t="shared" si="1140"/>
        <v>55</v>
      </c>
      <c r="BX383" s="555">
        <f t="shared" si="1140"/>
        <v>55</v>
      </c>
      <c r="BY383" s="454" t="str">
        <f t="shared" si="1140"/>
        <v/>
      </c>
      <c r="BZ383" s="555">
        <f t="shared" si="1140"/>
        <v>55</v>
      </c>
      <c r="CA383" s="454" t="str">
        <f t="shared" si="1140"/>
        <v/>
      </c>
      <c r="CB383" s="454" t="str">
        <f t="shared" si="1140"/>
        <v/>
      </c>
      <c r="CC383" s="555">
        <f t="shared" si="1140"/>
        <v>68</v>
      </c>
      <c r="CD383" s="555">
        <f t="shared" si="1140"/>
        <v>34</v>
      </c>
      <c r="CE383" s="454" t="str">
        <f t="shared" si="1140"/>
        <v/>
      </c>
      <c r="CF383" s="555">
        <f t="shared" si="1140"/>
        <v>34</v>
      </c>
      <c r="CG383" s="454" t="str">
        <f t="shared" si="1140"/>
        <v/>
      </c>
      <c r="CH383" s="454" t="str">
        <f t="shared" si="1140"/>
        <v/>
      </c>
      <c r="CI383" s="454" t="str">
        <f t="shared" si="1140"/>
        <v/>
      </c>
      <c r="CJ383" s="2">
        <f t="shared" ref="CJ383:CK383" si="1141">D458</f>
        <v>1</v>
      </c>
      <c r="CK383" s="529" t="str">
        <f t="shared" si="1141"/>
        <v/>
      </c>
      <c r="CL383" s="556" t="str">
        <f t="shared" si="209"/>
        <v/>
      </c>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row>
    <row r="384" outlineLevel="2">
      <c r="A384" s="452"/>
      <c r="B384" s="719"/>
      <c r="D384" s="701">
        <f t="shared" si="510"/>
        <v>1</v>
      </c>
      <c r="E384" s="712" t="str">
        <f t="shared" si="501"/>
        <v/>
      </c>
      <c r="F384" s="703" t="str">
        <f t="shared" si="486"/>
        <v>189912</v>
      </c>
      <c r="G384" s="704" t="str">
        <f t="shared" si="487"/>
        <v/>
      </c>
      <c r="H384" s="690" t="str">
        <f t="shared" si="488"/>
        <v/>
      </c>
      <c r="I384" s="713" t="str">
        <f t="shared" si="489"/>
        <v/>
      </c>
      <c r="J384" s="714" t="str">
        <f t="shared" si="490"/>
        <v/>
      </c>
      <c r="K384" s="707">
        <f t="shared" ref="K384:N384" si="1142">if($F384="","",K$203/day(eomonth($E384,0)))</f>
        <v>0</v>
      </c>
      <c r="L384" s="707">
        <f t="shared" si="1142"/>
        <v>0</v>
      </c>
      <c r="M384" s="707">
        <f t="shared" si="1142"/>
        <v>0</v>
      </c>
      <c r="N384" s="707">
        <f t="shared" si="1142"/>
        <v>0</v>
      </c>
      <c r="O384" s="715">
        <f t="shared" si="623"/>
        <v>110</v>
      </c>
      <c r="P384" s="710">
        <f t="shared" si="624"/>
        <v>55</v>
      </c>
      <c r="Q384" s="710">
        <f t="shared" si="625"/>
        <v>55</v>
      </c>
      <c r="R384" s="710">
        <f t="shared" ref="R384:U384" si="1143">if(D384="","", if(R$275&gt;$E384,"",if(R$276&lt;$E384,"", if($D384=0,0, if($D384&lt;=$N$277,R$277,if($D384&lt;=$N$278,R$278,R$279))*if($O$267=$R$267,$S$267, $G384)))))</f>
        <v>55</v>
      </c>
      <c r="S384" s="711" t="str">
        <f t="shared" si="1143"/>
        <v/>
      </c>
      <c r="T384" s="710">
        <f t="shared" si="1143"/>
        <v>55</v>
      </c>
      <c r="U384" s="711" t="str">
        <f t="shared" si="1143"/>
        <v/>
      </c>
      <c r="W384" s="710">
        <f t="shared" si="627"/>
        <v>68</v>
      </c>
      <c r="X384" s="710">
        <f t="shared" ref="X384:AC384" si="1144">if(D384="","", if(P$275&gt;$E384,"",if(P$276&lt;$E384,"", if($D384=0,0, if($D384&lt;=$N$277,P$277,if($D384&lt;=$N$278,P$278,P$279))*if($O$267=$R$267,$V$267, $H384)))))</f>
        <v>34</v>
      </c>
      <c r="Y384" s="680" t="str">
        <f t="shared" si="1144"/>
        <v/>
      </c>
      <c r="Z384" s="710">
        <f t="shared" si="1144"/>
        <v>34</v>
      </c>
      <c r="AA384" s="680" t="str">
        <f t="shared" si="1144"/>
        <v/>
      </c>
      <c r="AB384" s="680" t="str">
        <f t="shared" si="1144"/>
        <v/>
      </c>
      <c r="AC384" s="680" t="str">
        <f t="shared" si="1144"/>
        <v/>
      </c>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49"/>
      <c r="BP384" s="446" t="s">
        <v>2</v>
      </c>
      <c r="BQ384" s="451"/>
      <c r="BR384" s="4"/>
      <c r="BS384" s="472" t="str">
        <f t="shared" ref="BS384:BT384" si="1145">I459</f>
        <v/>
      </c>
      <c r="BT384" s="454" t="str">
        <f t="shared" si="1145"/>
        <v/>
      </c>
      <c r="BU384" s="555">
        <f t="shared" ref="BU384:CI384" si="1146">O459</f>
        <v>110</v>
      </c>
      <c r="BV384" s="555">
        <f t="shared" si="1146"/>
        <v>55</v>
      </c>
      <c r="BW384" s="555">
        <f t="shared" si="1146"/>
        <v>55</v>
      </c>
      <c r="BX384" s="555">
        <f t="shared" si="1146"/>
        <v>55</v>
      </c>
      <c r="BY384" s="454" t="str">
        <f t="shared" si="1146"/>
        <v/>
      </c>
      <c r="BZ384" s="555">
        <f t="shared" si="1146"/>
        <v>55</v>
      </c>
      <c r="CA384" s="454" t="str">
        <f t="shared" si="1146"/>
        <v/>
      </c>
      <c r="CB384" s="454" t="str">
        <f t="shared" si="1146"/>
        <v/>
      </c>
      <c r="CC384" s="555">
        <f t="shared" si="1146"/>
        <v>68</v>
      </c>
      <c r="CD384" s="555">
        <f t="shared" si="1146"/>
        <v>34</v>
      </c>
      <c r="CE384" s="454" t="str">
        <f t="shared" si="1146"/>
        <v/>
      </c>
      <c r="CF384" s="555">
        <f t="shared" si="1146"/>
        <v>34</v>
      </c>
      <c r="CG384" s="454" t="str">
        <f t="shared" si="1146"/>
        <v/>
      </c>
      <c r="CH384" s="454" t="str">
        <f t="shared" si="1146"/>
        <v/>
      </c>
      <c r="CI384" s="454" t="str">
        <f t="shared" si="1146"/>
        <v/>
      </c>
      <c r="CJ384" s="2">
        <f t="shared" ref="CJ384:CK384" si="1147">D459</f>
        <v>1</v>
      </c>
      <c r="CK384" s="529" t="str">
        <f t="shared" si="1147"/>
        <v/>
      </c>
      <c r="CL384" s="556" t="str">
        <f t="shared" si="209"/>
        <v/>
      </c>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row>
    <row r="385" outlineLevel="2">
      <c r="A385" s="452"/>
      <c r="B385" s="719"/>
      <c r="D385" s="701">
        <f t="shared" si="510"/>
        <v>1</v>
      </c>
      <c r="E385" s="712" t="str">
        <f t="shared" si="501"/>
        <v/>
      </c>
      <c r="F385" s="703" t="str">
        <f t="shared" si="486"/>
        <v>189912</v>
      </c>
      <c r="G385" s="704" t="str">
        <f t="shared" si="487"/>
        <v/>
      </c>
      <c r="H385" s="690" t="str">
        <f t="shared" si="488"/>
        <v/>
      </c>
      <c r="I385" s="713" t="str">
        <f t="shared" si="489"/>
        <v/>
      </c>
      <c r="J385" s="714" t="str">
        <f t="shared" si="490"/>
        <v/>
      </c>
      <c r="K385" s="707">
        <f t="shared" ref="K385:N385" si="1148">if($F385="","",K$203/day(eomonth($E385,0)))</f>
        <v>0</v>
      </c>
      <c r="L385" s="707">
        <f t="shared" si="1148"/>
        <v>0</v>
      </c>
      <c r="M385" s="707">
        <f t="shared" si="1148"/>
        <v>0</v>
      </c>
      <c r="N385" s="707">
        <f t="shared" si="1148"/>
        <v>0</v>
      </c>
      <c r="O385" s="715">
        <f t="shared" si="623"/>
        <v>110</v>
      </c>
      <c r="P385" s="710">
        <f t="shared" si="624"/>
        <v>55</v>
      </c>
      <c r="Q385" s="710">
        <f t="shared" si="625"/>
        <v>55</v>
      </c>
      <c r="R385" s="710">
        <f t="shared" ref="R385:U385" si="1149">if(D385="","", if(R$275&gt;$E385,"",if(R$276&lt;$E385,"", if($D385=0,0, if($D385&lt;=$N$277,R$277,if($D385&lt;=$N$278,R$278,R$279))*if($O$267=$R$267,$S$267, $G385)))))</f>
        <v>55</v>
      </c>
      <c r="S385" s="711" t="str">
        <f t="shared" si="1149"/>
        <v/>
      </c>
      <c r="T385" s="710">
        <f t="shared" si="1149"/>
        <v>55</v>
      </c>
      <c r="U385" s="711" t="str">
        <f t="shared" si="1149"/>
        <v/>
      </c>
      <c r="W385" s="710">
        <f t="shared" si="627"/>
        <v>68</v>
      </c>
      <c r="X385" s="710">
        <f t="shared" ref="X385:AC385" si="1150">if(D385="","", if(P$275&gt;$E385,"",if(P$276&lt;$E385,"", if($D385=0,0, if($D385&lt;=$N$277,P$277,if($D385&lt;=$N$278,P$278,P$279))*if($O$267=$R$267,$V$267, $H385)))))</f>
        <v>34</v>
      </c>
      <c r="Y385" s="680" t="str">
        <f t="shared" si="1150"/>
        <v/>
      </c>
      <c r="Z385" s="710">
        <f t="shared" si="1150"/>
        <v>34</v>
      </c>
      <c r="AA385" s="680" t="str">
        <f t="shared" si="1150"/>
        <v/>
      </c>
      <c r="AB385" s="680" t="str">
        <f t="shared" si="1150"/>
        <v/>
      </c>
      <c r="AC385" s="680" t="str">
        <f t="shared" si="1150"/>
        <v/>
      </c>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49"/>
      <c r="BP385" s="446" t="s">
        <v>2</v>
      </c>
      <c r="BQ385" s="451"/>
      <c r="BR385" s="4"/>
      <c r="BS385" s="472" t="str">
        <f t="shared" ref="BS385:BT385" si="1151">I460</f>
        <v/>
      </c>
      <c r="BT385" s="454" t="str">
        <f t="shared" si="1151"/>
        <v/>
      </c>
      <c r="BU385" s="555">
        <f t="shared" ref="BU385:CI385" si="1152">O460</f>
        <v>110</v>
      </c>
      <c r="BV385" s="555">
        <f t="shared" si="1152"/>
        <v>55</v>
      </c>
      <c r="BW385" s="555">
        <f t="shared" si="1152"/>
        <v>55</v>
      </c>
      <c r="BX385" s="555">
        <f t="shared" si="1152"/>
        <v>55</v>
      </c>
      <c r="BY385" s="454" t="str">
        <f t="shared" si="1152"/>
        <v/>
      </c>
      <c r="BZ385" s="555">
        <f t="shared" si="1152"/>
        <v>55</v>
      </c>
      <c r="CA385" s="454" t="str">
        <f t="shared" si="1152"/>
        <v/>
      </c>
      <c r="CB385" s="454" t="str">
        <f t="shared" si="1152"/>
        <v/>
      </c>
      <c r="CC385" s="555">
        <f t="shared" si="1152"/>
        <v>68</v>
      </c>
      <c r="CD385" s="555">
        <f t="shared" si="1152"/>
        <v>34</v>
      </c>
      <c r="CE385" s="454" t="str">
        <f t="shared" si="1152"/>
        <v/>
      </c>
      <c r="CF385" s="555">
        <f t="shared" si="1152"/>
        <v>34</v>
      </c>
      <c r="CG385" s="454" t="str">
        <f t="shared" si="1152"/>
        <v/>
      </c>
      <c r="CH385" s="454" t="str">
        <f t="shared" si="1152"/>
        <v/>
      </c>
      <c r="CI385" s="454" t="str">
        <f t="shared" si="1152"/>
        <v/>
      </c>
      <c r="CJ385" s="2">
        <f t="shared" ref="CJ385:CK385" si="1153">D460</f>
        <v>1</v>
      </c>
      <c r="CK385" s="529" t="str">
        <f t="shared" si="1153"/>
        <v/>
      </c>
      <c r="CL385" s="556" t="str">
        <f t="shared" si="209"/>
        <v/>
      </c>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row>
    <row r="386" outlineLevel="2">
      <c r="A386" s="452"/>
      <c r="B386" s="719"/>
      <c r="D386" s="701">
        <f t="shared" si="510"/>
        <v>1</v>
      </c>
      <c r="E386" s="712" t="str">
        <f t="shared" si="501"/>
        <v/>
      </c>
      <c r="F386" s="703" t="str">
        <f t="shared" si="486"/>
        <v>189912</v>
      </c>
      <c r="G386" s="704" t="str">
        <f t="shared" si="487"/>
        <v/>
      </c>
      <c r="H386" s="690" t="str">
        <f t="shared" si="488"/>
        <v/>
      </c>
      <c r="I386" s="713" t="str">
        <f t="shared" si="489"/>
        <v/>
      </c>
      <c r="J386" s="714" t="str">
        <f t="shared" si="490"/>
        <v/>
      </c>
      <c r="K386" s="707">
        <f t="shared" ref="K386:N386" si="1154">if($F386="","",K$203/day(eomonth($E386,0)))</f>
        <v>0</v>
      </c>
      <c r="L386" s="707">
        <f t="shared" si="1154"/>
        <v>0</v>
      </c>
      <c r="M386" s="707">
        <f t="shared" si="1154"/>
        <v>0</v>
      </c>
      <c r="N386" s="707">
        <f t="shared" si="1154"/>
        <v>0</v>
      </c>
      <c r="O386" s="715">
        <f t="shared" si="623"/>
        <v>110</v>
      </c>
      <c r="P386" s="710">
        <f t="shared" si="624"/>
        <v>55</v>
      </c>
      <c r="Q386" s="710">
        <f t="shared" si="625"/>
        <v>55</v>
      </c>
      <c r="R386" s="710">
        <f t="shared" ref="R386:U386" si="1155">if(D386="","", if(R$275&gt;$E386,"",if(R$276&lt;$E386,"", if($D386=0,0, if($D386&lt;=$N$277,R$277,if($D386&lt;=$N$278,R$278,R$279))*if($O$267=$R$267,$S$267, $G386)))))</f>
        <v>55</v>
      </c>
      <c r="S386" s="711" t="str">
        <f t="shared" si="1155"/>
        <v/>
      </c>
      <c r="T386" s="710">
        <f t="shared" si="1155"/>
        <v>55</v>
      </c>
      <c r="U386" s="711" t="str">
        <f t="shared" si="1155"/>
        <v/>
      </c>
      <c r="W386" s="710">
        <f t="shared" si="627"/>
        <v>68</v>
      </c>
      <c r="X386" s="710">
        <f t="shared" ref="X386:AC386" si="1156">if(D386="","", if(P$275&gt;$E386,"",if(P$276&lt;$E386,"", if($D386=0,0, if($D386&lt;=$N$277,P$277,if($D386&lt;=$N$278,P$278,P$279))*if($O$267=$R$267,$V$267, $H386)))))</f>
        <v>34</v>
      </c>
      <c r="Y386" s="680" t="str">
        <f t="shared" si="1156"/>
        <v/>
      </c>
      <c r="Z386" s="710">
        <f t="shared" si="1156"/>
        <v>34</v>
      </c>
      <c r="AA386" s="680" t="str">
        <f t="shared" si="1156"/>
        <v/>
      </c>
      <c r="AB386" s="680" t="str">
        <f t="shared" si="1156"/>
        <v/>
      </c>
      <c r="AC386" s="680" t="str">
        <f t="shared" si="1156"/>
        <v/>
      </c>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49"/>
      <c r="BP386" s="446" t="s">
        <v>2</v>
      </c>
      <c r="BQ386" s="451"/>
      <c r="BR386" s="4"/>
      <c r="BS386" s="472" t="str">
        <f t="shared" ref="BS386:BT386" si="1157">I461</f>
        <v/>
      </c>
      <c r="BT386" s="454" t="str">
        <f t="shared" si="1157"/>
        <v/>
      </c>
      <c r="BU386" s="555">
        <f t="shared" ref="BU386:CI386" si="1158">O461</f>
        <v>110</v>
      </c>
      <c r="BV386" s="555">
        <f t="shared" si="1158"/>
        <v>55</v>
      </c>
      <c r="BW386" s="555">
        <f t="shared" si="1158"/>
        <v>55</v>
      </c>
      <c r="BX386" s="555">
        <f t="shared" si="1158"/>
        <v>55</v>
      </c>
      <c r="BY386" s="454" t="str">
        <f t="shared" si="1158"/>
        <v/>
      </c>
      <c r="BZ386" s="555">
        <f t="shared" si="1158"/>
        <v>55</v>
      </c>
      <c r="CA386" s="454" t="str">
        <f t="shared" si="1158"/>
        <v/>
      </c>
      <c r="CB386" s="454" t="str">
        <f t="shared" si="1158"/>
        <v/>
      </c>
      <c r="CC386" s="555">
        <f t="shared" si="1158"/>
        <v>68</v>
      </c>
      <c r="CD386" s="555">
        <f t="shared" si="1158"/>
        <v>34</v>
      </c>
      <c r="CE386" s="454" t="str">
        <f t="shared" si="1158"/>
        <v/>
      </c>
      <c r="CF386" s="555">
        <f t="shared" si="1158"/>
        <v>34</v>
      </c>
      <c r="CG386" s="454" t="str">
        <f t="shared" si="1158"/>
        <v/>
      </c>
      <c r="CH386" s="454" t="str">
        <f t="shared" si="1158"/>
        <v/>
      </c>
      <c r="CI386" s="454" t="str">
        <f t="shared" si="1158"/>
        <v/>
      </c>
      <c r="CJ386" s="2">
        <f t="shared" ref="CJ386:CK386" si="1159">D461</f>
        <v>1</v>
      </c>
      <c r="CK386" s="529" t="str">
        <f t="shared" si="1159"/>
        <v/>
      </c>
      <c r="CL386" s="556" t="str">
        <f t="shared" si="209"/>
        <v/>
      </c>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row>
    <row r="387" outlineLevel="2">
      <c r="A387" s="452"/>
      <c r="B387" s="719"/>
      <c r="D387" s="701">
        <f t="shared" si="510"/>
        <v>1</v>
      </c>
      <c r="E387" s="712" t="str">
        <f t="shared" si="501"/>
        <v/>
      </c>
      <c r="F387" s="703" t="str">
        <f t="shared" si="486"/>
        <v>189912</v>
      </c>
      <c r="G387" s="704" t="str">
        <f t="shared" si="487"/>
        <v/>
      </c>
      <c r="H387" s="690" t="str">
        <f t="shared" si="488"/>
        <v/>
      </c>
      <c r="I387" s="713" t="str">
        <f t="shared" si="489"/>
        <v/>
      </c>
      <c r="J387" s="714" t="str">
        <f t="shared" si="490"/>
        <v/>
      </c>
      <c r="K387" s="707">
        <f t="shared" ref="K387:N387" si="1160">if($F387="","",K$203/day(eomonth($E387,0)))</f>
        <v>0</v>
      </c>
      <c r="L387" s="707">
        <f t="shared" si="1160"/>
        <v>0</v>
      </c>
      <c r="M387" s="707">
        <f t="shared" si="1160"/>
        <v>0</v>
      </c>
      <c r="N387" s="707">
        <f t="shared" si="1160"/>
        <v>0</v>
      </c>
      <c r="O387" s="715">
        <f t="shared" si="623"/>
        <v>110</v>
      </c>
      <c r="P387" s="710">
        <f t="shared" si="624"/>
        <v>55</v>
      </c>
      <c r="Q387" s="710">
        <f t="shared" si="625"/>
        <v>55</v>
      </c>
      <c r="R387" s="710">
        <f t="shared" ref="R387:U387" si="1161">if(D387="","", if(R$275&gt;$E387,"",if(R$276&lt;$E387,"", if($D387=0,0, if($D387&lt;=$N$277,R$277,if($D387&lt;=$N$278,R$278,R$279))*if($O$267=$R$267,$S$267, $G387)))))</f>
        <v>55</v>
      </c>
      <c r="S387" s="711" t="str">
        <f t="shared" si="1161"/>
        <v/>
      </c>
      <c r="T387" s="710">
        <f t="shared" si="1161"/>
        <v>55</v>
      </c>
      <c r="U387" s="711" t="str">
        <f t="shared" si="1161"/>
        <v/>
      </c>
      <c r="W387" s="710">
        <f t="shared" si="627"/>
        <v>68</v>
      </c>
      <c r="X387" s="710">
        <f t="shared" ref="X387:AC387" si="1162">if(D387="","", if(P$275&gt;$E387,"",if(P$276&lt;$E387,"", if($D387=0,0, if($D387&lt;=$N$277,P$277,if($D387&lt;=$N$278,P$278,P$279))*if($O$267=$R$267,$V$267, $H387)))))</f>
        <v>34</v>
      </c>
      <c r="Y387" s="680" t="str">
        <f t="shared" si="1162"/>
        <v/>
      </c>
      <c r="Z387" s="710">
        <f t="shared" si="1162"/>
        <v>34</v>
      </c>
      <c r="AA387" s="680" t="str">
        <f t="shared" si="1162"/>
        <v/>
      </c>
      <c r="AB387" s="680" t="str">
        <f t="shared" si="1162"/>
        <v/>
      </c>
      <c r="AC387" s="680" t="str">
        <f t="shared" si="1162"/>
        <v/>
      </c>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49"/>
      <c r="BP387" s="446" t="s">
        <v>2</v>
      </c>
      <c r="BQ387" s="451"/>
      <c r="BR387" s="4"/>
      <c r="BS387" s="472" t="str">
        <f t="shared" ref="BS387:BT387" si="1163">I462</f>
        <v/>
      </c>
      <c r="BT387" s="454" t="str">
        <f t="shared" si="1163"/>
        <v/>
      </c>
      <c r="BU387" s="555">
        <f t="shared" ref="BU387:CI387" si="1164">O462</f>
        <v>110</v>
      </c>
      <c r="BV387" s="555">
        <f t="shared" si="1164"/>
        <v>55</v>
      </c>
      <c r="BW387" s="555">
        <f t="shared" si="1164"/>
        <v>55</v>
      </c>
      <c r="BX387" s="555">
        <f t="shared" si="1164"/>
        <v>55</v>
      </c>
      <c r="BY387" s="454" t="str">
        <f t="shared" si="1164"/>
        <v/>
      </c>
      <c r="BZ387" s="555">
        <f t="shared" si="1164"/>
        <v>55</v>
      </c>
      <c r="CA387" s="454" t="str">
        <f t="shared" si="1164"/>
        <v/>
      </c>
      <c r="CB387" s="454" t="str">
        <f t="shared" si="1164"/>
        <v/>
      </c>
      <c r="CC387" s="555">
        <f t="shared" si="1164"/>
        <v>68</v>
      </c>
      <c r="CD387" s="555">
        <f t="shared" si="1164"/>
        <v>34</v>
      </c>
      <c r="CE387" s="454" t="str">
        <f t="shared" si="1164"/>
        <v/>
      </c>
      <c r="CF387" s="555">
        <f t="shared" si="1164"/>
        <v>34</v>
      </c>
      <c r="CG387" s="454" t="str">
        <f t="shared" si="1164"/>
        <v/>
      </c>
      <c r="CH387" s="454" t="str">
        <f t="shared" si="1164"/>
        <v/>
      </c>
      <c r="CI387" s="454" t="str">
        <f t="shared" si="1164"/>
        <v/>
      </c>
      <c r="CJ387" s="2">
        <f t="shared" ref="CJ387:CK387" si="1165">D462</f>
        <v>1</v>
      </c>
      <c r="CK387" s="529" t="str">
        <f t="shared" si="1165"/>
        <v/>
      </c>
      <c r="CL387" s="556" t="str">
        <f t="shared" si="209"/>
        <v/>
      </c>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row>
    <row r="388" outlineLevel="2">
      <c r="A388" s="452"/>
      <c r="B388" s="719"/>
      <c r="D388" s="701">
        <f t="shared" si="510"/>
        <v>1</v>
      </c>
      <c r="E388" s="712" t="str">
        <f t="shared" si="501"/>
        <v/>
      </c>
      <c r="F388" s="703" t="str">
        <f t="shared" si="486"/>
        <v>189912</v>
      </c>
      <c r="G388" s="704" t="str">
        <f t="shared" si="487"/>
        <v/>
      </c>
      <c r="H388" s="690" t="str">
        <f t="shared" si="488"/>
        <v/>
      </c>
      <c r="I388" s="713" t="str">
        <f t="shared" si="489"/>
        <v/>
      </c>
      <c r="J388" s="714" t="str">
        <f t="shared" si="490"/>
        <v/>
      </c>
      <c r="K388" s="707">
        <f t="shared" ref="K388:N388" si="1166">if($F388="","",K$203/day(eomonth($E388,0)))</f>
        <v>0</v>
      </c>
      <c r="L388" s="707">
        <f t="shared" si="1166"/>
        <v>0</v>
      </c>
      <c r="M388" s="707">
        <f t="shared" si="1166"/>
        <v>0</v>
      </c>
      <c r="N388" s="707">
        <f t="shared" si="1166"/>
        <v>0</v>
      </c>
      <c r="O388" s="715">
        <f t="shared" si="623"/>
        <v>110</v>
      </c>
      <c r="P388" s="710">
        <f t="shared" si="624"/>
        <v>55</v>
      </c>
      <c r="Q388" s="710">
        <f t="shared" si="625"/>
        <v>55</v>
      </c>
      <c r="R388" s="710">
        <f t="shared" ref="R388:U388" si="1167">if(D388="","", if(R$275&gt;$E388,"",if(R$276&lt;$E388,"", if($D388=0,0, if($D388&lt;=$N$277,R$277,if($D388&lt;=$N$278,R$278,R$279))*if($O$267=$R$267,$S$267, $G388)))))</f>
        <v>55</v>
      </c>
      <c r="S388" s="711" t="str">
        <f t="shared" si="1167"/>
        <v/>
      </c>
      <c r="T388" s="710">
        <f t="shared" si="1167"/>
        <v>55</v>
      </c>
      <c r="U388" s="711" t="str">
        <f t="shared" si="1167"/>
        <v/>
      </c>
      <c r="W388" s="710">
        <f t="shared" si="627"/>
        <v>68</v>
      </c>
      <c r="X388" s="710">
        <f t="shared" ref="X388:AC388" si="1168">if(D388="","", if(P$275&gt;$E388,"",if(P$276&lt;$E388,"", if($D388=0,0, if($D388&lt;=$N$277,P$277,if($D388&lt;=$N$278,P$278,P$279))*if($O$267=$R$267,$V$267, $H388)))))</f>
        <v>34</v>
      </c>
      <c r="Y388" s="680" t="str">
        <f t="shared" si="1168"/>
        <v/>
      </c>
      <c r="Z388" s="710">
        <f t="shared" si="1168"/>
        <v>34</v>
      </c>
      <c r="AA388" s="680" t="str">
        <f t="shared" si="1168"/>
        <v/>
      </c>
      <c r="AB388" s="680" t="str">
        <f t="shared" si="1168"/>
        <v/>
      </c>
      <c r="AC388" s="680" t="str">
        <f t="shared" si="1168"/>
        <v/>
      </c>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49"/>
      <c r="BP388" s="446" t="s">
        <v>2</v>
      </c>
      <c r="BQ388" s="451"/>
      <c r="BR388" s="4"/>
      <c r="BS388" s="472" t="str">
        <f t="shared" ref="BS388:BT388" si="1169">I463</f>
        <v/>
      </c>
      <c r="BT388" s="454" t="str">
        <f t="shared" si="1169"/>
        <v/>
      </c>
      <c r="BU388" s="555">
        <f t="shared" ref="BU388:CI388" si="1170">O463</f>
        <v>110</v>
      </c>
      <c r="BV388" s="555">
        <f t="shared" si="1170"/>
        <v>55</v>
      </c>
      <c r="BW388" s="555">
        <f t="shared" si="1170"/>
        <v>55</v>
      </c>
      <c r="BX388" s="555">
        <f t="shared" si="1170"/>
        <v>55</v>
      </c>
      <c r="BY388" s="454" t="str">
        <f t="shared" si="1170"/>
        <v/>
      </c>
      <c r="BZ388" s="555">
        <f t="shared" si="1170"/>
        <v>55</v>
      </c>
      <c r="CA388" s="454" t="str">
        <f t="shared" si="1170"/>
        <v/>
      </c>
      <c r="CB388" s="454" t="str">
        <f t="shared" si="1170"/>
        <v/>
      </c>
      <c r="CC388" s="555">
        <f t="shared" si="1170"/>
        <v>68</v>
      </c>
      <c r="CD388" s="555">
        <f t="shared" si="1170"/>
        <v>34</v>
      </c>
      <c r="CE388" s="454" t="str">
        <f t="shared" si="1170"/>
        <v/>
      </c>
      <c r="CF388" s="555">
        <f t="shared" si="1170"/>
        <v>34</v>
      </c>
      <c r="CG388" s="454" t="str">
        <f t="shared" si="1170"/>
        <v/>
      </c>
      <c r="CH388" s="454" t="str">
        <f t="shared" si="1170"/>
        <v/>
      </c>
      <c r="CI388" s="454" t="str">
        <f t="shared" si="1170"/>
        <v/>
      </c>
      <c r="CJ388" s="2">
        <f t="shared" ref="CJ388:CK388" si="1171">D463</f>
        <v>1</v>
      </c>
      <c r="CK388" s="529" t="str">
        <f t="shared" si="1171"/>
        <v/>
      </c>
      <c r="CL388" s="556" t="str">
        <f t="shared" si="209"/>
        <v/>
      </c>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row>
    <row r="389" outlineLevel="2">
      <c r="A389" s="452"/>
      <c r="B389" s="719"/>
      <c r="D389" s="701">
        <f t="shared" si="510"/>
        <v>1</v>
      </c>
      <c r="E389" s="712" t="str">
        <f t="shared" si="501"/>
        <v/>
      </c>
      <c r="F389" s="703" t="str">
        <f t="shared" si="486"/>
        <v>189912</v>
      </c>
      <c r="G389" s="704" t="str">
        <f t="shared" si="487"/>
        <v/>
      </c>
      <c r="H389" s="690" t="str">
        <f t="shared" si="488"/>
        <v/>
      </c>
      <c r="I389" s="713" t="str">
        <f t="shared" si="489"/>
        <v/>
      </c>
      <c r="J389" s="714" t="str">
        <f t="shared" si="490"/>
        <v/>
      </c>
      <c r="K389" s="707">
        <f t="shared" ref="K389:N389" si="1172">if($F389="","",K$203/day(eomonth($E389,0)))</f>
        <v>0</v>
      </c>
      <c r="L389" s="707">
        <f t="shared" si="1172"/>
        <v>0</v>
      </c>
      <c r="M389" s="707">
        <f t="shared" si="1172"/>
        <v>0</v>
      </c>
      <c r="N389" s="707">
        <f t="shared" si="1172"/>
        <v>0</v>
      </c>
      <c r="O389" s="715">
        <f t="shared" si="623"/>
        <v>110</v>
      </c>
      <c r="P389" s="710">
        <f t="shared" si="624"/>
        <v>55</v>
      </c>
      <c r="Q389" s="710">
        <f t="shared" si="625"/>
        <v>55</v>
      </c>
      <c r="R389" s="710">
        <f t="shared" ref="R389:U389" si="1173">if(D389="","", if(R$275&gt;$E389,"",if(R$276&lt;$E389,"", if($D389=0,0, if($D389&lt;=$N$277,R$277,if($D389&lt;=$N$278,R$278,R$279))*if($O$267=$R$267,$S$267, $G389)))))</f>
        <v>55</v>
      </c>
      <c r="S389" s="711" t="str">
        <f t="shared" si="1173"/>
        <v/>
      </c>
      <c r="T389" s="710">
        <f t="shared" si="1173"/>
        <v>55</v>
      </c>
      <c r="U389" s="711" t="str">
        <f t="shared" si="1173"/>
        <v/>
      </c>
      <c r="W389" s="710">
        <f t="shared" si="627"/>
        <v>68</v>
      </c>
      <c r="X389" s="710">
        <f t="shared" ref="X389:AC389" si="1174">if(D389="","", if(P$275&gt;$E389,"",if(P$276&lt;$E389,"", if($D389=0,0, if($D389&lt;=$N$277,P$277,if($D389&lt;=$N$278,P$278,P$279))*if($O$267=$R$267,$V$267, $H389)))))</f>
        <v>34</v>
      </c>
      <c r="Y389" s="680" t="str">
        <f t="shared" si="1174"/>
        <v/>
      </c>
      <c r="Z389" s="710">
        <f t="shared" si="1174"/>
        <v>34</v>
      </c>
      <c r="AA389" s="680" t="str">
        <f t="shared" si="1174"/>
        <v/>
      </c>
      <c r="AB389" s="680" t="str">
        <f t="shared" si="1174"/>
        <v/>
      </c>
      <c r="AC389" s="680" t="str">
        <f t="shared" si="1174"/>
        <v/>
      </c>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49"/>
      <c r="BP389" s="446" t="s">
        <v>2</v>
      </c>
      <c r="BQ389" s="451"/>
      <c r="BR389" s="4"/>
      <c r="BS389" s="472" t="str">
        <f t="shared" ref="BS389:BT389" si="1175">I464</f>
        <v/>
      </c>
      <c r="BT389" s="454" t="str">
        <f t="shared" si="1175"/>
        <v/>
      </c>
      <c r="BU389" s="555">
        <f t="shared" ref="BU389:CI389" si="1176">O464</f>
        <v>110</v>
      </c>
      <c r="BV389" s="555">
        <f t="shared" si="1176"/>
        <v>55</v>
      </c>
      <c r="BW389" s="555">
        <f t="shared" si="1176"/>
        <v>55</v>
      </c>
      <c r="BX389" s="555">
        <f t="shared" si="1176"/>
        <v>55</v>
      </c>
      <c r="BY389" s="454" t="str">
        <f t="shared" si="1176"/>
        <v/>
      </c>
      <c r="BZ389" s="555">
        <f t="shared" si="1176"/>
        <v>55</v>
      </c>
      <c r="CA389" s="454" t="str">
        <f t="shared" si="1176"/>
        <v/>
      </c>
      <c r="CB389" s="454" t="str">
        <f t="shared" si="1176"/>
        <v/>
      </c>
      <c r="CC389" s="555">
        <f t="shared" si="1176"/>
        <v>68</v>
      </c>
      <c r="CD389" s="555">
        <f t="shared" si="1176"/>
        <v>34</v>
      </c>
      <c r="CE389" s="454" t="str">
        <f t="shared" si="1176"/>
        <v/>
      </c>
      <c r="CF389" s="555">
        <f t="shared" si="1176"/>
        <v>34</v>
      </c>
      <c r="CG389" s="454" t="str">
        <f t="shared" si="1176"/>
        <v/>
      </c>
      <c r="CH389" s="454" t="str">
        <f t="shared" si="1176"/>
        <v/>
      </c>
      <c r="CI389" s="454" t="str">
        <f t="shared" si="1176"/>
        <v/>
      </c>
      <c r="CJ389" s="2">
        <f t="shared" ref="CJ389:CK389" si="1177">D464</f>
        <v>1</v>
      </c>
      <c r="CK389" s="529" t="str">
        <f t="shared" si="1177"/>
        <v/>
      </c>
      <c r="CL389" s="556" t="str">
        <f t="shared" si="209"/>
        <v/>
      </c>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row>
    <row r="390" outlineLevel="2">
      <c r="A390" s="452"/>
      <c r="B390" s="719"/>
      <c r="D390" s="701">
        <f t="shared" si="510"/>
        <v>1</v>
      </c>
      <c r="E390" s="712" t="str">
        <f t="shared" si="501"/>
        <v/>
      </c>
      <c r="F390" s="703" t="str">
        <f t="shared" si="486"/>
        <v>189912</v>
      </c>
      <c r="G390" s="704" t="str">
        <f t="shared" si="487"/>
        <v/>
      </c>
      <c r="H390" s="690" t="str">
        <f t="shared" si="488"/>
        <v/>
      </c>
      <c r="I390" s="713" t="str">
        <f t="shared" si="489"/>
        <v/>
      </c>
      <c r="J390" s="714" t="str">
        <f t="shared" si="490"/>
        <v/>
      </c>
      <c r="K390" s="707">
        <f t="shared" ref="K390:N390" si="1178">if($F390="","",K$203/day(eomonth($E390,0)))</f>
        <v>0</v>
      </c>
      <c r="L390" s="707">
        <f t="shared" si="1178"/>
        <v>0</v>
      </c>
      <c r="M390" s="707">
        <f t="shared" si="1178"/>
        <v>0</v>
      </c>
      <c r="N390" s="707">
        <f t="shared" si="1178"/>
        <v>0</v>
      </c>
      <c r="O390" s="715">
        <f t="shared" si="623"/>
        <v>110</v>
      </c>
      <c r="P390" s="710">
        <f t="shared" si="624"/>
        <v>55</v>
      </c>
      <c r="Q390" s="710">
        <f t="shared" si="625"/>
        <v>55</v>
      </c>
      <c r="R390" s="710">
        <f t="shared" ref="R390:U390" si="1179">if(D390="","", if(R$275&gt;$E390,"",if(R$276&lt;$E390,"", if($D390=0,0, if($D390&lt;=$N$277,R$277,if($D390&lt;=$N$278,R$278,R$279))*if($O$267=$R$267,$S$267, $G390)))))</f>
        <v>55</v>
      </c>
      <c r="S390" s="711" t="str">
        <f t="shared" si="1179"/>
        <v/>
      </c>
      <c r="T390" s="710">
        <f t="shared" si="1179"/>
        <v>55</v>
      </c>
      <c r="U390" s="711" t="str">
        <f t="shared" si="1179"/>
        <v/>
      </c>
      <c r="W390" s="710">
        <f t="shared" si="627"/>
        <v>68</v>
      </c>
      <c r="X390" s="710">
        <f t="shared" ref="X390:AC390" si="1180">if(D390="","", if(P$275&gt;$E390,"",if(P$276&lt;$E390,"", if($D390=0,0, if($D390&lt;=$N$277,P$277,if($D390&lt;=$N$278,P$278,P$279))*if($O$267=$R$267,$V$267, $H390)))))</f>
        <v>34</v>
      </c>
      <c r="Y390" s="680" t="str">
        <f t="shared" si="1180"/>
        <v/>
      </c>
      <c r="Z390" s="710">
        <f t="shared" si="1180"/>
        <v>34</v>
      </c>
      <c r="AA390" s="680" t="str">
        <f t="shared" si="1180"/>
        <v/>
      </c>
      <c r="AB390" s="680" t="str">
        <f t="shared" si="1180"/>
        <v/>
      </c>
      <c r="AC390" s="680" t="str">
        <f t="shared" si="1180"/>
        <v/>
      </c>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49"/>
      <c r="BP390" s="446" t="s">
        <v>2</v>
      </c>
      <c r="BQ390" s="451"/>
      <c r="BR390" s="4"/>
      <c r="BS390" s="472" t="str">
        <f t="shared" ref="BS390:BT390" si="1181">I465</f>
        <v/>
      </c>
      <c r="BT390" s="454" t="str">
        <f t="shared" si="1181"/>
        <v/>
      </c>
      <c r="BU390" s="555">
        <f t="shared" ref="BU390:CI390" si="1182">O465</f>
        <v>110</v>
      </c>
      <c r="BV390" s="555">
        <f t="shared" si="1182"/>
        <v>55</v>
      </c>
      <c r="BW390" s="555">
        <f t="shared" si="1182"/>
        <v>55</v>
      </c>
      <c r="BX390" s="555">
        <f t="shared" si="1182"/>
        <v>55</v>
      </c>
      <c r="BY390" s="454" t="str">
        <f t="shared" si="1182"/>
        <v/>
      </c>
      <c r="BZ390" s="555">
        <f t="shared" si="1182"/>
        <v>55</v>
      </c>
      <c r="CA390" s="454" t="str">
        <f t="shared" si="1182"/>
        <v/>
      </c>
      <c r="CB390" s="454" t="str">
        <f t="shared" si="1182"/>
        <v/>
      </c>
      <c r="CC390" s="555">
        <f t="shared" si="1182"/>
        <v>68</v>
      </c>
      <c r="CD390" s="555">
        <f t="shared" si="1182"/>
        <v>34</v>
      </c>
      <c r="CE390" s="454" t="str">
        <f t="shared" si="1182"/>
        <v/>
      </c>
      <c r="CF390" s="555">
        <f t="shared" si="1182"/>
        <v>34</v>
      </c>
      <c r="CG390" s="454" t="str">
        <f t="shared" si="1182"/>
        <v/>
      </c>
      <c r="CH390" s="454" t="str">
        <f t="shared" si="1182"/>
        <v/>
      </c>
      <c r="CI390" s="454" t="str">
        <f t="shared" si="1182"/>
        <v/>
      </c>
      <c r="CJ390" s="2">
        <f t="shared" ref="CJ390:CK390" si="1183">D465</f>
        <v>1</v>
      </c>
      <c r="CK390" s="529" t="str">
        <f t="shared" si="1183"/>
        <v/>
      </c>
      <c r="CL390" s="556" t="str">
        <f t="shared" si="209"/>
        <v/>
      </c>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row>
    <row r="391" outlineLevel="2">
      <c r="A391" s="452"/>
      <c r="B391" s="719"/>
      <c r="D391" s="701">
        <f t="shared" si="510"/>
        <v>1</v>
      </c>
      <c r="E391" s="712" t="str">
        <f t="shared" si="501"/>
        <v/>
      </c>
      <c r="F391" s="703" t="str">
        <f t="shared" si="486"/>
        <v>189912</v>
      </c>
      <c r="G391" s="704" t="str">
        <f t="shared" si="487"/>
        <v/>
      </c>
      <c r="H391" s="690" t="str">
        <f t="shared" si="488"/>
        <v/>
      </c>
      <c r="I391" s="713" t="str">
        <f t="shared" si="489"/>
        <v/>
      </c>
      <c r="J391" s="714" t="str">
        <f t="shared" si="490"/>
        <v/>
      </c>
      <c r="K391" s="707">
        <f t="shared" ref="K391:N391" si="1184">if($F391="","",K$203/day(eomonth($E391,0)))</f>
        <v>0</v>
      </c>
      <c r="L391" s="707">
        <f t="shared" si="1184"/>
        <v>0</v>
      </c>
      <c r="M391" s="707">
        <f t="shared" si="1184"/>
        <v>0</v>
      </c>
      <c r="N391" s="707">
        <f t="shared" si="1184"/>
        <v>0</v>
      </c>
      <c r="O391" s="715">
        <f t="shared" si="623"/>
        <v>110</v>
      </c>
      <c r="P391" s="710">
        <f t="shared" si="624"/>
        <v>55</v>
      </c>
      <c r="Q391" s="710">
        <f t="shared" si="625"/>
        <v>55</v>
      </c>
      <c r="R391" s="710">
        <f t="shared" ref="R391:U391" si="1185">if(D391="","", if(R$275&gt;$E391,"",if(R$276&lt;$E391,"", if($D391=0,0, if($D391&lt;=$N$277,R$277,if($D391&lt;=$N$278,R$278,R$279))*if($O$267=$R$267,$S$267, $G391)))))</f>
        <v>55</v>
      </c>
      <c r="S391" s="711" t="str">
        <f t="shared" si="1185"/>
        <v/>
      </c>
      <c r="T391" s="710">
        <f t="shared" si="1185"/>
        <v>55</v>
      </c>
      <c r="U391" s="711" t="str">
        <f t="shared" si="1185"/>
        <v/>
      </c>
      <c r="W391" s="710">
        <f t="shared" si="627"/>
        <v>68</v>
      </c>
      <c r="X391" s="710">
        <f t="shared" ref="X391:AC391" si="1186">if(D391="","", if(P$275&gt;$E391,"",if(P$276&lt;$E391,"", if($D391=0,0, if($D391&lt;=$N$277,P$277,if($D391&lt;=$N$278,P$278,P$279))*if($O$267=$R$267,$V$267, $H391)))))</f>
        <v>34</v>
      </c>
      <c r="Y391" s="680" t="str">
        <f t="shared" si="1186"/>
        <v/>
      </c>
      <c r="Z391" s="710">
        <f t="shared" si="1186"/>
        <v>34</v>
      </c>
      <c r="AA391" s="680" t="str">
        <f t="shared" si="1186"/>
        <v/>
      </c>
      <c r="AB391" s="680" t="str">
        <f t="shared" si="1186"/>
        <v/>
      </c>
      <c r="AC391" s="680" t="str">
        <f t="shared" si="1186"/>
        <v/>
      </c>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49"/>
      <c r="BP391" s="446" t="s">
        <v>2</v>
      </c>
      <c r="BQ391" s="451"/>
      <c r="BR391" s="4"/>
      <c r="BS391" s="472" t="str">
        <f t="shared" ref="BS391:BT391" si="1187">I466</f>
        <v/>
      </c>
      <c r="BT391" s="454" t="str">
        <f t="shared" si="1187"/>
        <v/>
      </c>
      <c r="BU391" s="555">
        <f t="shared" ref="BU391:CI391" si="1188">O466</f>
        <v>110</v>
      </c>
      <c r="BV391" s="555">
        <f t="shared" si="1188"/>
        <v>55</v>
      </c>
      <c r="BW391" s="555">
        <f t="shared" si="1188"/>
        <v>55</v>
      </c>
      <c r="BX391" s="555">
        <f t="shared" si="1188"/>
        <v>55</v>
      </c>
      <c r="BY391" s="454" t="str">
        <f t="shared" si="1188"/>
        <v/>
      </c>
      <c r="BZ391" s="555">
        <f t="shared" si="1188"/>
        <v>55</v>
      </c>
      <c r="CA391" s="454" t="str">
        <f t="shared" si="1188"/>
        <v/>
      </c>
      <c r="CB391" s="454" t="str">
        <f t="shared" si="1188"/>
        <v/>
      </c>
      <c r="CC391" s="555">
        <f t="shared" si="1188"/>
        <v>68</v>
      </c>
      <c r="CD391" s="555">
        <f t="shared" si="1188"/>
        <v>34</v>
      </c>
      <c r="CE391" s="454" t="str">
        <f t="shared" si="1188"/>
        <v/>
      </c>
      <c r="CF391" s="555">
        <f t="shared" si="1188"/>
        <v>34</v>
      </c>
      <c r="CG391" s="454" t="str">
        <f t="shared" si="1188"/>
        <v/>
      </c>
      <c r="CH391" s="454" t="str">
        <f t="shared" si="1188"/>
        <v/>
      </c>
      <c r="CI391" s="454" t="str">
        <f t="shared" si="1188"/>
        <v/>
      </c>
      <c r="CJ391" s="2">
        <f t="shared" ref="CJ391:CK391" si="1189">D466</f>
        <v>1</v>
      </c>
      <c r="CK391" s="529" t="str">
        <f t="shared" si="1189"/>
        <v/>
      </c>
      <c r="CL391" s="556" t="str">
        <f t="shared" si="209"/>
        <v/>
      </c>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row>
    <row r="392" outlineLevel="2">
      <c r="A392" s="452"/>
      <c r="B392" s="719"/>
      <c r="D392" s="701">
        <f t="shared" si="510"/>
        <v>1</v>
      </c>
      <c r="E392" s="712" t="str">
        <f t="shared" si="501"/>
        <v/>
      </c>
      <c r="F392" s="703" t="str">
        <f t="shared" si="486"/>
        <v>189912</v>
      </c>
      <c r="G392" s="704" t="str">
        <f t="shared" si="487"/>
        <v/>
      </c>
      <c r="H392" s="690" t="str">
        <f t="shared" si="488"/>
        <v/>
      </c>
      <c r="I392" s="713" t="str">
        <f t="shared" si="489"/>
        <v/>
      </c>
      <c r="J392" s="714" t="str">
        <f t="shared" si="490"/>
        <v/>
      </c>
      <c r="K392" s="707">
        <f t="shared" ref="K392:N392" si="1190">if($F392="","",K$203/day(eomonth($E392,0)))</f>
        <v>0</v>
      </c>
      <c r="L392" s="707">
        <f t="shared" si="1190"/>
        <v>0</v>
      </c>
      <c r="M392" s="707">
        <f t="shared" si="1190"/>
        <v>0</v>
      </c>
      <c r="N392" s="707">
        <f t="shared" si="1190"/>
        <v>0</v>
      </c>
      <c r="O392" s="715">
        <f t="shared" si="623"/>
        <v>110</v>
      </c>
      <c r="P392" s="710">
        <f t="shared" si="624"/>
        <v>55</v>
      </c>
      <c r="Q392" s="710">
        <f t="shared" si="625"/>
        <v>55</v>
      </c>
      <c r="R392" s="710">
        <f t="shared" ref="R392:U392" si="1191">if(D392="","", if(R$275&gt;$E392,"",if(R$276&lt;$E392,"", if($D392=0,0, if($D392&lt;=$N$277,R$277,if($D392&lt;=$N$278,R$278,R$279))*if($O$267=$R$267,$S$267, $G392)))))</f>
        <v>55</v>
      </c>
      <c r="S392" s="711" t="str">
        <f t="shared" si="1191"/>
        <v/>
      </c>
      <c r="T392" s="710">
        <f t="shared" si="1191"/>
        <v>55</v>
      </c>
      <c r="U392" s="711" t="str">
        <f t="shared" si="1191"/>
        <v/>
      </c>
      <c r="W392" s="710">
        <f t="shared" si="627"/>
        <v>68</v>
      </c>
      <c r="X392" s="710">
        <f t="shared" ref="X392:AC392" si="1192">if(D392="","", if(P$275&gt;$E392,"",if(P$276&lt;$E392,"", if($D392=0,0, if($D392&lt;=$N$277,P$277,if($D392&lt;=$N$278,P$278,P$279))*if($O$267=$R$267,$V$267, $H392)))))</f>
        <v>34</v>
      </c>
      <c r="Y392" s="680" t="str">
        <f t="shared" si="1192"/>
        <v/>
      </c>
      <c r="Z392" s="710">
        <f t="shared" si="1192"/>
        <v>34</v>
      </c>
      <c r="AA392" s="680" t="str">
        <f t="shared" si="1192"/>
        <v/>
      </c>
      <c r="AB392" s="680" t="str">
        <f t="shared" si="1192"/>
        <v/>
      </c>
      <c r="AC392" s="680" t="str">
        <f t="shared" si="1192"/>
        <v/>
      </c>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49"/>
      <c r="BP392" s="446" t="s">
        <v>2</v>
      </c>
      <c r="BQ392" s="451"/>
      <c r="BR392" s="4"/>
      <c r="BS392" s="472" t="str">
        <f t="shared" ref="BS392:BT392" si="1193">I467</f>
        <v/>
      </c>
      <c r="BT392" s="454" t="str">
        <f t="shared" si="1193"/>
        <v/>
      </c>
      <c r="BU392" s="555">
        <f t="shared" ref="BU392:CI392" si="1194">O467</f>
        <v>110</v>
      </c>
      <c r="BV392" s="555">
        <f t="shared" si="1194"/>
        <v>55</v>
      </c>
      <c r="BW392" s="555">
        <f t="shared" si="1194"/>
        <v>55</v>
      </c>
      <c r="BX392" s="555">
        <f t="shared" si="1194"/>
        <v>55</v>
      </c>
      <c r="BY392" s="454" t="str">
        <f t="shared" si="1194"/>
        <v/>
      </c>
      <c r="BZ392" s="555">
        <f t="shared" si="1194"/>
        <v>55</v>
      </c>
      <c r="CA392" s="454" t="str">
        <f t="shared" si="1194"/>
        <v/>
      </c>
      <c r="CB392" s="454" t="str">
        <f t="shared" si="1194"/>
        <v/>
      </c>
      <c r="CC392" s="555">
        <f t="shared" si="1194"/>
        <v>68</v>
      </c>
      <c r="CD392" s="555">
        <f t="shared" si="1194"/>
        <v>34</v>
      </c>
      <c r="CE392" s="454" t="str">
        <f t="shared" si="1194"/>
        <v/>
      </c>
      <c r="CF392" s="555">
        <f t="shared" si="1194"/>
        <v>34</v>
      </c>
      <c r="CG392" s="454" t="str">
        <f t="shared" si="1194"/>
        <v/>
      </c>
      <c r="CH392" s="454" t="str">
        <f t="shared" si="1194"/>
        <v/>
      </c>
      <c r="CI392" s="454" t="str">
        <f t="shared" si="1194"/>
        <v/>
      </c>
      <c r="CJ392" s="2">
        <f t="shared" ref="CJ392:CK392" si="1195">D467</f>
        <v>1</v>
      </c>
      <c r="CK392" s="529" t="str">
        <f t="shared" si="1195"/>
        <v/>
      </c>
      <c r="CL392" s="556" t="str">
        <f t="shared" si="209"/>
        <v/>
      </c>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row>
    <row r="393" outlineLevel="2">
      <c r="A393" s="452"/>
      <c r="B393" s="719"/>
      <c r="D393" s="701">
        <f t="shared" si="510"/>
        <v>1</v>
      </c>
      <c r="E393" s="712" t="str">
        <f t="shared" si="501"/>
        <v/>
      </c>
      <c r="F393" s="703" t="str">
        <f t="shared" si="486"/>
        <v>189912</v>
      </c>
      <c r="G393" s="704" t="str">
        <f t="shared" si="487"/>
        <v/>
      </c>
      <c r="H393" s="690" t="str">
        <f t="shared" si="488"/>
        <v/>
      </c>
      <c r="I393" s="713" t="str">
        <f t="shared" si="489"/>
        <v/>
      </c>
      <c r="J393" s="714" t="str">
        <f t="shared" si="490"/>
        <v/>
      </c>
      <c r="K393" s="707">
        <f t="shared" ref="K393:N393" si="1196">if($F393="","",K$203/day(eomonth($E393,0)))</f>
        <v>0</v>
      </c>
      <c r="L393" s="707">
        <f t="shared" si="1196"/>
        <v>0</v>
      </c>
      <c r="M393" s="707">
        <f t="shared" si="1196"/>
        <v>0</v>
      </c>
      <c r="N393" s="707">
        <f t="shared" si="1196"/>
        <v>0</v>
      </c>
      <c r="O393" s="715">
        <f t="shared" si="623"/>
        <v>110</v>
      </c>
      <c r="P393" s="710">
        <f t="shared" si="624"/>
        <v>55</v>
      </c>
      <c r="Q393" s="710">
        <f t="shared" si="625"/>
        <v>55</v>
      </c>
      <c r="R393" s="710">
        <f t="shared" ref="R393:U393" si="1197">if(D393="","", if(R$275&gt;$E393,"",if(R$276&lt;$E393,"", if($D393=0,0, if($D393&lt;=$N$277,R$277,if($D393&lt;=$N$278,R$278,R$279))*if($O$267=$R$267,$S$267, $G393)))))</f>
        <v>55</v>
      </c>
      <c r="S393" s="711" t="str">
        <f t="shared" si="1197"/>
        <v/>
      </c>
      <c r="T393" s="710">
        <f t="shared" si="1197"/>
        <v>55</v>
      </c>
      <c r="U393" s="711" t="str">
        <f t="shared" si="1197"/>
        <v/>
      </c>
      <c r="W393" s="710">
        <f t="shared" si="627"/>
        <v>68</v>
      </c>
      <c r="X393" s="710">
        <f t="shared" ref="X393:AC393" si="1198">if(D393="","", if(P$275&gt;$E393,"",if(P$276&lt;$E393,"", if($D393=0,0, if($D393&lt;=$N$277,P$277,if($D393&lt;=$N$278,P$278,P$279))*if($O$267=$R$267,$V$267, $H393)))))</f>
        <v>34</v>
      </c>
      <c r="Y393" s="680" t="str">
        <f t="shared" si="1198"/>
        <v/>
      </c>
      <c r="Z393" s="710">
        <f t="shared" si="1198"/>
        <v>34</v>
      </c>
      <c r="AA393" s="680" t="str">
        <f t="shared" si="1198"/>
        <v/>
      </c>
      <c r="AB393" s="680" t="str">
        <f t="shared" si="1198"/>
        <v/>
      </c>
      <c r="AC393" s="680" t="str">
        <f t="shared" si="1198"/>
        <v/>
      </c>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49"/>
      <c r="BP393" s="446" t="s">
        <v>2</v>
      </c>
      <c r="BQ393" s="451"/>
      <c r="BR393" s="4"/>
      <c r="BS393" s="472" t="str">
        <f t="shared" ref="BS393:BT393" si="1199">I468</f>
        <v/>
      </c>
      <c r="BT393" s="454" t="str">
        <f t="shared" si="1199"/>
        <v/>
      </c>
      <c r="BU393" s="555">
        <f t="shared" ref="BU393:CI393" si="1200">O468</f>
        <v>110</v>
      </c>
      <c r="BV393" s="555">
        <f t="shared" si="1200"/>
        <v>55</v>
      </c>
      <c r="BW393" s="555">
        <f t="shared" si="1200"/>
        <v>55</v>
      </c>
      <c r="BX393" s="555">
        <f t="shared" si="1200"/>
        <v>55</v>
      </c>
      <c r="BY393" s="454" t="str">
        <f t="shared" si="1200"/>
        <v/>
      </c>
      <c r="BZ393" s="555">
        <f t="shared" si="1200"/>
        <v>55</v>
      </c>
      <c r="CA393" s="454" t="str">
        <f t="shared" si="1200"/>
        <v/>
      </c>
      <c r="CB393" s="454" t="str">
        <f t="shared" si="1200"/>
        <v/>
      </c>
      <c r="CC393" s="555">
        <f t="shared" si="1200"/>
        <v>68</v>
      </c>
      <c r="CD393" s="555">
        <f t="shared" si="1200"/>
        <v>34</v>
      </c>
      <c r="CE393" s="454" t="str">
        <f t="shared" si="1200"/>
        <v/>
      </c>
      <c r="CF393" s="555">
        <f t="shared" si="1200"/>
        <v>34</v>
      </c>
      <c r="CG393" s="454" t="str">
        <f t="shared" si="1200"/>
        <v/>
      </c>
      <c r="CH393" s="454" t="str">
        <f t="shared" si="1200"/>
        <v/>
      </c>
      <c r="CI393" s="454" t="str">
        <f t="shared" si="1200"/>
        <v/>
      </c>
      <c r="CJ393" s="2">
        <f t="shared" ref="CJ393:CK393" si="1201">D468</f>
        <v>1</v>
      </c>
      <c r="CK393" s="529" t="str">
        <f t="shared" si="1201"/>
        <v/>
      </c>
      <c r="CL393" s="556" t="str">
        <f t="shared" si="209"/>
        <v/>
      </c>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row>
    <row r="394" outlineLevel="2">
      <c r="A394" s="452"/>
      <c r="B394" s="719"/>
      <c r="D394" s="701">
        <f t="shared" si="510"/>
        <v>1</v>
      </c>
      <c r="E394" s="712" t="str">
        <f t="shared" si="501"/>
        <v/>
      </c>
      <c r="F394" s="703" t="str">
        <f t="shared" si="486"/>
        <v>189912</v>
      </c>
      <c r="G394" s="704" t="str">
        <f t="shared" si="487"/>
        <v/>
      </c>
      <c r="H394" s="690" t="str">
        <f t="shared" si="488"/>
        <v/>
      </c>
      <c r="I394" s="713" t="str">
        <f t="shared" si="489"/>
        <v/>
      </c>
      <c r="J394" s="714" t="str">
        <f t="shared" si="490"/>
        <v/>
      </c>
      <c r="K394" s="707">
        <f t="shared" ref="K394:N394" si="1202">if($F394="","",K$203/day(eomonth($E394,0)))</f>
        <v>0</v>
      </c>
      <c r="L394" s="707">
        <f t="shared" si="1202"/>
        <v>0</v>
      </c>
      <c r="M394" s="707">
        <f t="shared" si="1202"/>
        <v>0</v>
      </c>
      <c r="N394" s="707">
        <f t="shared" si="1202"/>
        <v>0</v>
      </c>
      <c r="O394" s="715">
        <f t="shared" si="623"/>
        <v>110</v>
      </c>
      <c r="P394" s="710">
        <f t="shared" si="624"/>
        <v>55</v>
      </c>
      <c r="Q394" s="710">
        <f t="shared" si="625"/>
        <v>55</v>
      </c>
      <c r="R394" s="710">
        <f t="shared" ref="R394:U394" si="1203">if(D394="","", if(R$275&gt;$E394,"",if(R$276&lt;$E394,"", if($D394=0,0, if($D394&lt;=$N$277,R$277,if($D394&lt;=$N$278,R$278,R$279))*if($O$267=$R$267,$S$267, $G394)))))</f>
        <v>55</v>
      </c>
      <c r="S394" s="711" t="str">
        <f t="shared" si="1203"/>
        <v/>
      </c>
      <c r="T394" s="710">
        <f t="shared" si="1203"/>
        <v>55</v>
      </c>
      <c r="U394" s="711" t="str">
        <f t="shared" si="1203"/>
        <v/>
      </c>
      <c r="W394" s="710">
        <f t="shared" si="627"/>
        <v>68</v>
      </c>
      <c r="X394" s="710">
        <f t="shared" ref="X394:AC394" si="1204">if(D394="","", if(P$275&gt;$E394,"",if(P$276&lt;$E394,"", if($D394=0,0, if($D394&lt;=$N$277,P$277,if($D394&lt;=$N$278,P$278,P$279))*if($O$267=$R$267,$V$267, $H394)))))</f>
        <v>34</v>
      </c>
      <c r="Y394" s="680" t="str">
        <f t="shared" si="1204"/>
        <v/>
      </c>
      <c r="Z394" s="710">
        <f t="shared" si="1204"/>
        <v>34</v>
      </c>
      <c r="AA394" s="680" t="str">
        <f t="shared" si="1204"/>
        <v/>
      </c>
      <c r="AB394" s="680" t="str">
        <f t="shared" si="1204"/>
        <v/>
      </c>
      <c r="AC394" s="680" t="str">
        <f t="shared" si="1204"/>
        <v/>
      </c>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49"/>
      <c r="BP394" s="446" t="s">
        <v>2</v>
      </c>
      <c r="BQ394" s="451"/>
      <c r="BR394" s="4"/>
      <c r="BS394" s="472" t="str">
        <f t="shared" ref="BS394:BT394" si="1205">I469</f>
        <v/>
      </c>
      <c r="BT394" s="454" t="str">
        <f t="shared" si="1205"/>
        <v/>
      </c>
      <c r="BU394" s="555">
        <f t="shared" ref="BU394:CI394" si="1206">O469</f>
        <v>110</v>
      </c>
      <c r="BV394" s="555">
        <f t="shared" si="1206"/>
        <v>55</v>
      </c>
      <c r="BW394" s="555">
        <f t="shared" si="1206"/>
        <v>55</v>
      </c>
      <c r="BX394" s="555">
        <f t="shared" si="1206"/>
        <v>55</v>
      </c>
      <c r="BY394" s="454" t="str">
        <f t="shared" si="1206"/>
        <v/>
      </c>
      <c r="BZ394" s="555">
        <f t="shared" si="1206"/>
        <v>55</v>
      </c>
      <c r="CA394" s="454" t="str">
        <f t="shared" si="1206"/>
        <v/>
      </c>
      <c r="CB394" s="454" t="str">
        <f t="shared" si="1206"/>
        <v/>
      </c>
      <c r="CC394" s="555">
        <f t="shared" si="1206"/>
        <v>68</v>
      </c>
      <c r="CD394" s="555">
        <f t="shared" si="1206"/>
        <v>34</v>
      </c>
      <c r="CE394" s="454" t="str">
        <f t="shared" si="1206"/>
        <v/>
      </c>
      <c r="CF394" s="555">
        <f t="shared" si="1206"/>
        <v>34</v>
      </c>
      <c r="CG394" s="454" t="str">
        <f t="shared" si="1206"/>
        <v/>
      </c>
      <c r="CH394" s="454" t="str">
        <f t="shared" si="1206"/>
        <v/>
      </c>
      <c r="CI394" s="454" t="str">
        <f t="shared" si="1206"/>
        <v/>
      </c>
      <c r="CJ394" s="2">
        <f t="shared" ref="CJ394:CK394" si="1207">D469</f>
        <v>1</v>
      </c>
      <c r="CK394" s="529" t="str">
        <f t="shared" si="1207"/>
        <v/>
      </c>
      <c r="CL394" s="556" t="str">
        <f t="shared" si="209"/>
        <v/>
      </c>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row>
    <row r="395" outlineLevel="2">
      <c r="A395" s="452"/>
      <c r="B395" s="719"/>
      <c r="D395" s="701">
        <f t="shared" si="510"/>
        <v>1</v>
      </c>
      <c r="E395" s="712" t="str">
        <f t="shared" si="501"/>
        <v/>
      </c>
      <c r="F395" s="703" t="str">
        <f t="shared" si="486"/>
        <v>189912</v>
      </c>
      <c r="G395" s="704" t="str">
        <f t="shared" si="487"/>
        <v/>
      </c>
      <c r="H395" s="690" t="str">
        <f t="shared" si="488"/>
        <v/>
      </c>
      <c r="I395" s="713" t="str">
        <f t="shared" si="489"/>
        <v/>
      </c>
      <c r="J395" s="714" t="str">
        <f t="shared" si="490"/>
        <v/>
      </c>
      <c r="K395" s="707">
        <f t="shared" ref="K395:N395" si="1208">if($F395="","",K$203/day(eomonth($E395,0)))</f>
        <v>0</v>
      </c>
      <c r="L395" s="707">
        <f t="shared" si="1208"/>
        <v>0</v>
      </c>
      <c r="M395" s="707">
        <f t="shared" si="1208"/>
        <v>0</v>
      </c>
      <c r="N395" s="707">
        <f t="shared" si="1208"/>
        <v>0</v>
      </c>
      <c r="O395" s="715">
        <f t="shared" si="623"/>
        <v>110</v>
      </c>
      <c r="P395" s="710">
        <f t="shared" si="624"/>
        <v>55</v>
      </c>
      <c r="Q395" s="710">
        <f t="shared" si="625"/>
        <v>55</v>
      </c>
      <c r="R395" s="710">
        <f t="shared" ref="R395:U395" si="1209">if(D395="","", if(R$275&gt;$E395,"",if(R$276&lt;$E395,"", if($D395=0,0, if($D395&lt;=$N$277,R$277,if($D395&lt;=$N$278,R$278,R$279))*if($O$267=$R$267,$S$267, $G395)))))</f>
        <v>55</v>
      </c>
      <c r="S395" s="711" t="str">
        <f t="shared" si="1209"/>
        <v/>
      </c>
      <c r="T395" s="710">
        <f t="shared" si="1209"/>
        <v>55</v>
      </c>
      <c r="U395" s="711" t="str">
        <f t="shared" si="1209"/>
        <v/>
      </c>
      <c r="W395" s="710">
        <f t="shared" si="627"/>
        <v>68</v>
      </c>
      <c r="X395" s="710">
        <f t="shared" ref="X395:AC395" si="1210">if(D395="","", if(P$275&gt;$E395,"",if(P$276&lt;$E395,"", if($D395=0,0, if($D395&lt;=$N$277,P$277,if($D395&lt;=$N$278,P$278,P$279))*if($O$267=$R$267,$V$267, $H395)))))</f>
        <v>34</v>
      </c>
      <c r="Y395" s="680" t="str">
        <f t="shared" si="1210"/>
        <v/>
      </c>
      <c r="Z395" s="710">
        <f t="shared" si="1210"/>
        <v>34</v>
      </c>
      <c r="AA395" s="680" t="str">
        <f t="shared" si="1210"/>
        <v/>
      </c>
      <c r="AB395" s="680" t="str">
        <f t="shared" si="1210"/>
        <v/>
      </c>
      <c r="AC395" s="680" t="str">
        <f t="shared" si="1210"/>
        <v/>
      </c>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49"/>
      <c r="BP395" s="446" t="s">
        <v>2</v>
      </c>
      <c r="BQ395" s="451"/>
      <c r="BR395" s="4"/>
      <c r="BS395" s="472" t="str">
        <f t="shared" ref="BS395:BT395" si="1211">I470</f>
        <v/>
      </c>
      <c r="BT395" s="454" t="str">
        <f t="shared" si="1211"/>
        <v/>
      </c>
      <c r="BU395" s="555">
        <f t="shared" ref="BU395:CI395" si="1212">O470</f>
        <v>110</v>
      </c>
      <c r="BV395" s="555">
        <f t="shared" si="1212"/>
        <v>55</v>
      </c>
      <c r="BW395" s="555">
        <f t="shared" si="1212"/>
        <v>55</v>
      </c>
      <c r="BX395" s="555">
        <f t="shared" si="1212"/>
        <v>55</v>
      </c>
      <c r="BY395" s="454" t="str">
        <f t="shared" si="1212"/>
        <v/>
      </c>
      <c r="BZ395" s="555">
        <f t="shared" si="1212"/>
        <v>55</v>
      </c>
      <c r="CA395" s="454" t="str">
        <f t="shared" si="1212"/>
        <v/>
      </c>
      <c r="CB395" s="454" t="str">
        <f t="shared" si="1212"/>
        <v/>
      </c>
      <c r="CC395" s="555">
        <f t="shared" si="1212"/>
        <v>68</v>
      </c>
      <c r="CD395" s="555">
        <f t="shared" si="1212"/>
        <v>34</v>
      </c>
      <c r="CE395" s="454" t="str">
        <f t="shared" si="1212"/>
        <v/>
      </c>
      <c r="CF395" s="555">
        <f t="shared" si="1212"/>
        <v>34</v>
      </c>
      <c r="CG395" s="454" t="str">
        <f t="shared" si="1212"/>
        <v/>
      </c>
      <c r="CH395" s="454" t="str">
        <f t="shared" si="1212"/>
        <v/>
      </c>
      <c r="CI395" s="454" t="str">
        <f t="shared" si="1212"/>
        <v/>
      </c>
      <c r="CJ395" s="2">
        <f t="shared" ref="CJ395:CK395" si="1213">D470</f>
        <v>1</v>
      </c>
      <c r="CK395" s="529" t="str">
        <f t="shared" si="1213"/>
        <v/>
      </c>
      <c r="CL395" s="556" t="str">
        <f t="shared" si="209"/>
        <v/>
      </c>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row>
    <row r="396" outlineLevel="2">
      <c r="A396" s="452"/>
      <c r="B396" s="719"/>
      <c r="D396" s="701">
        <f t="shared" si="510"/>
        <v>1</v>
      </c>
      <c r="E396" s="712" t="str">
        <f t="shared" si="501"/>
        <v/>
      </c>
      <c r="F396" s="703" t="str">
        <f t="shared" si="486"/>
        <v>189912</v>
      </c>
      <c r="G396" s="704" t="str">
        <f t="shared" si="487"/>
        <v/>
      </c>
      <c r="H396" s="690" t="str">
        <f t="shared" si="488"/>
        <v/>
      </c>
      <c r="I396" s="713" t="str">
        <f t="shared" si="489"/>
        <v/>
      </c>
      <c r="J396" s="714" t="str">
        <f t="shared" si="490"/>
        <v/>
      </c>
      <c r="K396" s="707">
        <f t="shared" ref="K396:N396" si="1214">if($F396="","",K$203/day(eomonth($E396,0)))</f>
        <v>0</v>
      </c>
      <c r="L396" s="707">
        <f t="shared" si="1214"/>
        <v>0</v>
      </c>
      <c r="M396" s="707">
        <f t="shared" si="1214"/>
        <v>0</v>
      </c>
      <c r="N396" s="707">
        <f t="shared" si="1214"/>
        <v>0</v>
      </c>
      <c r="O396" s="715">
        <f t="shared" si="623"/>
        <v>110</v>
      </c>
      <c r="P396" s="710">
        <f t="shared" si="624"/>
        <v>55</v>
      </c>
      <c r="Q396" s="710">
        <f t="shared" si="625"/>
        <v>55</v>
      </c>
      <c r="R396" s="710">
        <f t="shared" ref="R396:U396" si="1215">if(D396="","", if(R$275&gt;$E396,"",if(R$276&lt;$E396,"", if($D396=0,0, if($D396&lt;=$N$277,R$277,if($D396&lt;=$N$278,R$278,R$279))*if($O$267=$R$267,$S$267, $G396)))))</f>
        <v>55</v>
      </c>
      <c r="S396" s="711" t="str">
        <f t="shared" si="1215"/>
        <v/>
      </c>
      <c r="T396" s="710">
        <f t="shared" si="1215"/>
        <v>55</v>
      </c>
      <c r="U396" s="711" t="str">
        <f t="shared" si="1215"/>
        <v/>
      </c>
      <c r="W396" s="710">
        <f t="shared" si="627"/>
        <v>68</v>
      </c>
      <c r="X396" s="710">
        <f t="shared" ref="X396:AC396" si="1216">if(D396="","", if(P$275&gt;$E396,"",if(P$276&lt;$E396,"", if($D396=0,0, if($D396&lt;=$N$277,P$277,if($D396&lt;=$N$278,P$278,P$279))*if($O$267=$R$267,$V$267, $H396)))))</f>
        <v>34</v>
      </c>
      <c r="Y396" s="680" t="str">
        <f t="shared" si="1216"/>
        <v/>
      </c>
      <c r="Z396" s="710">
        <f t="shared" si="1216"/>
        <v>34</v>
      </c>
      <c r="AA396" s="680" t="str">
        <f t="shared" si="1216"/>
        <v/>
      </c>
      <c r="AB396" s="680" t="str">
        <f t="shared" si="1216"/>
        <v/>
      </c>
      <c r="AC396" s="680" t="str">
        <f t="shared" si="1216"/>
        <v/>
      </c>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49"/>
      <c r="BP396" s="446" t="s">
        <v>2</v>
      </c>
      <c r="BQ396" s="451"/>
      <c r="BR396" s="4"/>
      <c r="BS396" s="472" t="str">
        <f t="shared" ref="BS396:BT396" si="1217">I471</f>
        <v/>
      </c>
      <c r="BT396" s="454" t="str">
        <f t="shared" si="1217"/>
        <v/>
      </c>
      <c r="BU396" s="555">
        <f t="shared" ref="BU396:CI396" si="1218">O471</f>
        <v>110</v>
      </c>
      <c r="BV396" s="555">
        <f t="shared" si="1218"/>
        <v>55</v>
      </c>
      <c r="BW396" s="555">
        <f t="shared" si="1218"/>
        <v>55</v>
      </c>
      <c r="BX396" s="555">
        <f t="shared" si="1218"/>
        <v>55</v>
      </c>
      <c r="BY396" s="454" t="str">
        <f t="shared" si="1218"/>
        <v/>
      </c>
      <c r="BZ396" s="555">
        <f t="shared" si="1218"/>
        <v>55</v>
      </c>
      <c r="CA396" s="454" t="str">
        <f t="shared" si="1218"/>
        <v/>
      </c>
      <c r="CB396" s="454" t="str">
        <f t="shared" si="1218"/>
        <v/>
      </c>
      <c r="CC396" s="555">
        <f t="shared" si="1218"/>
        <v>68</v>
      </c>
      <c r="CD396" s="555">
        <f t="shared" si="1218"/>
        <v>34</v>
      </c>
      <c r="CE396" s="454" t="str">
        <f t="shared" si="1218"/>
        <v/>
      </c>
      <c r="CF396" s="555">
        <f t="shared" si="1218"/>
        <v>34</v>
      </c>
      <c r="CG396" s="454" t="str">
        <f t="shared" si="1218"/>
        <v/>
      </c>
      <c r="CH396" s="454" t="str">
        <f t="shared" si="1218"/>
        <v/>
      </c>
      <c r="CI396" s="454" t="str">
        <f t="shared" si="1218"/>
        <v/>
      </c>
      <c r="CJ396" s="2">
        <f t="shared" ref="CJ396:CK396" si="1219">D471</f>
        <v>1</v>
      </c>
      <c r="CK396" s="529" t="str">
        <f t="shared" si="1219"/>
        <v/>
      </c>
      <c r="CL396" s="556" t="str">
        <f t="shared" si="209"/>
        <v/>
      </c>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row>
    <row r="397" outlineLevel="2">
      <c r="A397" s="452"/>
      <c r="B397" s="719"/>
      <c r="D397" s="701">
        <f t="shared" si="510"/>
        <v>1</v>
      </c>
      <c r="E397" s="712" t="str">
        <f t="shared" si="501"/>
        <v/>
      </c>
      <c r="F397" s="703" t="str">
        <f t="shared" si="486"/>
        <v>189912</v>
      </c>
      <c r="G397" s="704" t="str">
        <f t="shared" si="487"/>
        <v/>
      </c>
      <c r="H397" s="690" t="str">
        <f t="shared" si="488"/>
        <v/>
      </c>
      <c r="I397" s="713" t="str">
        <f t="shared" si="489"/>
        <v/>
      </c>
      <c r="J397" s="714" t="str">
        <f t="shared" si="490"/>
        <v/>
      </c>
      <c r="K397" s="707">
        <f t="shared" ref="K397:N397" si="1220">if($F397="","",K$203/day(eomonth($E397,0)))</f>
        <v>0</v>
      </c>
      <c r="L397" s="707">
        <f t="shared" si="1220"/>
        <v>0</v>
      </c>
      <c r="M397" s="707">
        <f t="shared" si="1220"/>
        <v>0</v>
      </c>
      <c r="N397" s="707">
        <f t="shared" si="1220"/>
        <v>0</v>
      </c>
      <c r="O397" s="715">
        <f t="shared" si="623"/>
        <v>110</v>
      </c>
      <c r="P397" s="710">
        <f t="shared" si="624"/>
        <v>55</v>
      </c>
      <c r="Q397" s="710">
        <f t="shared" si="625"/>
        <v>55</v>
      </c>
      <c r="R397" s="710">
        <f t="shared" ref="R397:U397" si="1221">if(D397="","", if(R$275&gt;$E397,"",if(R$276&lt;$E397,"", if($D397=0,0, if($D397&lt;=$N$277,R$277,if($D397&lt;=$N$278,R$278,R$279))*if($O$267=$R$267,$S$267, $G397)))))</f>
        <v>55</v>
      </c>
      <c r="S397" s="711" t="str">
        <f t="shared" si="1221"/>
        <v/>
      </c>
      <c r="T397" s="710">
        <f t="shared" si="1221"/>
        <v>55</v>
      </c>
      <c r="U397" s="711" t="str">
        <f t="shared" si="1221"/>
        <v/>
      </c>
      <c r="W397" s="710">
        <f t="shared" si="627"/>
        <v>68</v>
      </c>
      <c r="X397" s="710">
        <f t="shared" ref="X397:AC397" si="1222">if(D397="","", if(P$275&gt;$E397,"",if(P$276&lt;$E397,"", if($D397=0,0, if($D397&lt;=$N$277,P$277,if($D397&lt;=$N$278,P$278,P$279))*if($O$267=$R$267,$V$267, $H397)))))</f>
        <v>34</v>
      </c>
      <c r="Y397" s="680" t="str">
        <f t="shared" si="1222"/>
        <v/>
      </c>
      <c r="Z397" s="710">
        <f t="shared" si="1222"/>
        <v>34</v>
      </c>
      <c r="AA397" s="680" t="str">
        <f t="shared" si="1222"/>
        <v/>
      </c>
      <c r="AB397" s="680" t="str">
        <f t="shared" si="1222"/>
        <v/>
      </c>
      <c r="AC397" s="680" t="str">
        <f t="shared" si="1222"/>
        <v/>
      </c>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49"/>
      <c r="BP397" s="446" t="s">
        <v>2</v>
      </c>
      <c r="BQ397" s="451"/>
      <c r="BR397" s="4"/>
      <c r="BS397" s="472" t="str">
        <f t="shared" ref="BS397:BT397" si="1223">I472</f>
        <v/>
      </c>
      <c r="BT397" s="454" t="str">
        <f t="shared" si="1223"/>
        <v/>
      </c>
      <c r="BU397" s="555">
        <f t="shared" ref="BU397:CI397" si="1224">O472</f>
        <v>110</v>
      </c>
      <c r="BV397" s="555">
        <f t="shared" si="1224"/>
        <v>55</v>
      </c>
      <c r="BW397" s="555">
        <f t="shared" si="1224"/>
        <v>55</v>
      </c>
      <c r="BX397" s="555">
        <f t="shared" si="1224"/>
        <v>55</v>
      </c>
      <c r="BY397" s="454" t="str">
        <f t="shared" si="1224"/>
        <v/>
      </c>
      <c r="BZ397" s="555">
        <f t="shared" si="1224"/>
        <v>55</v>
      </c>
      <c r="CA397" s="454" t="str">
        <f t="shared" si="1224"/>
        <v/>
      </c>
      <c r="CB397" s="454" t="str">
        <f t="shared" si="1224"/>
        <v/>
      </c>
      <c r="CC397" s="555">
        <f t="shared" si="1224"/>
        <v>68</v>
      </c>
      <c r="CD397" s="555">
        <f t="shared" si="1224"/>
        <v>34</v>
      </c>
      <c r="CE397" s="454" t="str">
        <f t="shared" si="1224"/>
        <v/>
      </c>
      <c r="CF397" s="555">
        <f t="shared" si="1224"/>
        <v>34</v>
      </c>
      <c r="CG397" s="454" t="str">
        <f t="shared" si="1224"/>
        <v/>
      </c>
      <c r="CH397" s="454" t="str">
        <f t="shared" si="1224"/>
        <v/>
      </c>
      <c r="CI397" s="454" t="str">
        <f t="shared" si="1224"/>
        <v/>
      </c>
      <c r="CJ397" s="2">
        <f t="shared" ref="CJ397:CK397" si="1225">D472</f>
        <v>1</v>
      </c>
      <c r="CK397" s="529" t="str">
        <f t="shared" si="1225"/>
        <v/>
      </c>
      <c r="CL397" s="556" t="str">
        <f t="shared" si="209"/>
        <v/>
      </c>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row>
    <row r="398" outlineLevel="2">
      <c r="A398" s="452"/>
      <c r="B398" s="719"/>
      <c r="D398" s="701">
        <f t="shared" si="510"/>
        <v>1</v>
      </c>
      <c r="E398" s="712" t="str">
        <f t="shared" si="501"/>
        <v/>
      </c>
      <c r="F398" s="703" t="str">
        <f t="shared" si="486"/>
        <v>189912</v>
      </c>
      <c r="G398" s="704" t="str">
        <f t="shared" si="487"/>
        <v/>
      </c>
      <c r="H398" s="690" t="str">
        <f t="shared" si="488"/>
        <v/>
      </c>
      <c r="I398" s="713" t="str">
        <f t="shared" si="489"/>
        <v/>
      </c>
      <c r="J398" s="714" t="str">
        <f t="shared" si="490"/>
        <v/>
      </c>
      <c r="K398" s="707">
        <f t="shared" ref="K398:N398" si="1226">if($F398="","",K$203/day(eomonth($E398,0)))</f>
        <v>0</v>
      </c>
      <c r="L398" s="707">
        <f t="shared" si="1226"/>
        <v>0</v>
      </c>
      <c r="M398" s="707">
        <f t="shared" si="1226"/>
        <v>0</v>
      </c>
      <c r="N398" s="707">
        <f t="shared" si="1226"/>
        <v>0</v>
      </c>
      <c r="O398" s="715">
        <f t="shared" si="623"/>
        <v>110</v>
      </c>
      <c r="P398" s="710">
        <f t="shared" si="624"/>
        <v>55</v>
      </c>
      <c r="Q398" s="710">
        <f t="shared" si="625"/>
        <v>55</v>
      </c>
      <c r="R398" s="710">
        <f t="shared" ref="R398:U398" si="1227">if(D398="","", if(R$275&gt;$E398,"",if(R$276&lt;$E398,"", if($D398=0,0, if($D398&lt;=$N$277,R$277,if($D398&lt;=$N$278,R$278,R$279))*if($O$267=$R$267,$S$267, $G398)))))</f>
        <v>55</v>
      </c>
      <c r="S398" s="711" t="str">
        <f t="shared" si="1227"/>
        <v/>
      </c>
      <c r="T398" s="710">
        <f t="shared" si="1227"/>
        <v>55</v>
      </c>
      <c r="U398" s="711" t="str">
        <f t="shared" si="1227"/>
        <v/>
      </c>
      <c r="W398" s="710">
        <f t="shared" si="627"/>
        <v>68</v>
      </c>
      <c r="X398" s="710">
        <f t="shared" ref="X398:AC398" si="1228">if(D398="","", if(P$275&gt;$E398,"",if(P$276&lt;$E398,"", if($D398=0,0, if($D398&lt;=$N$277,P$277,if($D398&lt;=$N$278,P$278,P$279))*if($O$267=$R$267,$V$267, $H398)))))</f>
        <v>34</v>
      </c>
      <c r="Y398" s="680" t="str">
        <f t="shared" si="1228"/>
        <v/>
      </c>
      <c r="Z398" s="710">
        <f t="shared" si="1228"/>
        <v>34</v>
      </c>
      <c r="AA398" s="680" t="str">
        <f t="shared" si="1228"/>
        <v/>
      </c>
      <c r="AB398" s="680" t="str">
        <f t="shared" si="1228"/>
        <v/>
      </c>
      <c r="AC398" s="680" t="str">
        <f t="shared" si="1228"/>
        <v/>
      </c>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49"/>
      <c r="BP398" s="446" t="s">
        <v>2</v>
      </c>
      <c r="BQ398" s="451"/>
      <c r="BR398" s="4"/>
      <c r="BS398" s="472" t="str">
        <f t="shared" ref="BS398:BT398" si="1229">I473</f>
        <v/>
      </c>
      <c r="BT398" s="454" t="str">
        <f t="shared" si="1229"/>
        <v/>
      </c>
      <c r="BU398" s="555">
        <f t="shared" ref="BU398:CI398" si="1230">O473</f>
        <v>110</v>
      </c>
      <c r="BV398" s="555">
        <f t="shared" si="1230"/>
        <v>55</v>
      </c>
      <c r="BW398" s="555">
        <f t="shared" si="1230"/>
        <v>55</v>
      </c>
      <c r="BX398" s="555">
        <f t="shared" si="1230"/>
        <v>55</v>
      </c>
      <c r="BY398" s="454" t="str">
        <f t="shared" si="1230"/>
        <v/>
      </c>
      <c r="BZ398" s="555">
        <f t="shared" si="1230"/>
        <v>55</v>
      </c>
      <c r="CA398" s="454" t="str">
        <f t="shared" si="1230"/>
        <v/>
      </c>
      <c r="CB398" s="454" t="str">
        <f t="shared" si="1230"/>
        <v/>
      </c>
      <c r="CC398" s="555">
        <f t="shared" si="1230"/>
        <v>68</v>
      </c>
      <c r="CD398" s="555">
        <f t="shared" si="1230"/>
        <v>34</v>
      </c>
      <c r="CE398" s="454" t="str">
        <f t="shared" si="1230"/>
        <v/>
      </c>
      <c r="CF398" s="555">
        <f t="shared" si="1230"/>
        <v>34</v>
      </c>
      <c r="CG398" s="454" t="str">
        <f t="shared" si="1230"/>
        <v/>
      </c>
      <c r="CH398" s="454" t="str">
        <f t="shared" si="1230"/>
        <v/>
      </c>
      <c r="CI398" s="454" t="str">
        <f t="shared" si="1230"/>
        <v/>
      </c>
      <c r="CJ398" s="2">
        <f t="shared" ref="CJ398:CK398" si="1231">D473</f>
        <v>1</v>
      </c>
      <c r="CK398" s="529" t="str">
        <f t="shared" si="1231"/>
        <v/>
      </c>
      <c r="CL398" s="556" t="str">
        <f t="shared" si="209"/>
        <v/>
      </c>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row>
    <row r="399" outlineLevel="2">
      <c r="A399" s="452"/>
      <c r="B399" s="719"/>
      <c r="D399" s="701">
        <f t="shared" si="510"/>
        <v>1</v>
      </c>
      <c r="E399" s="712" t="str">
        <f t="shared" si="501"/>
        <v/>
      </c>
      <c r="F399" s="703" t="str">
        <f t="shared" si="486"/>
        <v>189912</v>
      </c>
      <c r="G399" s="704" t="str">
        <f t="shared" si="487"/>
        <v/>
      </c>
      <c r="H399" s="690" t="str">
        <f t="shared" si="488"/>
        <v/>
      </c>
      <c r="I399" s="713" t="str">
        <f t="shared" si="489"/>
        <v/>
      </c>
      <c r="J399" s="714" t="str">
        <f t="shared" si="490"/>
        <v/>
      </c>
      <c r="K399" s="707">
        <f t="shared" ref="K399:N399" si="1232">if($F399="","",K$203/day(eomonth($E399,0)))</f>
        <v>0</v>
      </c>
      <c r="L399" s="707">
        <f t="shared" si="1232"/>
        <v>0</v>
      </c>
      <c r="M399" s="707">
        <f t="shared" si="1232"/>
        <v>0</v>
      </c>
      <c r="N399" s="707">
        <f t="shared" si="1232"/>
        <v>0</v>
      </c>
      <c r="O399" s="715">
        <f t="shared" si="623"/>
        <v>110</v>
      </c>
      <c r="P399" s="710">
        <f t="shared" si="624"/>
        <v>55</v>
      </c>
      <c r="Q399" s="710">
        <f t="shared" si="625"/>
        <v>55</v>
      </c>
      <c r="R399" s="710">
        <f t="shared" ref="R399:U399" si="1233">if(D399="","", if(R$275&gt;$E399,"",if(R$276&lt;$E399,"", if($D399=0,0, if($D399&lt;=$N$277,R$277,if($D399&lt;=$N$278,R$278,R$279))*if($O$267=$R$267,$S$267, $G399)))))</f>
        <v>55</v>
      </c>
      <c r="S399" s="711" t="str">
        <f t="shared" si="1233"/>
        <v/>
      </c>
      <c r="T399" s="710">
        <f t="shared" si="1233"/>
        <v>55</v>
      </c>
      <c r="U399" s="711" t="str">
        <f t="shared" si="1233"/>
        <v/>
      </c>
      <c r="W399" s="710">
        <f t="shared" si="627"/>
        <v>68</v>
      </c>
      <c r="X399" s="710">
        <f t="shared" ref="X399:AC399" si="1234">if(D399="","", if(P$275&gt;$E399,"",if(P$276&lt;$E399,"", if($D399=0,0, if($D399&lt;=$N$277,P$277,if($D399&lt;=$N$278,P$278,P$279))*if($O$267=$R$267,$V$267, $H399)))))</f>
        <v>34</v>
      </c>
      <c r="Y399" s="680" t="str">
        <f t="shared" si="1234"/>
        <v/>
      </c>
      <c r="Z399" s="710">
        <f t="shared" si="1234"/>
        <v>34</v>
      </c>
      <c r="AA399" s="680" t="str">
        <f t="shared" si="1234"/>
        <v/>
      </c>
      <c r="AB399" s="680" t="str">
        <f t="shared" si="1234"/>
        <v/>
      </c>
      <c r="AC399" s="680" t="str">
        <f t="shared" si="1234"/>
        <v/>
      </c>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49"/>
      <c r="BP399" s="446" t="s">
        <v>2</v>
      </c>
      <c r="BQ399" s="451"/>
      <c r="BR399" s="4"/>
      <c r="BS399" s="472" t="str">
        <f t="shared" ref="BS399:BT399" si="1235">I474</f>
        <v/>
      </c>
      <c r="BT399" s="454" t="str">
        <f t="shared" si="1235"/>
        <v/>
      </c>
      <c r="BU399" s="555">
        <f t="shared" ref="BU399:CI399" si="1236">O474</f>
        <v>110</v>
      </c>
      <c r="BV399" s="555">
        <f t="shared" si="1236"/>
        <v>55</v>
      </c>
      <c r="BW399" s="555">
        <f t="shared" si="1236"/>
        <v>55</v>
      </c>
      <c r="BX399" s="555">
        <f t="shared" si="1236"/>
        <v>55</v>
      </c>
      <c r="BY399" s="454" t="str">
        <f t="shared" si="1236"/>
        <v/>
      </c>
      <c r="BZ399" s="555">
        <f t="shared" si="1236"/>
        <v>55</v>
      </c>
      <c r="CA399" s="454" t="str">
        <f t="shared" si="1236"/>
        <v/>
      </c>
      <c r="CB399" s="454" t="str">
        <f t="shared" si="1236"/>
        <v/>
      </c>
      <c r="CC399" s="555">
        <f t="shared" si="1236"/>
        <v>68</v>
      </c>
      <c r="CD399" s="555">
        <f t="shared" si="1236"/>
        <v>34</v>
      </c>
      <c r="CE399" s="454" t="str">
        <f t="shared" si="1236"/>
        <v/>
      </c>
      <c r="CF399" s="555">
        <f t="shared" si="1236"/>
        <v>34</v>
      </c>
      <c r="CG399" s="454" t="str">
        <f t="shared" si="1236"/>
        <v/>
      </c>
      <c r="CH399" s="454" t="str">
        <f t="shared" si="1236"/>
        <v/>
      </c>
      <c r="CI399" s="454" t="str">
        <f t="shared" si="1236"/>
        <v/>
      </c>
      <c r="CJ399" s="2">
        <f t="shared" ref="CJ399:CK399" si="1237">D474</f>
        <v>1</v>
      </c>
      <c r="CK399" s="529" t="str">
        <f t="shared" si="1237"/>
        <v/>
      </c>
      <c r="CL399" s="556" t="str">
        <f t="shared" si="209"/>
        <v/>
      </c>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row>
    <row r="400" outlineLevel="2">
      <c r="A400" s="452"/>
      <c r="B400" s="719"/>
      <c r="D400" s="701">
        <f t="shared" si="510"/>
        <v>1</v>
      </c>
      <c r="E400" s="712" t="str">
        <f t="shared" si="501"/>
        <v/>
      </c>
      <c r="F400" s="703" t="str">
        <f t="shared" si="486"/>
        <v>189912</v>
      </c>
      <c r="G400" s="704" t="str">
        <f t="shared" si="487"/>
        <v/>
      </c>
      <c r="H400" s="690" t="str">
        <f t="shared" si="488"/>
        <v/>
      </c>
      <c r="I400" s="713" t="str">
        <f t="shared" si="489"/>
        <v/>
      </c>
      <c r="J400" s="714" t="str">
        <f t="shared" si="490"/>
        <v/>
      </c>
      <c r="K400" s="707">
        <f t="shared" ref="K400:N400" si="1238">if($F400="","",K$203/day(eomonth($E400,0)))</f>
        <v>0</v>
      </c>
      <c r="L400" s="707">
        <f t="shared" si="1238"/>
        <v>0</v>
      </c>
      <c r="M400" s="707">
        <f t="shared" si="1238"/>
        <v>0</v>
      </c>
      <c r="N400" s="707">
        <f t="shared" si="1238"/>
        <v>0</v>
      </c>
      <c r="O400" s="715">
        <f t="shared" si="623"/>
        <v>110</v>
      </c>
      <c r="P400" s="710">
        <f t="shared" si="624"/>
        <v>55</v>
      </c>
      <c r="Q400" s="710">
        <f t="shared" si="625"/>
        <v>55</v>
      </c>
      <c r="R400" s="710">
        <f t="shared" ref="R400:U400" si="1239">if(D400="","", if(R$275&gt;$E400,"",if(R$276&lt;$E400,"", if($D400=0,0, if($D400&lt;=$N$277,R$277,if($D400&lt;=$N$278,R$278,R$279))*if($O$267=$R$267,$S$267, $G400)))))</f>
        <v>55</v>
      </c>
      <c r="S400" s="711" t="str">
        <f t="shared" si="1239"/>
        <v/>
      </c>
      <c r="T400" s="710">
        <f t="shared" si="1239"/>
        <v>55</v>
      </c>
      <c r="U400" s="711" t="str">
        <f t="shared" si="1239"/>
        <v/>
      </c>
      <c r="W400" s="710">
        <f t="shared" si="627"/>
        <v>68</v>
      </c>
      <c r="X400" s="710">
        <f t="shared" ref="X400:AC400" si="1240">if(D400="","", if(P$275&gt;$E400,"",if(P$276&lt;$E400,"", if($D400=0,0, if($D400&lt;=$N$277,P$277,if($D400&lt;=$N$278,P$278,P$279))*if($O$267=$R$267,$V$267, $H400)))))</f>
        <v>34</v>
      </c>
      <c r="Y400" s="680" t="str">
        <f t="shared" si="1240"/>
        <v/>
      </c>
      <c r="Z400" s="710">
        <f t="shared" si="1240"/>
        <v>34</v>
      </c>
      <c r="AA400" s="680" t="str">
        <f t="shared" si="1240"/>
        <v/>
      </c>
      <c r="AB400" s="680" t="str">
        <f t="shared" si="1240"/>
        <v/>
      </c>
      <c r="AC400" s="680" t="str">
        <f t="shared" si="1240"/>
        <v/>
      </c>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49"/>
      <c r="BP400" s="446" t="s">
        <v>2</v>
      </c>
      <c r="BQ400" s="451"/>
      <c r="BR400" s="4"/>
      <c r="BS400" s="472" t="str">
        <f t="shared" ref="BS400:BT400" si="1241">I475</f>
        <v/>
      </c>
      <c r="BT400" s="454" t="str">
        <f t="shared" si="1241"/>
        <v/>
      </c>
      <c r="BU400" s="555">
        <f t="shared" ref="BU400:CI400" si="1242">O475</f>
        <v>110</v>
      </c>
      <c r="BV400" s="555">
        <f t="shared" si="1242"/>
        <v>55</v>
      </c>
      <c r="BW400" s="555">
        <f t="shared" si="1242"/>
        <v>55</v>
      </c>
      <c r="BX400" s="555">
        <f t="shared" si="1242"/>
        <v>55</v>
      </c>
      <c r="BY400" s="454" t="str">
        <f t="shared" si="1242"/>
        <v/>
      </c>
      <c r="BZ400" s="555">
        <f t="shared" si="1242"/>
        <v>55</v>
      </c>
      <c r="CA400" s="454" t="str">
        <f t="shared" si="1242"/>
        <v/>
      </c>
      <c r="CB400" s="454" t="str">
        <f t="shared" si="1242"/>
        <v/>
      </c>
      <c r="CC400" s="555">
        <f t="shared" si="1242"/>
        <v>68</v>
      </c>
      <c r="CD400" s="555">
        <f t="shared" si="1242"/>
        <v>34</v>
      </c>
      <c r="CE400" s="454" t="str">
        <f t="shared" si="1242"/>
        <v/>
      </c>
      <c r="CF400" s="555">
        <f t="shared" si="1242"/>
        <v>34</v>
      </c>
      <c r="CG400" s="454" t="str">
        <f t="shared" si="1242"/>
        <v/>
      </c>
      <c r="CH400" s="454" t="str">
        <f t="shared" si="1242"/>
        <v/>
      </c>
      <c r="CI400" s="454" t="str">
        <f t="shared" si="1242"/>
        <v/>
      </c>
      <c r="CJ400" s="2">
        <f t="shared" ref="CJ400:CK400" si="1243">D475</f>
        <v>1</v>
      </c>
      <c r="CK400" s="529" t="str">
        <f t="shared" si="1243"/>
        <v/>
      </c>
      <c r="CL400" s="556" t="str">
        <f t="shared" si="209"/>
        <v/>
      </c>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row>
    <row r="401" outlineLevel="2">
      <c r="A401" s="452"/>
      <c r="B401" s="719"/>
      <c r="D401" s="701">
        <f t="shared" si="510"/>
        <v>1</v>
      </c>
      <c r="E401" s="712" t="str">
        <f t="shared" si="501"/>
        <v/>
      </c>
      <c r="F401" s="703" t="str">
        <f t="shared" si="486"/>
        <v>189912</v>
      </c>
      <c r="G401" s="704" t="str">
        <f t="shared" si="487"/>
        <v/>
      </c>
      <c r="H401" s="690" t="str">
        <f t="shared" si="488"/>
        <v/>
      </c>
      <c r="I401" s="713" t="str">
        <f t="shared" si="489"/>
        <v/>
      </c>
      <c r="J401" s="714" t="str">
        <f t="shared" si="490"/>
        <v/>
      </c>
      <c r="K401" s="707">
        <f t="shared" ref="K401:N401" si="1244">if($F401="","",K$203/day(eomonth($E401,0)))</f>
        <v>0</v>
      </c>
      <c r="L401" s="707">
        <f t="shared" si="1244"/>
        <v>0</v>
      </c>
      <c r="M401" s="707">
        <f t="shared" si="1244"/>
        <v>0</v>
      </c>
      <c r="N401" s="707">
        <f t="shared" si="1244"/>
        <v>0</v>
      </c>
      <c r="O401" s="715">
        <f t="shared" si="623"/>
        <v>110</v>
      </c>
      <c r="P401" s="710">
        <f t="shared" si="624"/>
        <v>55</v>
      </c>
      <c r="Q401" s="710">
        <f t="shared" si="625"/>
        <v>55</v>
      </c>
      <c r="R401" s="710">
        <f t="shared" ref="R401:U401" si="1245">if(D401="","", if(R$275&gt;$E401,"",if(R$276&lt;$E401,"", if($D401=0,0, if($D401&lt;=$N$277,R$277,if($D401&lt;=$N$278,R$278,R$279))*if($O$267=$R$267,$S$267, $G401)))))</f>
        <v>55</v>
      </c>
      <c r="S401" s="711" t="str">
        <f t="shared" si="1245"/>
        <v/>
      </c>
      <c r="T401" s="710">
        <f t="shared" si="1245"/>
        <v>55</v>
      </c>
      <c r="U401" s="711" t="str">
        <f t="shared" si="1245"/>
        <v/>
      </c>
      <c r="W401" s="710">
        <f t="shared" si="627"/>
        <v>68</v>
      </c>
      <c r="X401" s="710">
        <f t="shared" ref="X401:AC401" si="1246">if(D401="","", if(P$275&gt;$E401,"",if(P$276&lt;$E401,"", if($D401=0,0, if($D401&lt;=$N$277,P$277,if($D401&lt;=$N$278,P$278,P$279))*if($O$267=$R$267,$V$267, $H401)))))</f>
        <v>34</v>
      </c>
      <c r="Y401" s="680" t="str">
        <f t="shared" si="1246"/>
        <v/>
      </c>
      <c r="Z401" s="710">
        <f t="shared" si="1246"/>
        <v>34</v>
      </c>
      <c r="AA401" s="680" t="str">
        <f t="shared" si="1246"/>
        <v/>
      </c>
      <c r="AB401" s="680" t="str">
        <f t="shared" si="1246"/>
        <v/>
      </c>
      <c r="AC401" s="680" t="str">
        <f t="shared" si="1246"/>
        <v/>
      </c>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49"/>
      <c r="BP401" s="446" t="s">
        <v>2</v>
      </c>
      <c r="BQ401" s="451"/>
      <c r="BR401" s="4"/>
      <c r="BS401" s="472" t="str">
        <f t="shared" ref="BS401:BT401" si="1247">I476</f>
        <v/>
      </c>
      <c r="BT401" s="454" t="str">
        <f t="shared" si="1247"/>
        <v/>
      </c>
      <c r="BU401" s="555">
        <f t="shared" ref="BU401:CI401" si="1248">O476</f>
        <v>110</v>
      </c>
      <c r="BV401" s="555">
        <f t="shared" si="1248"/>
        <v>55</v>
      </c>
      <c r="BW401" s="555">
        <f t="shared" si="1248"/>
        <v>55</v>
      </c>
      <c r="BX401" s="555">
        <f t="shared" si="1248"/>
        <v>55</v>
      </c>
      <c r="BY401" s="454" t="str">
        <f t="shared" si="1248"/>
        <v/>
      </c>
      <c r="BZ401" s="555">
        <f t="shared" si="1248"/>
        <v>55</v>
      </c>
      <c r="CA401" s="454" t="str">
        <f t="shared" si="1248"/>
        <v/>
      </c>
      <c r="CB401" s="454" t="str">
        <f t="shared" si="1248"/>
        <v/>
      </c>
      <c r="CC401" s="555">
        <f t="shared" si="1248"/>
        <v>68</v>
      </c>
      <c r="CD401" s="555">
        <f t="shared" si="1248"/>
        <v>34</v>
      </c>
      <c r="CE401" s="454" t="str">
        <f t="shared" si="1248"/>
        <v/>
      </c>
      <c r="CF401" s="555">
        <f t="shared" si="1248"/>
        <v>34</v>
      </c>
      <c r="CG401" s="454" t="str">
        <f t="shared" si="1248"/>
        <v/>
      </c>
      <c r="CH401" s="454" t="str">
        <f t="shared" si="1248"/>
        <v/>
      </c>
      <c r="CI401" s="454" t="str">
        <f t="shared" si="1248"/>
        <v/>
      </c>
      <c r="CJ401" s="2">
        <f t="shared" ref="CJ401:CK401" si="1249">D476</f>
        <v>1</v>
      </c>
      <c r="CK401" s="529" t="str">
        <f t="shared" si="1249"/>
        <v/>
      </c>
      <c r="CL401" s="556" t="str">
        <f t="shared" si="209"/>
        <v/>
      </c>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row>
    <row r="402" outlineLevel="2">
      <c r="A402" s="452"/>
      <c r="B402" s="719"/>
      <c r="D402" s="701">
        <f t="shared" si="510"/>
        <v>1</v>
      </c>
      <c r="E402" s="712" t="str">
        <f t="shared" si="501"/>
        <v/>
      </c>
      <c r="F402" s="703" t="str">
        <f t="shared" si="486"/>
        <v>189912</v>
      </c>
      <c r="G402" s="704" t="str">
        <f t="shared" si="487"/>
        <v/>
      </c>
      <c r="H402" s="690" t="str">
        <f t="shared" si="488"/>
        <v/>
      </c>
      <c r="I402" s="713" t="str">
        <f t="shared" si="489"/>
        <v/>
      </c>
      <c r="J402" s="714" t="str">
        <f t="shared" si="490"/>
        <v/>
      </c>
      <c r="K402" s="707">
        <f t="shared" ref="K402:N402" si="1250">if($F402="","",K$203/day(eomonth($E402,0)))</f>
        <v>0</v>
      </c>
      <c r="L402" s="707">
        <f t="shared" si="1250"/>
        <v>0</v>
      </c>
      <c r="M402" s="707">
        <f t="shared" si="1250"/>
        <v>0</v>
      </c>
      <c r="N402" s="707">
        <f t="shared" si="1250"/>
        <v>0</v>
      </c>
      <c r="O402" s="715">
        <f t="shared" si="623"/>
        <v>110</v>
      </c>
      <c r="P402" s="710">
        <f t="shared" si="624"/>
        <v>55</v>
      </c>
      <c r="Q402" s="710">
        <f t="shared" si="625"/>
        <v>55</v>
      </c>
      <c r="R402" s="710">
        <f t="shared" ref="R402:U402" si="1251">if(D402="","", if(R$275&gt;$E402,"",if(R$276&lt;$E402,"", if($D402=0,0, if($D402&lt;=$N$277,R$277,if($D402&lt;=$N$278,R$278,R$279))*if($O$267=$R$267,$S$267, $G402)))))</f>
        <v>55</v>
      </c>
      <c r="S402" s="711" t="str">
        <f t="shared" si="1251"/>
        <v/>
      </c>
      <c r="T402" s="710">
        <f t="shared" si="1251"/>
        <v>55</v>
      </c>
      <c r="U402" s="711" t="str">
        <f t="shared" si="1251"/>
        <v/>
      </c>
      <c r="W402" s="710">
        <f t="shared" si="627"/>
        <v>68</v>
      </c>
      <c r="X402" s="710">
        <f t="shared" ref="X402:AC402" si="1252">if(D402="","", if(P$275&gt;$E402,"",if(P$276&lt;$E402,"", if($D402=0,0, if($D402&lt;=$N$277,P$277,if($D402&lt;=$N$278,P$278,P$279))*if($O$267=$R$267,$V$267, $H402)))))</f>
        <v>34</v>
      </c>
      <c r="Y402" s="680" t="str">
        <f t="shared" si="1252"/>
        <v/>
      </c>
      <c r="Z402" s="710">
        <f t="shared" si="1252"/>
        <v>34</v>
      </c>
      <c r="AA402" s="680" t="str">
        <f t="shared" si="1252"/>
        <v/>
      </c>
      <c r="AB402" s="680" t="str">
        <f t="shared" si="1252"/>
        <v/>
      </c>
      <c r="AC402" s="680" t="str">
        <f t="shared" si="1252"/>
        <v/>
      </c>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49"/>
      <c r="BP402" s="446" t="s">
        <v>2</v>
      </c>
      <c r="BQ402" s="451"/>
      <c r="BR402" s="4"/>
      <c r="BS402" s="472" t="str">
        <f t="shared" ref="BS402:BT402" si="1253">I477</f>
        <v/>
      </c>
      <c r="BT402" s="454" t="str">
        <f t="shared" si="1253"/>
        <v/>
      </c>
      <c r="BU402" s="555">
        <f t="shared" ref="BU402:CI402" si="1254">O477</f>
        <v>110</v>
      </c>
      <c r="BV402" s="555">
        <f t="shared" si="1254"/>
        <v>55</v>
      </c>
      <c r="BW402" s="555">
        <f t="shared" si="1254"/>
        <v>55</v>
      </c>
      <c r="BX402" s="555">
        <f t="shared" si="1254"/>
        <v>55</v>
      </c>
      <c r="BY402" s="454" t="str">
        <f t="shared" si="1254"/>
        <v/>
      </c>
      <c r="BZ402" s="555">
        <f t="shared" si="1254"/>
        <v>55</v>
      </c>
      <c r="CA402" s="454" t="str">
        <f t="shared" si="1254"/>
        <v/>
      </c>
      <c r="CB402" s="454" t="str">
        <f t="shared" si="1254"/>
        <v/>
      </c>
      <c r="CC402" s="555">
        <f t="shared" si="1254"/>
        <v>68</v>
      </c>
      <c r="CD402" s="555">
        <f t="shared" si="1254"/>
        <v>34</v>
      </c>
      <c r="CE402" s="454" t="str">
        <f t="shared" si="1254"/>
        <v/>
      </c>
      <c r="CF402" s="555">
        <f t="shared" si="1254"/>
        <v>34</v>
      </c>
      <c r="CG402" s="454" t="str">
        <f t="shared" si="1254"/>
        <v/>
      </c>
      <c r="CH402" s="454" t="str">
        <f t="shared" si="1254"/>
        <v/>
      </c>
      <c r="CI402" s="454" t="str">
        <f t="shared" si="1254"/>
        <v/>
      </c>
      <c r="CJ402" s="2">
        <f t="shared" ref="CJ402:CK402" si="1255">D477</f>
        <v>1</v>
      </c>
      <c r="CK402" s="529" t="str">
        <f t="shared" si="1255"/>
        <v/>
      </c>
      <c r="CL402" s="556" t="str">
        <f t="shared" si="209"/>
        <v/>
      </c>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row>
    <row r="403" outlineLevel="2">
      <c r="A403" s="452"/>
      <c r="B403" s="719"/>
      <c r="D403" s="701">
        <f t="shared" si="510"/>
        <v>1</v>
      </c>
      <c r="E403" s="712" t="str">
        <f t="shared" si="501"/>
        <v/>
      </c>
      <c r="F403" s="703" t="str">
        <f t="shared" si="486"/>
        <v>189912</v>
      </c>
      <c r="G403" s="704" t="str">
        <f t="shared" si="487"/>
        <v/>
      </c>
      <c r="H403" s="690" t="str">
        <f t="shared" si="488"/>
        <v/>
      </c>
      <c r="I403" s="713" t="str">
        <f t="shared" si="489"/>
        <v/>
      </c>
      <c r="J403" s="714" t="str">
        <f t="shared" si="490"/>
        <v/>
      </c>
      <c r="K403" s="707">
        <f t="shared" ref="K403:N403" si="1256">if($F403="","",K$203/day(eomonth($E403,0)))</f>
        <v>0</v>
      </c>
      <c r="L403" s="707">
        <f t="shared" si="1256"/>
        <v>0</v>
      </c>
      <c r="M403" s="707">
        <f t="shared" si="1256"/>
        <v>0</v>
      </c>
      <c r="N403" s="707">
        <f t="shared" si="1256"/>
        <v>0</v>
      </c>
      <c r="O403" s="715">
        <f t="shared" si="623"/>
        <v>110</v>
      </c>
      <c r="P403" s="710">
        <f t="shared" si="624"/>
        <v>55</v>
      </c>
      <c r="Q403" s="710">
        <f t="shared" si="625"/>
        <v>55</v>
      </c>
      <c r="R403" s="710">
        <f t="shared" ref="R403:U403" si="1257">if(D403="","", if(R$275&gt;$E403,"",if(R$276&lt;$E403,"", if($D403=0,0, if($D403&lt;=$N$277,R$277,if($D403&lt;=$N$278,R$278,R$279))*if($O$267=$R$267,$S$267, $G403)))))</f>
        <v>55</v>
      </c>
      <c r="S403" s="711" t="str">
        <f t="shared" si="1257"/>
        <v/>
      </c>
      <c r="T403" s="710">
        <f t="shared" si="1257"/>
        <v>55</v>
      </c>
      <c r="U403" s="711" t="str">
        <f t="shared" si="1257"/>
        <v/>
      </c>
      <c r="W403" s="710">
        <f t="shared" si="627"/>
        <v>68</v>
      </c>
      <c r="X403" s="710">
        <f t="shared" ref="X403:AC403" si="1258">if(D403="","", if(P$275&gt;$E403,"",if(P$276&lt;$E403,"", if($D403=0,0, if($D403&lt;=$N$277,P$277,if($D403&lt;=$N$278,P$278,P$279))*if($O$267=$R$267,$V$267, $H403)))))</f>
        <v>34</v>
      </c>
      <c r="Y403" s="680" t="str">
        <f t="shared" si="1258"/>
        <v/>
      </c>
      <c r="Z403" s="710">
        <f t="shared" si="1258"/>
        <v>34</v>
      </c>
      <c r="AA403" s="680" t="str">
        <f t="shared" si="1258"/>
        <v/>
      </c>
      <c r="AB403" s="680" t="str">
        <f t="shared" si="1258"/>
        <v/>
      </c>
      <c r="AC403" s="680" t="str">
        <f t="shared" si="1258"/>
        <v/>
      </c>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49"/>
      <c r="BP403" s="446" t="s">
        <v>2</v>
      </c>
      <c r="BQ403" s="451"/>
      <c r="BR403" s="4"/>
      <c r="BS403" s="472" t="str">
        <f t="shared" ref="BS403:BT403" si="1259">I478</f>
        <v/>
      </c>
      <c r="BT403" s="454" t="str">
        <f t="shared" si="1259"/>
        <v/>
      </c>
      <c r="BU403" s="555">
        <f t="shared" ref="BU403:CI403" si="1260">O478</f>
        <v>110</v>
      </c>
      <c r="BV403" s="555">
        <f t="shared" si="1260"/>
        <v>55</v>
      </c>
      <c r="BW403" s="555">
        <f t="shared" si="1260"/>
        <v>55</v>
      </c>
      <c r="BX403" s="555">
        <f t="shared" si="1260"/>
        <v>55</v>
      </c>
      <c r="BY403" s="454" t="str">
        <f t="shared" si="1260"/>
        <v/>
      </c>
      <c r="BZ403" s="555">
        <f t="shared" si="1260"/>
        <v>55</v>
      </c>
      <c r="CA403" s="454" t="str">
        <f t="shared" si="1260"/>
        <v/>
      </c>
      <c r="CB403" s="454" t="str">
        <f t="shared" si="1260"/>
        <v/>
      </c>
      <c r="CC403" s="555">
        <f t="shared" si="1260"/>
        <v>68</v>
      </c>
      <c r="CD403" s="555">
        <f t="shared" si="1260"/>
        <v>34</v>
      </c>
      <c r="CE403" s="454" t="str">
        <f t="shared" si="1260"/>
        <v/>
      </c>
      <c r="CF403" s="555">
        <f t="shared" si="1260"/>
        <v>34</v>
      </c>
      <c r="CG403" s="454" t="str">
        <f t="shared" si="1260"/>
        <v/>
      </c>
      <c r="CH403" s="454" t="str">
        <f t="shared" si="1260"/>
        <v/>
      </c>
      <c r="CI403" s="454" t="str">
        <f t="shared" si="1260"/>
        <v/>
      </c>
      <c r="CJ403" s="2">
        <f t="shared" ref="CJ403:CK403" si="1261">D478</f>
        <v>1</v>
      </c>
      <c r="CK403" s="529" t="str">
        <f t="shared" si="1261"/>
        <v/>
      </c>
      <c r="CL403" s="556" t="str">
        <f t="shared" si="209"/>
        <v/>
      </c>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row>
    <row r="404" outlineLevel="2">
      <c r="A404" s="452"/>
      <c r="B404" s="719"/>
      <c r="D404" s="701">
        <f t="shared" si="510"/>
        <v>1</v>
      </c>
      <c r="E404" s="712" t="str">
        <f t="shared" si="501"/>
        <v/>
      </c>
      <c r="F404" s="703" t="str">
        <f t="shared" si="486"/>
        <v>189912</v>
      </c>
      <c r="G404" s="704" t="str">
        <f t="shared" si="487"/>
        <v/>
      </c>
      <c r="H404" s="690" t="str">
        <f t="shared" si="488"/>
        <v/>
      </c>
      <c r="I404" s="713" t="str">
        <f t="shared" si="489"/>
        <v/>
      </c>
      <c r="J404" s="714" t="str">
        <f t="shared" si="490"/>
        <v/>
      </c>
      <c r="K404" s="707">
        <f t="shared" ref="K404:N404" si="1262">if($F404="","",K$203/day(eomonth($E404,0)))</f>
        <v>0</v>
      </c>
      <c r="L404" s="707">
        <f t="shared" si="1262"/>
        <v>0</v>
      </c>
      <c r="M404" s="707">
        <f t="shared" si="1262"/>
        <v>0</v>
      </c>
      <c r="N404" s="707">
        <f t="shared" si="1262"/>
        <v>0</v>
      </c>
      <c r="O404" s="715">
        <f t="shared" si="623"/>
        <v>110</v>
      </c>
      <c r="P404" s="710">
        <f t="shared" si="624"/>
        <v>55</v>
      </c>
      <c r="Q404" s="710">
        <f t="shared" si="625"/>
        <v>55</v>
      </c>
      <c r="R404" s="710">
        <f t="shared" ref="R404:U404" si="1263">if(D404="","", if(R$275&gt;$E404,"",if(R$276&lt;$E404,"", if($D404=0,0, if($D404&lt;=$N$277,R$277,if($D404&lt;=$N$278,R$278,R$279))*if($O$267=$R$267,$S$267, $G404)))))</f>
        <v>55</v>
      </c>
      <c r="S404" s="711" t="str">
        <f t="shared" si="1263"/>
        <v/>
      </c>
      <c r="T404" s="710">
        <f t="shared" si="1263"/>
        <v>55</v>
      </c>
      <c r="U404" s="711" t="str">
        <f t="shared" si="1263"/>
        <v/>
      </c>
      <c r="W404" s="710">
        <f t="shared" si="627"/>
        <v>68</v>
      </c>
      <c r="X404" s="710">
        <f t="shared" ref="X404:AC404" si="1264">if(D404="","", if(P$275&gt;$E404,"",if(P$276&lt;$E404,"", if($D404=0,0, if($D404&lt;=$N$277,P$277,if($D404&lt;=$N$278,P$278,P$279))*if($O$267=$R$267,$V$267, $H404)))))</f>
        <v>34</v>
      </c>
      <c r="Y404" s="680" t="str">
        <f t="shared" si="1264"/>
        <v/>
      </c>
      <c r="Z404" s="710">
        <f t="shared" si="1264"/>
        <v>34</v>
      </c>
      <c r="AA404" s="680" t="str">
        <f t="shared" si="1264"/>
        <v/>
      </c>
      <c r="AB404" s="680" t="str">
        <f t="shared" si="1264"/>
        <v/>
      </c>
      <c r="AC404" s="680" t="str">
        <f t="shared" si="1264"/>
        <v/>
      </c>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49"/>
      <c r="BP404" s="446" t="s">
        <v>2</v>
      </c>
      <c r="BQ404" s="451"/>
      <c r="BR404" s="4"/>
      <c r="BS404" s="472" t="str">
        <f t="shared" ref="BS404:BT404" si="1265">I479</f>
        <v/>
      </c>
      <c r="BT404" s="454" t="str">
        <f t="shared" si="1265"/>
        <v/>
      </c>
      <c r="BU404" s="555">
        <f t="shared" ref="BU404:CI404" si="1266">O479</f>
        <v>110</v>
      </c>
      <c r="BV404" s="555">
        <f t="shared" si="1266"/>
        <v>55</v>
      </c>
      <c r="BW404" s="555">
        <f t="shared" si="1266"/>
        <v>55</v>
      </c>
      <c r="BX404" s="555">
        <f t="shared" si="1266"/>
        <v>55</v>
      </c>
      <c r="BY404" s="454" t="str">
        <f t="shared" si="1266"/>
        <v/>
      </c>
      <c r="BZ404" s="555">
        <f t="shared" si="1266"/>
        <v>55</v>
      </c>
      <c r="CA404" s="454" t="str">
        <f t="shared" si="1266"/>
        <v/>
      </c>
      <c r="CB404" s="454" t="str">
        <f t="shared" si="1266"/>
        <v/>
      </c>
      <c r="CC404" s="555">
        <f t="shared" si="1266"/>
        <v>68</v>
      </c>
      <c r="CD404" s="555">
        <f t="shared" si="1266"/>
        <v>34</v>
      </c>
      <c r="CE404" s="454" t="str">
        <f t="shared" si="1266"/>
        <v/>
      </c>
      <c r="CF404" s="555">
        <f t="shared" si="1266"/>
        <v>34</v>
      </c>
      <c r="CG404" s="454" t="str">
        <f t="shared" si="1266"/>
        <v/>
      </c>
      <c r="CH404" s="454" t="str">
        <f t="shared" si="1266"/>
        <v/>
      </c>
      <c r="CI404" s="454" t="str">
        <f t="shared" si="1266"/>
        <v/>
      </c>
      <c r="CJ404" s="2">
        <f t="shared" ref="CJ404:CK404" si="1267">D479</f>
        <v>1</v>
      </c>
      <c r="CK404" s="529" t="str">
        <f t="shared" si="1267"/>
        <v/>
      </c>
      <c r="CL404" s="556" t="str">
        <f t="shared" si="209"/>
        <v/>
      </c>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row>
    <row r="405" outlineLevel="2">
      <c r="A405" s="452"/>
      <c r="B405" s="719"/>
      <c r="D405" s="701">
        <f t="shared" si="510"/>
        <v>1</v>
      </c>
      <c r="E405" s="712" t="str">
        <f t="shared" si="501"/>
        <v/>
      </c>
      <c r="F405" s="703" t="str">
        <f t="shared" si="486"/>
        <v>189912</v>
      </c>
      <c r="G405" s="704" t="str">
        <f t="shared" si="487"/>
        <v/>
      </c>
      <c r="H405" s="690" t="str">
        <f t="shared" si="488"/>
        <v/>
      </c>
      <c r="I405" s="713" t="str">
        <f t="shared" si="489"/>
        <v/>
      </c>
      <c r="J405" s="714" t="str">
        <f t="shared" si="490"/>
        <v/>
      </c>
      <c r="K405" s="707">
        <f t="shared" ref="K405:N405" si="1268">if($F405="","",K$203/day(eomonth($E405,0)))</f>
        <v>0</v>
      </c>
      <c r="L405" s="707">
        <f t="shared" si="1268"/>
        <v>0</v>
      </c>
      <c r="M405" s="707">
        <f t="shared" si="1268"/>
        <v>0</v>
      </c>
      <c r="N405" s="707">
        <f t="shared" si="1268"/>
        <v>0</v>
      </c>
      <c r="O405" s="715">
        <f t="shared" si="623"/>
        <v>110</v>
      </c>
      <c r="P405" s="710">
        <f t="shared" si="624"/>
        <v>55</v>
      </c>
      <c r="Q405" s="710">
        <f t="shared" si="625"/>
        <v>55</v>
      </c>
      <c r="R405" s="710">
        <f t="shared" ref="R405:U405" si="1269">if(D405="","", if(R$275&gt;$E405,"",if(R$276&lt;$E405,"", if($D405=0,0, if($D405&lt;=$N$277,R$277,if($D405&lt;=$N$278,R$278,R$279))*if($O$267=$R$267,$S$267, $G405)))))</f>
        <v>55</v>
      </c>
      <c r="S405" s="711" t="str">
        <f t="shared" si="1269"/>
        <v/>
      </c>
      <c r="T405" s="710">
        <f t="shared" si="1269"/>
        <v>55</v>
      </c>
      <c r="U405" s="711" t="str">
        <f t="shared" si="1269"/>
        <v/>
      </c>
      <c r="W405" s="710">
        <f t="shared" si="627"/>
        <v>68</v>
      </c>
      <c r="X405" s="710">
        <f t="shared" ref="X405:AC405" si="1270">if(D405="","", if(P$275&gt;$E405,"",if(P$276&lt;$E405,"", if($D405=0,0, if($D405&lt;=$N$277,P$277,if($D405&lt;=$N$278,P$278,P$279))*if($O$267=$R$267,$V$267, $H405)))))</f>
        <v>34</v>
      </c>
      <c r="Y405" s="680" t="str">
        <f t="shared" si="1270"/>
        <v/>
      </c>
      <c r="Z405" s="710">
        <f t="shared" si="1270"/>
        <v>34</v>
      </c>
      <c r="AA405" s="680" t="str">
        <f t="shared" si="1270"/>
        <v/>
      </c>
      <c r="AB405" s="680" t="str">
        <f t="shared" si="1270"/>
        <v/>
      </c>
      <c r="AC405" s="680" t="str">
        <f t="shared" si="1270"/>
        <v/>
      </c>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49"/>
      <c r="BP405" s="446" t="s">
        <v>2</v>
      </c>
      <c r="BQ405" s="451"/>
      <c r="BR405" s="4"/>
      <c r="BS405" s="472" t="str">
        <f t="shared" ref="BS405:BT405" si="1271">I480</f>
        <v/>
      </c>
      <c r="BT405" s="454" t="str">
        <f t="shared" si="1271"/>
        <v/>
      </c>
      <c r="BU405" s="555">
        <f t="shared" ref="BU405:CI405" si="1272">O480</f>
        <v>110</v>
      </c>
      <c r="BV405" s="555">
        <f t="shared" si="1272"/>
        <v>55</v>
      </c>
      <c r="BW405" s="555">
        <f t="shared" si="1272"/>
        <v>55</v>
      </c>
      <c r="BX405" s="555">
        <f t="shared" si="1272"/>
        <v>55</v>
      </c>
      <c r="BY405" s="454" t="str">
        <f t="shared" si="1272"/>
        <v/>
      </c>
      <c r="BZ405" s="555">
        <f t="shared" si="1272"/>
        <v>55</v>
      </c>
      <c r="CA405" s="454" t="str">
        <f t="shared" si="1272"/>
        <v/>
      </c>
      <c r="CB405" s="454" t="str">
        <f t="shared" si="1272"/>
        <v/>
      </c>
      <c r="CC405" s="555">
        <f t="shared" si="1272"/>
        <v>68</v>
      </c>
      <c r="CD405" s="555">
        <f t="shared" si="1272"/>
        <v>34</v>
      </c>
      <c r="CE405" s="454" t="str">
        <f t="shared" si="1272"/>
        <v/>
      </c>
      <c r="CF405" s="555">
        <f t="shared" si="1272"/>
        <v>34</v>
      </c>
      <c r="CG405" s="454" t="str">
        <f t="shared" si="1272"/>
        <v/>
      </c>
      <c r="CH405" s="454" t="str">
        <f t="shared" si="1272"/>
        <v/>
      </c>
      <c r="CI405" s="454" t="str">
        <f t="shared" si="1272"/>
        <v/>
      </c>
      <c r="CJ405" s="2">
        <f t="shared" ref="CJ405:CK405" si="1273">D480</f>
        <v>1</v>
      </c>
      <c r="CK405" s="529" t="str">
        <f t="shared" si="1273"/>
        <v/>
      </c>
      <c r="CL405" s="556" t="str">
        <f t="shared" si="209"/>
        <v/>
      </c>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row>
    <row r="406" outlineLevel="2">
      <c r="A406" s="452"/>
      <c r="B406" s="719"/>
      <c r="D406" s="701">
        <f t="shared" si="510"/>
        <v>1</v>
      </c>
      <c r="E406" s="712" t="str">
        <f t="shared" si="501"/>
        <v/>
      </c>
      <c r="F406" s="703" t="str">
        <f t="shared" si="486"/>
        <v>189912</v>
      </c>
      <c r="G406" s="704" t="str">
        <f t="shared" si="487"/>
        <v/>
      </c>
      <c r="H406" s="690" t="str">
        <f t="shared" si="488"/>
        <v/>
      </c>
      <c r="I406" s="713" t="str">
        <f t="shared" si="489"/>
        <v/>
      </c>
      <c r="J406" s="714" t="str">
        <f t="shared" si="490"/>
        <v/>
      </c>
      <c r="K406" s="707">
        <f t="shared" ref="K406:N406" si="1274">if($F406="","",K$203/day(eomonth($E406,0)))</f>
        <v>0</v>
      </c>
      <c r="L406" s="707">
        <f t="shared" si="1274"/>
        <v>0</v>
      </c>
      <c r="M406" s="707">
        <f t="shared" si="1274"/>
        <v>0</v>
      </c>
      <c r="N406" s="707">
        <f t="shared" si="1274"/>
        <v>0</v>
      </c>
      <c r="O406" s="715">
        <f t="shared" si="623"/>
        <v>110</v>
      </c>
      <c r="P406" s="710">
        <f t="shared" si="624"/>
        <v>55</v>
      </c>
      <c r="Q406" s="710">
        <f t="shared" si="625"/>
        <v>55</v>
      </c>
      <c r="R406" s="710">
        <f t="shared" ref="R406:U406" si="1275">if(D406="","", if(R$275&gt;$E406,"",if(R$276&lt;$E406,"", if($D406=0,0, if($D406&lt;=$N$277,R$277,if($D406&lt;=$N$278,R$278,R$279))*if($O$267=$R$267,$S$267, $G406)))))</f>
        <v>55</v>
      </c>
      <c r="S406" s="711" t="str">
        <f t="shared" si="1275"/>
        <v/>
      </c>
      <c r="T406" s="710">
        <f t="shared" si="1275"/>
        <v>55</v>
      </c>
      <c r="U406" s="711" t="str">
        <f t="shared" si="1275"/>
        <v/>
      </c>
      <c r="W406" s="710">
        <f t="shared" si="627"/>
        <v>68</v>
      </c>
      <c r="X406" s="710">
        <f t="shared" ref="X406:AC406" si="1276">if(D406="","", if(P$275&gt;$E406,"",if(P$276&lt;$E406,"", if($D406=0,0, if($D406&lt;=$N$277,P$277,if($D406&lt;=$N$278,P$278,P$279))*if($O$267=$R$267,$V$267, $H406)))))</f>
        <v>34</v>
      </c>
      <c r="Y406" s="680" t="str">
        <f t="shared" si="1276"/>
        <v/>
      </c>
      <c r="Z406" s="710">
        <f t="shared" si="1276"/>
        <v>34</v>
      </c>
      <c r="AA406" s="680" t="str">
        <f t="shared" si="1276"/>
        <v/>
      </c>
      <c r="AB406" s="680" t="str">
        <f t="shared" si="1276"/>
        <v/>
      </c>
      <c r="AC406" s="680" t="str">
        <f t="shared" si="1276"/>
        <v/>
      </c>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49"/>
      <c r="BP406" s="446" t="s">
        <v>2</v>
      </c>
      <c r="BQ406" s="451"/>
      <c r="BR406" s="4"/>
      <c r="BS406" s="472" t="str">
        <f t="shared" ref="BS406:BT406" si="1277">I481</f>
        <v/>
      </c>
      <c r="BT406" s="454" t="str">
        <f t="shared" si="1277"/>
        <v/>
      </c>
      <c r="BU406" s="555">
        <f t="shared" ref="BU406:CI406" si="1278">O481</f>
        <v>110</v>
      </c>
      <c r="BV406" s="555">
        <f t="shared" si="1278"/>
        <v>55</v>
      </c>
      <c r="BW406" s="555">
        <f t="shared" si="1278"/>
        <v>55</v>
      </c>
      <c r="BX406" s="555">
        <f t="shared" si="1278"/>
        <v>55</v>
      </c>
      <c r="BY406" s="454" t="str">
        <f t="shared" si="1278"/>
        <v/>
      </c>
      <c r="BZ406" s="555">
        <f t="shared" si="1278"/>
        <v>55</v>
      </c>
      <c r="CA406" s="454" t="str">
        <f t="shared" si="1278"/>
        <v/>
      </c>
      <c r="CB406" s="454" t="str">
        <f t="shared" si="1278"/>
        <v/>
      </c>
      <c r="CC406" s="555">
        <f t="shared" si="1278"/>
        <v>68</v>
      </c>
      <c r="CD406" s="555">
        <f t="shared" si="1278"/>
        <v>34</v>
      </c>
      <c r="CE406" s="454" t="str">
        <f t="shared" si="1278"/>
        <v/>
      </c>
      <c r="CF406" s="555">
        <f t="shared" si="1278"/>
        <v>34</v>
      </c>
      <c r="CG406" s="454" t="str">
        <f t="shared" si="1278"/>
        <v/>
      </c>
      <c r="CH406" s="454" t="str">
        <f t="shared" si="1278"/>
        <v/>
      </c>
      <c r="CI406" s="454" t="str">
        <f t="shared" si="1278"/>
        <v/>
      </c>
      <c r="CJ406" s="2">
        <f t="shared" ref="CJ406:CK406" si="1279">D481</f>
        <v>1</v>
      </c>
      <c r="CK406" s="529" t="str">
        <f t="shared" si="1279"/>
        <v/>
      </c>
      <c r="CL406" s="556" t="str">
        <f t="shared" si="209"/>
        <v/>
      </c>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row>
    <row r="407" outlineLevel="2">
      <c r="A407" s="452"/>
      <c r="B407" s="719"/>
      <c r="D407" s="701">
        <f t="shared" si="510"/>
        <v>1</v>
      </c>
      <c r="E407" s="712" t="str">
        <f t="shared" si="501"/>
        <v/>
      </c>
      <c r="F407" s="703" t="str">
        <f t="shared" si="486"/>
        <v>189912</v>
      </c>
      <c r="G407" s="704" t="str">
        <f t="shared" si="487"/>
        <v/>
      </c>
      <c r="H407" s="690" t="str">
        <f t="shared" si="488"/>
        <v/>
      </c>
      <c r="I407" s="713" t="str">
        <f t="shared" si="489"/>
        <v/>
      </c>
      <c r="J407" s="714" t="str">
        <f t="shared" si="490"/>
        <v/>
      </c>
      <c r="K407" s="707">
        <f t="shared" ref="K407:N407" si="1280">if($F407="","",K$203/day(eomonth($E407,0)))</f>
        <v>0</v>
      </c>
      <c r="L407" s="707">
        <f t="shared" si="1280"/>
        <v>0</v>
      </c>
      <c r="M407" s="707">
        <f t="shared" si="1280"/>
        <v>0</v>
      </c>
      <c r="N407" s="707">
        <f t="shared" si="1280"/>
        <v>0</v>
      </c>
      <c r="O407" s="715">
        <f t="shared" si="623"/>
        <v>110</v>
      </c>
      <c r="P407" s="710">
        <f t="shared" si="624"/>
        <v>55</v>
      </c>
      <c r="Q407" s="710">
        <f t="shared" si="625"/>
        <v>55</v>
      </c>
      <c r="R407" s="710">
        <f t="shared" ref="R407:U407" si="1281">if(D407="","", if(R$275&gt;$E407,"",if(R$276&lt;$E407,"", if($D407=0,0, if($D407&lt;=$N$277,R$277,if($D407&lt;=$N$278,R$278,R$279))*if($O$267=$R$267,$S$267, $G407)))))</f>
        <v>55</v>
      </c>
      <c r="S407" s="711" t="str">
        <f t="shared" si="1281"/>
        <v/>
      </c>
      <c r="T407" s="710">
        <f t="shared" si="1281"/>
        <v>55</v>
      </c>
      <c r="U407" s="711" t="str">
        <f t="shared" si="1281"/>
        <v/>
      </c>
      <c r="W407" s="710">
        <f t="shared" si="627"/>
        <v>68</v>
      </c>
      <c r="X407" s="710">
        <f t="shared" ref="X407:AC407" si="1282">if(D407="","", if(P$275&gt;$E407,"",if(P$276&lt;$E407,"", if($D407=0,0, if($D407&lt;=$N$277,P$277,if($D407&lt;=$N$278,P$278,P$279))*if($O$267=$R$267,$V$267, $H407)))))</f>
        <v>34</v>
      </c>
      <c r="Y407" s="680" t="str">
        <f t="shared" si="1282"/>
        <v/>
      </c>
      <c r="Z407" s="710">
        <f t="shared" si="1282"/>
        <v>34</v>
      </c>
      <c r="AA407" s="680" t="str">
        <f t="shared" si="1282"/>
        <v/>
      </c>
      <c r="AB407" s="680" t="str">
        <f t="shared" si="1282"/>
        <v/>
      </c>
      <c r="AC407" s="680" t="str">
        <f t="shared" si="1282"/>
        <v/>
      </c>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49"/>
      <c r="BP407" s="446" t="s">
        <v>2</v>
      </c>
      <c r="BQ407" s="451"/>
      <c r="BR407" s="4"/>
      <c r="BS407" s="472" t="str">
        <f t="shared" ref="BS407:BT407" si="1283">I482</f>
        <v/>
      </c>
      <c r="BT407" s="454" t="str">
        <f t="shared" si="1283"/>
        <v/>
      </c>
      <c r="BU407" s="555">
        <f t="shared" ref="BU407:CI407" si="1284">O482</f>
        <v>110</v>
      </c>
      <c r="BV407" s="555">
        <f t="shared" si="1284"/>
        <v>55</v>
      </c>
      <c r="BW407" s="555">
        <f t="shared" si="1284"/>
        <v>55</v>
      </c>
      <c r="BX407" s="555">
        <f t="shared" si="1284"/>
        <v>55</v>
      </c>
      <c r="BY407" s="454" t="str">
        <f t="shared" si="1284"/>
        <v/>
      </c>
      <c r="BZ407" s="555">
        <f t="shared" si="1284"/>
        <v>55</v>
      </c>
      <c r="CA407" s="454" t="str">
        <f t="shared" si="1284"/>
        <v/>
      </c>
      <c r="CB407" s="454" t="str">
        <f t="shared" si="1284"/>
        <v/>
      </c>
      <c r="CC407" s="555">
        <f t="shared" si="1284"/>
        <v>68</v>
      </c>
      <c r="CD407" s="555">
        <f t="shared" si="1284"/>
        <v>34</v>
      </c>
      <c r="CE407" s="454" t="str">
        <f t="shared" si="1284"/>
        <v/>
      </c>
      <c r="CF407" s="555">
        <f t="shared" si="1284"/>
        <v>34</v>
      </c>
      <c r="CG407" s="454" t="str">
        <f t="shared" si="1284"/>
        <v/>
      </c>
      <c r="CH407" s="454" t="str">
        <f t="shared" si="1284"/>
        <v/>
      </c>
      <c r="CI407" s="454" t="str">
        <f t="shared" si="1284"/>
        <v/>
      </c>
      <c r="CJ407" s="2">
        <f t="shared" ref="CJ407:CK407" si="1285">D482</f>
        <v>1</v>
      </c>
      <c r="CK407" s="529" t="str">
        <f t="shared" si="1285"/>
        <v/>
      </c>
      <c r="CL407" s="556" t="str">
        <f t="shared" si="209"/>
        <v/>
      </c>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row>
    <row r="408" outlineLevel="2">
      <c r="A408" s="452"/>
      <c r="B408" s="719"/>
      <c r="D408" s="701">
        <f t="shared" si="510"/>
        <v>1</v>
      </c>
      <c r="E408" s="712" t="str">
        <f t="shared" si="501"/>
        <v/>
      </c>
      <c r="F408" s="703" t="str">
        <f t="shared" si="486"/>
        <v>189912</v>
      </c>
      <c r="G408" s="704" t="str">
        <f t="shared" si="487"/>
        <v/>
      </c>
      <c r="H408" s="690" t="str">
        <f t="shared" si="488"/>
        <v/>
      </c>
      <c r="I408" s="713" t="str">
        <f t="shared" si="489"/>
        <v/>
      </c>
      <c r="J408" s="714" t="str">
        <f t="shared" si="490"/>
        <v/>
      </c>
      <c r="K408" s="707">
        <f t="shared" ref="K408:N408" si="1286">if($F408="","",K$203/day(eomonth($E408,0)))</f>
        <v>0</v>
      </c>
      <c r="L408" s="707">
        <f t="shared" si="1286"/>
        <v>0</v>
      </c>
      <c r="M408" s="707">
        <f t="shared" si="1286"/>
        <v>0</v>
      </c>
      <c r="N408" s="707">
        <f t="shared" si="1286"/>
        <v>0</v>
      </c>
      <c r="O408" s="715">
        <f t="shared" si="623"/>
        <v>110</v>
      </c>
      <c r="P408" s="710">
        <f t="shared" si="624"/>
        <v>55</v>
      </c>
      <c r="Q408" s="710">
        <f t="shared" si="625"/>
        <v>55</v>
      </c>
      <c r="R408" s="710">
        <f t="shared" ref="R408:U408" si="1287">if(D408="","", if(R$275&gt;$E408,"",if(R$276&lt;$E408,"", if($D408=0,0, if($D408&lt;=$N$277,R$277,if($D408&lt;=$N$278,R$278,R$279))*if($O$267=$R$267,$S$267, $G408)))))</f>
        <v>55</v>
      </c>
      <c r="S408" s="711" t="str">
        <f t="shared" si="1287"/>
        <v/>
      </c>
      <c r="T408" s="710">
        <f t="shared" si="1287"/>
        <v>55</v>
      </c>
      <c r="U408" s="711" t="str">
        <f t="shared" si="1287"/>
        <v/>
      </c>
      <c r="W408" s="710">
        <f t="shared" si="627"/>
        <v>68</v>
      </c>
      <c r="X408" s="710">
        <f t="shared" ref="X408:AC408" si="1288">if(D408="","", if(P$275&gt;$E408,"",if(P$276&lt;$E408,"", if($D408=0,0, if($D408&lt;=$N$277,P$277,if($D408&lt;=$N$278,P$278,P$279))*if($O$267=$R$267,$V$267, $H408)))))</f>
        <v>34</v>
      </c>
      <c r="Y408" s="680" t="str">
        <f t="shared" si="1288"/>
        <v/>
      </c>
      <c r="Z408" s="710">
        <f t="shared" si="1288"/>
        <v>34</v>
      </c>
      <c r="AA408" s="680" t="str">
        <f t="shared" si="1288"/>
        <v/>
      </c>
      <c r="AB408" s="680" t="str">
        <f t="shared" si="1288"/>
        <v/>
      </c>
      <c r="AC408" s="680" t="str">
        <f t="shared" si="1288"/>
        <v/>
      </c>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49"/>
      <c r="BP408" s="446" t="s">
        <v>2</v>
      </c>
      <c r="BQ408" s="451"/>
      <c r="BR408" s="4"/>
      <c r="BS408" s="472" t="str">
        <f t="shared" ref="BS408:BT408" si="1289">I483</f>
        <v/>
      </c>
      <c r="BT408" s="454" t="str">
        <f t="shared" si="1289"/>
        <v/>
      </c>
      <c r="BU408" s="555">
        <f t="shared" ref="BU408:CI408" si="1290">O483</f>
        <v>110</v>
      </c>
      <c r="BV408" s="555">
        <f t="shared" si="1290"/>
        <v>55</v>
      </c>
      <c r="BW408" s="555">
        <f t="shared" si="1290"/>
        <v>55</v>
      </c>
      <c r="BX408" s="555">
        <f t="shared" si="1290"/>
        <v>55</v>
      </c>
      <c r="BY408" s="454" t="str">
        <f t="shared" si="1290"/>
        <v/>
      </c>
      <c r="BZ408" s="555">
        <f t="shared" si="1290"/>
        <v>55</v>
      </c>
      <c r="CA408" s="454" t="str">
        <f t="shared" si="1290"/>
        <v/>
      </c>
      <c r="CB408" s="454" t="str">
        <f t="shared" si="1290"/>
        <v/>
      </c>
      <c r="CC408" s="555">
        <f t="shared" si="1290"/>
        <v>68</v>
      </c>
      <c r="CD408" s="555">
        <f t="shared" si="1290"/>
        <v>34</v>
      </c>
      <c r="CE408" s="454" t="str">
        <f t="shared" si="1290"/>
        <v/>
      </c>
      <c r="CF408" s="555">
        <f t="shared" si="1290"/>
        <v>34</v>
      </c>
      <c r="CG408" s="454" t="str">
        <f t="shared" si="1290"/>
        <v/>
      </c>
      <c r="CH408" s="454" t="str">
        <f t="shared" si="1290"/>
        <v/>
      </c>
      <c r="CI408" s="454" t="str">
        <f t="shared" si="1290"/>
        <v/>
      </c>
      <c r="CJ408" s="2">
        <f t="shared" ref="CJ408:CK408" si="1291">D483</f>
        <v>1</v>
      </c>
      <c r="CK408" s="529" t="str">
        <f t="shared" si="1291"/>
        <v/>
      </c>
      <c r="CL408" s="556" t="str">
        <f t="shared" si="209"/>
        <v/>
      </c>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row>
    <row r="409" outlineLevel="2">
      <c r="A409" s="452"/>
      <c r="B409" s="719"/>
      <c r="D409" s="701">
        <f t="shared" si="510"/>
        <v>1</v>
      </c>
      <c r="E409" s="712" t="str">
        <f t="shared" si="501"/>
        <v/>
      </c>
      <c r="F409" s="703" t="str">
        <f t="shared" si="486"/>
        <v>189912</v>
      </c>
      <c r="G409" s="704" t="str">
        <f t="shared" si="487"/>
        <v/>
      </c>
      <c r="H409" s="690" t="str">
        <f t="shared" si="488"/>
        <v/>
      </c>
      <c r="I409" s="713" t="str">
        <f t="shared" si="489"/>
        <v/>
      </c>
      <c r="J409" s="714" t="str">
        <f t="shared" si="490"/>
        <v/>
      </c>
      <c r="K409" s="707">
        <f t="shared" ref="K409:N409" si="1292">if($F409="","",K$203/day(eomonth($E409,0)))</f>
        <v>0</v>
      </c>
      <c r="L409" s="707">
        <f t="shared" si="1292"/>
        <v>0</v>
      </c>
      <c r="M409" s="707">
        <f t="shared" si="1292"/>
        <v>0</v>
      </c>
      <c r="N409" s="707">
        <f t="shared" si="1292"/>
        <v>0</v>
      </c>
      <c r="O409" s="715">
        <f t="shared" si="623"/>
        <v>110</v>
      </c>
      <c r="P409" s="710">
        <f t="shared" si="624"/>
        <v>55</v>
      </c>
      <c r="Q409" s="710">
        <f t="shared" si="625"/>
        <v>55</v>
      </c>
      <c r="R409" s="710">
        <f t="shared" ref="R409:U409" si="1293">if(D409="","", if(R$275&gt;$E409,"",if(R$276&lt;$E409,"", if($D409=0,0, if($D409&lt;=$N$277,R$277,if($D409&lt;=$N$278,R$278,R$279))*if($O$267=$R$267,$S$267, $G409)))))</f>
        <v>55</v>
      </c>
      <c r="S409" s="711" t="str">
        <f t="shared" si="1293"/>
        <v/>
      </c>
      <c r="T409" s="710">
        <f t="shared" si="1293"/>
        <v>55</v>
      </c>
      <c r="U409" s="711" t="str">
        <f t="shared" si="1293"/>
        <v/>
      </c>
      <c r="W409" s="710">
        <f t="shared" si="627"/>
        <v>68</v>
      </c>
      <c r="X409" s="710">
        <f t="shared" ref="X409:AC409" si="1294">if(D409="","", if(P$275&gt;$E409,"",if(P$276&lt;$E409,"", if($D409=0,0, if($D409&lt;=$N$277,P$277,if($D409&lt;=$N$278,P$278,P$279))*if($O$267=$R$267,$V$267, $H409)))))</f>
        <v>34</v>
      </c>
      <c r="Y409" s="680" t="str">
        <f t="shared" si="1294"/>
        <v/>
      </c>
      <c r="Z409" s="710">
        <f t="shared" si="1294"/>
        <v>34</v>
      </c>
      <c r="AA409" s="680" t="str">
        <f t="shared" si="1294"/>
        <v/>
      </c>
      <c r="AB409" s="680" t="str">
        <f t="shared" si="1294"/>
        <v/>
      </c>
      <c r="AC409" s="680" t="str">
        <f t="shared" si="1294"/>
        <v/>
      </c>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49"/>
      <c r="BP409" s="446" t="s">
        <v>2</v>
      </c>
      <c r="BQ409" s="451"/>
      <c r="BR409" s="4"/>
      <c r="BS409" s="472" t="str">
        <f t="shared" ref="BS409:BT409" si="1295">I484</f>
        <v/>
      </c>
      <c r="BT409" s="454" t="str">
        <f t="shared" si="1295"/>
        <v/>
      </c>
      <c r="BU409" s="555">
        <f t="shared" ref="BU409:CI409" si="1296">O484</f>
        <v>110</v>
      </c>
      <c r="BV409" s="555">
        <f t="shared" si="1296"/>
        <v>55</v>
      </c>
      <c r="BW409" s="555">
        <f t="shared" si="1296"/>
        <v>55</v>
      </c>
      <c r="BX409" s="555">
        <f t="shared" si="1296"/>
        <v>55</v>
      </c>
      <c r="BY409" s="454" t="str">
        <f t="shared" si="1296"/>
        <v/>
      </c>
      <c r="BZ409" s="555">
        <f t="shared" si="1296"/>
        <v>55</v>
      </c>
      <c r="CA409" s="454" t="str">
        <f t="shared" si="1296"/>
        <v/>
      </c>
      <c r="CB409" s="454" t="str">
        <f t="shared" si="1296"/>
        <v/>
      </c>
      <c r="CC409" s="555">
        <f t="shared" si="1296"/>
        <v>68</v>
      </c>
      <c r="CD409" s="555">
        <f t="shared" si="1296"/>
        <v>34</v>
      </c>
      <c r="CE409" s="454" t="str">
        <f t="shared" si="1296"/>
        <v/>
      </c>
      <c r="CF409" s="555">
        <f t="shared" si="1296"/>
        <v>34</v>
      </c>
      <c r="CG409" s="454" t="str">
        <f t="shared" si="1296"/>
        <v/>
      </c>
      <c r="CH409" s="454" t="str">
        <f t="shared" si="1296"/>
        <v/>
      </c>
      <c r="CI409" s="454" t="str">
        <f t="shared" si="1296"/>
        <v/>
      </c>
      <c r="CJ409" s="2">
        <f t="shared" ref="CJ409:CK409" si="1297">D484</f>
        <v>1</v>
      </c>
      <c r="CK409" s="529" t="str">
        <f t="shared" si="1297"/>
        <v/>
      </c>
      <c r="CL409" s="556" t="str">
        <f t="shared" si="209"/>
        <v/>
      </c>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row>
    <row r="410" outlineLevel="2">
      <c r="A410" s="452"/>
      <c r="B410" s="719"/>
      <c r="D410" s="701">
        <f t="shared" si="510"/>
        <v>1</v>
      </c>
      <c r="E410" s="712" t="str">
        <f t="shared" si="501"/>
        <v/>
      </c>
      <c r="F410" s="703" t="str">
        <f t="shared" si="486"/>
        <v>189912</v>
      </c>
      <c r="G410" s="704" t="str">
        <f t="shared" si="487"/>
        <v/>
      </c>
      <c r="H410" s="690" t="str">
        <f t="shared" si="488"/>
        <v/>
      </c>
      <c r="I410" s="713" t="str">
        <f t="shared" si="489"/>
        <v/>
      </c>
      <c r="J410" s="714" t="str">
        <f t="shared" si="490"/>
        <v/>
      </c>
      <c r="K410" s="707">
        <f t="shared" ref="K410:N410" si="1298">if($F410="","",K$203/day(eomonth($E410,0)))</f>
        <v>0</v>
      </c>
      <c r="L410" s="707">
        <f t="shared" si="1298"/>
        <v>0</v>
      </c>
      <c r="M410" s="707">
        <f t="shared" si="1298"/>
        <v>0</v>
      </c>
      <c r="N410" s="707">
        <f t="shared" si="1298"/>
        <v>0</v>
      </c>
      <c r="O410" s="715">
        <f t="shared" si="623"/>
        <v>110</v>
      </c>
      <c r="P410" s="710">
        <f t="shared" si="624"/>
        <v>55</v>
      </c>
      <c r="Q410" s="710">
        <f t="shared" si="625"/>
        <v>55</v>
      </c>
      <c r="R410" s="710">
        <f t="shared" ref="R410:U410" si="1299">if(D410="","", if(R$275&gt;$E410,"",if(R$276&lt;$E410,"", if($D410=0,0, if($D410&lt;=$N$277,R$277,if($D410&lt;=$N$278,R$278,R$279))*if($O$267=$R$267,$S$267, $G410)))))</f>
        <v>55</v>
      </c>
      <c r="S410" s="711" t="str">
        <f t="shared" si="1299"/>
        <v/>
      </c>
      <c r="T410" s="710">
        <f t="shared" si="1299"/>
        <v>55</v>
      </c>
      <c r="U410" s="711" t="str">
        <f t="shared" si="1299"/>
        <v/>
      </c>
      <c r="W410" s="710">
        <f t="shared" si="627"/>
        <v>68</v>
      </c>
      <c r="X410" s="710">
        <f t="shared" ref="X410:AC410" si="1300">if(D410="","", if(P$275&gt;$E410,"",if(P$276&lt;$E410,"", if($D410=0,0, if($D410&lt;=$N$277,P$277,if($D410&lt;=$N$278,P$278,P$279))*if($O$267=$R$267,$V$267, $H410)))))</f>
        <v>34</v>
      </c>
      <c r="Y410" s="680" t="str">
        <f t="shared" si="1300"/>
        <v/>
      </c>
      <c r="Z410" s="710">
        <f t="shared" si="1300"/>
        <v>34</v>
      </c>
      <c r="AA410" s="680" t="str">
        <f t="shared" si="1300"/>
        <v/>
      </c>
      <c r="AB410" s="680" t="str">
        <f t="shared" si="1300"/>
        <v/>
      </c>
      <c r="AC410" s="680" t="str">
        <f t="shared" si="1300"/>
        <v/>
      </c>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49"/>
      <c r="BP410" s="446" t="s">
        <v>2</v>
      </c>
      <c r="BQ410" s="451"/>
      <c r="BR410" s="4"/>
      <c r="BS410" s="472" t="str">
        <f t="shared" ref="BS410:BT410" si="1301">I485</f>
        <v/>
      </c>
      <c r="BT410" s="454" t="str">
        <f t="shared" si="1301"/>
        <v/>
      </c>
      <c r="BU410" s="555">
        <f t="shared" ref="BU410:CI410" si="1302">O485</f>
        <v>110</v>
      </c>
      <c r="BV410" s="555">
        <f t="shared" si="1302"/>
        <v>55</v>
      </c>
      <c r="BW410" s="555">
        <f t="shared" si="1302"/>
        <v>55</v>
      </c>
      <c r="BX410" s="555">
        <f t="shared" si="1302"/>
        <v>55</v>
      </c>
      <c r="BY410" s="454" t="str">
        <f t="shared" si="1302"/>
        <v/>
      </c>
      <c r="BZ410" s="555">
        <f t="shared" si="1302"/>
        <v>55</v>
      </c>
      <c r="CA410" s="454" t="str">
        <f t="shared" si="1302"/>
        <v/>
      </c>
      <c r="CB410" s="454" t="str">
        <f t="shared" si="1302"/>
        <v/>
      </c>
      <c r="CC410" s="555">
        <f t="shared" si="1302"/>
        <v>68</v>
      </c>
      <c r="CD410" s="555">
        <f t="shared" si="1302"/>
        <v>34</v>
      </c>
      <c r="CE410" s="454" t="str">
        <f t="shared" si="1302"/>
        <v/>
      </c>
      <c r="CF410" s="555">
        <f t="shared" si="1302"/>
        <v>34</v>
      </c>
      <c r="CG410" s="454" t="str">
        <f t="shared" si="1302"/>
        <v/>
      </c>
      <c r="CH410" s="454" t="str">
        <f t="shared" si="1302"/>
        <v/>
      </c>
      <c r="CI410" s="454" t="str">
        <f t="shared" si="1302"/>
        <v/>
      </c>
      <c r="CJ410" s="2">
        <f t="shared" ref="CJ410:CK410" si="1303">D485</f>
        <v>1</v>
      </c>
      <c r="CK410" s="529" t="str">
        <f t="shared" si="1303"/>
        <v/>
      </c>
      <c r="CL410" s="556" t="str">
        <f t="shared" si="209"/>
        <v/>
      </c>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row>
    <row r="411" outlineLevel="2">
      <c r="A411" s="452"/>
      <c r="B411" s="719"/>
      <c r="D411" s="701">
        <f t="shared" si="510"/>
        <v>1</v>
      </c>
      <c r="E411" s="712" t="str">
        <f t="shared" si="501"/>
        <v/>
      </c>
      <c r="F411" s="703" t="str">
        <f t="shared" si="486"/>
        <v>189912</v>
      </c>
      <c r="G411" s="704" t="str">
        <f t="shared" si="487"/>
        <v/>
      </c>
      <c r="H411" s="690" t="str">
        <f t="shared" si="488"/>
        <v/>
      </c>
      <c r="I411" s="713" t="str">
        <f t="shared" si="489"/>
        <v/>
      </c>
      <c r="J411" s="714" t="str">
        <f t="shared" si="490"/>
        <v/>
      </c>
      <c r="K411" s="707">
        <f t="shared" ref="K411:N411" si="1304">if($F411="","",K$203/day(eomonth($E411,0)))</f>
        <v>0</v>
      </c>
      <c r="L411" s="707">
        <f t="shared" si="1304"/>
        <v>0</v>
      </c>
      <c r="M411" s="707">
        <f t="shared" si="1304"/>
        <v>0</v>
      </c>
      <c r="N411" s="707">
        <f t="shared" si="1304"/>
        <v>0</v>
      </c>
      <c r="O411" s="715">
        <f t="shared" si="623"/>
        <v>110</v>
      </c>
      <c r="P411" s="710">
        <f t="shared" si="624"/>
        <v>55</v>
      </c>
      <c r="Q411" s="710">
        <f t="shared" si="625"/>
        <v>55</v>
      </c>
      <c r="R411" s="710">
        <f t="shared" ref="R411:U411" si="1305">if(D411="","", if(R$275&gt;$E411,"",if(R$276&lt;$E411,"", if($D411=0,0, if($D411&lt;=$N$277,R$277,if($D411&lt;=$N$278,R$278,R$279))*if($O$267=$R$267,$S$267, $G411)))))</f>
        <v>55</v>
      </c>
      <c r="S411" s="711" t="str">
        <f t="shared" si="1305"/>
        <v/>
      </c>
      <c r="T411" s="710">
        <f t="shared" si="1305"/>
        <v>55</v>
      </c>
      <c r="U411" s="711" t="str">
        <f t="shared" si="1305"/>
        <v/>
      </c>
      <c r="W411" s="710">
        <f t="shared" si="627"/>
        <v>68</v>
      </c>
      <c r="X411" s="710">
        <f t="shared" ref="X411:AC411" si="1306">if(D411="","", if(P$275&gt;$E411,"",if(P$276&lt;$E411,"", if($D411=0,0, if($D411&lt;=$N$277,P$277,if($D411&lt;=$N$278,P$278,P$279))*if($O$267=$R$267,$V$267, $H411)))))</f>
        <v>34</v>
      </c>
      <c r="Y411" s="680" t="str">
        <f t="shared" si="1306"/>
        <v/>
      </c>
      <c r="Z411" s="710">
        <f t="shared" si="1306"/>
        <v>34</v>
      </c>
      <c r="AA411" s="680" t="str">
        <f t="shared" si="1306"/>
        <v/>
      </c>
      <c r="AB411" s="680" t="str">
        <f t="shared" si="1306"/>
        <v/>
      </c>
      <c r="AC411" s="680" t="str">
        <f t="shared" si="1306"/>
        <v/>
      </c>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49"/>
      <c r="BP411" s="446" t="s">
        <v>2</v>
      </c>
      <c r="BQ411" s="451"/>
      <c r="BR411" s="4"/>
      <c r="BS411" s="472" t="str">
        <f t="shared" ref="BS411:BT411" si="1307">I486</f>
        <v/>
      </c>
      <c r="BT411" s="454" t="str">
        <f t="shared" si="1307"/>
        <v/>
      </c>
      <c r="BU411" s="555">
        <f t="shared" ref="BU411:CI411" si="1308">O486</f>
        <v>110</v>
      </c>
      <c r="BV411" s="555">
        <f t="shared" si="1308"/>
        <v>55</v>
      </c>
      <c r="BW411" s="555">
        <f t="shared" si="1308"/>
        <v>55</v>
      </c>
      <c r="BX411" s="555">
        <f t="shared" si="1308"/>
        <v>55</v>
      </c>
      <c r="BY411" s="454" t="str">
        <f t="shared" si="1308"/>
        <v/>
      </c>
      <c r="BZ411" s="555">
        <f t="shared" si="1308"/>
        <v>55</v>
      </c>
      <c r="CA411" s="454" t="str">
        <f t="shared" si="1308"/>
        <v/>
      </c>
      <c r="CB411" s="454" t="str">
        <f t="shared" si="1308"/>
        <v/>
      </c>
      <c r="CC411" s="555">
        <f t="shared" si="1308"/>
        <v>68</v>
      </c>
      <c r="CD411" s="555">
        <f t="shared" si="1308"/>
        <v>34</v>
      </c>
      <c r="CE411" s="454" t="str">
        <f t="shared" si="1308"/>
        <v/>
      </c>
      <c r="CF411" s="555">
        <f t="shared" si="1308"/>
        <v>34</v>
      </c>
      <c r="CG411" s="454" t="str">
        <f t="shared" si="1308"/>
        <v/>
      </c>
      <c r="CH411" s="454" t="str">
        <f t="shared" si="1308"/>
        <v/>
      </c>
      <c r="CI411" s="454" t="str">
        <f t="shared" si="1308"/>
        <v/>
      </c>
      <c r="CJ411" s="2">
        <f t="shared" ref="CJ411:CK411" si="1309">D486</f>
        <v>1</v>
      </c>
      <c r="CK411" s="529" t="str">
        <f t="shared" si="1309"/>
        <v/>
      </c>
      <c r="CL411" s="556" t="str">
        <f t="shared" si="209"/>
        <v/>
      </c>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row>
    <row r="412" outlineLevel="2">
      <c r="A412" s="452"/>
      <c r="B412" s="719"/>
      <c r="D412" s="701">
        <f t="shared" si="510"/>
        <v>1</v>
      </c>
      <c r="E412" s="712" t="str">
        <f t="shared" si="501"/>
        <v/>
      </c>
      <c r="F412" s="703" t="str">
        <f t="shared" si="486"/>
        <v>189912</v>
      </c>
      <c r="G412" s="704" t="str">
        <f t="shared" si="487"/>
        <v/>
      </c>
      <c r="H412" s="690" t="str">
        <f t="shared" si="488"/>
        <v/>
      </c>
      <c r="I412" s="713" t="str">
        <f t="shared" si="489"/>
        <v/>
      </c>
      <c r="J412" s="714" t="str">
        <f t="shared" si="490"/>
        <v/>
      </c>
      <c r="K412" s="707">
        <f t="shared" ref="K412:N412" si="1310">if($F412="","",K$203/day(eomonth($E412,0)))</f>
        <v>0</v>
      </c>
      <c r="L412" s="707">
        <f t="shared" si="1310"/>
        <v>0</v>
      </c>
      <c r="M412" s="707">
        <f t="shared" si="1310"/>
        <v>0</v>
      </c>
      <c r="N412" s="707">
        <f t="shared" si="1310"/>
        <v>0</v>
      </c>
      <c r="O412" s="715">
        <f t="shared" si="623"/>
        <v>110</v>
      </c>
      <c r="P412" s="710">
        <f t="shared" si="624"/>
        <v>55</v>
      </c>
      <c r="Q412" s="710">
        <f t="shared" si="625"/>
        <v>55</v>
      </c>
      <c r="R412" s="710">
        <f t="shared" ref="R412:U412" si="1311">if(D412="","", if(R$275&gt;$E412,"",if(R$276&lt;$E412,"", if($D412=0,0, if($D412&lt;=$N$277,R$277,if($D412&lt;=$N$278,R$278,R$279))*if($O$267=$R$267,$S$267, $G412)))))</f>
        <v>55</v>
      </c>
      <c r="S412" s="711" t="str">
        <f t="shared" si="1311"/>
        <v/>
      </c>
      <c r="T412" s="710">
        <f t="shared" si="1311"/>
        <v>55</v>
      </c>
      <c r="U412" s="711" t="str">
        <f t="shared" si="1311"/>
        <v/>
      </c>
      <c r="W412" s="710">
        <f t="shared" si="627"/>
        <v>68</v>
      </c>
      <c r="X412" s="710">
        <f t="shared" ref="X412:AC412" si="1312">if(D412="","", if(P$275&gt;$E412,"",if(P$276&lt;$E412,"", if($D412=0,0, if($D412&lt;=$N$277,P$277,if($D412&lt;=$N$278,P$278,P$279))*if($O$267=$R$267,$V$267, $H412)))))</f>
        <v>34</v>
      </c>
      <c r="Y412" s="680" t="str">
        <f t="shared" si="1312"/>
        <v/>
      </c>
      <c r="Z412" s="710">
        <f t="shared" si="1312"/>
        <v>34</v>
      </c>
      <c r="AA412" s="680" t="str">
        <f t="shared" si="1312"/>
        <v/>
      </c>
      <c r="AB412" s="680" t="str">
        <f t="shared" si="1312"/>
        <v/>
      </c>
      <c r="AC412" s="680" t="str">
        <f t="shared" si="1312"/>
        <v/>
      </c>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49"/>
      <c r="BP412" s="446" t="s">
        <v>2</v>
      </c>
      <c r="BQ412" s="451"/>
      <c r="BR412" s="4"/>
      <c r="BS412" s="472" t="str">
        <f t="shared" ref="BS412:BT412" si="1313">I487</f>
        <v/>
      </c>
      <c r="BT412" s="454" t="str">
        <f t="shared" si="1313"/>
        <v/>
      </c>
      <c r="BU412" s="555">
        <f t="shared" ref="BU412:CI412" si="1314">O487</f>
        <v>110</v>
      </c>
      <c r="BV412" s="555">
        <f t="shared" si="1314"/>
        <v>55</v>
      </c>
      <c r="BW412" s="555">
        <f t="shared" si="1314"/>
        <v>55</v>
      </c>
      <c r="BX412" s="555">
        <f t="shared" si="1314"/>
        <v>55</v>
      </c>
      <c r="BY412" s="454" t="str">
        <f t="shared" si="1314"/>
        <v/>
      </c>
      <c r="BZ412" s="555">
        <f t="shared" si="1314"/>
        <v>55</v>
      </c>
      <c r="CA412" s="454" t="str">
        <f t="shared" si="1314"/>
        <v/>
      </c>
      <c r="CB412" s="454" t="str">
        <f t="shared" si="1314"/>
        <v/>
      </c>
      <c r="CC412" s="555">
        <f t="shared" si="1314"/>
        <v>68</v>
      </c>
      <c r="CD412" s="555">
        <f t="shared" si="1314"/>
        <v>34</v>
      </c>
      <c r="CE412" s="454" t="str">
        <f t="shared" si="1314"/>
        <v/>
      </c>
      <c r="CF412" s="555">
        <f t="shared" si="1314"/>
        <v>34</v>
      </c>
      <c r="CG412" s="454" t="str">
        <f t="shared" si="1314"/>
        <v/>
      </c>
      <c r="CH412" s="454" t="str">
        <f t="shared" si="1314"/>
        <v/>
      </c>
      <c r="CI412" s="454" t="str">
        <f t="shared" si="1314"/>
        <v/>
      </c>
      <c r="CJ412" s="2">
        <f t="shared" ref="CJ412:CK412" si="1315">D487</f>
        <v>1</v>
      </c>
      <c r="CK412" s="529" t="str">
        <f t="shared" si="1315"/>
        <v/>
      </c>
      <c r="CL412" s="556" t="str">
        <f t="shared" si="209"/>
        <v/>
      </c>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row>
    <row r="413" outlineLevel="2">
      <c r="A413" s="452"/>
      <c r="B413" s="719"/>
      <c r="D413" s="701">
        <f t="shared" si="510"/>
        <v>1</v>
      </c>
      <c r="E413" s="712" t="str">
        <f t="shared" si="501"/>
        <v/>
      </c>
      <c r="F413" s="703" t="str">
        <f t="shared" si="486"/>
        <v>189912</v>
      </c>
      <c r="G413" s="704" t="str">
        <f t="shared" si="487"/>
        <v/>
      </c>
      <c r="H413" s="690" t="str">
        <f t="shared" si="488"/>
        <v/>
      </c>
      <c r="I413" s="713" t="str">
        <f t="shared" si="489"/>
        <v/>
      </c>
      <c r="J413" s="714" t="str">
        <f t="shared" si="490"/>
        <v/>
      </c>
      <c r="K413" s="707">
        <f t="shared" ref="K413:N413" si="1316">if($F413="","",K$203/day(eomonth($E413,0)))</f>
        <v>0</v>
      </c>
      <c r="L413" s="707">
        <f t="shared" si="1316"/>
        <v>0</v>
      </c>
      <c r="M413" s="707">
        <f t="shared" si="1316"/>
        <v>0</v>
      </c>
      <c r="N413" s="707">
        <f t="shared" si="1316"/>
        <v>0</v>
      </c>
      <c r="O413" s="715">
        <f t="shared" si="623"/>
        <v>110</v>
      </c>
      <c r="P413" s="710">
        <f t="shared" si="624"/>
        <v>55</v>
      </c>
      <c r="Q413" s="710">
        <f t="shared" si="625"/>
        <v>55</v>
      </c>
      <c r="R413" s="710">
        <f t="shared" ref="R413:U413" si="1317">if(D413="","", if(R$275&gt;$E413,"",if(R$276&lt;$E413,"", if($D413=0,0, if($D413&lt;=$N$277,R$277,if($D413&lt;=$N$278,R$278,R$279))*if($O$267=$R$267,$S$267, $G413)))))</f>
        <v>55</v>
      </c>
      <c r="S413" s="711" t="str">
        <f t="shared" si="1317"/>
        <v/>
      </c>
      <c r="T413" s="710">
        <f t="shared" si="1317"/>
        <v>55</v>
      </c>
      <c r="U413" s="711" t="str">
        <f t="shared" si="1317"/>
        <v/>
      </c>
      <c r="W413" s="710">
        <f t="shared" si="627"/>
        <v>68</v>
      </c>
      <c r="X413" s="710">
        <f t="shared" ref="X413:AC413" si="1318">if(D413="","", if(P$275&gt;$E413,"",if(P$276&lt;$E413,"", if($D413=0,0, if($D413&lt;=$N$277,P$277,if($D413&lt;=$N$278,P$278,P$279))*if($O$267=$R$267,$V$267, $H413)))))</f>
        <v>34</v>
      </c>
      <c r="Y413" s="680" t="str">
        <f t="shared" si="1318"/>
        <v/>
      </c>
      <c r="Z413" s="710">
        <f t="shared" si="1318"/>
        <v>34</v>
      </c>
      <c r="AA413" s="680" t="str">
        <f t="shared" si="1318"/>
        <v/>
      </c>
      <c r="AB413" s="680" t="str">
        <f t="shared" si="1318"/>
        <v/>
      </c>
      <c r="AC413" s="680" t="str">
        <f t="shared" si="1318"/>
        <v/>
      </c>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49"/>
      <c r="BP413" s="446" t="s">
        <v>2</v>
      </c>
      <c r="BQ413" s="451"/>
      <c r="BR413" s="4"/>
      <c r="BS413" s="472" t="str">
        <f t="shared" ref="BS413:BT413" si="1319">I488</f>
        <v/>
      </c>
      <c r="BT413" s="454" t="str">
        <f t="shared" si="1319"/>
        <v/>
      </c>
      <c r="BU413" s="555">
        <f t="shared" ref="BU413:CI413" si="1320">O488</f>
        <v>110</v>
      </c>
      <c r="BV413" s="555">
        <f t="shared" si="1320"/>
        <v>55</v>
      </c>
      <c r="BW413" s="555">
        <f t="shared" si="1320"/>
        <v>55</v>
      </c>
      <c r="BX413" s="555">
        <f t="shared" si="1320"/>
        <v>55</v>
      </c>
      <c r="BY413" s="454" t="str">
        <f t="shared" si="1320"/>
        <v/>
      </c>
      <c r="BZ413" s="555">
        <f t="shared" si="1320"/>
        <v>55</v>
      </c>
      <c r="CA413" s="454" t="str">
        <f t="shared" si="1320"/>
        <v/>
      </c>
      <c r="CB413" s="454" t="str">
        <f t="shared" si="1320"/>
        <v/>
      </c>
      <c r="CC413" s="555">
        <f t="shared" si="1320"/>
        <v>68</v>
      </c>
      <c r="CD413" s="555">
        <f t="shared" si="1320"/>
        <v>34</v>
      </c>
      <c r="CE413" s="454" t="str">
        <f t="shared" si="1320"/>
        <v/>
      </c>
      <c r="CF413" s="555">
        <f t="shared" si="1320"/>
        <v>34</v>
      </c>
      <c r="CG413" s="454" t="str">
        <f t="shared" si="1320"/>
        <v/>
      </c>
      <c r="CH413" s="454" t="str">
        <f t="shared" si="1320"/>
        <v/>
      </c>
      <c r="CI413" s="454" t="str">
        <f t="shared" si="1320"/>
        <v/>
      </c>
      <c r="CJ413" s="2">
        <f t="shared" ref="CJ413:CK413" si="1321">D488</f>
        <v>1</v>
      </c>
      <c r="CK413" s="529" t="str">
        <f t="shared" si="1321"/>
        <v/>
      </c>
      <c r="CL413" s="556" t="str">
        <f t="shared" si="209"/>
        <v/>
      </c>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row>
    <row r="414" outlineLevel="2">
      <c r="A414" s="452"/>
      <c r="B414" s="719"/>
      <c r="D414" s="701">
        <f t="shared" si="510"/>
        <v>1</v>
      </c>
      <c r="E414" s="712" t="str">
        <f t="shared" si="501"/>
        <v/>
      </c>
      <c r="F414" s="703" t="str">
        <f t="shared" si="486"/>
        <v>189912</v>
      </c>
      <c r="G414" s="704" t="str">
        <f t="shared" si="487"/>
        <v/>
      </c>
      <c r="H414" s="690" t="str">
        <f t="shared" si="488"/>
        <v/>
      </c>
      <c r="I414" s="713" t="str">
        <f t="shared" si="489"/>
        <v/>
      </c>
      <c r="J414" s="714" t="str">
        <f t="shared" si="490"/>
        <v/>
      </c>
      <c r="K414" s="707">
        <f t="shared" ref="K414:N414" si="1322">if($F414="","",K$203/day(eomonth($E414,0)))</f>
        <v>0</v>
      </c>
      <c r="L414" s="707">
        <f t="shared" si="1322"/>
        <v>0</v>
      </c>
      <c r="M414" s="707">
        <f t="shared" si="1322"/>
        <v>0</v>
      </c>
      <c r="N414" s="707">
        <f t="shared" si="1322"/>
        <v>0</v>
      </c>
      <c r="O414" s="715">
        <f t="shared" si="623"/>
        <v>110</v>
      </c>
      <c r="P414" s="710">
        <f t="shared" si="624"/>
        <v>55</v>
      </c>
      <c r="Q414" s="710">
        <f t="shared" si="625"/>
        <v>55</v>
      </c>
      <c r="R414" s="710">
        <f t="shared" ref="R414:U414" si="1323">if(D414="","", if(R$275&gt;$E414,"",if(R$276&lt;$E414,"", if($D414=0,0, if($D414&lt;=$N$277,R$277,if($D414&lt;=$N$278,R$278,R$279))*if($O$267=$R$267,$S$267, $G414)))))</f>
        <v>55</v>
      </c>
      <c r="S414" s="711" t="str">
        <f t="shared" si="1323"/>
        <v/>
      </c>
      <c r="T414" s="710">
        <f t="shared" si="1323"/>
        <v>55</v>
      </c>
      <c r="U414" s="711" t="str">
        <f t="shared" si="1323"/>
        <v/>
      </c>
      <c r="W414" s="710">
        <f t="shared" si="627"/>
        <v>68</v>
      </c>
      <c r="X414" s="710">
        <f t="shared" ref="X414:AC414" si="1324">if(D414="","", if(P$275&gt;$E414,"",if(P$276&lt;$E414,"", if($D414=0,0, if($D414&lt;=$N$277,P$277,if($D414&lt;=$N$278,P$278,P$279))*if($O$267=$R$267,$V$267, $H414)))))</f>
        <v>34</v>
      </c>
      <c r="Y414" s="680" t="str">
        <f t="shared" si="1324"/>
        <v/>
      </c>
      <c r="Z414" s="710">
        <f t="shared" si="1324"/>
        <v>34</v>
      </c>
      <c r="AA414" s="680" t="str">
        <f t="shared" si="1324"/>
        <v/>
      </c>
      <c r="AB414" s="680" t="str">
        <f t="shared" si="1324"/>
        <v/>
      </c>
      <c r="AC414" s="680" t="str">
        <f t="shared" si="1324"/>
        <v/>
      </c>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49"/>
      <c r="BP414" s="446" t="s">
        <v>2</v>
      </c>
      <c r="BQ414" s="451"/>
      <c r="BR414" s="4"/>
      <c r="BS414" s="472" t="str">
        <f t="shared" ref="BS414:BT414" si="1325">I489</f>
        <v/>
      </c>
      <c r="BT414" s="454" t="str">
        <f t="shared" si="1325"/>
        <v/>
      </c>
      <c r="BU414" s="555">
        <f t="shared" ref="BU414:CI414" si="1326">O489</f>
        <v>110</v>
      </c>
      <c r="BV414" s="555">
        <f t="shared" si="1326"/>
        <v>55</v>
      </c>
      <c r="BW414" s="555">
        <f t="shared" si="1326"/>
        <v>55</v>
      </c>
      <c r="BX414" s="555">
        <f t="shared" si="1326"/>
        <v>55</v>
      </c>
      <c r="BY414" s="454" t="str">
        <f t="shared" si="1326"/>
        <v/>
      </c>
      <c r="BZ414" s="555">
        <f t="shared" si="1326"/>
        <v>55</v>
      </c>
      <c r="CA414" s="454" t="str">
        <f t="shared" si="1326"/>
        <v/>
      </c>
      <c r="CB414" s="454" t="str">
        <f t="shared" si="1326"/>
        <v/>
      </c>
      <c r="CC414" s="555">
        <f t="shared" si="1326"/>
        <v>68</v>
      </c>
      <c r="CD414" s="555">
        <f t="shared" si="1326"/>
        <v>34</v>
      </c>
      <c r="CE414" s="454" t="str">
        <f t="shared" si="1326"/>
        <v/>
      </c>
      <c r="CF414" s="555">
        <f t="shared" si="1326"/>
        <v>34</v>
      </c>
      <c r="CG414" s="454" t="str">
        <f t="shared" si="1326"/>
        <v/>
      </c>
      <c r="CH414" s="454" t="str">
        <f t="shared" si="1326"/>
        <v/>
      </c>
      <c r="CI414" s="454" t="str">
        <f t="shared" si="1326"/>
        <v/>
      </c>
      <c r="CJ414" s="2">
        <f t="shared" ref="CJ414:CK414" si="1327">D489</f>
        <v>1</v>
      </c>
      <c r="CK414" s="529" t="str">
        <f t="shared" si="1327"/>
        <v/>
      </c>
      <c r="CL414" s="556" t="str">
        <f t="shared" si="209"/>
        <v/>
      </c>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row>
    <row r="415" outlineLevel="2">
      <c r="A415" s="452"/>
      <c r="B415" s="719"/>
      <c r="D415" s="701">
        <f t="shared" si="510"/>
        <v>1</v>
      </c>
      <c r="E415" s="712" t="str">
        <f t="shared" si="501"/>
        <v/>
      </c>
      <c r="F415" s="703" t="str">
        <f t="shared" si="486"/>
        <v>189912</v>
      </c>
      <c r="G415" s="704" t="str">
        <f t="shared" si="487"/>
        <v/>
      </c>
      <c r="H415" s="690" t="str">
        <f t="shared" si="488"/>
        <v/>
      </c>
      <c r="I415" s="713" t="str">
        <f t="shared" si="489"/>
        <v/>
      </c>
      <c r="J415" s="714" t="str">
        <f t="shared" si="490"/>
        <v/>
      </c>
      <c r="K415" s="707">
        <f t="shared" ref="K415:N415" si="1328">if($F415="","",K$203/day(eomonth($E415,0)))</f>
        <v>0</v>
      </c>
      <c r="L415" s="707">
        <f t="shared" si="1328"/>
        <v>0</v>
      </c>
      <c r="M415" s="707">
        <f t="shared" si="1328"/>
        <v>0</v>
      </c>
      <c r="N415" s="707">
        <f t="shared" si="1328"/>
        <v>0</v>
      </c>
      <c r="O415" s="715">
        <f t="shared" si="623"/>
        <v>110</v>
      </c>
      <c r="P415" s="710">
        <f t="shared" si="624"/>
        <v>55</v>
      </c>
      <c r="Q415" s="710">
        <f t="shared" si="625"/>
        <v>55</v>
      </c>
      <c r="R415" s="710">
        <f t="shared" ref="R415:U415" si="1329">if(D415="","", if(R$275&gt;$E415,"",if(R$276&lt;$E415,"", if($D415=0,0, if($D415&lt;=$N$277,R$277,if($D415&lt;=$N$278,R$278,R$279))*if($O$267=$R$267,$S$267, $G415)))))</f>
        <v>55</v>
      </c>
      <c r="S415" s="711" t="str">
        <f t="shared" si="1329"/>
        <v/>
      </c>
      <c r="T415" s="710">
        <f t="shared" si="1329"/>
        <v>55</v>
      </c>
      <c r="U415" s="711" t="str">
        <f t="shared" si="1329"/>
        <v/>
      </c>
      <c r="W415" s="710">
        <f t="shared" si="627"/>
        <v>68</v>
      </c>
      <c r="X415" s="710">
        <f t="shared" ref="X415:AC415" si="1330">if(D415="","", if(P$275&gt;$E415,"",if(P$276&lt;$E415,"", if($D415=0,0, if($D415&lt;=$N$277,P$277,if($D415&lt;=$N$278,P$278,P$279))*if($O$267=$R$267,$V$267, $H415)))))</f>
        <v>34</v>
      </c>
      <c r="Y415" s="680" t="str">
        <f t="shared" si="1330"/>
        <v/>
      </c>
      <c r="Z415" s="710">
        <f t="shared" si="1330"/>
        <v>34</v>
      </c>
      <c r="AA415" s="680" t="str">
        <f t="shared" si="1330"/>
        <v/>
      </c>
      <c r="AB415" s="680" t="str">
        <f t="shared" si="1330"/>
        <v/>
      </c>
      <c r="AC415" s="680" t="str">
        <f t="shared" si="1330"/>
        <v/>
      </c>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49"/>
      <c r="BP415" s="446" t="s">
        <v>2</v>
      </c>
      <c r="BQ415" s="451"/>
      <c r="BR415" s="4"/>
      <c r="BS415" s="472" t="str">
        <f t="shared" ref="BS415:BT415" si="1331">I490</f>
        <v/>
      </c>
      <c r="BT415" s="454" t="str">
        <f t="shared" si="1331"/>
        <v/>
      </c>
      <c r="BU415" s="555">
        <f t="shared" ref="BU415:CI415" si="1332">O490</f>
        <v>110</v>
      </c>
      <c r="BV415" s="555">
        <f t="shared" si="1332"/>
        <v>55</v>
      </c>
      <c r="BW415" s="555">
        <f t="shared" si="1332"/>
        <v>55</v>
      </c>
      <c r="BX415" s="555">
        <f t="shared" si="1332"/>
        <v>55</v>
      </c>
      <c r="BY415" s="454" t="str">
        <f t="shared" si="1332"/>
        <v/>
      </c>
      <c r="BZ415" s="555">
        <f t="shared" si="1332"/>
        <v>55</v>
      </c>
      <c r="CA415" s="454" t="str">
        <f t="shared" si="1332"/>
        <v/>
      </c>
      <c r="CB415" s="454" t="str">
        <f t="shared" si="1332"/>
        <v/>
      </c>
      <c r="CC415" s="555">
        <f t="shared" si="1332"/>
        <v>68</v>
      </c>
      <c r="CD415" s="555">
        <f t="shared" si="1332"/>
        <v>34</v>
      </c>
      <c r="CE415" s="454" t="str">
        <f t="shared" si="1332"/>
        <v/>
      </c>
      <c r="CF415" s="555">
        <f t="shared" si="1332"/>
        <v>34</v>
      </c>
      <c r="CG415" s="454" t="str">
        <f t="shared" si="1332"/>
        <v/>
      </c>
      <c r="CH415" s="454" t="str">
        <f t="shared" si="1332"/>
        <v/>
      </c>
      <c r="CI415" s="454" t="str">
        <f t="shared" si="1332"/>
        <v/>
      </c>
      <c r="CJ415" s="2">
        <f t="shared" ref="CJ415:CK415" si="1333">D490</f>
        <v>1</v>
      </c>
      <c r="CK415" s="529" t="str">
        <f t="shared" si="1333"/>
        <v/>
      </c>
      <c r="CL415" s="556" t="str">
        <f t="shared" si="209"/>
        <v/>
      </c>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row>
    <row r="416" outlineLevel="2">
      <c r="A416" s="452"/>
      <c r="B416" s="719"/>
      <c r="D416" s="701">
        <f t="shared" si="510"/>
        <v>1</v>
      </c>
      <c r="E416" s="712" t="str">
        <f t="shared" si="501"/>
        <v/>
      </c>
      <c r="F416" s="703" t="str">
        <f t="shared" si="486"/>
        <v>189912</v>
      </c>
      <c r="G416" s="704" t="str">
        <f t="shared" si="487"/>
        <v/>
      </c>
      <c r="H416" s="690" t="str">
        <f t="shared" si="488"/>
        <v/>
      </c>
      <c r="I416" s="713" t="str">
        <f t="shared" si="489"/>
        <v/>
      </c>
      <c r="J416" s="714" t="str">
        <f t="shared" si="490"/>
        <v/>
      </c>
      <c r="K416" s="707">
        <f t="shared" ref="K416:N416" si="1334">if($F416="","",K$203/day(eomonth($E416,0)))</f>
        <v>0</v>
      </c>
      <c r="L416" s="707">
        <f t="shared" si="1334"/>
        <v>0</v>
      </c>
      <c r="M416" s="707">
        <f t="shared" si="1334"/>
        <v>0</v>
      </c>
      <c r="N416" s="707">
        <f t="shared" si="1334"/>
        <v>0</v>
      </c>
      <c r="O416" s="715">
        <f t="shared" si="623"/>
        <v>110</v>
      </c>
      <c r="P416" s="710">
        <f t="shared" si="624"/>
        <v>55</v>
      </c>
      <c r="Q416" s="710">
        <f t="shared" si="625"/>
        <v>55</v>
      </c>
      <c r="R416" s="710">
        <f t="shared" ref="R416:U416" si="1335">if(D416="","", if(R$275&gt;$E416,"",if(R$276&lt;$E416,"", if($D416=0,0, if($D416&lt;=$N$277,R$277,if($D416&lt;=$N$278,R$278,R$279))*if($O$267=$R$267,$S$267, $G416)))))</f>
        <v>55</v>
      </c>
      <c r="S416" s="711" t="str">
        <f t="shared" si="1335"/>
        <v/>
      </c>
      <c r="T416" s="710">
        <f t="shared" si="1335"/>
        <v>55</v>
      </c>
      <c r="U416" s="711" t="str">
        <f t="shared" si="1335"/>
        <v/>
      </c>
      <c r="W416" s="710">
        <f t="shared" si="627"/>
        <v>68</v>
      </c>
      <c r="X416" s="710">
        <f t="shared" ref="X416:AC416" si="1336">if(D416="","", if(P$275&gt;$E416,"",if(P$276&lt;$E416,"", if($D416=0,0, if($D416&lt;=$N$277,P$277,if($D416&lt;=$N$278,P$278,P$279))*if($O$267=$R$267,$V$267, $H416)))))</f>
        <v>34</v>
      </c>
      <c r="Y416" s="680" t="str">
        <f t="shared" si="1336"/>
        <v/>
      </c>
      <c r="Z416" s="710">
        <f t="shared" si="1336"/>
        <v>34</v>
      </c>
      <c r="AA416" s="680" t="str">
        <f t="shared" si="1336"/>
        <v/>
      </c>
      <c r="AB416" s="680" t="str">
        <f t="shared" si="1336"/>
        <v/>
      </c>
      <c r="AC416" s="680" t="str">
        <f t="shared" si="1336"/>
        <v/>
      </c>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49"/>
      <c r="BP416" s="446" t="s">
        <v>2</v>
      </c>
      <c r="BQ416" s="451"/>
      <c r="BR416" s="4"/>
      <c r="BS416" s="472" t="str">
        <f t="shared" ref="BS416:BT416" si="1337">I491</f>
        <v/>
      </c>
      <c r="BT416" s="454" t="str">
        <f t="shared" si="1337"/>
        <v/>
      </c>
      <c r="BU416" s="555">
        <f t="shared" ref="BU416:CI416" si="1338">O491</f>
        <v>110</v>
      </c>
      <c r="BV416" s="555">
        <f t="shared" si="1338"/>
        <v>55</v>
      </c>
      <c r="BW416" s="555">
        <f t="shared" si="1338"/>
        <v>55</v>
      </c>
      <c r="BX416" s="555">
        <f t="shared" si="1338"/>
        <v>55</v>
      </c>
      <c r="BY416" s="454" t="str">
        <f t="shared" si="1338"/>
        <v/>
      </c>
      <c r="BZ416" s="555">
        <f t="shared" si="1338"/>
        <v>55</v>
      </c>
      <c r="CA416" s="454" t="str">
        <f t="shared" si="1338"/>
        <v/>
      </c>
      <c r="CB416" s="454" t="str">
        <f t="shared" si="1338"/>
        <v/>
      </c>
      <c r="CC416" s="555">
        <f t="shared" si="1338"/>
        <v>68</v>
      </c>
      <c r="CD416" s="555">
        <f t="shared" si="1338"/>
        <v>34</v>
      </c>
      <c r="CE416" s="454" t="str">
        <f t="shared" si="1338"/>
        <v/>
      </c>
      <c r="CF416" s="555">
        <f t="shared" si="1338"/>
        <v>34</v>
      </c>
      <c r="CG416" s="454" t="str">
        <f t="shared" si="1338"/>
        <v/>
      </c>
      <c r="CH416" s="454" t="str">
        <f t="shared" si="1338"/>
        <v/>
      </c>
      <c r="CI416" s="454" t="str">
        <f t="shared" si="1338"/>
        <v/>
      </c>
      <c r="CJ416" s="2">
        <f t="shared" ref="CJ416:CK416" si="1339">D491</f>
        <v>1</v>
      </c>
      <c r="CK416" s="529" t="str">
        <f t="shared" si="1339"/>
        <v/>
      </c>
      <c r="CL416" s="556" t="str">
        <f t="shared" si="209"/>
        <v/>
      </c>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row>
    <row r="417" outlineLevel="2">
      <c r="A417" s="452"/>
      <c r="B417" s="719"/>
      <c r="D417" s="701">
        <f t="shared" si="510"/>
        <v>1</v>
      </c>
      <c r="E417" s="712" t="str">
        <f t="shared" si="501"/>
        <v/>
      </c>
      <c r="F417" s="703" t="str">
        <f t="shared" si="486"/>
        <v>189912</v>
      </c>
      <c r="G417" s="704" t="str">
        <f t="shared" si="487"/>
        <v/>
      </c>
      <c r="H417" s="690" t="str">
        <f t="shared" si="488"/>
        <v/>
      </c>
      <c r="I417" s="713" t="str">
        <f t="shared" si="489"/>
        <v/>
      </c>
      <c r="J417" s="714" t="str">
        <f t="shared" si="490"/>
        <v/>
      </c>
      <c r="K417" s="707">
        <f t="shared" ref="K417:N417" si="1340">if($F417="","",K$203/day(eomonth($E417,0)))</f>
        <v>0</v>
      </c>
      <c r="L417" s="707">
        <f t="shared" si="1340"/>
        <v>0</v>
      </c>
      <c r="M417" s="707">
        <f t="shared" si="1340"/>
        <v>0</v>
      </c>
      <c r="N417" s="707">
        <f t="shared" si="1340"/>
        <v>0</v>
      </c>
      <c r="O417" s="715">
        <f t="shared" si="623"/>
        <v>110</v>
      </c>
      <c r="P417" s="710">
        <f t="shared" si="624"/>
        <v>55</v>
      </c>
      <c r="Q417" s="710">
        <f t="shared" si="625"/>
        <v>55</v>
      </c>
      <c r="R417" s="710">
        <f t="shared" ref="R417:U417" si="1341">if(D417="","", if(R$275&gt;$E417,"",if(R$276&lt;$E417,"", if($D417=0,0, if($D417&lt;=$N$277,R$277,if($D417&lt;=$N$278,R$278,R$279))*if($O$267=$R$267,$S$267, $G417)))))</f>
        <v>55</v>
      </c>
      <c r="S417" s="711" t="str">
        <f t="shared" si="1341"/>
        <v/>
      </c>
      <c r="T417" s="710">
        <f t="shared" si="1341"/>
        <v>55</v>
      </c>
      <c r="U417" s="711" t="str">
        <f t="shared" si="1341"/>
        <v/>
      </c>
      <c r="W417" s="710">
        <f t="shared" si="627"/>
        <v>68</v>
      </c>
      <c r="X417" s="710">
        <f t="shared" ref="X417:AC417" si="1342">if(D417="","", if(P$275&gt;$E417,"",if(P$276&lt;$E417,"", if($D417=0,0, if($D417&lt;=$N$277,P$277,if($D417&lt;=$N$278,P$278,P$279))*if($O$267=$R$267,$V$267, $H417)))))</f>
        <v>34</v>
      </c>
      <c r="Y417" s="680" t="str">
        <f t="shared" si="1342"/>
        <v/>
      </c>
      <c r="Z417" s="710">
        <f t="shared" si="1342"/>
        <v>34</v>
      </c>
      <c r="AA417" s="680" t="str">
        <f t="shared" si="1342"/>
        <v/>
      </c>
      <c r="AB417" s="680" t="str">
        <f t="shared" si="1342"/>
        <v/>
      </c>
      <c r="AC417" s="680" t="str">
        <f t="shared" si="1342"/>
        <v/>
      </c>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49"/>
      <c r="BP417" s="446" t="s">
        <v>2</v>
      </c>
      <c r="BQ417" s="451"/>
      <c r="BR417" s="4"/>
      <c r="BS417" s="472" t="str">
        <f t="shared" ref="BS417:BT417" si="1343">I492</f>
        <v/>
      </c>
      <c r="BT417" s="454" t="str">
        <f t="shared" si="1343"/>
        <v/>
      </c>
      <c r="BU417" s="555">
        <f t="shared" ref="BU417:CI417" si="1344">O492</f>
        <v>110</v>
      </c>
      <c r="BV417" s="555">
        <f t="shared" si="1344"/>
        <v>55</v>
      </c>
      <c r="BW417" s="555">
        <f t="shared" si="1344"/>
        <v>55</v>
      </c>
      <c r="BX417" s="555">
        <f t="shared" si="1344"/>
        <v>55</v>
      </c>
      <c r="BY417" s="454" t="str">
        <f t="shared" si="1344"/>
        <v/>
      </c>
      <c r="BZ417" s="555">
        <f t="shared" si="1344"/>
        <v>55</v>
      </c>
      <c r="CA417" s="454" t="str">
        <f t="shared" si="1344"/>
        <v/>
      </c>
      <c r="CB417" s="454" t="str">
        <f t="shared" si="1344"/>
        <v/>
      </c>
      <c r="CC417" s="555">
        <f t="shared" si="1344"/>
        <v>68</v>
      </c>
      <c r="CD417" s="555">
        <f t="shared" si="1344"/>
        <v>34</v>
      </c>
      <c r="CE417" s="454" t="str">
        <f t="shared" si="1344"/>
        <v/>
      </c>
      <c r="CF417" s="555">
        <f t="shared" si="1344"/>
        <v>34</v>
      </c>
      <c r="CG417" s="454" t="str">
        <f t="shared" si="1344"/>
        <v/>
      </c>
      <c r="CH417" s="454" t="str">
        <f t="shared" si="1344"/>
        <v/>
      </c>
      <c r="CI417" s="454" t="str">
        <f t="shared" si="1344"/>
        <v/>
      </c>
      <c r="CJ417" s="2">
        <f t="shared" ref="CJ417:CK417" si="1345">D492</f>
        <v>1</v>
      </c>
      <c r="CK417" s="529" t="str">
        <f t="shared" si="1345"/>
        <v/>
      </c>
      <c r="CL417" s="556" t="str">
        <f t="shared" si="209"/>
        <v/>
      </c>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row>
    <row r="418" outlineLevel="2">
      <c r="A418" s="452"/>
      <c r="B418" s="719"/>
      <c r="D418" s="701">
        <f t="shared" si="510"/>
        <v>1</v>
      </c>
      <c r="E418" s="712" t="str">
        <f t="shared" si="501"/>
        <v/>
      </c>
      <c r="F418" s="703" t="str">
        <f t="shared" si="486"/>
        <v>189912</v>
      </c>
      <c r="G418" s="704" t="str">
        <f t="shared" si="487"/>
        <v/>
      </c>
      <c r="H418" s="690" t="str">
        <f t="shared" si="488"/>
        <v/>
      </c>
      <c r="I418" s="713" t="str">
        <f t="shared" si="489"/>
        <v/>
      </c>
      <c r="J418" s="714" t="str">
        <f t="shared" si="490"/>
        <v/>
      </c>
      <c r="K418" s="707">
        <f t="shared" ref="K418:N418" si="1346">if($F418="","",K$203/day(eomonth($E418,0)))</f>
        <v>0</v>
      </c>
      <c r="L418" s="707">
        <f t="shared" si="1346"/>
        <v>0</v>
      </c>
      <c r="M418" s="707">
        <f t="shared" si="1346"/>
        <v>0</v>
      </c>
      <c r="N418" s="707">
        <f t="shared" si="1346"/>
        <v>0</v>
      </c>
      <c r="O418" s="715">
        <f t="shared" si="623"/>
        <v>110</v>
      </c>
      <c r="P418" s="710">
        <f t="shared" si="624"/>
        <v>55</v>
      </c>
      <c r="Q418" s="710">
        <f t="shared" si="625"/>
        <v>55</v>
      </c>
      <c r="R418" s="710">
        <f t="shared" ref="R418:U418" si="1347">if(D418="","", if(R$275&gt;$E418,"",if(R$276&lt;$E418,"", if($D418=0,0, if($D418&lt;=$N$277,R$277,if($D418&lt;=$N$278,R$278,R$279))*if($O$267=$R$267,$S$267, $G418)))))</f>
        <v>55</v>
      </c>
      <c r="S418" s="711" t="str">
        <f t="shared" si="1347"/>
        <v/>
      </c>
      <c r="T418" s="710">
        <f t="shared" si="1347"/>
        <v>55</v>
      </c>
      <c r="U418" s="711" t="str">
        <f t="shared" si="1347"/>
        <v/>
      </c>
      <c r="W418" s="710">
        <f t="shared" si="627"/>
        <v>68</v>
      </c>
      <c r="X418" s="710">
        <f t="shared" ref="X418:AC418" si="1348">if(D418="","", if(P$275&gt;$E418,"",if(P$276&lt;$E418,"", if($D418=0,0, if($D418&lt;=$N$277,P$277,if($D418&lt;=$N$278,P$278,P$279))*if($O$267=$R$267,$V$267, $H418)))))</f>
        <v>34</v>
      </c>
      <c r="Y418" s="680" t="str">
        <f t="shared" si="1348"/>
        <v/>
      </c>
      <c r="Z418" s="710">
        <f t="shared" si="1348"/>
        <v>34</v>
      </c>
      <c r="AA418" s="680" t="str">
        <f t="shared" si="1348"/>
        <v/>
      </c>
      <c r="AB418" s="680" t="str">
        <f t="shared" si="1348"/>
        <v/>
      </c>
      <c r="AC418" s="680" t="str">
        <f t="shared" si="1348"/>
        <v/>
      </c>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49"/>
      <c r="BP418" s="446" t="s">
        <v>2</v>
      </c>
      <c r="BQ418" s="451"/>
      <c r="BR418" s="4"/>
      <c r="BS418" s="472" t="str">
        <f t="shared" ref="BS418:BT418" si="1349">I493</f>
        <v/>
      </c>
      <c r="BT418" s="454" t="str">
        <f t="shared" si="1349"/>
        <v/>
      </c>
      <c r="BU418" s="555">
        <f t="shared" ref="BU418:CI418" si="1350">O493</f>
        <v>110</v>
      </c>
      <c r="BV418" s="555">
        <f t="shared" si="1350"/>
        <v>55</v>
      </c>
      <c r="BW418" s="555">
        <f t="shared" si="1350"/>
        <v>55</v>
      </c>
      <c r="BX418" s="555">
        <f t="shared" si="1350"/>
        <v>55</v>
      </c>
      <c r="BY418" s="454" t="str">
        <f t="shared" si="1350"/>
        <v/>
      </c>
      <c r="BZ418" s="555">
        <f t="shared" si="1350"/>
        <v>55</v>
      </c>
      <c r="CA418" s="454" t="str">
        <f t="shared" si="1350"/>
        <v/>
      </c>
      <c r="CB418" s="454" t="str">
        <f t="shared" si="1350"/>
        <v/>
      </c>
      <c r="CC418" s="555">
        <f t="shared" si="1350"/>
        <v>68</v>
      </c>
      <c r="CD418" s="555">
        <f t="shared" si="1350"/>
        <v>34</v>
      </c>
      <c r="CE418" s="454" t="str">
        <f t="shared" si="1350"/>
        <v/>
      </c>
      <c r="CF418" s="555">
        <f t="shared" si="1350"/>
        <v>34</v>
      </c>
      <c r="CG418" s="454" t="str">
        <f t="shared" si="1350"/>
        <v/>
      </c>
      <c r="CH418" s="454" t="str">
        <f t="shared" si="1350"/>
        <v/>
      </c>
      <c r="CI418" s="454" t="str">
        <f t="shared" si="1350"/>
        <v/>
      </c>
      <c r="CJ418" s="2">
        <f t="shared" ref="CJ418:CK418" si="1351">D493</f>
        <v>1</v>
      </c>
      <c r="CK418" s="529" t="str">
        <f t="shared" si="1351"/>
        <v/>
      </c>
      <c r="CL418" s="556" t="str">
        <f t="shared" si="209"/>
        <v/>
      </c>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row>
    <row r="419" outlineLevel="2">
      <c r="A419" s="452"/>
      <c r="B419" s="719"/>
      <c r="D419" s="701">
        <f t="shared" si="510"/>
        <v>1</v>
      </c>
      <c r="E419" s="712" t="str">
        <f t="shared" si="501"/>
        <v/>
      </c>
      <c r="F419" s="703" t="str">
        <f t="shared" si="486"/>
        <v>189912</v>
      </c>
      <c r="G419" s="704" t="str">
        <f t="shared" si="487"/>
        <v/>
      </c>
      <c r="H419" s="690" t="str">
        <f t="shared" si="488"/>
        <v/>
      </c>
      <c r="I419" s="713" t="str">
        <f t="shared" si="489"/>
        <v/>
      </c>
      <c r="J419" s="714" t="str">
        <f t="shared" si="490"/>
        <v/>
      </c>
      <c r="K419" s="707">
        <f t="shared" ref="K419:N419" si="1352">if($F419="","",K$203/day(eomonth($E419,0)))</f>
        <v>0</v>
      </c>
      <c r="L419" s="707">
        <f t="shared" si="1352"/>
        <v>0</v>
      </c>
      <c r="M419" s="707">
        <f t="shared" si="1352"/>
        <v>0</v>
      </c>
      <c r="N419" s="707">
        <f t="shared" si="1352"/>
        <v>0</v>
      </c>
      <c r="O419" s="715">
        <f t="shared" si="623"/>
        <v>110</v>
      </c>
      <c r="P419" s="710">
        <f t="shared" si="624"/>
        <v>55</v>
      </c>
      <c r="Q419" s="710">
        <f t="shared" si="625"/>
        <v>55</v>
      </c>
      <c r="R419" s="710">
        <f t="shared" ref="R419:U419" si="1353">if(D419="","", if(R$275&gt;$E419,"",if(R$276&lt;$E419,"", if($D419=0,0, if($D419&lt;=$N$277,R$277,if($D419&lt;=$N$278,R$278,R$279))*if($O$267=$R$267,$S$267, $G419)))))</f>
        <v>55</v>
      </c>
      <c r="S419" s="711" t="str">
        <f t="shared" si="1353"/>
        <v/>
      </c>
      <c r="T419" s="710">
        <f t="shared" si="1353"/>
        <v>55</v>
      </c>
      <c r="U419" s="711" t="str">
        <f t="shared" si="1353"/>
        <v/>
      </c>
      <c r="W419" s="710">
        <f t="shared" si="627"/>
        <v>68</v>
      </c>
      <c r="X419" s="710">
        <f t="shared" ref="X419:AC419" si="1354">if(D419="","", if(P$275&gt;$E419,"",if(P$276&lt;$E419,"", if($D419=0,0, if($D419&lt;=$N$277,P$277,if($D419&lt;=$N$278,P$278,P$279))*if($O$267=$R$267,$V$267, $H419)))))</f>
        <v>34</v>
      </c>
      <c r="Y419" s="680" t="str">
        <f t="shared" si="1354"/>
        <v/>
      </c>
      <c r="Z419" s="710">
        <f t="shared" si="1354"/>
        <v>34</v>
      </c>
      <c r="AA419" s="680" t="str">
        <f t="shared" si="1354"/>
        <v/>
      </c>
      <c r="AB419" s="680" t="str">
        <f t="shared" si="1354"/>
        <v/>
      </c>
      <c r="AC419" s="680" t="str">
        <f t="shared" si="1354"/>
        <v/>
      </c>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49"/>
      <c r="BP419" s="446" t="s">
        <v>2</v>
      </c>
      <c r="BQ419" s="451"/>
      <c r="BR419" s="4"/>
      <c r="BS419" s="472" t="str">
        <f t="shared" ref="BS419:BT419" si="1355">I494</f>
        <v/>
      </c>
      <c r="BT419" s="454" t="str">
        <f t="shared" si="1355"/>
        <v/>
      </c>
      <c r="BU419" s="555">
        <f t="shared" ref="BU419:CI419" si="1356">O494</f>
        <v>110</v>
      </c>
      <c r="BV419" s="555">
        <f t="shared" si="1356"/>
        <v>55</v>
      </c>
      <c r="BW419" s="555">
        <f t="shared" si="1356"/>
        <v>55</v>
      </c>
      <c r="BX419" s="555">
        <f t="shared" si="1356"/>
        <v>55</v>
      </c>
      <c r="BY419" s="454" t="str">
        <f t="shared" si="1356"/>
        <v/>
      </c>
      <c r="BZ419" s="555">
        <f t="shared" si="1356"/>
        <v>55</v>
      </c>
      <c r="CA419" s="454" t="str">
        <f t="shared" si="1356"/>
        <v/>
      </c>
      <c r="CB419" s="454" t="str">
        <f t="shared" si="1356"/>
        <v/>
      </c>
      <c r="CC419" s="555">
        <f t="shared" si="1356"/>
        <v>68</v>
      </c>
      <c r="CD419" s="555">
        <f t="shared" si="1356"/>
        <v>34</v>
      </c>
      <c r="CE419" s="454" t="str">
        <f t="shared" si="1356"/>
        <v/>
      </c>
      <c r="CF419" s="555">
        <f t="shared" si="1356"/>
        <v>34</v>
      </c>
      <c r="CG419" s="454" t="str">
        <f t="shared" si="1356"/>
        <v/>
      </c>
      <c r="CH419" s="454" t="str">
        <f t="shared" si="1356"/>
        <v/>
      </c>
      <c r="CI419" s="454" t="str">
        <f t="shared" si="1356"/>
        <v/>
      </c>
      <c r="CJ419" s="2">
        <f t="shared" ref="CJ419:CK419" si="1357">D494</f>
        <v>1</v>
      </c>
      <c r="CK419" s="529" t="str">
        <f t="shared" si="1357"/>
        <v/>
      </c>
      <c r="CL419" s="556" t="str">
        <f t="shared" si="209"/>
        <v/>
      </c>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row>
    <row r="420" outlineLevel="2">
      <c r="A420" s="452"/>
      <c r="B420" s="719"/>
      <c r="D420" s="701">
        <f t="shared" si="510"/>
        <v>1</v>
      </c>
      <c r="E420" s="712" t="str">
        <f t="shared" si="501"/>
        <v/>
      </c>
      <c r="F420" s="703" t="str">
        <f t="shared" si="486"/>
        <v>189912</v>
      </c>
      <c r="G420" s="704" t="str">
        <f t="shared" si="487"/>
        <v/>
      </c>
      <c r="H420" s="690" t="str">
        <f t="shared" si="488"/>
        <v/>
      </c>
      <c r="I420" s="713" t="str">
        <f t="shared" si="489"/>
        <v/>
      </c>
      <c r="J420" s="714" t="str">
        <f t="shared" si="490"/>
        <v/>
      </c>
      <c r="K420" s="707">
        <f t="shared" ref="K420:N420" si="1358">if($F420="","",K$203/day(eomonth($E420,0)))</f>
        <v>0</v>
      </c>
      <c r="L420" s="707">
        <f t="shared" si="1358"/>
        <v>0</v>
      </c>
      <c r="M420" s="707">
        <f t="shared" si="1358"/>
        <v>0</v>
      </c>
      <c r="N420" s="707">
        <f t="shared" si="1358"/>
        <v>0</v>
      </c>
      <c r="O420" s="715">
        <f t="shared" si="623"/>
        <v>110</v>
      </c>
      <c r="P420" s="710">
        <f t="shared" si="624"/>
        <v>55</v>
      </c>
      <c r="Q420" s="710">
        <f t="shared" si="625"/>
        <v>55</v>
      </c>
      <c r="R420" s="710">
        <f t="shared" ref="R420:U420" si="1359">if(D420="","", if(R$275&gt;$E420,"",if(R$276&lt;$E420,"", if($D420=0,0, if($D420&lt;=$N$277,R$277,if($D420&lt;=$N$278,R$278,R$279))*if($O$267=$R$267,$S$267, $G420)))))</f>
        <v>55</v>
      </c>
      <c r="S420" s="711" t="str">
        <f t="shared" si="1359"/>
        <v/>
      </c>
      <c r="T420" s="710">
        <f t="shared" si="1359"/>
        <v>55</v>
      </c>
      <c r="U420" s="711" t="str">
        <f t="shared" si="1359"/>
        <v/>
      </c>
      <c r="W420" s="710">
        <f t="shared" si="627"/>
        <v>68</v>
      </c>
      <c r="X420" s="710">
        <f t="shared" ref="X420:AC420" si="1360">if(D420="","", if(P$275&gt;$E420,"",if(P$276&lt;$E420,"", if($D420=0,0, if($D420&lt;=$N$277,P$277,if($D420&lt;=$N$278,P$278,P$279))*if($O$267=$R$267,$V$267, $H420)))))</f>
        <v>34</v>
      </c>
      <c r="Y420" s="680" t="str">
        <f t="shared" si="1360"/>
        <v/>
      </c>
      <c r="Z420" s="710">
        <f t="shared" si="1360"/>
        <v>34</v>
      </c>
      <c r="AA420" s="680" t="str">
        <f t="shared" si="1360"/>
        <v/>
      </c>
      <c r="AB420" s="680" t="str">
        <f t="shared" si="1360"/>
        <v/>
      </c>
      <c r="AC420" s="680" t="str">
        <f t="shared" si="1360"/>
        <v/>
      </c>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49"/>
      <c r="BP420" s="446" t="s">
        <v>2</v>
      </c>
      <c r="BQ420" s="451"/>
      <c r="BR420" s="4"/>
      <c r="BS420" s="472" t="str">
        <f t="shared" ref="BS420:BT420" si="1361">I495</f>
        <v/>
      </c>
      <c r="BT420" s="454" t="str">
        <f t="shared" si="1361"/>
        <v/>
      </c>
      <c r="BU420" s="555">
        <f t="shared" ref="BU420:CI420" si="1362">O495</f>
        <v>110</v>
      </c>
      <c r="BV420" s="555">
        <f t="shared" si="1362"/>
        <v>55</v>
      </c>
      <c r="BW420" s="555">
        <f t="shared" si="1362"/>
        <v>55</v>
      </c>
      <c r="BX420" s="555">
        <f t="shared" si="1362"/>
        <v>55</v>
      </c>
      <c r="BY420" s="454" t="str">
        <f t="shared" si="1362"/>
        <v/>
      </c>
      <c r="BZ420" s="555">
        <f t="shared" si="1362"/>
        <v>55</v>
      </c>
      <c r="CA420" s="454" t="str">
        <f t="shared" si="1362"/>
        <v/>
      </c>
      <c r="CB420" s="454" t="str">
        <f t="shared" si="1362"/>
        <v/>
      </c>
      <c r="CC420" s="555">
        <f t="shared" si="1362"/>
        <v>68</v>
      </c>
      <c r="CD420" s="555">
        <f t="shared" si="1362"/>
        <v>34</v>
      </c>
      <c r="CE420" s="454" t="str">
        <f t="shared" si="1362"/>
        <v/>
      </c>
      <c r="CF420" s="555">
        <f t="shared" si="1362"/>
        <v>34</v>
      </c>
      <c r="CG420" s="454" t="str">
        <f t="shared" si="1362"/>
        <v/>
      </c>
      <c r="CH420" s="454" t="str">
        <f t="shared" si="1362"/>
        <v/>
      </c>
      <c r="CI420" s="454" t="str">
        <f t="shared" si="1362"/>
        <v/>
      </c>
      <c r="CJ420" s="2">
        <f t="shared" ref="CJ420:CK420" si="1363">D495</f>
        <v>1</v>
      </c>
      <c r="CK420" s="529" t="str">
        <f t="shared" si="1363"/>
        <v/>
      </c>
      <c r="CL420" s="556" t="str">
        <f t="shared" si="209"/>
        <v/>
      </c>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row>
    <row r="421" outlineLevel="2">
      <c r="A421" s="452"/>
      <c r="B421" s="719"/>
      <c r="D421" s="701">
        <f t="shared" si="510"/>
        <v>1</v>
      </c>
      <c r="E421" s="712" t="str">
        <f t="shared" si="501"/>
        <v/>
      </c>
      <c r="F421" s="703" t="str">
        <f t="shared" si="486"/>
        <v>189912</v>
      </c>
      <c r="G421" s="704" t="str">
        <f t="shared" si="487"/>
        <v/>
      </c>
      <c r="H421" s="690" t="str">
        <f t="shared" si="488"/>
        <v/>
      </c>
      <c r="I421" s="713" t="str">
        <f t="shared" si="489"/>
        <v/>
      </c>
      <c r="J421" s="714" t="str">
        <f t="shared" si="490"/>
        <v/>
      </c>
      <c r="K421" s="707">
        <f t="shared" ref="K421:N421" si="1364">if($F421="","",K$203/day(eomonth($E421,0)))</f>
        <v>0</v>
      </c>
      <c r="L421" s="707">
        <f t="shared" si="1364"/>
        <v>0</v>
      </c>
      <c r="M421" s="707">
        <f t="shared" si="1364"/>
        <v>0</v>
      </c>
      <c r="N421" s="707">
        <f t="shared" si="1364"/>
        <v>0</v>
      </c>
      <c r="O421" s="715">
        <f t="shared" si="623"/>
        <v>110</v>
      </c>
      <c r="P421" s="710">
        <f t="shared" si="624"/>
        <v>55</v>
      </c>
      <c r="Q421" s="710">
        <f t="shared" si="625"/>
        <v>55</v>
      </c>
      <c r="R421" s="710">
        <f t="shared" ref="R421:U421" si="1365">if(D421="","", if(R$275&gt;$E421,"",if(R$276&lt;$E421,"", if($D421=0,0, if($D421&lt;=$N$277,R$277,if($D421&lt;=$N$278,R$278,R$279))*if($O$267=$R$267,$S$267, $G421)))))</f>
        <v>55</v>
      </c>
      <c r="S421" s="711" t="str">
        <f t="shared" si="1365"/>
        <v/>
      </c>
      <c r="T421" s="710">
        <f t="shared" si="1365"/>
        <v>55</v>
      </c>
      <c r="U421" s="711" t="str">
        <f t="shared" si="1365"/>
        <v/>
      </c>
      <c r="W421" s="710">
        <f t="shared" si="627"/>
        <v>68</v>
      </c>
      <c r="X421" s="710">
        <f t="shared" ref="X421:AC421" si="1366">if(D421="","", if(P$275&gt;$E421,"",if(P$276&lt;$E421,"", if($D421=0,0, if($D421&lt;=$N$277,P$277,if($D421&lt;=$N$278,P$278,P$279))*if($O$267=$R$267,$V$267, $H421)))))</f>
        <v>34</v>
      </c>
      <c r="Y421" s="680" t="str">
        <f t="shared" si="1366"/>
        <v/>
      </c>
      <c r="Z421" s="710">
        <f t="shared" si="1366"/>
        <v>34</v>
      </c>
      <c r="AA421" s="680" t="str">
        <f t="shared" si="1366"/>
        <v/>
      </c>
      <c r="AB421" s="680" t="str">
        <f t="shared" si="1366"/>
        <v/>
      </c>
      <c r="AC421" s="680" t="str">
        <f t="shared" si="1366"/>
        <v/>
      </c>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49"/>
      <c r="BP421" s="446" t="s">
        <v>2</v>
      </c>
      <c r="BQ421" s="451"/>
      <c r="BR421" s="4"/>
      <c r="BS421" s="472" t="str">
        <f t="shared" ref="BS421:BT421" si="1367">I496</f>
        <v/>
      </c>
      <c r="BT421" s="454" t="str">
        <f t="shared" si="1367"/>
        <v/>
      </c>
      <c r="BU421" s="555">
        <f t="shared" ref="BU421:CI421" si="1368">O496</f>
        <v>110</v>
      </c>
      <c r="BV421" s="555">
        <f t="shared" si="1368"/>
        <v>55</v>
      </c>
      <c r="BW421" s="555">
        <f t="shared" si="1368"/>
        <v>55</v>
      </c>
      <c r="BX421" s="555">
        <f t="shared" si="1368"/>
        <v>55</v>
      </c>
      <c r="BY421" s="454" t="str">
        <f t="shared" si="1368"/>
        <v/>
      </c>
      <c r="BZ421" s="555">
        <f t="shared" si="1368"/>
        <v>55</v>
      </c>
      <c r="CA421" s="454" t="str">
        <f t="shared" si="1368"/>
        <v/>
      </c>
      <c r="CB421" s="454" t="str">
        <f t="shared" si="1368"/>
        <v/>
      </c>
      <c r="CC421" s="555">
        <f t="shared" si="1368"/>
        <v>68</v>
      </c>
      <c r="CD421" s="555">
        <f t="shared" si="1368"/>
        <v>34</v>
      </c>
      <c r="CE421" s="454" t="str">
        <f t="shared" si="1368"/>
        <v/>
      </c>
      <c r="CF421" s="555">
        <f t="shared" si="1368"/>
        <v>34</v>
      </c>
      <c r="CG421" s="454" t="str">
        <f t="shared" si="1368"/>
        <v/>
      </c>
      <c r="CH421" s="454" t="str">
        <f t="shared" si="1368"/>
        <v/>
      </c>
      <c r="CI421" s="454" t="str">
        <f t="shared" si="1368"/>
        <v/>
      </c>
      <c r="CJ421" s="2">
        <f t="shared" ref="CJ421:CK421" si="1369">D496</f>
        <v>1</v>
      </c>
      <c r="CK421" s="529" t="str">
        <f t="shared" si="1369"/>
        <v/>
      </c>
      <c r="CL421" s="556" t="str">
        <f t="shared" si="209"/>
        <v/>
      </c>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row>
    <row r="422" outlineLevel="2">
      <c r="A422" s="452"/>
      <c r="B422" s="719"/>
      <c r="D422" s="701">
        <f t="shared" si="510"/>
        <v>1</v>
      </c>
      <c r="E422" s="712" t="str">
        <f t="shared" si="501"/>
        <v/>
      </c>
      <c r="F422" s="703" t="str">
        <f t="shared" si="486"/>
        <v>189912</v>
      </c>
      <c r="G422" s="704" t="str">
        <f t="shared" si="487"/>
        <v/>
      </c>
      <c r="H422" s="690" t="str">
        <f t="shared" si="488"/>
        <v/>
      </c>
      <c r="I422" s="713" t="str">
        <f t="shared" si="489"/>
        <v/>
      </c>
      <c r="J422" s="714" t="str">
        <f t="shared" si="490"/>
        <v/>
      </c>
      <c r="K422" s="707">
        <f t="shared" ref="K422:N422" si="1370">if($F422="","",K$203/day(eomonth($E422,0)))</f>
        <v>0</v>
      </c>
      <c r="L422" s="707">
        <f t="shared" si="1370"/>
        <v>0</v>
      </c>
      <c r="M422" s="707">
        <f t="shared" si="1370"/>
        <v>0</v>
      </c>
      <c r="N422" s="707">
        <f t="shared" si="1370"/>
        <v>0</v>
      </c>
      <c r="O422" s="715">
        <f t="shared" si="623"/>
        <v>110</v>
      </c>
      <c r="P422" s="710">
        <f t="shared" si="624"/>
        <v>55</v>
      </c>
      <c r="Q422" s="710">
        <f t="shared" si="625"/>
        <v>55</v>
      </c>
      <c r="R422" s="710">
        <f t="shared" ref="R422:U422" si="1371">if(D422="","", if(R$275&gt;$E422,"",if(R$276&lt;$E422,"", if($D422=0,0, if($D422&lt;=$N$277,R$277,if($D422&lt;=$N$278,R$278,R$279))*if($O$267=$R$267,$S$267, $G422)))))</f>
        <v>55</v>
      </c>
      <c r="S422" s="711" t="str">
        <f t="shared" si="1371"/>
        <v/>
      </c>
      <c r="T422" s="710">
        <f t="shared" si="1371"/>
        <v>55</v>
      </c>
      <c r="U422" s="711" t="str">
        <f t="shared" si="1371"/>
        <v/>
      </c>
      <c r="W422" s="710">
        <f t="shared" si="627"/>
        <v>68</v>
      </c>
      <c r="X422" s="710">
        <f t="shared" ref="X422:AC422" si="1372">if(D422="","", if(P$275&gt;$E422,"",if(P$276&lt;$E422,"", if($D422=0,0, if($D422&lt;=$N$277,P$277,if($D422&lt;=$N$278,P$278,P$279))*if($O$267=$R$267,$V$267, $H422)))))</f>
        <v>34</v>
      </c>
      <c r="Y422" s="680" t="str">
        <f t="shared" si="1372"/>
        <v/>
      </c>
      <c r="Z422" s="710">
        <f t="shared" si="1372"/>
        <v>34</v>
      </c>
      <c r="AA422" s="680" t="str">
        <f t="shared" si="1372"/>
        <v/>
      </c>
      <c r="AB422" s="680" t="str">
        <f t="shared" si="1372"/>
        <v/>
      </c>
      <c r="AC422" s="680" t="str">
        <f t="shared" si="1372"/>
        <v/>
      </c>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49"/>
      <c r="BP422" s="446" t="s">
        <v>2</v>
      </c>
      <c r="BQ422" s="451"/>
      <c r="BR422" s="4"/>
      <c r="BS422" s="472" t="str">
        <f t="shared" ref="BS422:BT422" si="1373">I497</f>
        <v/>
      </c>
      <c r="BT422" s="454" t="str">
        <f t="shared" si="1373"/>
        <v/>
      </c>
      <c r="BU422" s="555">
        <f t="shared" ref="BU422:CI422" si="1374">O497</f>
        <v>110</v>
      </c>
      <c r="BV422" s="555">
        <f t="shared" si="1374"/>
        <v>55</v>
      </c>
      <c r="BW422" s="555">
        <f t="shared" si="1374"/>
        <v>55</v>
      </c>
      <c r="BX422" s="555">
        <f t="shared" si="1374"/>
        <v>55</v>
      </c>
      <c r="BY422" s="454" t="str">
        <f t="shared" si="1374"/>
        <v/>
      </c>
      <c r="BZ422" s="555">
        <f t="shared" si="1374"/>
        <v>55</v>
      </c>
      <c r="CA422" s="454" t="str">
        <f t="shared" si="1374"/>
        <v/>
      </c>
      <c r="CB422" s="454" t="str">
        <f t="shared" si="1374"/>
        <v/>
      </c>
      <c r="CC422" s="555">
        <f t="shared" si="1374"/>
        <v>68</v>
      </c>
      <c r="CD422" s="555">
        <f t="shared" si="1374"/>
        <v>34</v>
      </c>
      <c r="CE422" s="454" t="str">
        <f t="shared" si="1374"/>
        <v/>
      </c>
      <c r="CF422" s="555">
        <f t="shared" si="1374"/>
        <v>34</v>
      </c>
      <c r="CG422" s="454" t="str">
        <f t="shared" si="1374"/>
        <v/>
      </c>
      <c r="CH422" s="454" t="str">
        <f t="shared" si="1374"/>
        <v/>
      </c>
      <c r="CI422" s="454" t="str">
        <f t="shared" si="1374"/>
        <v/>
      </c>
      <c r="CJ422" s="2">
        <f t="shared" ref="CJ422:CK422" si="1375">D497</f>
        <v>1</v>
      </c>
      <c r="CK422" s="529" t="str">
        <f t="shared" si="1375"/>
        <v/>
      </c>
      <c r="CL422" s="556" t="str">
        <f t="shared" si="209"/>
        <v/>
      </c>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row>
    <row r="423" outlineLevel="2">
      <c r="A423" s="452"/>
      <c r="B423" s="719"/>
      <c r="D423" s="701">
        <f t="shared" si="510"/>
        <v>1</v>
      </c>
      <c r="E423" s="712" t="str">
        <f t="shared" si="501"/>
        <v/>
      </c>
      <c r="F423" s="703" t="str">
        <f t="shared" si="486"/>
        <v>189912</v>
      </c>
      <c r="G423" s="704" t="str">
        <f t="shared" si="487"/>
        <v/>
      </c>
      <c r="H423" s="690" t="str">
        <f t="shared" si="488"/>
        <v/>
      </c>
      <c r="I423" s="713" t="str">
        <f t="shared" si="489"/>
        <v/>
      </c>
      <c r="J423" s="714" t="str">
        <f t="shared" si="490"/>
        <v/>
      </c>
      <c r="K423" s="707">
        <f t="shared" ref="K423:N423" si="1376">if($F423="","",K$203/day(eomonth($E423,0)))</f>
        <v>0</v>
      </c>
      <c r="L423" s="707">
        <f t="shared" si="1376"/>
        <v>0</v>
      </c>
      <c r="M423" s="707">
        <f t="shared" si="1376"/>
        <v>0</v>
      </c>
      <c r="N423" s="707">
        <f t="shared" si="1376"/>
        <v>0</v>
      </c>
      <c r="O423" s="715">
        <f t="shared" si="623"/>
        <v>110</v>
      </c>
      <c r="P423" s="710">
        <f t="shared" si="624"/>
        <v>55</v>
      </c>
      <c r="Q423" s="710">
        <f t="shared" si="625"/>
        <v>55</v>
      </c>
      <c r="R423" s="710">
        <f t="shared" ref="R423:U423" si="1377">if(D423="","", if(R$275&gt;$E423,"",if(R$276&lt;$E423,"", if($D423=0,0, if($D423&lt;=$N$277,R$277,if($D423&lt;=$N$278,R$278,R$279))*if($O$267=$R$267,$S$267, $G423)))))</f>
        <v>55</v>
      </c>
      <c r="S423" s="711" t="str">
        <f t="shared" si="1377"/>
        <v/>
      </c>
      <c r="T423" s="710">
        <f t="shared" si="1377"/>
        <v>55</v>
      </c>
      <c r="U423" s="711" t="str">
        <f t="shared" si="1377"/>
        <v/>
      </c>
      <c r="W423" s="710">
        <f t="shared" si="627"/>
        <v>68</v>
      </c>
      <c r="X423" s="710">
        <f t="shared" ref="X423:AC423" si="1378">if(D423="","", if(P$275&gt;$E423,"",if(P$276&lt;$E423,"", if($D423=0,0, if($D423&lt;=$N$277,P$277,if($D423&lt;=$N$278,P$278,P$279))*if($O$267=$R$267,$V$267, $H423)))))</f>
        <v>34</v>
      </c>
      <c r="Y423" s="680" t="str">
        <f t="shared" si="1378"/>
        <v/>
      </c>
      <c r="Z423" s="710">
        <f t="shared" si="1378"/>
        <v>34</v>
      </c>
      <c r="AA423" s="680" t="str">
        <f t="shared" si="1378"/>
        <v/>
      </c>
      <c r="AB423" s="680" t="str">
        <f t="shared" si="1378"/>
        <v/>
      </c>
      <c r="AC423" s="680" t="str">
        <f t="shared" si="1378"/>
        <v/>
      </c>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49"/>
      <c r="BP423" s="446" t="s">
        <v>2</v>
      </c>
      <c r="BQ423" s="451"/>
      <c r="BR423" s="4"/>
      <c r="BS423" s="472" t="str">
        <f t="shared" ref="BS423:BT423" si="1379">I498</f>
        <v/>
      </c>
      <c r="BT423" s="454" t="str">
        <f t="shared" si="1379"/>
        <v/>
      </c>
      <c r="BU423" s="555">
        <f t="shared" ref="BU423:CI423" si="1380">O498</f>
        <v>110</v>
      </c>
      <c r="BV423" s="555">
        <f t="shared" si="1380"/>
        <v>55</v>
      </c>
      <c r="BW423" s="555">
        <f t="shared" si="1380"/>
        <v>55</v>
      </c>
      <c r="BX423" s="555">
        <f t="shared" si="1380"/>
        <v>55</v>
      </c>
      <c r="BY423" s="454" t="str">
        <f t="shared" si="1380"/>
        <v/>
      </c>
      <c r="BZ423" s="555">
        <f t="shared" si="1380"/>
        <v>55</v>
      </c>
      <c r="CA423" s="454" t="str">
        <f t="shared" si="1380"/>
        <v/>
      </c>
      <c r="CB423" s="454" t="str">
        <f t="shared" si="1380"/>
        <v/>
      </c>
      <c r="CC423" s="555">
        <f t="shared" si="1380"/>
        <v>68</v>
      </c>
      <c r="CD423" s="555">
        <f t="shared" si="1380"/>
        <v>34</v>
      </c>
      <c r="CE423" s="454" t="str">
        <f t="shared" si="1380"/>
        <v/>
      </c>
      <c r="CF423" s="555">
        <f t="shared" si="1380"/>
        <v>34</v>
      </c>
      <c r="CG423" s="454" t="str">
        <f t="shared" si="1380"/>
        <v/>
      </c>
      <c r="CH423" s="454" t="str">
        <f t="shared" si="1380"/>
        <v/>
      </c>
      <c r="CI423" s="454" t="str">
        <f t="shared" si="1380"/>
        <v/>
      </c>
      <c r="CJ423" s="2">
        <f t="shared" ref="CJ423:CK423" si="1381">D498</f>
        <v>1</v>
      </c>
      <c r="CK423" s="529" t="str">
        <f t="shared" si="1381"/>
        <v/>
      </c>
      <c r="CL423" s="556" t="str">
        <f t="shared" si="209"/>
        <v/>
      </c>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row>
    <row r="424" outlineLevel="2">
      <c r="A424" s="452"/>
      <c r="B424" s="719"/>
      <c r="D424" s="701">
        <f t="shared" si="510"/>
        <v>1</v>
      </c>
      <c r="E424" s="712" t="str">
        <f t="shared" si="501"/>
        <v/>
      </c>
      <c r="F424" s="703" t="str">
        <f t="shared" si="486"/>
        <v>189912</v>
      </c>
      <c r="G424" s="704" t="str">
        <f t="shared" si="487"/>
        <v/>
      </c>
      <c r="H424" s="690" t="str">
        <f t="shared" si="488"/>
        <v/>
      </c>
      <c r="I424" s="713" t="str">
        <f t="shared" si="489"/>
        <v/>
      </c>
      <c r="J424" s="714" t="str">
        <f t="shared" si="490"/>
        <v/>
      </c>
      <c r="K424" s="707">
        <f t="shared" ref="K424:N424" si="1382">if($F424="","",K$203/day(eomonth($E424,0)))</f>
        <v>0</v>
      </c>
      <c r="L424" s="707">
        <f t="shared" si="1382"/>
        <v>0</v>
      </c>
      <c r="M424" s="707">
        <f t="shared" si="1382"/>
        <v>0</v>
      </c>
      <c r="N424" s="707">
        <f t="shared" si="1382"/>
        <v>0</v>
      </c>
      <c r="O424" s="715">
        <f t="shared" si="623"/>
        <v>110</v>
      </c>
      <c r="P424" s="710">
        <f t="shared" si="624"/>
        <v>55</v>
      </c>
      <c r="Q424" s="710">
        <f t="shared" si="625"/>
        <v>55</v>
      </c>
      <c r="R424" s="710">
        <f t="shared" ref="R424:U424" si="1383">if(D424="","", if(R$275&gt;$E424,"",if(R$276&lt;$E424,"", if($D424=0,0, if($D424&lt;=$N$277,R$277,if($D424&lt;=$N$278,R$278,R$279))*if($O$267=$R$267,$S$267, $G424)))))</f>
        <v>55</v>
      </c>
      <c r="S424" s="711" t="str">
        <f t="shared" si="1383"/>
        <v/>
      </c>
      <c r="T424" s="710">
        <f t="shared" si="1383"/>
        <v>55</v>
      </c>
      <c r="U424" s="711" t="str">
        <f t="shared" si="1383"/>
        <v/>
      </c>
      <c r="W424" s="710">
        <f t="shared" si="627"/>
        <v>68</v>
      </c>
      <c r="X424" s="710">
        <f t="shared" ref="X424:AC424" si="1384">if(D424="","", if(P$275&gt;$E424,"",if(P$276&lt;$E424,"", if($D424=0,0, if($D424&lt;=$N$277,P$277,if($D424&lt;=$N$278,P$278,P$279))*if($O$267=$R$267,$V$267, $H424)))))</f>
        <v>34</v>
      </c>
      <c r="Y424" s="680" t="str">
        <f t="shared" si="1384"/>
        <v/>
      </c>
      <c r="Z424" s="710">
        <f t="shared" si="1384"/>
        <v>34</v>
      </c>
      <c r="AA424" s="680" t="str">
        <f t="shared" si="1384"/>
        <v/>
      </c>
      <c r="AB424" s="680" t="str">
        <f t="shared" si="1384"/>
        <v/>
      </c>
      <c r="AC424" s="680" t="str">
        <f t="shared" si="1384"/>
        <v/>
      </c>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49"/>
      <c r="BP424" s="446" t="s">
        <v>2</v>
      </c>
      <c r="BQ424" s="451"/>
      <c r="BR424" s="4"/>
      <c r="BS424" s="472" t="str">
        <f t="shared" ref="BS424:BT424" si="1385">I499</f>
        <v/>
      </c>
      <c r="BT424" s="454" t="str">
        <f t="shared" si="1385"/>
        <v/>
      </c>
      <c r="BU424" s="555">
        <f t="shared" ref="BU424:CI424" si="1386">O499</f>
        <v>110</v>
      </c>
      <c r="BV424" s="555">
        <f t="shared" si="1386"/>
        <v>55</v>
      </c>
      <c r="BW424" s="555">
        <f t="shared" si="1386"/>
        <v>55</v>
      </c>
      <c r="BX424" s="555">
        <f t="shared" si="1386"/>
        <v>55</v>
      </c>
      <c r="BY424" s="454" t="str">
        <f t="shared" si="1386"/>
        <v/>
      </c>
      <c r="BZ424" s="555">
        <f t="shared" si="1386"/>
        <v>55</v>
      </c>
      <c r="CA424" s="454" t="str">
        <f t="shared" si="1386"/>
        <v/>
      </c>
      <c r="CB424" s="454" t="str">
        <f t="shared" si="1386"/>
        <v/>
      </c>
      <c r="CC424" s="555">
        <f t="shared" si="1386"/>
        <v>68</v>
      </c>
      <c r="CD424" s="555">
        <f t="shared" si="1386"/>
        <v>34</v>
      </c>
      <c r="CE424" s="454" t="str">
        <f t="shared" si="1386"/>
        <v/>
      </c>
      <c r="CF424" s="555">
        <f t="shared" si="1386"/>
        <v>34</v>
      </c>
      <c r="CG424" s="454" t="str">
        <f t="shared" si="1386"/>
        <v/>
      </c>
      <c r="CH424" s="454" t="str">
        <f t="shared" si="1386"/>
        <v/>
      </c>
      <c r="CI424" s="454" t="str">
        <f t="shared" si="1386"/>
        <v/>
      </c>
      <c r="CJ424" s="2">
        <f t="shared" ref="CJ424:CK424" si="1387">D499</f>
        <v>1</v>
      </c>
      <c r="CK424" s="529" t="str">
        <f t="shared" si="1387"/>
        <v/>
      </c>
      <c r="CL424" s="556" t="str">
        <f t="shared" si="209"/>
        <v/>
      </c>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row>
    <row r="425" outlineLevel="2">
      <c r="A425" s="452"/>
      <c r="B425" s="719"/>
      <c r="D425" s="701">
        <f t="shared" si="510"/>
        <v>1</v>
      </c>
      <c r="E425" s="712" t="str">
        <f t="shared" si="501"/>
        <v/>
      </c>
      <c r="F425" s="703" t="str">
        <f t="shared" si="486"/>
        <v>189912</v>
      </c>
      <c r="G425" s="704" t="str">
        <f t="shared" si="487"/>
        <v/>
      </c>
      <c r="H425" s="690" t="str">
        <f t="shared" si="488"/>
        <v/>
      </c>
      <c r="I425" s="713" t="str">
        <f t="shared" si="489"/>
        <v/>
      </c>
      <c r="J425" s="714" t="str">
        <f t="shared" si="490"/>
        <v/>
      </c>
      <c r="K425" s="707">
        <f t="shared" ref="K425:N425" si="1388">if($F425="","",K$203/day(eomonth($E425,0)))</f>
        <v>0</v>
      </c>
      <c r="L425" s="707">
        <f t="shared" si="1388"/>
        <v>0</v>
      </c>
      <c r="M425" s="707">
        <f t="shared" si="1388"/>
        <v>0</v>
      </c>
      <c r="N425" s="707">
        <f t="shared" si="1388"/>
        <v>0</v>
      </c>
      <c r="O425" s="715">
        <f t="shared" si="623"/>
        <v>110</v>
      </c>
      <c r="P425" s="710">
        <f t="shared" si="624"/>
        <v>55</v>
      </c>
      <c r="Q425" s="710">
        <f t="shared" si="625"/>
        <v>55</v>
      </c>
      <c r="R425" s="710">
        <f t="shared" ref="R425:U425" si="1389">if(D425="","", if(R$275&gt;$E425,"",if(R$276&lt;$E425,"", if($D425=0,0, if($D425&lt;=$N$277,R$277,if($D425&lt;=$N$278,R$278,R$279))*if($O$267=$R$267,$S$267, $G425)))))</f>
        <v>55</v>
      </c>
      <c r="S425" s="711" t="str">
        <f t="shared" si="1389"/>
        <v/>
      </c>
      <c r="T425" s="710">
        <f t="shared" si="1389"/>
        <v>55</v>
      </c>
      <c r="U425" s="711" t="str">
        <f t="shared" si="1389"/>
        <v/>
      </c>
      <c r="W425" s="710">
        <f t="shared" si="627"/>
        <v>68</v>
      </c>
      <c r="X425" s="710">
        <f t="shared" ref="X425:AC425" si="1390">if(D425="","", if(P$275&gt;$E425,"",if(P$276&lt;$E425,"", if($D425=0,0, if($D425&lt;=$N$277,P$277,if($D425&lt;=$N$278,P$278,P$279))*if($O$267=$R$267,$V$267, $H425)))))</f>
        <v>34</v>
      </c>
      <c r="Y425" s="680" t="str">
        <f t="shared" si="1390"/>
        <v/>
      </c>
      <c r="Z425" s="710">
        <f t="shared" si="1390"/>
        <v>34</v>
      </c>
      <c r="AA425" s="680" t="str">
        <f t="shared" si="1390"/>
        <v/>
      </c>
      <c r="AB425" s="680" t="str">
        <f t="shared" si="1390"/>
        <v/>
      </c>
      <c r="AC425" s="680" t="str">
        <f t="shared" si="1390"/>
        <v/>
      </c>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49"/>
      <c r="BP425" s="446" t="s">
        <v>2</v>
      </c>
      <c r="BQ425" s="451"/>
      <c r="BR425" s="4"/>
      <c r="BS425" s="472" t="str">
        <f t="shared" ref="BS425:BT425" si="1391">I500</f>
        <v/>
      </c>
      <c r="BT425" s="454" t="str">
        <f t="shared" si="1391"/>
        <v/>
      </c>
      <c r="BU425" s="555">
        <f t="shared" ref="BU425:CI425" si="1392">O500</f>
        <v>110</v>
      </c>
      <c r="BV425" s="555">
        <f t="shared" si="1392"/>
        <v>55</v>
      </c>
      <c r="BW425" s="555">
        <f t="shared" si="1392"/>
        <v>55</v>
      </c>
      <c r="BX425" s="555">
        <f t="shared" si="1392"/>
        <v>55</v>
      </c>
      <c r="BY425" s="454" t="str">
        <f t="shared" si="1392"/>
        <v/>
      </c>
      <c r="BZ425" s="555">
        <f t="shared" si="1392"/>
        <v>55</v>
      </c>
      <c r="CA425" s="454" t="str">
        <f t="shared" si="1392"/>
        <v/>
      </c>
      <c r="CB425" s="454" t="str">
        <f t="shared" si="1392"/>
        <v/>
      </c>
      <c r="CC425" s="555">
        <f t="shared" si="1392"/>
        <v>68</v>
      </c>
      <c r="CD425" s="555">
        <f t="shared" si="1392"/>
        <v>34</v>
      </c>
      <c r="CE425" s="454" t="str">
        <f t="shared" si="1392"/>
        <v/>
      </c>
      <c r="CF425" s="555">
        <f t="shared" si="1392"/>
        <v>34</v>
      </c>
      <c r="CG425" s="454" t="str">
        <f t="shared" si="1392"/>
        <v/>
      </c>
      <c r="CH425" s="454" t="str">
        <f t="shared" si="1392"/>
        <v/>
      </c>
      <c r="CI425" s="454" t="str">
        <f t="shared" si="1392"/>
        <v/>
      </c>
      <c r="CJ425" s="2">
        <f t="shared" ref="CJ425:CK425" si="1393">D500</f>
        <v>1</v>
      </c>
      <c r="CK425" s="529" t="str">
        <f t="shared" si="1393"/>
        <v/>
      </c>
      <c r="CL425" s="556" t="str">
        <f t="shared" si="209"/>
        <v/>
      </c>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row>
    <row r="426" outlineLevel="2">
      <c r="A426" s="452"/>
      <c r="B426" s="719"/>
      <c r="D426" s="701">
        <f t="shared" si="510"/>
        <v>1</v>
      </c>
      <c r="E426" s="712" t="str">
        <f t="shared" si="501"/>
        <v/>
      </c>
      <c r="F426" s="703" t="str">
        <f t="shared" si="486"/>
        <v>189912</v>
      </c>
      <c r="G426" s="704" t="str">
        <f t="shared" si="487"/>
        <v/>
      </c>
      <c r="H426" s="690" t="str">
        <f t="shared" si="488"/>
        <v/>
      </c>
      <c r="I426" s="713" t="str">
        <f t="shared" si="489"/>
        <v/>
      </c>
      <c r="J426" s="714" t="str">
        <f t="shared" si="490"/>
        <v/>
      </c>
      <c r="K426" s="707">
        <f t="shared" ref="K426:N426" si="1394">if($F426="","",K$203/day(eomonth($E426,0)))</f>
        <v>0</v>
      </c>
      <c r="L426" s="707">
        <f t="shared" si="1394"/>
        <v>0</v>
      </c>
      <c r="M426" s="707">
        <f t="shared" si="1394"/>
        <v>0</v>
      </c>
      <c r="N426" s="707">
        <f t="shared" si="1394"/>
        <v>0</v>
      </c>
      <c r="O426" s="715">
        <f t="shared" si="623"/>
        <v>110</v>
      </c>
      <c r="P426" s="710">
        <f t="shared" si="624"/>
        <v>55</v>
      </c>
      <c r="Q426" s="710">
        <f t="shared" si="625"/>
        <v>55</v>
      </c>
      <c r="R426" s="710">
        <f t="shared" ref="R426:U426" si="1395">if(D426="","", if(R$275&gt;$E426,"",if(R$276&lt;$E426,"", if($D426=0,0, if($D426&lt;=$N$277,R$277,if($D426&lt;=$N$278,R$278,R$279))*if($O$267=$R$267,$S$267, $G426)))))</f>
        <v>55</v>
      </c>
      <c r="S426" s="711" t="str">
        <f t="shared" si="1395"/>
        <v/>
      </c>
      <c r="T426" s="710">
        <f t="shared" si="1395"/>
        <v>55</v>
      </c>
      <c r="U426" s="711" t="str">
        <f t="shared" si="1395"/>
        <v/>
      </c>
      <c r="W426" s="710">
        <f t="shared" si="627"/>
        <v>68</v>
      </c>
      <c r="X426" s="710">
        <f t="shared" ref="X426:AC426" si="1396">if(D426="","", if(P$275&gt;$E426,"",if(P$276&lt;$E426,"", if($D426=0,0, if($D426&lt;=$N$277,P$277,if($D426&lt;=$N$278,P$278,P$279))*if($O$267=$R$267,$V$267, $H426)))))</f>
        <v>34</v>
      </c>
      <c r="Y426" s="680" t="str">
        <f t="shared" si="1396"/>
        <v/>
      </c>
      <c r="Z426" s="710">
        <f t="shared" si="1396"/>
        <v>34</v>
      </c>
      <c r="AA426" s="680" t="str">
        <f t="shared" si="1396"/>
        <v/>
      </c>
      <c r="AB426" s="680" t="str">
        <f t="shared" si="1396"/>
        <v/>
      </c>
      <c r="AC426" s="680" t="str">
        <f t="shared" si="1396"/>
        <v/>
      </c>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49"/>
      <c r="BP426" s="446" t="s">
        <v>2</v>
      </c>
      <c r="BQ426" s="451"/>
      <c r="BR426" s="4"/>
      <c r="BS426" s="472" t="str">
        <f t="shared" ref="BS426:BT426" si="1397">I501</f>
        <v/>
      </c>
      <c r="BT426" s="454" t="str">
        <f t="shared" si="1397"/>
        <v/>
      </c>
      <c r="BU426" s="555">
        <f t="shared" ref="BU426:CI426" si="1398">O501</f>
        <v>110</v>
      </c>
      <c r="BV426" s="555">
        <f t="shared" si="1398"/>
        <v>55</v>
      </c>
      <c r="BW426" s="555">
        <f t="shared" si="1398"/>
        <v>55</v>
      </c>
      <c r="BX426" s="555">
        <f t="shared" si="1398"/>
        <v>55</v>
      </c>
      <c r="BY426" s="454" t="str">
        <f t="shared" si="1398"/>
        <v/>
      </c>
      <c r="BZ426" s="555">
        <f t="shared" si="1398"/>
        <v>55</v>
      </c>
      <c r="CA426" s="454" t="str">
        <f t="shared" si="1398"/>
        <v/>
      </c>
      <c r="CB426" s="454" t="str">
        <f t="shared" si="1398"/>
        <v/>
      </c>
      <c r="CC426" s="555">
        <f t="shared" si="1398"/>
        <v>68</v>
      </c>
      <c r="CD426" s="555">
        <f t="shared" si="1398"/>
        <v>34</v>
      </c>
      <c r="CE426" s="454" t="str">
        <f t="shared" si="1398"/>
        <v/>
      </c>
      <c r="CF426" s="555">
        <f t="shared" si="1398"/>
        <v>34</v>
      </c>
      <c r="CG426" s="454" t="str">
        <f t="shared" si="1398"/>
        <v/>
      </c>
      <c r="CH426" s="454" t="str">
        <f t="shared" si="1398"/>
        <v/>
      </c>
      <c r="CI426" s="454" t="str">
        <f t="shared" si="1398"/>
        <v/>
      </c>
      <c r="CJ426" s="2">
        <f t="shared" ref="CJ426:CK426" si="1399">D501</f>
        <v>1</v>
      </c>
      <c r="CK426" s="529" t="str">
        <f t="shared" si="1399"/>
        <v/>
      </c>
      <c r="CL426" s="556" t="str">
        <f t="shared" si="209"/>
        <v/>
      </c>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row>
    <row r="427" outlineLevel="2">
      <c r="A427" s="452"/>
      <c r="B427" s="719"/>
      <c r="D427" s="701">
        <f t="shared" si="510"/>
        <v>1</v>
      </c>
      <c r="E427" s="712" t="str">
        <f t="shared" si="501"/>
        <v/>
      </c>
      <c r="F427" s="703" t="str">
        <f t="shared" si="486"/>
        <v>189912</v>
      </c>
      <c r="G427" s="704" t="str">
        <f t="shared" si="487"/>
        <v/>
      </c>
      <c r="H427" s="690" t="str">
        <f t="shared" si="488"/>
        <v/>
      </c>
      <c r="I427" s="713" t="str">
        <f t="shared" si="489"/>
        <v/>
      </c>
      <c r="J427" s="714" t="str">
        <f t="shared" si="490"/>
        <v/>
      </c>
      <c r="K427" s="707">
        <f t="shared" ref="K427:N427" si="1400">if($F427="","",K$203/day(eomonth($E427,0)))</f>
        <v>0</v>
      </c>
      <c r="L427" s="707">
        <f t="shared" si="1400"/>
        <v>0</v>
      </c>
      <c r="M427" s="707">
        <f t="shared" si="1400"/>
        <v>0</v>
      </c>
      <c r="N427" s="707">
        <f t="shared" si="1400"/>
        <v>0</v>
      </c>
      <c r="O427" s="715">
        <f t="shared" si="623"/>
        <v>110</v>
      </c>
      <c r="P427" s="710">
        <f t="shared" si="624"/>
        <v>55</v>
      </c>
      <c r="Q427" s="710">
        <f t="shared" si="625"/>
        <v>55</v>
      </c>
      <c r="R427" s="710">
        <f t="shared" ref="R427:U427" si="1401">if(D427="","", if(R$275&gt;$E427,"",if(R$276&lt;$E427,"", if($D427=0,0, if($D427&lt;=$N$277,R$277,if($D427&lt;=$N$278,R$278,R$279))*if($O$267=$R$267,$S$267, $G427)))))</f>
        <v>55</v>
      </c>
      <c r="S427" s="711" t="str">
        <f t="shared" si="1401"/>
        <v/>
      </c>
      <c r="T427" s="710">
        <f t="shared" si="1401"/>
        <v>55</v>
      </c>
      <c r="U427" s="711" t="str">
        <f t="shared" si="1401"/>
        <v/>
      </c>
      <c r="W427" s="710">
        <f t="shared" si="627"/>
        <v>68</v>
      </c>
      <c r="X427" s="710">
        <f t="shared" ref="X427:AC427" si="1402">if(D427="","", if(P$275&gt;$E427,"",if(P$276&lt;$E427,"", if($D427=0,0, if($D427&lt;=$N$277,P$277,if($D427&lt;=$N$278,P$278,P$279))*if($O$267=$R$267,$V$267, $H427)))))</f>
        <v>34</v>
      </c>
      <c r="Y427" s="680" t="str">
        <f t="shared" si="1402"/>
        <v/>
      </c>
      <c r="Z427" s="710">
        <f t="shared" si="1402"/>
        <v>34</v>
      </c>
      <c r="AA427" s="680" t="str">
        <f t="shared" si="1402"/>
        <v/>
      </c>
      <c r="AB427" s="680" t="str">
        <f t="shared" si="1402"/>
        <v/>
      </c>
      <c r="AC427" s="680" t="str">
        <f t="shared" si="1402"/>
        <v/>
      </c>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49"/>
      <c r="BP427" s="446" t="s">
        <v>2</v>
      </c>
      <c r="BQ427" s="451"/>
      <c r="BR427" s="4"/>
      <c r="BS427" s="472" t="str">
        <f t="shared" ref="BS427:BT427" si="1403">I502</f>
        <v/>
      </c>
      <c r="BT427" s="454" t="str">
        <f t="shared" si="1403"/>
        <v/>
      </c>
      <c r="BU427" s="555">
        <f t="shared" ref="BU427:CI427" si="1404">O502</f>
        <v>110</v>
      </c>
      <c r="BV427" s="555">
        <f t="shared" si="1404"/>
        <v>55</v>
      </c>
      <c r="BW427" s="555">
        <f t="shared" si="1404"/>
        <v>55</v>
      </c>
      <c r="BX427" s="555">
        <f t="shared" si="1404"/>
        <v>55</v>
      </c>
      <c r="BY427" s="454" t="str">
        <f t="shared" si="1404"/>
        <v/>
      </c>
      <c r="BZ427" s="555">
        <f t="shared" si="1404"/>
        <v>55</v>
      </c>
      <c r="CA427" s="454" t="str">
        <f t="shared" si="1404"/>
        <v/>
      </c>
      <c r="CB427" s="454" t="str">
        <f t="shared" si="1404"/>
        <v/>
      </c>
      <c r="CC427" s="555">
        <f t="shared" si="1404"/>
        <v>68</v>
      </c>
      <c r="CD427" s="555">
        <f t="shared" si="1404"/>
        <v>34</v>
      </c>
      <c r="CE427" s="454" t="str">
        <f t="shared" si="1404"/>
        <v/>
      </c>
      <c r="CF427" s="555">
        <f t="shared" si="1404"/>
        <v>34</v>
      </c>
      <c r="CG427" s="454" t="str">
        <f t="shared" si="1404"/>
        <v/>
      </c>
      <c r="CH427" s="454" t="str">
        <f t="shared" si="1404"/>
        <v/>
      </c>
      <c r="CI427" s="454" t="str">
        <f t="shared" si="1404"/>
        <v/>
      </c>
      <c r="CJ427" s="2">
        <f t="shared" ref="CJ427:CK427" si="1405">D502</f>
        <v>1</v>
      </c>
      <c r="CK427" s="529" t="str">
        <f t="shared" si="1405"/>
        <v/>
      </c>
      <c r="CL427" s="556" t="str">
        <f t="shared" si="209"/>
        <v/>
      </c>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row>
    <row r="428" outlineLevel="2">
      <c r="A428" s="452"/>
      <c r="B428" s="719"/>
      <c r="D428" s="701">
        <f t="shared" si="510"/>
        <v>1</v>
      </c>
      <c r="E428" s="712" t="str">
        <f t="shared" si="501"/>
        <v/>
      </c>
      <c r="F428" s="703" t="str">
        <f t="shared" si="486"/>
        <v>189912</v>
      </c>
      <c r="G428" s="704" t="str">
        <f t="shared" si="487"/>
        <v/>
      </c>
      <c r="H428" s="690" t="str">
        <f t="shared" si="488"/>
        <v/>
      </c>
      <c r="I428" s="713" t="str">
        <f t="shared" si="489"/>
        <v/>
      </c>
      <c r="J428" s="714" t="str">
        <f t="shared" si="490"/>
        <v/>
      </c>
      <c r="K428" s="707">
        <f t="shared" ref="K428:N428" si="1406">if($F428="","",K$203/day(eomonth($E428,0)))</f>
        <v>0</v>
      </c>
      <c r="L428" s="707">
        <f t="shared" si="1406"/>
        <v>0</v>
      </c>
      <c r="M428" s="707">
        <f t="shared" si="1406"/>
        <v>0</v>
      </c>
      <c r="N428" s="707">
        <f t="shared" si="1406"/>
        <v>0</v>
      </c>
      <c r="O428" s="715">
        <f t="shared" si="623"/>
        <v>110</v>
      </c>
      <c r="P428" s="710">
        <f t="shared" si="624"/>
        <v>55</v>
      </c>
      <c r="Q428" s="710">
        <f t="shared" si="625"/>
        <v>55</v>
      </c>
      <c r="R428" s="710">
        <f t="shared" ref="R428:U428" si="1407">if(D428="","", if(R$275&gt;$E428,"",if(R$276&lt;$E428,"", if($D428=0,0, if($D428&lt;=$N$277,R$277,if($D428&lt;=$N$278,R$278,R$279))*if($O$267=$R$267,$S$267, $G428)))))</f>
        <v>55</v>
      </c>
      <c r="S428" s="711" t="str">
        <f t="shared" si="1407"/>
        <v/>
      </c>
      <c r="T428" s="710">
        <f t="shared" si="1407"/>
        <v>55</v>
      </c>
      <c r="U428" s="711" t="str">
        <f t="shared" si="1407"/>
        <v/>
      </c>
      <c r="W428" s="710">
        <f t="shared" si="627"/>
        <v>68</v>
      </c>
      <c r="X428" s="710">
        <f t="shared" ref="X428:AC428" si="1408">if(D428="","", if(P$275&gt;$E428,"",if(P$276&lt;$E428,"", if($D428=0,0, if($D428&lt;=$N$277,P$277,if($D428&lt;=$N$278,P$278,P$279))*if($O$267=$R$267,$V$267, $H428)))))</f>
        <v>34</v>
      </c>
      <c r="Y428" s="680" t="str">
        <f t="shared" si="1408"/>
        <v/>
      </c>
      <c r="Z428" s="710">
        <f t="shared" si="1408"/>
        <v>34</v>
      </c>
      <c r="AA428" s="680" t="str">
        <f t="shared" si="1408"/>
        <v/>
      </c>
      <c r="AB428" s="680" t="str">
        <f t="shared" si="1408"/>
        <v/>
      </c>
      <c r="AC428" s="680" t="str">
        <f t="shared" si="1408"/>
        <v/>
      </c>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49"/>
      <c r="BP428" s="446" t="s">
        <v>2</v>
      </c>
      <c r="BQ428" s="451"/>
      <c r="BR428" s="4"/>
      <c r="BS428" s="472" t="str">
        <f t="shared" ref="BS428:BT428" si="1409">I503</f>
        <v/>
      </c>
      <c r="BT428" s="454" t="str">
        <f t="shared" si="1409"/>
        <v/>
      </c>
      <c r="BU428" s="555">
        <f t="shared" ref="BU428:CI428" si="1410">O503</f>
        <v>110</v>
      </c>
      <c r="BV428" s="555">
        <f t="shared" si="1410"/>
        <v>55</v>
      </c>
      <c r="BW428" s="555">
        <f t="shared" si="1410"/>
        <v>55</v>
      </c>
      <c r="BX428" s="555">
        <f t="shared" si="1410"/>
        <v>55</v>
      </c>
      <c r="BY428" s="454" t="str">
        <f t="shared" si="1410"/>
        <v/>
      </c>
      <c r="BZ428" s="555">
        <f t="shared" si="1410"/>
        <v>55</v>
      </c>
      <c r="CA428" s="454" t="str">
        <f t="shared" si="1410"/>
        <v/>
      </c>
      <c r="CB428" s="454" t="str">
        <f t="shared" si="1410"/>
        <v/>
      </c>
      <c r="CC428" s="555">
        <f t="shared" si="1410"/>
        <v>68</v>
      </c>
      <c r="CD428" s="555">
        <f t="shared" si="1410"/>
        <v>34</v>
      </c>
      <c r="CE428" s="454" t="str">
        <f t="shared" si="1410"/>
        <v/>
      </c>
      <c r="CF428" s="555">
        <f t="shared" si="1410"/>
        <v>34</v>
      </c>
      <c r="CG428" s="454" t="str">
        <f t="shared" si="1410"/>
        <v/>
      </c>
      <c r="CH428" s="454" t="str">
        <f t="shared" si="1410"/>
        <v/>
      </c>
      <c r="CI428" s="454" t="str">
        <f t="shared" si="1410"/>
        <v/>
      </c>
      <c r="CJ428" s="2">
        <f t="shared" ref="CJ428:CK428" si="1411">D503</f>
        <v>1</v>
      </c>
      <c r="CK428" s="529" t="str">
        <f t="shared" si="1411"/>
        <v/>
      </c>
      <c r="CL428" s="556" t="str">
        <f t="shared" si="209"/>
        <v/>
      </c>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row>
    <row r="429" outlineLevel="2">
      <c r="A429" s="452"/>
      <c r="B429" s="719"/>
      <c r="D429" s="701">
        <f t="shared" si="510"/>
        <v>1</v>
      </c>
      <c r="E429" s="712" t="str">
        <f t="shared" si="501"/>
        <v/>
      </c>
      <c r="F429" s="703" t="str">
        <f t="shared" si="486"/>
        <v>189912</v>
      </c>
      <c r="G429" s="704" t="str">
        <f t="shared" si="487"/>
        <v/>
      </c>
      <c r="H429" s="690" t="str">
        <f t="shared" si="488"/>
        <v/>
      </c>
      <c r="I429" s="713" t="str">
        <f t="shared" si="489"/>
        <v/>
      </c>
      <c r="J429" s="714" t="str">
        <f t="shared" si="490"/>
        <v/>
      </c>
      <c r="K429" s="707">
        <f t="shared" ref="K429:N429" si="1412">if($F429="","",K$203/day(eomonth($E429,0)))</f>
        <v>0</v>
      </c>
      <c r="L429" s="707">
        <f t="shared" si="1412"/>
        <v>0</v>
      </c>
      <c r="M429" s="707">
        <f t="shared" si="1412"/>
        <v>0</v>
      </c>
      <c r="N429" s="707">
        <f t="shared" si="1412"/>
        <v>0</v>
      </c>
      <c r="O429" s="715">
        <f t="shared" si="623"/>
        <v>110</v>
      </c>
      <c r="P429" s="710">
        <f t="shared" si="624"/>
        <v>55</v>
      </c>
      <c r="Q429" s="710">
        <f t="shared" si="625"/>
        <v>55</v>
      </c>
      <c r="R429" s="710">
        <f t="shared" ref="R429:U429" si="1413">if(D429="","", if(R$275&gt;$E429,"",if(R$276&lt;$E429,"", if($D429=0,0, if($D429&lt;=$N$277,R$277,if($D429&lt;=$N$278,R$278,R$279))*if($O$267=$R$267,$S$267, $G429)))))</f>
        <v>55</v>
      </c>
      <c r="S429" s="711" t="str">
        <f t="shared" si="1413"/>
        <v/>
      </c>
      <c r="T429" s="710">
        <f t="shared" si="1413"/>
        <v>55</v>
      </c>
      <c r="U429" s="711" t="str">
        <f t="shared" si="1413"/>
        <v/>
      </c>
      <c r="W429" s="710">
        <f t="shared" si="627"/>
        <v>68</v>
      </c>
      <c r="X429" s="710">
        <f t="shared" ref="X429:AC429" si="1414">if(D429="","", if(P$275&gt;$E429,"",if(P$276&lt;$E429,"", if($D429=0,0, if($D429&lt;=$N$277,P$277,if($D429&lt;=$N$278,P$278,P$279))*if($O$267=$R$267,$V$267, $H429)))))</f>
        <v>34</v>
      </c>
      <c r="Y429" s="680" t="str">
        <f t="shared" si="1414"/>
        <v/>
      </c>
      <c r="Z429" s="710">
        <f t="shared" si="1414"/>
        <v>34</v>
      </c>
      <c r="AA429" s="680" t="str">
        <f t="shared" si="1414"/>
        <v/>
      </c>
      <c r="AB429" s="680" t="str">
        <f t="shared" si="1414"/>
        <v/>
      </c>
      <c r="AC429" s="680" t="str">
        <f t="shared" si="1414"/>
        <v/>
      </c>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49"/>
      <c r="BP429" s="446" t="s">
        <v>2</v>
      </c>
      <c r="BQ429" s="451"/>
      <c r="BR429" s="4"/>
      <c r="BS429" s="472" t="str">
        <f t="shared" ref="BS429:BT429" si="1415">I504</f>
        <v/>
      </c>
      <c r="BT429" s="454" t="str">
        <f t="shared" si="1415"/>
        <v/>
      </c>
      <c r="BU429" s="555">
        <f t="shared" ref="BU429:CI429" si="1416">O504</f>
        <v>110</v>
      </c>
      <c r="BV429" s="555">
        <f t="shared" si="1416"/>
        <v>55</v>
      </c>
      <c r="BW429" s="555">
        <f t="shared" si="1416"/>
        <v>55</v>
      </c>
      <c r="BX429" s="555">
        <f t="shared" si="1416"/>
        <v>55</v>
      </c>
      <c r="BY429" s="454" t="str">
        <f t="shared" si="1416"/>
        <v/>
      </c>
      <c r="BZ429" s="555">
        <f t="shared" si="1416"/>
        <v>55</v>
      </c>
      <c r="CA429" s="454" t="str">
        <f t="shared" si="1416"/>
        <v/>
      </c>
      <c r="CB429" s="454" t="str">
        <f t="shared" si="1416"/>
        <v/>
      </c>
      <c r="CC429" s="555">
        <f t="shared" si="1416"/>
        <v>68</v>
      </c>
      <c r="CD429" s="555">
        <f t="shared" si="1416"/>
        <v>34</v>
      </c>
      <c r="CE429" s="454" t="str">
        <f t="shared" si="1416"/>
        <v/>
      </c>
      <c r="CF429" s="555">
        <f t="shared" si="1416"/>
        <v>34</v>
      </c>
      <c r="CG429" s="454" t="str">
        <f t="shared" si="1416"/>
        <v/>
      </c>
      <c r="CH429" s="454" t="str">
        <f t="shared" si="1416"/>
        <v/>
      </c>
      <c r="CI429" s="454" t="str">
        <f t="shared" si="1416"/>
        <v/>
      </c>
      <c r="CJ429" s="2">
        <f t="shared" ref="CJ429:CK429" si="1417">D504</f>
        <v>1</v>
      </c>
      <c r="CK429" s="529" t="str">
        <f t="shared" si="1417"/>
        <v/>
      </c>
      <c r="CL429" s="556" t="str">
        <f t="shared" si="209"/>
        <v/>
      </c>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row>
    <row r="430" outlineLevel="2">
      <c r="A430" s="452"/>
      <c r="B430" s="719"/>
      <c r="D430" s="701">
        <f t="shared" si="510"/>
        <v>1</v>
      </c>
      <c r="E430" s="712" t="str">
        <f t="shared" si="501"/>
        <v/>
      </c>
      <c r="F430" s="703" t="str">
        <f t="shared" si="486"/>
        <v>189912</v>
      </c>
      <c r="G430" s="704" t="str">
        <f t="shared" si="487"/>
        <v/>
      </c>
      <c r="H430" s="690" t="str">
        <f t="shared" si="488"/>
        <v/>
      </c>
      <c r="I430" s="713" t="str">
        <f t="shared" si="489"/>
        <v/>
      </c>
      <c r="J430" s="714" t="str">
        <f t="shared" si="490"/>
        <v/>
      </c>
      <c r="K430" s="707">
        <f t="shared" ref="K430:N430" si="1418">if($F430="","",K$203/day(eomonth($E430,0)))</f>
        <v>0</v>
      </c>
      <c r="L430" s="707">
        <f t="shared" si="1418"/>
        <v>0</v>
      </c>
      <c r="M430" s="707">
        <f t="shared" si="1418"/>
        <v>0</v>
      </c>
      <c r="N430" s="707">
        <f t="shared" si="1418"/>
        <v>0</v>
      </c>
      <c r="O430" s="715">
        <f t="shared" si="623"/>
        <v>110</v>
      </c>
      <c r="P430" s="710">
        <f t="shared" si="624"/>
        <v>55</v>
      </c>
      <c r="Q430" s="710">
        <f t="shared" si="625"/>
        <v>55</v>
      </c>
      <c r="R430" s="710">
        <f t="shared" ref="R430:U430" si="1419">if(D430="","", if(R$275&gt;$E430,"",if(R$276&lt;$E430,"", if($D430=0,0, if($D430&lt;=$N$277,R$277,if($D430&lt;=$N$278,R$278,R$279))*if($O$267=$R$267,$S$267, $G430)))))</f>
        <v>55</v>
      </c>
      <c r="S430" s="711" t="str">
        <f t="shared" si="1419"/>
        <v/>
      </c>
      <c r="T430" s="710">
        <f t="shared" si="1419"/>
        <v>55</v>
      </c>
      <c r="U430" s="711" t="str">
        <f t="shared" si="1419"/>
        <v/>
      </c>
      <c r="W430" s="710">
        <f t="shared" si="627"/>
        <v>68</v>
      </c>
      <c r="X430" s="710">
        <f t="shared" ref="X430:AC430" si="1420">if(D430="","", if(P$275&gt;$E430,"",if(P$276&lt;$E430,"", if($D430=0,0, if($D430&lt;=$N$277,P$277,if($D430&lt;=$N$278,P$278,P$279))*if($O$267=$R$267,$V$267, $H430)))))</f>
        <v>34</v>
      </c>
      <c r="Y430" s="680" t="str">
        <f t="shared" si="1420"/>
        <v/>
      </c>
      <c r="Z430" s="710">
        <f t="shared" si="1420"/>
        <v>34</v>
      </c>
      <c r="AA430" s="680" t="str">
        <f t="shared" si="1420"/>
        <v/>
      </c>
      <c r="AB430" s="680" t="str">
        <f t="shared" si="1420"/>
        <v/>
      </c>
      <c r="AC430" s="680" t="str">
        <f t="shared" si="1420"/>
        <v/>
      </c>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49"/>
      <c r="BP430" s="446" t="s">
        <v>2</v>
      </c>
      <c r="BQ430" s="451"/>
      <c r="BR430" s="4"/>
      <c r="BS430" s="472" t="str">
        <f t="shared" ref="BS430:BT430" si="1421">I505</f>
        <v/>
      </c>
      <c r="BT430" s="454" t="str">
        <f t="shared" si="1421"/>
        <v/>
      </c>
      <c r="BU430" s="555">
        <f t="shared" ref="BU430:CI430" si="1422">O505</f>
        <v>110</v>
      </c>
      <c r="BV430" s="555">
        <f t="shared" si="1422"/>
        <v>55</v>
      </c>
      <c r="BW430" s="555">
        <f t="shared" si="1422"/>
        <v>55</v>
      </c>
      <c r="BX430" s="555">
        <f t="shared" si="1422"/>
        <v>55</v>
      </c>
      <c r="BY430" s="454" t="str">
        <f t="shared" si="1422"/>
        <v/>
      </c>
      <c r="BZ430" s="555">
        <f t="shared" si="1422"/>
        <v>55</v>
      </c>
      <c r="CA430" s="454" t="str">
        <f t="shared" si="1422"/>
        <v/>
      </c>
      <c r="CB430" s="454" t="str">
        <f t="shared" si="1422"/>
        <v/>
      </c>
      <c r="CC430" s="555">
        <f t="shared" si="1422"/>
        <v>68</v>
      </c>
      <c r="CD430" s="555">
        <f t="shared" si="1422"/>
        <v>34</v>
      </c>
      <c r="CE430" s="454" t="str">
        <f t="shared" si="1422"/>
        <v/>
      </c>
      <c r="CF430" s="555">
        <f t="shared" si="1422"/>
        <v>34</v>
      </c>
      <c r="CG430" s="454" t="str">
        <f t="shared" si="1422"/>
        <v/>
      </c>
      <c r="CH430" s="454" t="str">
        <f t="shared" si="1422"/>
        <v/>
      </c>
      <c r="CI430" s="454" t="str">
        <f t="shared" si="1422"/>
        <v/>
      </c>
      <c r="CJ430" s="2">
        <f t="shared" ref="CJ430:CK430" si="1423">D505</f>
        <v>1</v>
      </c>
      <c r="CK430" s="529" t="str">
        <f t="shared" si="1423"/>
        <v/>
      </c>
      <c r="CL430" s="556" t="str">
        <f t="shared" si="209"/>
        <v/>
      </c>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row>
    <row r="431" outlineLevel="2">
      <c r="A431" s="452"/>
      <c r="D431" s="701">
        <f t="shared" si="510"/>
        <v>1</v>
      </c>
      <c r="E431" s="712" t="str">
        <f t="shared" si="501"/>
        <v/>
      </c>
      <c r="F431" s="703" t="str">
        <f t="shared" si="486"/>
        <v>189912</v>
      </c>
      <c r="G431" s="704" t="str">
        <f t="shared" si="487"/>
        <v/>
      </c>
      <c r="H431" s="690" t="str">
        <f t="shared" si="488"/>
        <v/>
      </c>
      <c r="I431" s="713" t="str">
        <f t="shared" si="489"/>
        <v/>
      </c>
      <c r="J431" s="714" t="str">
        <f t="shared" si="490"/>
        <v/>
      </c>
      <c r="K431" s="707">
        <f t="shared" ref="K431:N431" si="1424">if($F431="","",K$203/day(eomonth($E431,0)))</f>
        <v>0</v>
      </c>
      <c r="L431" s="707">
        <f t="shared" si="1424"/>
        <v>0</v>
      </c>
      <c r="M431" s="707">
        <f t="shared" si="1424"/>
        <v>0</v>
      </c>
      <c r="N431" s="707">
        <f t="shared" si="1424"/>
        <v>0</v>
      </c>
      <c r="O431" s="715">
        <f t="shared" si="623"/>
        <v>110</v>
      </c>
      <c r="P431" s="710">
        <f t="shared" si="624"/>
        <v>55</v>
      </c>
      <c r="Q431" s="710">
        <f t="shared" si="625"/>
        <v>55</v>
      </c>
      <c r="R431" s="710">
        <f t="shared" ref="R431:U431" si="1425">if(D431="","", if(R$275&gt;$E431,"",if(R$276&lt;$E431,"", if($D431=0,0, if($D431&lt;=$N$277,R$277,if($D431&lt;=$N$278,R$278,R$279))*if($O$267=$R$267,$S$267, $G431)))))</f>
        <v>55</v>
      </c>
      <c r="S431" s="711" t="str">
        <f t="shared" si="1425"/>
        <v/>
      </c>
      <c r="T431" s="710">
        <f t="shared" si="1425"/>
        <v>55</v>
      </c>
      <c r="U431" s="711" t="str">
        <f t="shared" si="1425"/>
        <v/>
      </c>
      <c r="W431" s="710">
        <f t="shared" si="627"/>
        <v>68</v>
      </c>
      <c r="X431" s="710">
        <f t="shared" ref="X431:AC431" si="1426">if(D431="","", if(P$275&gt;$E431,"",if(P$276&lt;$E431,"", if($D431=0,0, if($D431&lt;=$N$277,P$277,if($D431&lt;=$N$278,P$278,P$279))*if($O$267=$R$267,$V$267, $H431)))))</f>
        <v>34</v>
      </c>
      <c r="Y431" s="680" t="str">
        <f t="shared" si="1426"/>
        <v/>
      </c>
      <c r="Z431" s="710">
        <f t="shared" si="1426"/>
        <v>34</v>
      </c>
      <c r="AA431" s="680" t="str">
        <f t="shared" si="1426"/>
        <v/>
      </c>
      <c r="AB431" s="680" t="str">
        <f t="shared" si="1426"/>
        <v/>
      </c>
      <c r="AC431" s="680" t="str">
        <f t="shared" si="1426"/>
        <v/>
      </c>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49"/>
      <c r="BP431" s="446" t="s">
        <v>2</v>
      </c>
      <c r="BQ431" s="451"/>
      <c r="BR431" s="4"/>
      <c r="BS431" s="472" t="str">
        <f t="shared" ref="BS431:BT431" si="1427">I506</f>
        <v/>
      </c>
      <c r="BT431" s="454" t="str">
        <f t="shared" si="1427"/>
        <v/>
      </c>
      <c r="BU431" s="555">
        <f t="shared" ref="BU431:CI431" si="1428">O506</f>
        <v>110</v>
      </c>
      <c r="BV431" s="555">
        <f t="shared" si="1428"/>
        <v>55</v>
      </c>
      <c r="BW431" s="555">
        <f t="shared" si="1428"/>
        <v>55</v>
      </c>
      <c r="BX431" s="555">
        <f t="shared" si="1428"/>
        <v>55</v>
      </c>
      <c r="BY431" s="454" t="str">
        <f t="shared" si="1428"/>
        <v/>
      </c>
      <c r="BZ431" s="555">
        <f t="shared" si="1428"/>
        <v>55</v>
      </c>
      <c r="CA431" s="454" t="str">
        <f t="shared" si="1428"/>
        <v/>
      </c>
      <c r="CB431" s="454" t="str">
        <f t="shared" si="1428"/>
        <v/>
      </c>
      <c r="CC431" s="555">
        <f t="shared" si="1428"/>
        <v>68</v>
      </c>
      <c r="CD431" s="555">
        <f t="shared" si="1428"/>
        <v>34</v>
      </c>
      <c r="CE431" s="454" t="str">
        <f t="shared" si="1428"/>
        <v/>
      </c>
      <c r="CF431" s="555">
        <f t="shared" si="1428"/>
        <v>34</v>
      </c>
      <c r="CG431" s="454" t="str">
        <f t="shared" si="1428"/>
        <v/>
      </c>
      <c r="CH431" s="454" t="str">
        <f t="shared" si="1428"/>
        <v/>
      </c>
      <c r="CI431" s="454" t="str">
        <f t="shared" si="1428"/>
        <v/>
      </c>
      <c r="CJ431" s="2">
        <f t="shared" ref="CJ431:CK431" si="1429">D506</f>
        <v>1</v>
      </c>
      <c r="CK431" s="529" t="str">
        <f t="shared" si="1429"/>
        <v/>
      </c>
      <c r="CL431" s="556" t="str">
        <f t="shared" si="209"/>
        <v/>
      </c>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row>
    <row r="432" outlineLevel="2">
      <c r="A432" s="452"/>
      <c r="D432" s="701">
        <f t="shared" si="510"/>
        <v>1</v>
      </c>
      <c r="E432" s="712" t="str">
        <f t="shared" si="501"/>
        <v/>
      </c>
      <c r="F432" s="703" t="str">
        <f t="shared" si="486"/>
        <v>189912</v>
      </c>
      <c r="G432" s="704" t="str">
        <f t="shared" si="487"/>
        <v/>
      </c>
      <c r="H432" s="690" t="str">
        <f t="shared" si="488"/>
        <v/>
      </c>
      <c r="I432" s="713" t="str">
        <f t="shared" si="489"/>
        <v/>
      </c>
      <c r="J432" s="714" t="str">
        <f t="shared" si="490"/>
        <v/>
      </c>
      <c r="K432" s="707">
        <f t="shared" ref="K432:N432" si="1430">if($F432="","",K$203/day(eomonth($E432,0)))</f>
        <v>0</v>
      </c>
      <c r="L432" s="707">
        <f t="shared" si="1430"/>
        <v>0</v>
      </c>
      <c r="M432" s="707">
        <f t="shared" si="1430"/>
        <v>0</v>
      </c>
      <c r="N432" s="707">
        <f t="shared" si="1430"/>
        <v>0</v>
      </c>
      <c r="O432" s="715">
        <f t="shared" si="623"/>
        <v>110</v>
      </c>
      <c r="P432" s="710">
        <f t="shared" si="624"/>
        <v>55</v>
      </c>
      <c r="Q432" s="710">
        <f t="shared" si="625"/>
        <v>55</v>
      </c>
      <c r="R432" s="710">
        <f t="shared" ref="R432:U432" si="1431">if(D432="","", if(R$275&gt;$E432,"",if(R$276&lt;$E432,"", if($D432=0,0, if($D432&lt;=$N$277,R$277,if($D432&lt;=$N$278,R$278,R$279))*if($O$267=$R$267,$S$267, $G432)))))</f>
        <v>55</v>
      </c>
      <c r="S432" s="711" t="str">
        <f t="shared" si="1431"/>
        <v/>
      </c>
      <c r="T432" s="710">
        <f t="shared" si="1431"/>
        <v>55</v>
      </c>
      <c r="U432" s="711" t="str">
        <f t="shared" si="1431"/>
        <v/>
      </c>
      <c r="W432" s="710">
        <f t="shared" si="627"/>
        <v>68</v>
      </c>
      <c r="X432" s="710">
        <f t="shared" ref="X432:AC432" si="1432">if(D432="","", if(P$275&gt;$E432,"",if(P$276&lt;$E432,"", if($D432=0,0, if($D432&lt;=$N$277,P$277,if($D432&lt;=$N$278,P$278,P$279))*if($O$267=$R$267,$V$267, $H432)))))</f>
        <v>34</v>
      </c>
      <c r="Y432" s="680" t="str">
        <f t="shared" si="1432"/>
        <v/>
      </c>
      <c r="Z432" s="710">
        <f t="shared" si="1432"/>
        <v>34</v>
      </c>
      <c r="AA432" s="680" t="str">
        <f t="shared" si="1432"/>
        <v/>
      </c>
      <c r="AB432" s="680" t="str">
        <f t="shared" si="1432"/>
        <v/>
      </c>
      <c r="AC432" s="680" t="str">
        <f t="shared" si="1432"/>
        <v/>
      </c>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49"/>
      <c r="BP432" s="446" t="s">
        <v>2</v>
      </c>
      <c r="BQ432" s="451"/>
      <c r="BR432" s="4"/>
      <c r="BS432" s="472" t="str">
        <f t="shared" ref="BS432:BT432" si="1433">I507</f>
        <v/>
      </c>
      <c r="BT432" s="454" t="str">
        <f t="shared" si="1433"/>
        <v/>
      </c>
      <c r="BU432" s="555">
        <f t="shared" ref="BU432:CI432" si="1434">O507</f>
        <v>110</v>
      </c>
      <c r="BV432" s="555">
        <f t="shared" si="1434"/>
        <v>55</v>
      </c>
      <c r="BW432" s="555">
        <f t="shared" si="1434"/>
        <v>55</v>
      </c>
      <c r="BX432" s="555">
        <f t="shared" si="1434"/>
        <v>55</v>
      </c>
      <c r="BY432" s="454" t="str">
        <f t="shared" si="1434"/>
        <v/>
      </c>
      <c r="BZ432" s="555">
        <f t="shared" si="1434"/>
        <v>55</v>
      </c>
      <c r="CA432" s="454" t="str">
        <f t="shared" si="1434"/>
        <v/>
      </c>
      <c r="CB432" s="454" t="str">
        <f t="shared" si="1434"/>
        <v/>
      </c>
      <c r="CC432" s="555">
        <f t="shared" si="1434"/>
        <v>68</v>
      </c>
      <c r="CD432" s="555">
        <f t="shared" si="1434"/>
        <v>34</v>
      </c>
      <c r="CE432" s="454" t="str">
        <f t="shared" si="1434"/>
        <v/>
      </c>
      <c r="CF432" s="555">
        <f t="shared" si="1434"/>
        <v>34</v>
      </c>
      <c r="CG432" s="454" t="str">
        <f t="shared" si="1434"/>
        <v/>
      </c>
      <c r="CH432" s="454" t="str">
        <f t="shared" si="1434"/>
        <v/>
      </c>
      <c r="CI432" s="454" t="str">
        <f t="shared" si="1434"/>
        <v/>
      </c>
      <c r="CJ432" s="2">
        <f t="shared" ref="CJ432:CK432" si="1435">D507</f>
        <v>1</v>
      </c>
      <c r="CK432" s="529" t="str">
        <f t="shared" si="1435"/>
        <v/>
      </c>
      <c r="CL432" s="556" t="str">
        <f t="shared" si="209"/>
        <v/>
      </c>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row>
    <row r="433" outlineLevel="2">
      <c r="A433" s="452"/>
      <c r="D433" s="701">
        <f t="shared" si="510"/>
        <v>1</v>
      </c>
      <c r="E433" s="712" t="str">
        <f t="shared" si="501"/>
        <v/>
      </c>
      <c r="F433" s="703" t="str">
        <f t="shared" si="486"/>
        <v>189912</v>
      </c>
      <c r="G433" s="704" t="str">
        <f t="shared" si="487"/>
        <v/>
      </c>
      <c r="H433" s="690" t="str">
        <f t="shared" si="488"/>
        <v/>
      </c>
      <c r="I433" s="713" t="str">
        <f t="shared" si="489"/>
        <v/>
      </c>
      <c r="J433" s="714" t="str">
        <f t="shared" si="490"/>
        <v/>
      </c>
      <c r="K433" s="707">
        <f t="shared" ref="K433:N433" si="1436">if($F433="","",K$203/day(eomonth($E433,0)))</f>
        <v>0</v>
      </c>
      <c r="L433" s="707">
        <f t="shared" si="1436"/>
        <v>0</v>
      </c>
      <c r="M433" s="707">
        <f t="shared" si="1436"/>
        <v>0</v>
      </c>
      <c r="N433" s="707">
        <f t="shared" si="1436"/>
        <v>0</v>
      </c>
      <c r="O433" s="715">
        <f t="shared" si="623"/>
        <v>110</v>
      </c>
      <c r="P433" s="710">
        <f t="shared" si="624"/>
        <v>55</v>
      </c>
      <c r="Q433" s="710">
        <f t="shared" si="625"/>
        <v>55</v>
      </c>
      <c r="R433" s="710">
        <f t="shared" ref="R433:U433" si="1437">if(D433="","", if(R$275&gt;$E433,"",if(R$276&lt;$E433,"", if($D433=0,0, if($D433&lt;=$N$277,R$277,if($D433&lt;=$N$278,R$278,R$279))*if($O$267=$R$267,$S$267, $G433)))))</f>
        <v>55</v>
      </c>
      <c r="S433" s="711" t="str">
        <f t="shared" si="1437"/>
        <v/>
      </c>
      <c r="T433" s="710">
        <f t="shared" si="1437"/>
        <v>55</v>
      </c>
      <c r="U433" s="711" t="str">
        <f t="shared" si="1437"/>
        <v/>
      </c>
      <c r="W433" s="710">
        <f t="shared" si="627"/>
        <v>68</v>
      </c>
      <c r="X433" s="710">
        <f t="shared" ref="X433:AC433" si="1438">if(D433="","", if(P$275&gt;$E433,"",if(P$276&lt;$E433,"", if($D433=0,0, if($D433&lt;=$N$277,P$277,if($D433&lt;=$N$278,P$278,P$279))*if($O$267=$R$267,$V$267, $H433)))))</f>
        <v>34</v>
      </c>
      <c r="Y433" s="680" t="str">
        <f t="shared" si="1438"/>
        <v/>
      </c>
      <c r="Z433" s="710">
        <f t="shared" si="1438"/>
        <v>34</v>
      </c>
      <c r="AA433" s="680" t="str">
        <f t="shared" si="1438"/>
        <v/>
      </c>
      <c r="AB433" s="680" t="str">
        <f t="shared" si="1438"/>
        <v/>
      </c>
      <c r="AC433" s="680" t="str">
        <f t="shared" si="1438"/>
        <v/>
      </c>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49"/>
      <c r="BP433" s="446" t="s">
        <v>2</v>
      </c>
      <c r="BQ433" s="451"/>
      <c r="BR433" s="4"/>
      <c r="BS433" s="472" t="str">
        <f t="shared" ref="BS433:BT433" si="1439">I508</f>
        <v/>
      </c>
      <c r="BT433" s="454" t="str">
        <f t="shared" si="1439"/>
        <v/>
      </c>
      <c r="BU433" s="555">
        <f t="shared" ref="BU433:CI433" si="1440">O508</f>
        <v>110</v>
      </c>
      <c r="BV433" s="555">
        <f t="shared" si="1440"/>
        <v>55</v>
      </c>
      <c r="BW433" s="555">
        <f t="shared" si="1440"/>
        <v>55</v>
      </c>
      <c r="BX433" s="555">
        <f t="shared" si="1440"/>
        <v>55</v>
      </c>
      <c r="BY433" s="454" t="str">
        <f t="shared" si="1440"/>
        <v/>
      </c>
      <c r="BZ433" s="555">
        <f t="shared" si="1440"/>
        <v>55</v>
      </c>
      <c r="CA433" s="454" t="str">
        <f t="shared" si="1440"/>
        <v/>
      </c>
      <c r="CB433" s="454" t="str">
        <f t="shared" si="1440"/>
        <v/>
      </c>
      <c r="CC433" s="555">
        <f t="shared" si="1440"/>
        <v>68</v>
      </c>
      <c r="CD433" s="555">
        <f t="shared" si="1440"/>
        <v>34</v>
      </c>
      <c r="CE433" s="454" t="str">
        <f t="shared" si="1440"/>
        <v/>
      </c>
      <c r="CF433" s="555">
        <f t="shared" si="1440"/>
        <v>34</v>
      </c>
      <c r="CG433" s="454" t="str">
        <f t="shared" si="1440"/>
        <v/>
      </c>
      <c r="CH433" s="454" t="str">
        <f t="shared" si="1440"/>
        <v/>
      </c>
      <c r="CI433" s="454" t="str">
        <f t="shared" si="1440"/>
        <v/>
      </c>
      <c r="CJ433" s="2">
        <f t="shared" ref="CJ433:CK433" si="1441">D508</f>
        <v>1</v>
      </c>
      <c r="CK433" s="529" t="str">
        <f t="shared" si="1441"/>
        <v/>
      </c>
      <c r="CL433" s="556" t="str">
        <f t="shared" si="209"/>
        <v/>
      </c>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row>
    <row r="434" outlineLevel="2">
      <c r="A434" s="452"/>
      <c r="D434" s="701">
        <f t="shared" si="510"/>
        <v>1</v>
      </c>
      <c r="E434" s="712" t="str">
        <f t="shared" si="501"/>
        <v/>
      </c>
      <c r="F434" s="703" t="str">
        <f t="shared" si="486"/>
        <v>189912</v>
      </c>
      <c r="G434" s="704" t="str">
        <f t="shared" si="487"/>
        <v/>
      </c>
      <c r="H434" s="690" t="str">
        <f t="shared" si="488"/>
        <v/>
      </c>
      <c r="I434" s="713" t="str">
        <f t="shared" si="489"/>
        <v/>
      </c>
      <c r="J434" s="714" t="str">
        <f t="shared" si="490"/>
        <v/>
      </c>
      <c r="K434" s="707">
        <f t="shared" ref="K434:N434" si="1442">if($F434="","",K$203/day(eomonth($E434,0)))</f>
        <v>0</v>
      </c>
      <c r="L434" s="707">
        <f t="shared" si="1442"/>
        <v>0</v>
      </c>
      <c r="M434" s="707">
        <f t="shared" si="1442"/>
        <v>0</v>
      </c>
      <c r="N434" s="707">
        <f t="shared" si="1442"/>
        <v>0</v>
      </c>
      <c r="O434" s="715">
        <f t="shared" si="623"/>
        <v>110</v>
      </c>
      <c r="P434" s="710">
        <f t="shared" si="624"/>
        <v>55</v>
      </c>
      <c r="Q434" s="710">
        <f t="shared" si="625"/>
        <v>55</v>
      </c>
      <c r="R434" s="710">
        <f t="shared" ref="R434:U434" si="1443">if(D434="","", if(R$275&gt;$E434,"",if(R$276&lt;$E434,"", if($D434=0,0, if($D434&lt;=$N$277,R$277,if($D434&lt;=$N$278,R$278,R$279))*if($O$267=$R$267,$S$267, $G434)))))</f>
        <v>55</v>
      </c>
      <c r="S434" s="711" t="str">
        <f t="shared" si="1443"/>
        <v/>
      </c>
      <c r="T434" s="710">
        <f t="shared" si="1443"/>
        <v>55</v>
      </c>
      <c r="U434" s="711" t="str">
        <f t="shared" si="1443"/>
        <v/>
      </c>
      <c r="W434" s="710">
        <f t="shared" si="627"/>
        <v>68</v>
      </c>
      <c r="X434" s="710">
        <f t="shared" ref="X434:AC434" si="1444">if(D434="","", if(P$275&gt;$E434,"",if(P$276&lt;$E434,"", if($D434=0,0, if($D434&lt;=$N$277,P$277,if($D434&lt;=$N$278,P$278,P$279))*if($O$267=$R$267,$V$267, $H434)))))</f>
        <v>34</v>
      </c>
      <c r="Y434" s="680" t="str">
        <f t="shared" si="1444"/>
        <v/>
      </c>
      <c r="Z434" s="710">
        <f t="shared" si="1444"/>
        <v>34</v>
      </c>
      <c r="AA434" s="680" t="str">
        <f t="shared" si="1444"/>
        <v/>
      </c>
      <c r="AB434" s="680" t="str">
        <f t="shared" si="1444"/>
        <v/>
      </c>
      <c r="AC434" s="680" t="str">
        <f t="shared" si="1444"/>
        <v/>
      </c>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49"/>
      <c r="BP434" s="446" t="s">
        <v>2</v>
      </c>
      <c r="BQ434" s="451"/>
      <c r="BR434" s="4"/>
      <c r="BS434" s="472" t="str">
        <f t="shared" ref="BS434:BT434" si="1445">I509</f>
        <v/>
      </c>
      <c r="BT434" s="454" t="str">
        <f t="shared" si="1445"/>
        <v/>
      </c>
      <c r="BU434" s="555">
        <f t="shared" ref="BU434:CI434" si="1446">O509</f>
        <v>110</v>
      </c>
      <c r="BV434" s="555">
        <f t="shared" si="1446"/>
        <v>55</v>
      </c>
      <c r="BW434" s="555">
        <f t="shared" si="1446"/>
        <v>55</v>
      </c>
      <c r="BX434" s="555">
        <f t="shared" si="1446"/>
        <v>55</v>
      </c>
      <c r="BY434" s="454" t="str">
        <f t="shared" si="1446"/>
        <v/>
      </c>
      <c r="BZ434" s="555">
        <f t="shared" si="1446"/>
        <v>55</v>
      </c>
      <c r="CA434" s="454" t="str">
        <f t="shared" si="1446"/>
        <v/>
      </c>
      <c r="CB434" s="454" t="str">
        <f t="shared" si="1446"/>
        <v/>
      </c>
      <c r="CC434" s="555">
        <f t="shared" si="1446"/>
        <v>68</v>
      </c>
      <c r="CD434" s="555">
        <f t="shared" si="1446"/>
        <v>34</v>
      </c>
      <c r="CE434" s="454" t="str">
        <f t="shared" si="1446"/>
        <v/>
      </c>
      <c r="CF434" s="555">
        <f t="shared" si="1446"/>
        <v>34</v>
      </c>
      <c r="CG434" s="454" t="str">
        <f t="shared" si="1446"/>
        <v/>
      </c>
      <c r="CH434" s="454" t="str">
        <f t="shared" si="1446"/>
        <v/>
      </c>
      <c r="CI434" s="454" t="str">
        <f t="shared" si="1446"/>
        <v/>
      </c>
      <c r="CJ434" s="2">
        <f t="shared" ref="CJ434:CK434" si="1447">D509</f>
        <v>1</v>
      </c>
      <c r="CK434" s="529" t="str">
        <f t="shared" si="1447"/>
        <v/>
      </c>
      <c r="CL434" s="556" t="str">
        <f t="shared" si="209"/>
        <v/>
      </c>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row>
    <row r="435" outlineLevel="2">
      <c r="A435" s="452"/>
      <c r="D435" s="701">
        <f t="shared" si="510"/>
        <v>1</v>
      </c>
      <c r="E435" s="712" t="str">
        <f t="shared" si="501"/>
        <v/>
      </c>
      <c r="F435" s="703" t="str">
        <f t="shared" si="486"/>
        <v>189912</v>
      </c>
      <c r="G435" s="704" t="str">
        <f t="shared" si="487"/>
        <v/>
      </c>
      <c r="H435" s="690" t="str">
        <f t="shared" si="488"/>
        <v/>
      </c>
      <c r="I435" s="713" t="str">
        <f t="shared" si="489"/>
        <v/>
      </c>
      <c r="J435" s="714" t="str">
        <f t="shared" si="490"/>
        <v/>
      </c>
      <c r="K435" s="707">
        <f t="shared" ref="K435:N435" si="1448">if($F435="","",K$203/day(eomonth($E435,0)))</f>
        <v>0</v>
      </c>
      <c r="L435" s="707">
        <f t="shared" si="1448"/>
        <v>0</v>
      </c>
      <c r="M435" s="707">
        <f t="shared" si="1448"/>
        <v>0</v>
      </c>
      <c r="N435" s="707">
        <f t="shared" si="1448"/>
        <v>0</v>
      </c>
      <c r="O435" s="715">
        <f t="shared" si="623"/>
        <v>110</v>
      </c>
      <c r="P435" s="710">
        <f t="shared" si="624"/>
        <v>55</v>
      </c>
      <c r="Q435" s="710">
        <f t="shared" si="625"/>
        <v>55</v>
      </c>
      <c r="R435" s="710">
        <f t="shared" ref="R435:U435" si="1449">if(D435="","", if(R$275&gt;$E435,"",if(R$276&lt;$E435,"", if($D435=0,0, if($D435&lt;=$N$277,R$277,if($D435&lt;=$N$278,R$278,R$279))*if($O$267=$R$267,$S$267, $G435)))))</f>
        <v>55</v>
      </c>
      <c r="S435" s="711" t="str">
        <f t="shared" si="1449"/>
        <v/>
      </c>
      <c r="T435" s="710">
        <f t="shared" si="1449"/>
        <v>55</v>
      </c>
      <c r="U435" s="711" t="str">
        <f t="shared" si="1449"/>
        <v/>
      </c>
      <c r="W435" s="710">
        <f t="shared" si="627"/>
        <v>68</v>
      </c>
      <c r="X435" s="710">
        <f t="shared" ref="X435:AC435" si="1450">if(D435="","", if(P$275&gt;$E435,"",if(P$276&lt;$E435,"", if($D435=0,0, if($D435&lt;=$N$277,P$277,if($D435&lt;=$N$278,P$278,P$279))*if($O$267=$R$267,$V$267, $H435)))))</f>
        <v>34</v>
      </c>
      <c r="Y435" s="680" t="str">
        <f t="shared" si="1450"/>
        <v/>
      </c>
      <c r="Z435" s="710">
        <f t="shared" si="1450"/>
        <v>34</v>
      </c>
      <c r="AA435" s="680" t="str">
        <f t="shared" si="1450"/>
        <v/>
      </c>
      <c r="AB435" s="680" t="str">
        <f t="shared" si="1450"/>
        <v/>
      </c>
      <c r="AC435" s="680" t="str">
        <f t="shared" si="1450"/>
        <v/>
      </c>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49"/>
      <c r="BP435" s="446" t="s">
        <v>2</v>
      </c>
      <c r="BQ435" s="451"/>
      <c r="BR435" s="4"/>
      <c r="BS435" s="472" t="str">
        <f t="shared" ref="BS435:BT435" si="1451">I510</f>
        <v/>
      </c>
      <c r="BT435" s="454" t="str">
        <f t="shared" si="1451"/>
        <v/>
      </c>
      <c r="BU435" s="555">
        <f t="shared" ref="BU435:CI435" si="1452">O510</f>
        <v>110</v>
      </c>
      <c r="BV435" s="555">
        <f t="shared" si="1452"/>
        <v>55</v>
      </c>
      <c r="BW435" s="555">
        <f t="shared" si="1452"/>
        <v>55</v>
      </c>
      <c r="BX435" s="555">
        <f t="shared" si="1452"/>
        <v>55</v>
      </c>
      <c r="BY435" s="454" t="str">
        <f t="shared" si="1452"/>
        <v/>
      </c>
      <c r="BZ435" s="555">
        <f t="shared" si="1452"/>
        <v>55</v>
      </c>
      <c r="CA435" s="454" t="str">
        <f t="shared" si="1452"/>
        <v/>
      </c>
      <c r="CB435" s="454" t="str">
        <f t="shared" si="1452"/>
        <v/>
      </c>
      <c r="CC435" s="555">
        <f t="shared" si="1452"/>
        <v>68</v>
      </c>
      <c r="CD435" s="555">
        <f t="shared" si="1452"/>
        <v>34</v>
      </c>
      <c r="CE435" s="454" t="str">
        <f t="shared" si="1452"/>
        <v/>
      </c>
      <c r="CF435" s="555">
        <f t="shared" si="1452"/>
        <v>34</v>
      </c>
      <c r="CG435" s="454" t="str">
        <f t="shared" si="1452"/>
        <v/>
      </c>
      <c r="CH435" s="454" t="str">
        <f t="shared" si="1452"/>
        <v/>
      </c>
      <c r="CI435" s="454" t="str">
        <f t="shared" si="1452"/>
        <v/>
      </c>
      <c r="CJ435" s="2">
        <f t="shared" ref="CJ435:CK435" si="1453">D510</f>
        <v>1</v>
      </c>
      <c r="CK435" s="529" t="str">
        <f t="shared" si="1453"/>
        <v/>
      </c>
      <c r="CL435" s="556" t="str">
        <f t="shared" si="209"/>
        <v/>
      </c>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row>
    <row r="436" outlineLevel="2">
      <c r="A436" s="452"/>
      <c r="D436" s="701">
        <f t="shared" si="510"/>
        <v>1</v>
      </c>
      <c r="E436" s="712" t="str">
        <f t="shared" si="501"/>
        <v/>
      </c>
      <c r="F436" s="703" t="str">
        <f t="shared" si="486"/>
        <v>189912</v>
      </c>
      <c r="G436" s="704" t="str">
        <f t="shared" si="487"/>
        <v/>
      </c>
      <c r="H436" s="690" t="str">
        <f t="shared" si="488"/>
        <v/>
      </c>
      <c r="I436" s="713" t="str">
        <f t="shared" si="489"/>
        <v/>
      </c>
      <c r="J436" s="714" t="str">
        <f t="shared" si="490"/>
        <v/>
      </c>
      <c r="K436" s="707">
        <f t="shared" ref="K436:N436" si="1454">if($F436="","",K$203/day(eomonth($E436,0)))</f>
        <v>0</v>
      </c>
      <c r="L436" s="707">
        <f t="shared" si="1454"/>
        <v>0</v>
      </c>
      <c r="M436" s="707">
        <f t="shared" si="1454"/>
        <v>0</v>
      </c>
      <c r="N436" s="707">
        <f t="shared" si="1454"/>
        <v>0</v>
      </c>
      <c r="O436" s="715">
        <f t="shared" si="623"/>
        <v>110</v>
      </c>
      <c r="P436" s="710">
        <f t="shared" si="624"/>
        <v>55</v>
      </c>
      <c r="Q436" s="710">
        <f t="shared" si="625"/>
        <v>55</v>
      </c>
      <c r="R436" s="710">
        <f t="shared" ref="R436:U436" si="1455">if(D436="","", if(R$275&gt;$E436,"",if(R$276&lt;$E436,"", if($D436=0,0, if($D436&lt;=$N$277,R$277,if($D436&lt;=$N$278,R$278,R$279))*if($O$267=$R$267,$S$267, $G436)))))</f>
        <v>55</v>
      </c>
      <c r="S436" s="711" t="str">
        <f t="shared" si="1455"/>
        <v/>
      </c>
      <c r="T436" s="710">
        <f t="shared" si="1455"/>
        <v>55</v>
      </c>
      <c r="U436" s="711" t="str">
        <f t="shared" si="1455"/>
        <v/>
      </c>
      <c r="W436" s="710">
        <f t="shared" si="627"/>
        <v>68</v>
      </c>
      <c r="X436" s="710">
        <f t="shared" ref="X436:AC436" si="1456">if(D436="","", if(P$275&gt;$E436,"",if(P$276&lt;$E436,"", if($D436=0,0, if($D436&lt;=$N$277,P$277,if($D436&lt;=$N$278,P$278,P$279))*if($O$267=$R$267,$V$267, $H436)))))</f>
        <v>34</v>
      </c>
      <c r="Y436" s="680" t="str">
        <f t="shared" si="1456"/>
        <v/>
      </c>
      <c r="Z436" s="710">
        <f t="shared" si="1456"/>
        <v>34</v>
      </c>
      <c r="AA436" s="680" t="str">
        <f t="shared" si="1456"/>
        <v/>
      </c>
      <c r="AB436" s="680" t="str">
        <f t="shared" si="1456"/>
        <v/>
      </c>
      <c r="AC436" s="680" t="str">
        <f t="shared" si="1456"/>
        <v/>
      </c>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49"/>
      <c r="BP436" s="446" t="s">
        <v>2</v>
      </c>
      <c r="BQ436" s="451"/>
      <c r="BR436" s="4"/>
      <c r="BS436" s="472" t="str">
        <f t="shared" ref="BS436:BT436" si="1457">I511</f>
        <v/>
      </c>
      <c r="BT436" s="454" t="str">
        <f t="shared" si="1457"/>
        <v/>
      </c>
      <c r="BU436" s="555">
        <f t="shared" ref="BU436:CI436" si="1458">O511</f>
        <v>110</v>
      </c>
      <c r="BV436" s="555">
        <f t="shared" si="1458"/>
        <v>55</v>
      </c>
      <c r="BW436" s="555">
        <f t="shared" si="1458"/>
        <v>55</v>
      </c>
      <c r="BX436" s="555">
        <f t="shared" si="1458"/>
        <v>55</v>
      </c>
      <c r="BY436" s="454" t="str">
        <f t="shared" si="1458"/>
        <v/>
      </c>
      <c r="BZ436" s="555">
        <f t="shared" si="1458"/>
        <v>55</v>
      </c>
      <c r="CA436" s="454" t="str">
        <f t="shared" si="1458"/>
        <v/>
      </c>
      <c r="CB436" s="454" t="str">
        <f t="shared" si="1458"/>
        <v/>
      </c>
      <c r="CC436" s="555">
        <f t="shared" si="1458"/>
        <v>68</v>
      </c>
      <c r="CD436" s="555">
        <f t="shared" si="1458"/>
        <v>34</v>
      </c>
      <c r="CE436" s="454" t="str">
        <f t="shared" si="1458"/>
        <v/>
      </c>
      <c r="CF436" s="555">
        <f t="shared" si="1458"/>
        <v>34</v>
      </c>
      <c r="CG436" s="454" t="str">
        <f t="shared" si="1458"/>
        <v/>
      </c>
      <c r="CH436" s="454" t="str">
        <f t="shared" si="1458"/>
        <v/>
      </c>
      <c r="CI436" s="454" t="str">
        <f t="shared" si="1458"/>
        <v/>
      </c>
      <c r="CJ436" s="2">
        <f t="shared" ref="CJ436:CK436" si="1459">D511</f>
        <v>1</v>
      </c>
      <c r="CK436" s="529" t="str">
        <f t="shared" si="1459"/>
        <v/>
      </c>
      <c r="CL436" s="556" t="str">
        <f t="shared" si="209"/>
        <v/>
      </c>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row>
    <row r="437" outlineLevel="2">
      <c r="A437" s="452"/>
      <c r="D437" s="701">
        <f t="shared" si="510"/>
        <v>1</v>
      </c>
      <c r="E437" s="712" t="str">
        <f t="shared" si="501"/>
        <v/>
      </c>
      <c r="F437" s="703" t="str">
        <f t="shared" si="486"/>
        <v>189912</v>
      </c>
      <c r="G437" s="704" t="str">
        <f t="shared" si="487"/>
        <v/>
      </c>
      <c r="H437" s="690" t="str">
        <f t="shared" si="488"/>
        <v/>
      </c>
      <c r="I437" s="713" t="str">
        <f t="shared" si="489"/>
        <v/>
      </c>
      <c r="J437" s="714" t="str">
        <f t="shared" si="490"/>
        <v/>
      </c>
      <c r="K437" s="707">
        <f t="shared" ref="K437:N437" si="1460">if($F437="","",K$203/day(eomonth($E437,0)))</f>
        <v>0</v>
      </c>
      <c r="L437" s="707">
        <f t="shared" si="1460"/>
        <v>0</v>
      </c>
      <c r="M437" s="707">
        <f t="shared" si="1460"/>
        <v>0</v>
      </c>
      <c r="N437" s="707">
        <f t="shared" si="1460"/>
        <v>0</v>
      </c>
      <c r="O437" s="715">
        <f t="shared" si="623"/>
        <v>110</v>
      </c>
      <c r="P437" s="710">
        <f t="shared" si="624"/>
        <v>55</v>
      </c>
      <c r="Q437" s="710">
        <f t="shared" si="625"/>
        <v>55</v>
      </c>
      <c r="R437" s="710">
        <f t="shared" ref="R437:U437" si="1461">if(D437="","", if(R$275&gt;$E437,"",if(R$276&lt;$E437,"", if($D437=0,0, if($D437&lt;=$N$277,R$277,if($D437&lt;=$N$278,R$278,R$279))*if($O$267=$R$267,$S$267, $G437)))))</f>
        <v>55</v>
      </c>
      <c r="S437" s="711" t="str">
        <f t="shared" si="1461"/>
        <v/>
      </c>
      <c r="T437" s="710">
        <f t="shared" si="1461"/>
        <v>55</v>
      </c>
      <c r="U437" s="711" t="str">
        <f t="shared" si="1461"/>
        <v/>
      </c>
      <c r="W437" s="710">
        <f t="shared" si="627"/>
        <v>68</v>
      </c>
      <c r="X437" s="710">
        <f t="shared" ref="X437:AC437" si="1462">if(D437="","", if(P$275&gt;$E437,"",if(P$276&lt;$E437,"", if($D437=0,0, if($D437&lt;=$N$277,P$277,if($D437&lt;=$N$278,P$278,P$279))*if($O$267=$R$267,$V$267, $H437)))))</f>
        <v>34</v>
      </c>
      <c r="Y437" s="680" t="str">
        <f t="shared" si="1462"/>
        <v/>
      </c>
      <c r="Z437" s="710">
        <f t="shared" si="1462"/>
        <v>34</v>
      </c>
      <c r="AA437" s="680" t="str">
        <f t="shared" si="1462"/>
        <v/>
      </c>
      <c r="AB437" s="680" t="str">
        <f t="shared" si="1462"/>
        <v/>
      </c>
      <c r="AC437" s="680" t="str">
        <f t="shared" si="1462"/>
        <v/>
      </c>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49"/>
      <c r="BP437" s="446" t="s">
        <v>2</v>
      </c>
      <c r="BQ437" s="451"/>
      <c r="BR437" s="4"/>
      <c r="BS437" s="472" t="str">
        <f t="shared" ref="BS437:BT437" si="1463">I512</f>
        <v/>
      </c>
      <c r="BT437" s="454" t="str">
        <f t="shared" si="1463"/>
        <v/>
      </c>
      <c r="BU437" s="555">
        <f t="shared" ref="BU437:CI437" si="1464">O512</f>
        <v>110</v>
      </c>
      <c r="BV437" s="555">
        <f t="shared" si="1464"/>
        <v>55</v>
      </c>
      <c r="BW437" s="555">
        <f t="shared" si="1464"/>
        <v>55</v>
      </c>
      <c r="BX437" s="555">
        <f t="shared" si="1464"/>
        <v>55</v>
      </c>
      <c r="BY437" s="454" t="str">
        <f t="shared" si="1464"/>
        <v/>
      </c>
      <c r="BZ437" s="555">
        <f t="shared" si="1464"/>
        <v>55</v>
      </c>
      <c r="CA437" s="454" t="str">
        <f t="shared" si="1464"/>
        <v/>
      </c>
      <c r="CB437" s="454" t="str">
        <f t="shared" si="1464"/>
        <v/>
      </c>
      <c r="CC437" s="555">
        <f t="shared" si="1464"/>
        <v>68</v>
      </c>
      <c r="CD437" s="555">
        <f t="shared" si="1464"/>
        <v>34</v>
      </c>
      <c r="CE437" s="454" t="str">
        <f t="shared" si="1464"/>
        <v/>
      </c>
      <c r="CF437" s="555">
        <f t="shared" si="1464"/>
        <v>34</v>
      </c>
      <c r="CG437" s="454" t="str">
        <f t="shared" si="1464"/>
        <v/>
      </c>
      <c r="CH437" s="454" t="str">
        <f t="shared" si="1464"/>
        <v/>
      </c>
      <c r="CI437" s="454" t="str">
        <f t="shared" si="1464"/>
        <v/>
      </c>
      <c r="CJ437" s="2">
        <f t="shared" ref="CJ437:CK437" si="1465">D512</f>
        <v>1</v>
      </c>
      <c r="CK437" s="529" t="str">
        <f t="shared" si="1465"/>
        <v/>
      </c>
      <c r="CL437" s="556" t="str">
        <f t="shared" si="209"/>
        <v/>
      </c>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row>
    <row r="438" outlineLevel="2">
      <c r="A438" s="452"/>
      <c r="D438" s="701">
        <f t="shared" si="510"/>
        <v>1</v>
      </c>
      <c r="E438" s="712" t="str">
        <f t="shared" si="501"/>
        <v/>
      </c>
      <c r="F438" s="703" t="str">
        <f t="shared" si="486"/>
        <v>189912</v>
      </c>
      <c r="G438" s="704" t="str">
        <f t="shared" si="487"/>
        <v/>
      </c>
      <c r="H438" s="690" t="str">
        <f t="shared" si="488"/>
        <v/>
      </c>
      <c r="I438" s="713" t="str">
        <f t="shared" si="489"/>
        <v/>
      </c>
      <c r="J438" s="714" t="str">
        <f t="shared" si="490"/>
        <v/>
      </c>
      <c r="K438" s="707">
        <f t="shared" ref="K438:N438" si="1466">if($F438="","",K$203/day(eomonth($E438,0)))</f>
        <v>0</v>
      </c>
      <c r="L438" s="707">
        <f t="shared" si="1466"/>
        <v>0</v>
      </c>
      <c r="M438" s="707">
        <f t="shared" si="1466"/>
        <v>0</v>
      </c>
      <c r="N438" s="707">
        <f t="shared" si="1466"/>
        <v>0</v>
      </c>
      <c r="O438" s="715">
        <f t="shared" si="623"/>
        <v>110</v>
      </c>
      <c r="P438" s="710">
        <f t="shared" si="624"/>
        <v>55</v>
      </c>
      <c r="Q438" s="710">
        <f t="shared" si="625"/>
        <v>55</v>
      </c>
      <c r="R438" s="710">
        <f t="shared" ref="R438:U438" si="1467">if(D438="","", if(R$275&gt;$E438,"",if(R$276&lt;$E438,"", if($D438=0,0, if($D438&lt;=$N$277,R$277,if($D438&lt;=$N$278,R$278,R$279))*if($O$267=$R$267,$S$267, $G438)))))</f>
        <v>55</v>
      </c>
      <c r="S438" s="711" t="str">
        <f t="shared" si="1467"/>
        <v/>
      </c>
      <c r="T438" s="710">
        <f t="shared" si="1467"/>
        <v>55</v>
      </c>
      <c r="U438" s="711" t="str">
        <f t="shared" si="1467"/>
        <v/>
      </c>
      <c r="W438" s="710">
        <f t="shared" si="627"/>
        <v>68</v>
      </c>
      <c r="X438" s="710">
        <f t="shared" ref="X438:AC438" si="1468">if(D438="","", if(P$275&gt;$E438,"",if(P$276&lt;$E438,"", if($D438=0,0, if($D438&lt;=$N$277,P$277,if($D438&lt;=$N$278,P$278,P$279))*if($O$267=$R$267,$V$267, $H438)))))</f>
        <v>34</v>
      </c>
      <c r="Y438" s="680" t="str">
        <f t="shared" si="1468"/>
        <v/>
      </c>
      <c r="Z438" s="710">
        <f t="shared" si="1468"/>
        <v>34</v>
      </c>
      <c r="AA438" s="680" t="str">
        <f t="shared" si="1468"/>
        <v/>
      </c>
      <c r="AB438" s="680" t="str">
        <f t="shared" si="1468"/>
        <v/>
      </c>
      <c r="AC438" s="680" t="str">
        <f t="shared" si="1468"/>
        <v/>
      </c>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49"/>
      <c r="BP438" s="446" t="s">
        <v>2</v>
      </c>
      <c r="BQ438" s="451"/>
      <c r="BR438" s="4"/>
      <c r="BS438" s="472" t="str">
        <f t="shared" ref="BS438:BT438" si="1469">I513</f>
        <v/>
      </c>
      <c r="BT438" s="454" t="str">
        <f t="shared" si="1469"/>
        <v/>
      </c>
      <c r="BU438" s="555">
        <f t="shared" ref="BU438:CI438" si="1470">O513</f>
        <v>110</v>
      </c>
      <c r="BV438" s="555">
        <f t="shared" si="1470"/>
        <v>55</v>
      </c>
      <c r="BW438" s="555">
        <f t="shared" si="1470"/>
        <v>55</v>
      </c>
      <c r="BX438" s="555">
        <f t="shared" si="1470"/>
        <v>55</v>
      </c>
      <c r="BY438" s="454" t="str">
        <f t="shared" si="1470"/>
        <v/>
      </c>
      <c r="BZ438" s="555">
        <f t="shared" si="1470"/>
        <v>55</v>
      </c>
      <c r="CA438" s="454" t="str">
        <f t="shared" si="1470"/>
        <v/>
      </c>
      <c r="CB438" s="454" t="str">
        <f t="shared" si="1470"/>
        <v/>
      </c>
      <c r="CC438" s="555">
        <f t="shared" si="1470"/>
        <v>68</v>
      </c>
      <c r="CD438" s="555">
        <f t="shared" si="1470"/>
        <v>34</v>
      </c>
      <c r="CE438" s="454" t="str">
        <f t="shared" si="1470"/>
        <v/>
      </c>
      <c r="CF438" s="555">
        <f t="shared" si="1470"/>
        <v>34</v>
      </c>
      <c r="CG438" s="454" t="str">
        <f t="shared" si="1470"/>
        <v/>
      </c>
      <c r="CH438" s="454" t="str">
        <f t="shared" si="1470"/>
        <v/>
      </c>
      <c r="CI438" s="454" t="str">
        <f t="shared" si="1470"/>
        <v/>
      </c>
      <c r="CJ438" s="2">
        <f t="shared" ref="CJ438:CK438" si="1471">D513</f>
        <v>1</v>
      </c>
      <c r="CK438" s="529" t="str">
        <f t="shared" si="1471"/>
        <v/>
      </c>
      <c r="CL438" s="556" t="str">
        <f t="shared" si="209"/>
        <v/>
      </c>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row>
    <row r="439" outlineLevel="2">
      <c r="A439" s="452"/>
      <c r="D439" s="701">
        <f t="shared" si="510"/>
        <v>1</v>
      </c>
      <c r="E439" s="712" t="str">
        <f t="shared" si="501"/>
        <v/>
      </c>
      <c r="F439" s="703" t="str">
        <f t="shared" si="486"/>
        <v>189912</v>
      </c>
      <c r="G439" s="704" t="str">
        <f t="shared" si="487"/>
        <v/>
      </c>
      <c r="H439" s="690" t="str">
        <f t="shared" si="488"/>
        <v/>
      </c>
      <c r="I439" s="713" t="str">
        <f t="shared" si="489"/>
        <v/>
      </c>
      <c r="J439" s="714" t="str">
        <f t="shared" si="490"/>
        <v/>
      </c>
      <c r="K439" s="707">
        <f t="shared" ref="K439:N439" si="1472">if($F439="","",K$203/day(eomonth($E439,0)))</f>
        <v>0</v>
      </c>
      <c r="L439" s="707">
        <f t="shared" si="1472"/>
        <v>0</v>
      </c>
      <c r="M439" s="707">
        <f t="shared" si="1472"/>
        <v>0</v>
      </c>
      <c r="N439" s="707">
        <f t="shared" si="1472"/>
        <v>0</v>
      </c>
      <c r="O439" s="715">
        <f t="shared" si="623"/>
        <v>110</v>
      </c>
      <c r="P439" s="710">
        <f t="shared" si="624"/>
        <v>55</v>
      </c>
      <c r="Q439" s="710">
        <f t="shared" si="625"/>
        <v>55</v>
      </c>
      <c r="R439" s="710">
        <f t="shared" ref="R439:U439" si="1473">if(D439="","", if(R$275&gt;$E439,"",if(R$276&lt;$E439,"", if($D439=0,0, if($D439&lt;=$N$277,R$277,if($D439&lt;=$N$278,R$278,R$279))*if($O$267=$R$267,$S$267, $G439)))))</f>
        <v>55</v>
      </c>
      <c r="S439" s="711" t="str">
        <f t="shared" si="1473"/>
        <v/>
      </c>
      <c r="T439" s="710">
        <f t="shared" si="1473"/>
        <v>55</v>
      </c>
      <c r="U439" s="711" t="str">
        <f t="shared" si="1473"/>
        <v/>
      </c>
      <c r="W439" s="710">
        <f t="shared" si="627"/>
        <v>68</v>
      </c>
      <c r="X439" s="710">
        <f t="shared" ref="X439:AC439" si="1474">if(D439="","", if(P$275&gt;$E439,"",if(P$276&lt;$E439,"", if($D439=0,0, if($D439&lt;=$N$277,P$277,if($D439&lt;=$N$278,P$278,P$279))*if($O$267=$R$267,$V$267, $H439)))))</f>
        <v>34</v>
      </c>
      <c r="Y439" s="680" t="str">
        <f t="shared" si="1474"/>
        <v/>
      </c>
      <c r="Z439" s="710">
        <f t="shared" si="1474"/>
        <v>34</v>
      </c>
      <c r="AA439" s="680" t="str">
        <f t="shared" si="1474"/>
        <v/>
      </c>
      <c r="AB439" s="680" t="str">
        <f t="shared" si="1474"/>
        <v/>
      </c>
      <c r="AC439" s="680" t="str">
        <f t="shared" si="1474"/>
        <v/>
      </c>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49"/>
      <c r="BP439" s="446" t="s">
        <v>2</v>
      </c>
      <c r="BQ439" s="451"/>
      <c r="BR439" s="4"/>
      <c r="BS439" s="472" t="str">
        <f t="shared" ref="BS439:BT439" si="1475">I514</f>
        <v/>
      </c>
      <c r="BT439" s="454" t="str">
        <f t="shared" si="1475"/>
        <v/>
      </c>
      <c r="BU439" s="555">
        <f t="shared" ref="BU439:CI439" si="1476">O514</f>
        <v>110</v>
      </c>
      <c r="BV439" s="555">
        <f t="shared" si="1476"/>
        <v>55</v>
      </c>
      <c r="BW439" s="555">
        <f t="shared" si="1476"/>
        <v>55</v>
      </c>
      <c r="BX439" s="555">
        <f t="shared" si="1476"/>
        <v>55</v>
      </c>
      <c r="BY439" s="454" t="str">
        <f t="shared" si="1476"/>
        <v/>
      </c>
      <c r="BZ439" s="555">
        <f t="shared" si="1476"/>
        <v>55</v>
      </c>
      <c r="CA439" s="454" t="str">
        <f t="shared" si="1476"/>
        <v/>
      </c>
      <c r="CB439" s="454" t="str">
        <f t="shared" si="1476"/>
        <v/>
      </c>
      <c r="CC439" s="555">
        <f t="shared" si="1476"/>
        <v>68</v>
      </c>
      <c r="CD439" s="555">
        <f t="shared" si="1476"/>
        <v>34</v>
      </c>
      <c r="CE439" s="454" t="str">
        <f t="shared" si="1476"/>
        <v/>
      </c>
      <c r="CF439" s="555">
        <f t="shared" si="1476"/>
        <v>34</v>
      </c>
      <c r="CG439" s="454" t="str">
        <f t="shared" si="1476"/>
        <v/>
      </c>
      <c r="CH439" s="454" t="str">
        <f t="shared" si="1476"/>
        <v/>
      </c>
      <c r="CI439" s="454" t="str">
        <f t="shared" si="1476"/>
        <v/>
      </c>
      <c r="CJ439" s="2">
        <f t="shared" ref="CJ439:CK439" si="1477">D514</f>
        <v>1</v>
      </c>
      <c r="CK439" s="529" t="str">
        <f t="shared" si="1477"/>
        <v/>
      </c>
      <c r="CL439" s="556" t="str">
        <f t="shared" si="209"/>
        <v/>
      </c>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row>
    <row r="440" outlineLevel="2">
      <c r="A440" s="452"/>
      <c r="D440" s="701">
        <f t="shared" si="510"/>
        <v>1</v>
      </c>
      <c r="E440" s="712" t="str">
        <f t="shared" si="501"/>
        <v/>
      </c>
      <c r="F440" s="703" t="str">
        <f t="shared" si="486"/>
        <v>189912</v>
      </c>
      <c r="G440" s="704" t="str">
        <f t="shared" si="487"/>
        <v/>
      </c>
      <c r="H440" s="690" t="str">
        <f t="shared" si="488"/>
        <v/>
      </c>
      <c r="I440" s="713" t="str">
        <f t="shared" si="489"/>
        <v/>
      </c>
      <c r="J440" s="714" t="str">
        <f t="shared" si="490"/>
        <v/>
      </c>
      <c r="K440" s="707">
        <f t="shared" ref="K440:N440" si="1478">if($F440="","",K$203/day(eomonth($E440,0)))</f>
        <v>0</v>
      </c>
      <c r="L440" s="707">
        <f t="shared" si="1478"/>
        <v>0</v>
      </c>
      <c r="M440" s="707">
        <f t="shared" si="1478"/>
        <v>0</v>
      </c>
      <c r="N440" s="707">
        <f t="shared" si="1478"/>
        <v>0</v>
      </c>
      <c r="O440" s="715">
        <f t="shared" si="623"/>
        <v>110</v>
      </c>
      <c r="P440" s="710">
        <f t="shared" si="624"/>
        <v>55</v>
      </c>
      <c r="Q440" s="710">
        <f t="shared" si="625"/>
        <v>55</v>
      </c>
      <c r="R440" s="710">
        <f t="shared" ref="R440:U440" si="1479">if(D440="","", if(R$275&gt;$E440,"",if(R$276&lt;$E440,"", if($D440=0,0, if($D440&lt;=$N$277,R$277,if($D440&lt;=$N$278,R$278,R$279))*if($O$267=$R$267,$S$267, $G440)))))</f>
        <v>55</v>
      </c>
      <c r="S440" s="711" t="str">
        <f t="shared" si="1479"/>
        <v/>
      </c>
      <c r="T440" s="710">
        <f t="shared" si="1479"/>
        <v>55</v>
      </c>
      <c r="U440" s="711" t="str">
        <f t="shared" si="1479"/>
        <v/>
      </c>
      <c r="W440" s="710">
        <f t="shared" si="627"/>
        <v>68</v>
      </c>
      <c r="X440" s="710">
        <f t="shared" ref="X440:AC440" si="1480">if(D440="","", if(P$275&gt;$E440,"",if(P$276&lt;$E440,"", if($D440=0,0, if($D440&lt;=$N$277,P$277,if($D440&lt;=$N$278,P$278,P$279))*if($O$267=$R$267,$V$267, $H440)))))</f>
        <v>34</v>
      </c>
      <c r="Y440" s="680" t="str">
        <f t="shared" si="1480"/>
        <v/>
      </c>
      <c r="Z440" s="710">
        <f t="shared" si="1480"/>
        <v>34</v>
      </c>
      <c r="AA440" s="680" t="str">
        <f t="shared" si="1480"/>
        <v/>
      </c>
      <c r="AB440" s="680" t="str">
        <f t="shared" si="1480"/>
        <v/>
      </c>
      <c r="AC440" s="680" t="str">
        <f t="shared" si="1480"/>
        <v/>
      </c>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49"/>
      <c r="BP440" s="446" t="s">
        <v>2</v>
      </c>
      <c r="BQ440" s="451"/>
      <c r="BR440" s="4"/>
      <c r="BS440" s="472" t="str">
        <f t="shared" ref="BS440:BT440" si="1481">I515</f>
        <v/>
      </c>
      <c r="BT440" s="454" t="str">
        <f t="shared" si="1481"/>
        <v/>
      </c>
      <c r="BU440" s="555">
        <f t="shared" ref="BU440:CI440" si="1482">O515</f>
        <v>110</v>
      </c>
      <c r="BV440" s="555">
        <f t="shared" si="1482"/>
        <v>55</v>
      </c>
      <c r="BW440" s="555">
        <f t="shared" si="1482"/>
        <v>55</v>
      </c>
      <c r="BX440" s="555">
        <f t="shared" si="1482"/>
        <v>55</v>
      </c>
      <c r="BY440" s="454" t="str">
        <f t="shared" si="1482"/>
        <v/>
      </c>
      <c r="BZ440" s="555">
        <f t="shared" si="1482"/>
        <v>55</v>
      </c>
      <c r="CA440" s="454" t="str">
        <f t="shared" si="1482"/>
        <v/>
      </c>
      <c r="CB440" s="454" t="str">
        <f t="shared" si="1482"/>
        <v/>
      </c>
      <c r="CC440" s="555">
        <f t="shared" si="1482"/>
        <v>68</v>
      </c>
      <c r="CD440" s="555">
        <f t="shared" si="1482"/>
        <v>34</v>
      </c>
      <c r="CE440" s="454" t="str">
        <f t="shared" si="1482"/>
        <v/>
      </c>
      <c r="CF440" s="555">
        <f t="shared" si="1482"/>
        <v>34</v>
      </c>
      <c r="CG440" s="454" t="str">
        <f t="shared" si="1482"/>
        <v/>
      </c>
      <c r="CH440" s="454" t="str">
        <f t="shared" si="1482"/>
        <v/>
      </c>
      <c r="CI440" s="454" t="str">
        <f t="shared" si="1482"/>
        <v/>
      </c>
      <c r="CJ440" s="2">
        <f t="shared" ref="CJ440:CK440" si="1483">D515</f>
        <v>1</v>
      </c>
      <c r="CK440" s="529" t="str">
        <f t="shared" si="1483"/>
        <v/>
      </c>
      <c r="CL440" s="556" t="str">
        <f t="shared" si="209"/>
        <v/>
      </c>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row>
    <row r="441" outlineLevel="2">
      <c r="A441" s="452"/>
      <c r="D441" s="701">
        <f t="shared" si="510"/>
        <v>1</v>
      </c>
      <c r="E441" s="712" t="str">
        <f t="shared" si="501"/>
        <v/>
      </c>
      <c r="F441" s="703" t="str">
        <f t="shared" si="486"/>
        <v>189912</v>
      </c>
      <c r="G441" s="704" t="str">
        <f t="shared" si="487"/>
        <v/>
      </c>
      <c r="H441" s="690" t="str">
        <f t="shared" si="488"/>
        <v/>
      </c>
      <c r="I441" s="713" t="str">
        <f t="shared" si="489"/>
        <v/>
      </c>
      <c r="J441" s="714" t="str">
        <f t="shared" si="490"/>
        <v/>
      </c>
      <c r="K441" s="707">
        <f t="shared" ref="K441:N441" si="1484">if($F441="","",K$203/day(eomonth($E441,0)))</f>
        <v>0</v>
      </c>
      <c r="L441" s="707">
        <f t="shared" si="1484"/>
        <v>0</v>
      </c>
      <c r="M441" s="707">
        <f t="shared" si="1484"/>
        <v>0</v>
      </c>
      <c r="N441" s="707">
        <f t="shared" si="1484"/>
        <v>0</v>
      </c>
      <c r="O441" s="715">
        <f t="shared" si="623"/>
        <v>110</v>
      </c>
      <c r="P441" s="710">
        <f t="shared" si="624"/>
        <v>55</v>
      </c>
      <c r="Q441" s="710">
        <f t="shared" si="625"/>
        <v>55</v>
      </c>
      <c r="R441" s="710">
        <f t="shared" ref="R441:U441" si="1485">if(D441="","", if(R$275&gt;$E441,"",if(R$276&lt;$E441,"", if($D441=0,0, if($D441&lt;=$N$277,R$277,if($D441&lt;=$N$278,R$278,R$279))*if($O$267=$R$267,$S$267, $G441)))))</f>
        <v>55</v>
      </c>
      <c r="S441" s="711" t="str">
        <f t="shared" si="1485"/>
        <v/>
      </c>
      <c r="T441" s="710">
        <f t="shared" si="1485"/>
        <v>55</v>
      </c>
      <c r="U441" s="711" t="str">
        <f t="shared" si="1485"/>
        <v/>
      </c>
      <c r="W441" s="710">
        <f t="shared" si="627"/>
        <v>68</v>
      </c>
      <c r="X441" s="710">
        <f t="shared" ref="X441:AC441" si="1486">if(D441="","", if(P$275&gt;$E441,"",if(P$276&lt;$E441,"", if($D441=0,0, if($D441&lt;=$N$277,P$277,if($D441&lt;=$N$278,P$278,P$279))*if($O$267=$R$267,$V$267, $H441)))))</f>
        <v>34</v>
      </c>
      <c r="Y441" s="680" t="str">
        <f t="shared" si="1486"/>
        <v/>
      </c>
      <c r="Z441" s="710">
        <f t="shared" si="1486"/>
        <v>34</v>
      </c>
      <c r="AA441" s="680" t="str">
        <f t="shared" si="1486"/>
        <v/>
      </c>
      <c r="AB441" s="680" t="str">
        <f t="shared" si="1486"/>
        <v/>
      </c>
      <c r="AC441" s="680" t="str">
        <f t="shared" si="1486"/>
        <v/>
      </c>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49"/>
      <c r="BP441" s="446" t="s">
        <v>2</v>
      </c>
      <c r="BQ441" s="451"/>
      <c r="BR441" s="4"/>
      <c r="BS441" s="472" t="str">
        <f t="shared" ref="BS441:BT441" si="1487">I516</f>
        <v/>
      </c>
      <c r="BT441" s="454" t="str">
        <f t="shared" si="1487"/>
        <v/>
      </c>
      <c r="BU441" s="555">
        <f t="shared" ref="BU441:CI441" si="1488">O516</f>
        <v>110</v>
      </c>
      <c r="BV441" s="555">
        <f t="shared" si="1488"/>
        <v>55</v>
      </c>
      <c r="BW441" s="555">
        <f t="shared" si="1488"/>
        <v>55</v>
      </c>
      <c r="BX441" s="555">
        <f t="shared" si="1488"/>
        <v>55</v>
      </c>
      <c r="BY441" s="454" t="str">
        <f t="shared" si="1488"/>
        <v/>
      </c>
      <c r="BZ441" s="555">
        <f t="shared" si="1488"/>
        <v>55</v>
      </c>
      <c r="CA441" s="454" t="str">
        <f t="shared" si="1488"/>
        <v/>
      </c>
      <c r="CB441" s="454" t="str">
        <f t="shared" si="1488"/>
        <v/>
      </c>
      <c r="CC441" s="555">
        <f t="shared" si="1488"/>
        <v>68</v>
      </c>
      <c r="CD441" s="555">
        <f t="shared" si="1488"/>
        <v>34</v>
      </c>
      <c r="CE441" s="454" t="str">
        <f t="shared" si="1488"/>
        <v/>
      </c>
      <c r="CF441" s="555">
        <f t="shared" si="1488"/>
        <v>34</v>
      </c>
      <c r="CG441" s="454" t="str">
        <f t="shared" si="1488"/>
        <v/>
      </c>
      <c r="CH441" s="454" t="str">
        <f t="shared" si="1488"/>
        <v/>
      </c>
      <c r="CI441" s="454" t="str">
        <f t="shared" si="1488"/>
        <v/>
      </c>
      <c r="CJ441" s="2">
        <f t="shared" ref="CJ441:CK441" si="1489">D516</f>
        <v>1</v>
      </c>
      <c r="CK441" s="529" t="str">
        <f t="shared" si="1489"/>
        <v/>
      </c>
      <c r="CL441" s="556" t="str">
        <f t="shared" si="209"/>
        <v/>
      </c>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row>
    <row r="442" outlineLevel="2">
      <c r="A442" s="452"/>
      <c r="D442" s="701">
        <f t="shared" si="510"/>
        <v>1</v>
      </c>
      <c r="E442" s="712" t="str">
        <f t="shared" si="501"/>
        <v/>
      </c>
      <c r="F442" s="703" t="str">
        <f t="shared" si="486"/>
        <v>189912</v>
      </c>
      <c r="G442" s="704" t="str">
        <f t="shared" si="487"/>
        <v/>
      </c>
      <c r="H442" s="690" t="str">
        <f t="shared" si="488"/>
        <v/>
      </c>
      <c r="I442" s="713" t="str">
        <f t="shared" si="489"/>
        <v/>
      </c>
      <c r="J442" s="714" t="str">
        <f t="shared" si="490"/>
        <v/>
      </c>
      <c r="K442" s="707">
        <f t="shared" ref="K442:N442" si="1490">if($F442="","",K$203/day(eomonth($E442,0)))</f>
        <v>0</v>
      </c>
      <c r="L442" s="707">
        <f t="shared" si="1490"/>
        <v>0</v>
      </c>
      <c r="M442" s="707">
        <f t="shared" si="1490"/>
        <v>0</v>
      </c>
      <c r="N442" s="707">
        <f t="shared" si="1490"/>
        <v>0</v>
      </c>
      <c r="O442" s="715">
        <f t="shared" si="623"/>
        <v>110</v>
      </c>
      <c r="P442" s="710">
        <f t="shared" si="624"/>
        <v>55</v>
      </c>
      <c r="Q442" s="710">
        <f t="shared" si="625"/>
        <v>55</v>
      </c>
      <c r="R442" s="710">
        <f t="shared" ref="R442:U442" si="1491">if(D442="","", if(R$275&gt;$E442,"",if(R$276&lt;$E442,"", if($D442=0,0, if($D442&lt;=$N$277,R$277,if($D442&lt;=$N$278,R$278,R$279))*if($O$267=$R$267,$S$267, $G442)))))</f>
        <v>55</v>
      </c>
      <c r="S442" s="711" t="str">
        <f t="shared" si="1491"/>
        <v/>
      </c>
      <c r="T442" s="710">
        <f t="shared" si="1491"/>
        <v>55</v>
      </c>
      <c r="U442" s="711" t="str">
        <f t="shared" si="1491"/>
        <v/>
      </c>
      <c r="W442" s="710">
        <f t="shared" si="627"/>
        <v>68</v>
      </c>
      <c r="X442" s="710">
        <f t="shared" ref="X442:AC442" si="1492">if(D442="","", if(P$275&gt;$E442,"",if(P$276&lt;$E442,"", if($D442=0,0, if($D442&lt;=$N$277,P$277,if($D442&lt;=$N$278,P$278,P$279))*if($O$267=$R$267,$V$267, $H442)))))</f>
        <v>34</v>
      </c>
      <c r="Y442" s="680" t="str">
        <f t="shared" si="1492"/>
        <v/>
      </c>
      <c r="Z442" s="710">
        <f t="shared" si="1492"/>
        <v>34</v>
      </c>
      <c r="AA442" s="680" t="str">
        <f t="shared" si="1492"/>
        <v/>
      </c>
      <c r="AB442" s="680" t="str">
        <f t="shared" si="1492"/>
        <v/>
      </c>
      <c r="AC442" s="680" t="str">
        <f t="shared" si="1492"/>
        <v/>
      </c>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49"/>
      <c r="BP442" s="446" t="s">
        <v>2</v>
      </c>
      <c r="BQ442" s="451"/>
      <c r="BR442" s="4"/>
      <c r="BS442" s="472" t="str">
        <f t="shared" ref="BS442:BT442" si="1493">I517</f>
        <v/>
      </c>
      <c r="BT442" s="454" t="str">
        <f t="shared" si="1493"/>
        <v/>
      </c>
      <c r="BU442" s="555">
        <f t="shared" ref="BU442:CI442" si="1494">O517</f>
        <v>110</v>
      </c>
      <c r="BV442" s="555">
        <f t="shared" si="1494"/>
        <v>55</v>
      </c>
      <c r="BW442" s="555">
        <f t="shared" si="1494"/>
        <v>55</v>
      </c>
      <c r="BX442" s="555">
        <f t="shared" si="1494"/>
        <v>55</v>
      </c>
      <c r="BY442" s="454" t="str">
        <f t="shared" si="1494"/>
        <v/>
      </c>
      <c r="BZ442" s="555">
        <f t="shared" si="1494"/>
        <v>55</v>
      </c>
      <c r="CA442" s="454" t="str">
        <f t="shared" si="1494"/>
        <v/>
      </c>
      <c r="CB442" s="454" t="str">
        <f t="shared" si="1494"/>
        <v/>
      </c>
      <c r="CC442" s="555">
        <f t="shared" si="1494"/>
        <v>68</v>
      </c>
      <c r="CD442" s="555">
        <f t="shared" si="1494"/>
        <v>34</v>
      </c>
      <c r="CE442" s="454" t="str">
        <f t="shared" si="1494"/>
        <v/>
      </c>
      <c r="CF442" s="555">
        <f t="shared" si="1494"/>
        <v>34</v>
      </c>
      <c r="CG442" s="454" t="str">
        <f t="shared" si="1494"/>
        <v/>
      </c>
      <c r="CH442" s="454" t="str">
        <f t="shared" si="1494"/>
        <v/>
      </c>
      <c r="CI442" s="454" t="str">
        <f t="shared" si="1494"/>
        <v/>
      </c>
      <c r="CJ442" s="2">
        <f t="shared" ref="CJ442:CK442" si="1495">D517</f>
        <v>1</v>
      </c>
      <c r="CK442" s="529" t="str">
        <f t="shared" si="1495"/>
        <v/>
      </c>
      <c r="CL442" s="556" t="str">
        <f t="shared" si="209"/>
        <v/>
      </c>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row>
    <row r="443" outlineLevel="2">
      <c r="A443" s="452"/>
      <c r="D443" s="701">
        <f t="shared" si="510"/>
        <v>1</v>
      </c>
      <c r="E443" s="712" t="str">
        <f t="shared" si="501"/>
        <v/>
      </c>
      <c r="F443" s="703" t="str">
        <f t="shared" si="486"/>
        <v>189912</v>
      </c>
      <c r="G443" s="704" t="str">
        <f t="shared" si="487"/>
        <v/>
      </c>
      <c r="H443" s="690" t="str">
        <f t="shared" si="488"/>
        <v/>
      </c>
      <c r="I443" s="713" t="str">
        <f t="shared" si="489"/>
        <v/>
      </c>
      <c r="J443" s="714" t="str">
        <f t="shared" si="490"/>
        <v/>
      </c>
      <c r="K443" s="707">
        <f t="shared" ref="K443:N443" si="1496">if($F443="","",K$203/day(eomonth($E443,0)))</f>
        <v>0</v>
      </c>
      <c r="L443" s="707">
        <f t="shared" si="1496"/>
        <v>0</v>
      </c>
      <c r="M443" s="707">
        <f t="shared" si="1496"/>
        <v>0</v>
      </c>
      <c r="N443" s="707">
        <f t="shared" si="1496"/>
        <v>0</v>
      </c>
      <c r="O443" s="715">
        <f t="shared" si="623"/>
        <v>110</v>
      </c>
      <c r="P443" s="710">
        <f t="shared" si="624"/>
        <v>55</v>
      </c>
      <c r="Q443" s="710">
        <f t="shared" si="625"/>
        <v>55</v>
      </c>
      <c r="R443" s="710">
        <f t="shared" ref="R443:U443" si="1497">if(D443="","", if(R$275&gt;$E443,"",if(R$276&lt;$E443,"", if($D443=0,0, if($D443&lt;=$N$277,R$277,if($D443&lt;=$N$278,R$278,R$279))*if($O$267=$R$267,$S$267, $G443)))))</f>
        <v>55</v>
      </c>
      <c r="S443" s="711" t="str">
        <f t="shared" si="1497"/>
        <v/>
      </c>
      <c r="T443" s="710">
        <f t="shared" si="1497"/>
        <v>55</v>
      </c>
      <c r="U443" s="711" t="str">
        <f t="shared" si="1497"/>
        <v/>
      </c>
      <c r="W443" s="710">
        <f t="shared" si="627"/>
        <v>68</v>
      </c>
      <c r="X443" s="710">
        <f t="shared" ref="X443:AC443" si="1498">if(D443="","", if(P$275&gt;$E443,"",if(P$276&lt;$E443,"", if($D443=0,0, if($D443&lt;=$N$277,P$277,if($D443&lt;=$N$278,P$278,P$279))*if($O$267=$R$267,$V$267, $H443)))))</f>
        <v>34</v>
      </c>
      <c r="Y443" s="680" t="str">
        <f t="shared" si="1498"/>
        <v/>
      </c>
      <c r="Z443" s="710">
        <f t="shared" si="1498"/>
        <v>34</v>
      </c>
      <c r="AA443" s="680" t="str">
        <f t="shared" si="1498"/>
        <v/>
      </c>
      <c r="AB443" s="680" t="str">
        <f t="shared" si="1498"/>
        <v/>
      </c>
      <c r="AC443" s="680" t="str">
        <f t="shared" si="1498"/>
        <v/>
      </c>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49"/>
      <c r="BP443" s="446" t="s">
        <v>2</v>
      </c>
      <c r="BQ443" s="451"/>
      <c r="BR443" s="4"/>
      <c r="BS443" s="472" t="str">
        <f t="shared" ref="BS443:BT443" si="1499">I518</f>
        <v/>
      </c>
      <c r="BT443" s="454" t="str">
        <f t="shared" si="1499"/>
        <v/>
      </c>
      <c r="BU443" s="555">
        <f t="shared" ref="BU443:CI443" si="1500">O518</f>
        <v>110</v>
      </c>
      <c r="BV443" s="555">
        <f t="shared" si="1500"/>
        <v>55</v>
      </c>
      <c r="BW443" s="555">
        <f t="shared" si="1500"/>
        <v>55</v>
      </c>
      <c r="BX443" s="555">
        <f t="shared" si="1500"/>
        <v>55</v>
      </c>
      <c r="BY443" s="454" t="str">
        <f t="shared" si="1500"/>
        <v/>
      </c>
      <c r="BZ443" s="555">
        <f t="shared" si="1500"/>
        <v>55</v>
      </c>
      <c r="CA443" s="454" t="str">
        <f t="shared" si="1500"/>
        <v/>
      </c>
      <c r="CB443" s="454" t="str">
        <f t="shared" si="1500"/>
        <v/>
      </c>
      <c r="CC443" s="555">
        <f t="shared" si="1500"/>
        <v>68</v>
      </c>
      <c r="CD443" s="555">
        <f t="shared" si="1500"/>
        <v>34</v>
      </c>
      <c r="CE443" s="454" t="str">
        <f t="shared" si="1500"/>
        <v/>
      </c>
      <c r="CF443" s="555">
        <f t="shared" si="1500"/>
        <v>34</v>
      </c>
      <c r="CG443" s="454" t="str">
        <f t="shared" si="1500"/>
        <v/>
      </c>
      <c r="CH443" s="454" t="str">
        <f t="shared" si="1500"/>
        <v/>
      </c>
      <c r="CI443" s="454" t="str">
        <f t="shared" si="1500"/>
        <v/>
      </c>
      <c r="CJ443" s="2">
        <f t="shared" ref="CJ443:CK443" si="1501">D518</f>
        <v>1</v>
      </c>
      <c r="CK443" s="529" t="str">
        <f t="shared" si="1501"/>
        <v/>
      </c>
      <c r="CL443" s="556" t="str">
        <f t="shared" si="209"/>
        <v/>
      </c>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row>
    <row r="444" outlineLevel="2">
      <c r="A444" s="452"/>
      <c r="D444" s="701">
        <f t="shared" si="510"/>
        <v>1</v>
      </c>
      <c r="E444" s="712" t="str">
        <f t="shared" si="501"/>
        <v/>
      </c>
      <c r="F444" s="703" t="str">
        <f t="shared" si="486"/>
        <v>189912</v>
      </c>
      <c r="G444" s="704" t="str">
        <f t="shared" si="487"/>
        <v/>
      </c>
      <c r="H444" s="690" t="str">
        <f t="shared" si="488"/>
        <v/>
      </c>
      <c r="I444" s="713" t="str">
        <f t="shared" si="489"/>
        <v/>
      </c>
      <c r="J444" s="714" t="str">
        <f t="shared" si="490"/>
        <v/>
      </c>
      <c r="K444" s="707">
        <f t="shared" ref="K444:N444" si="1502">if($F444="","",K$203/day(eomonth($E444,0)))</f>
        <v>0</v>
      </c>
      <c r="L444" s="707">
        <f t="shared" si="1502"/>
        <v>0</v>
      </c>
      <c r="M444" s="707">
        <f t="shared" si="1502"/>
        <v>0</v>
      </c>
      <c r="N444" s="707">
        <f t="shared" si="1502"/>
        <v>0</v>
      </c>
      <c r="O444" s="715">
        <f t="shared" si="623"/>
        <v>110</v>
      </c>
      <c r="P444" s="710">
        <f t="shared" si="624"/>
        <v>55</v>
      </c>
      <c r="Q444" s="710">
        <f t="shared" si="625"/>
        <v>55</v>
      </c>
      <c r="R444" s="710">
        <f t="shared" ref="R444:U444" si="1503">if(D444="","", if(R$275&gt;$E444,"",if(R$276&lt;$E444,"", if($D444=0,0, if($D444&lt;=$N$277,R$277,if($D444&lt;=$N$278,R$278,R$279))*if($O$267=$R$267,$S$267, $G444)))))</f>
        <v>55</v>
      </c>
      <c r="S444" s="711" t="str">
        <f t="shared" si="1503"/>
        <v/>
      </c>
      <c r="T444" s="710">
        <f t="shared" si="1503"/>
        <v>55</v>
      </c>
      <c r="U444" s="711" t="str">
        <f t="shared" si="1503"/>
        <v/>
      </c>
      <c r="W444" s="710">
        <f t="shared" si="627"/>
        <v>68</v>
      </c>
      <c r="X444" s="710">
        <f t="shared" ref="X444:AC444" si="1504">if(D444="","", if(P$275&gt;$E444,"",if(P$276&lt;$E444,"", if($D444=0,0, if($D444&lt;=$N$277,P$277,if($D444&lt;=$N$278,P$278,P$279))*if($O$267=$R$267,$V$267, $H444)))))</f>
        <v>34</v>
      </c>
      <c r="Y444" s="680" t="str">
        <f t="shared" si="1504"/>
        <v/>
      </c>
      <c r="Z444" s="710">
        <f t="shared" si="1504"/>
        <v>34</v>
      </c>
      <c r="AA444" s="680" t="str">
        <f t="shared" si="1504"/>
        <v/>
      </c>
      <c r="AB444" s="680" t="str">
        <f t="shared" si="1504"/>
        <v/>
      </c>
      <c r="AC444" s="680" t="str">
        <f t="shared" si="1504"/>
        <v/>
      </c>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49"/>
      <c r="BP444" s="446" t="s">
        <v>2</v>
      </c>
      <c r="BQ444" s="451"/>
      <c r="BR444" s="4"/>
      <c r="BS444" s="472" t="str">
        <f t="shared" ref="BS444:BT444" si="1505">I519</f>
        <v/>
      </c>
      <c r="BT444" s="454" t="str">
        <f t="shared" si="1505"/>
        <v/>
      </c>
      <c r="BU444" s="555">
        <f t="shared" ref="BU444:CI444" si="1506">O519</f>
        <v>110</v>
      </c>
      <c r="BV444" s="555">
        <f t="shared" si="1506"/>
        <v>55</v>
      </c>
      <c r="BW444" s="555">
        <f t="shared" si="1506"/>
        <v>55</v>
      </c>
      <c r="BX444" s="555">
        <f t="shared" si="1506"/>
        <v>55</v>
      </c>
      <c r="BY444" s="454" t="str">
        <f t="shared" si="1506"/>
        <v/>
      </c>
      <c r="BZ444" s="555">
        <f t="shared" si="1506"/>
        <v>55</v>
      </c>
      <c r="CA444" s="454" t="str">
        <f t="shared" si="1506"/>
        <v/>
      </c>
      <c r="CB444" s="454" t="str">
        <f t="shared" si="1506"/>
        <v/>
      </c>
      <c r="CC444" s="555">
        <f t="shared" si="1506"/>
        <v>68</v>
      </c>
      <c r="CD444" s="555">
        <f t="shared" si="1506"/>
        <v>34</v>
      </c>
      <c r="CE444" s="454" t="str">
        <f t="shared" si="1506"/>
        <v/>
      </c>
      <c r="CF444" s="555">
        <f t="shared" si="1506"/>
        <v>34</v>
      </c>
      <c r="CG444" s="454" t="str">
        <f t="shared" si="1506"/>
        <v/>
      </c>
      <c r="CH444" s="454" t="str">
        <f t="shared" si="1506"/>
        <v/>
      </c>
      <c r="CI444" s="454" t="str">
        <f t="shared" si="1506"/>
        <v/>
      </c>
      <c r="CJ444" s="2">
        <f t="shared" ref="CJ444:CK444" si="1507">D519</f>
        <v>1</v>
      </c>
      <c r="CK444" s="529" t="str">
        <f t="shared" si="1507"/>
        <v/>
      </c>
      <c r="CL444" s="556" t="str">
        <f t="shared" si="209"/>
        <v/>
      </c>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row>
    <row r="445" outlineLevel="2">
      <c r="A445" s="452"/>
      <c r="D445" s="701">
        <f t="shared" si="510"/>
        <v>1</v>
      </c>
      <c r="E445" s="712" t="str">
        <f t="shared" si="501"/>
        <v/>
      </c>
      <c r="F445" s="703" t="str">
        <f t="shared" si="486"/>
        <v>189912</v>
      </c>
      <c r="G445" s="704" t="str">
        <f t="shared" si="487"/>
        <v/>
      </c>
      <c r="H445" s="690" t="str">
        <f t="shared" si="488"/>
        <v/>
      </c>
      <c r="I445" s="713" t="str">
        <f t="shared" si="489"/>
        <v/>
      </c>
      <c r="J445" s="714" t="str">
        <f t="shared" si="490"/>
        <v/>
      </c>
      <c r="K445" s="707">
        <f t="shared" ref="K445:N445" si="1508">if($F445="","",K$203/day(eomonth($E445,0)))</f>
        <v>0</v>
      </c>
      <c r="L445" s="707">
        <f t="shared" si="1508"/>
        <v>0</v>
      </c>
      <c r="M445" s="707">
        <f t="shared" si="1508"/>
        <v>0</v>
      </c>
      <c r="N445" s="707">
        <f t="shared" si="1508"/>
        <v>0</v>
      </c>
      <c r="O445" s="715">
        <f t="shared" si="623"/>
        <v>110</v>
      </c>
      <c r="P445" s="710">
        <f t="shared" si="624"/>
        <v>55</v>
      </c>
      <c r="Q445" s="710">
        <f t="shared" si="625"/>
        <v>55</v>
      </c>
      <c r="R445" s="710">
        <f t="shared" ref="R445:U445" si="1509">if(D445="","", if(R$275&gt;$E445,"",if(R$276&lt;$E445,"", if($D445=0,0, if($D445&lt;=$N$277,R$277,if($D445&lt;=$N$278,R$278,R$279))*if($O$267=$R$267,$S$267, $G445)))))</f>
        <v>55</v>
      </c>
      <c r="S445" s="711" t="str">
        <f t="shared" si="1509"/>
        <v/>
      </c>
      <c r="T445" s="710">
        <f t="shared" si="1509"/>
        <v>55</v>
      </c>
      <c r="U445" s="711" t="str">
        <f t="shared" si="1509"/>
        <v/>
      </c>
      <c r="W445" s="710">
        <f t="shared" si="627"/>
        <v>68</v>
      </c>
      <c r="X445" s="710">
        <f t="shared" ref="X445:AC445" si="1510">if(D445="","", if(P$275&gt;$E445,"",if(P$276&lt;$E445,"", if($D445=0,0, if($D445&lt;=$N$277,P$277,if($D445&lt;=$N$278,P$278,P$279))*if($O$267=$R$267,$V$267, $H445)))))</f>
        <v>34</v>
      </c>
      <c r="Y445" s="680" t="str">
        <f t="shared" si="1510"/>
        <v/>
      </c>
      <c r="Z445" s="710">
        <f t="shared" si="1510"/>
        <v>34</v>
      </c>
      <c r="AA445" s="680" t="str">
        <f t="shared" si="1510"/>
        <v/>
      </c>
      <c r="AB445" s="680" t="str">
        <f t="shared" si="1510"/>
        <v/>
      </c>
      <c r="AC445" s="680" t="str">
        <f t="shared" si="1510"/>
        <v/>
      </c>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49"/>
      <c r="BP445" s="446" t="s">
        <v>2</v>
      </c>
      <c r="BQ445" s="451"/>
      <c r="BR445" s="4"/>
      <c r="BS445" s="472" t="str">
        <f t="shared" ref="BS445:BT445" si="1511">I520</f>
        <v/>
      </c>
      <c r="BT445" s="454" t="str">
        <f t="shared" si="1511"/>
        <v/>
      </c>
      <c r="BU445" s="555">
        <f t="shared" ref="BU445:CI445" si="1512">O520</f>
        <v>110</v>
      </c>
      <c r="BV445" s="555">
        <f t="shared" si="1512"/>
        <v>55</v>
      </c>
      <c r="BW445" s="555">
        <f t="shared" si="1512"/>
        <v>55</v>
      </c>
      <c r="BX445" s="555">
        <f t="shared" si="1512"/>
        <v>55</v>
      </c>
      <c r="BY445" s="454" t="str">
        <f t="shared" si="1512"/>
        <v/>
      </c>
      <c r="BZ445" s="555">
        <f t="shared" si="1512"/>
        <v>55</v>
      </c>
      <c r="CA445" s="454" t="str">
        <f t="shared" si="1512"/>
        <v/>
      </c>
      <c r="CB445" s="454" t="str">
        <f t="shared" si="1512"/>
        <v/>
      </c>
      <c r="CC445" s="555">
        <f t="shared" si="1512"/>
        <v>68</v>
      </c>
      <c r="CD445" s="555">
        <f t="shared" si="1512"/>
        <v>34</v>
      </c>
      <c r="CE445" s="454" t="str">
        <f t="shared" si="1512"/>
        <v/>
      </c>
      <c r="CF445" s="555">
        <f t="shared" si="1512"/>
        <v>34</v>
      </c>
      <c r="CG445" s="454" t="str">
        <f t="shared" si="1512"/>
        <v/>
      </c>
      <c r="CH445" s="454" t="str">
        <f t="shared" si="1512"/>
        <v/>
      </c>
      <c r="CI445" s="454" t="str">
        <f t="shared" si="1512"/>
        <v/>
      </c>
      <c r="CJ445" s="2">
        <f t="shared" ref="CJ445:CK445" si="1513">D520</f>
        <v>1</v>
      </c>
      <c r="CK445" s="529" t="str">
        <f t="shared" si="1513"/>
        <v/>
      </c>
      <c r="CL445" s="556" t="str">
        <f t="shared" si="209"/>
        <v/>
      </c>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row>
    <row r="446" outlineLevel="2">
      <c r="A446" s="452"/>
      <c r="D446" s="701">
        <f t="shared" si="510"/>
        <v>1</v>
      </c>
      <c r="E446" s="712" t="str">
        <f t="shared" si="501"/>
        <v/>
      </c>
      <c r="F446" s="703" t="str">
        <f t="shared" si="486"/>
        <v>189912</v>
      </c>
      <c r="G446" s="704" t="str">
        <f t="shared" si="487"/>
        <v/>
      </c>
      <c r="H446" s="690" t="str">
        <f t="shared" si="488"/>
        <v/>
      </c>
      <c r="I446" s="713" t="str">
        <f t="shared" si="489"/>
        <v/>
      </c>
      <c r="J446" s="714" t="str">
        <f t="shared" si="490"/>
        <v/>
      </c>
      <c r="K446" s="707">
        <f t="shared" ref="K446:N446" si="1514">if($F446="","",K$203/day(eomonth($E446,0)))</f>
        <v>0</v>
      </c>
      <c r="L446" s="707">
        <f t="shared" si="1514"/>
        <v>0</v>
      </c>
      <c r="M446" s="707">
        <f t="shared" si="1514"/>
        <v>0</v>
      </c>
      <c r="N446" s="707">
        <f t="shared" si="1514"/>
        <v>0</v>
      </c>
      <c r="O446" s="715">
        <f t="shared" si="623"/>
        <v>110</v>
      </c>
      <c r="P446" s="710">
        <f t="shared" si="624"/>
        <v>55</v>
      </c>
      <c r="Q446" s="710">
        <f t="shared" si="625"/>
        <v>55</v>
      </c>
      <c r="R446" s="710">
        <f t="shared" ref="R446:U446" si="1515">if(D446="","", if(R$275&gt;$E446,"",if(R$276&lt;$E446,"", if($D446=0,0, if($D446&lt;=$N$277,R$277,if($D446&lt;=$N$278,R$278,R$279))*if($O$267=$R$267,$S$267, $G446)))))</f>
        <v>55</v>
      </c>
      <c r="S446" s="711" t="str">
        <f t="shared" si="1515"/>
        <v/>
      </c>
      <c r="T446" s="710">
        <f t="shared" si="1515"/>
        <v>55</v>
      </c>
      <c r="U446" s="711" t="str">
        <f t="shared" si="1515"/>
        <v/>
      </c>
      <c r="W446" s="710">
        <f t="shared" si="627"/>
        <v>68</v>
      </c>
      <c r="X446" s="710">
        <f t="shared" ref="X446:AC446" si="1516">if(D446="","", if(P$275&gt;$E446,"",if(P$276&lt;$E446,"", if($D446=0,0, if($D446&lt;=$N$277,P$277,if($D446&lt;=$N$278,P$278,P$279))*if($O$267=$R$267,$V$267, $H446)))))</f>
        <v>34</v>
      </c>
      <c r="Y446" s="680" t="str">
        <f t="shared" si="1516"/>
        <v/>
      </c>
      <c r="Z446" s="710">
        <f t="shared" si="1516"/>
        <v>34</v>
      </c>
      <c r="AA446" s="680" t="str">
        <f t="shared" si="1516"/>
        <v/>
      </c>
      <c r="AB446" s="680" t="str">
        <f t="shared" si="1516"/>
        <v/>
      </c>
      <c r="AC446" s="680" t="str">
        <f t="shared" si="1516"/>
        <v/>
      </c>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49"/>
      <c r="BP446" s="446" t="s">
        <v>2</v>
      </c>
      <c r="BQ446" s="451"/>
      <c r="BR446" s="4"/>
      <c r="BS446" s="472" t="str">
        <f t="shared" ref="BS446:BT446" si="1517">I521</f>
        <v/>
      </c>
      <c r="BT446" s="454" t="str">
        <f t="shared" si="1517"/>
        <v/>
      </c>
      <c r="BU446" s="555">
        <f t="shared" ref="BU446:CI446" si="1518">O521</f>
        <v>110</v>
      </c>
      <c r="BV446" s="555">
        <f t="shared" si="1518"/>
        <v>55</v>
      </c>
      <c r="BW446" s="555">
        <f t="shared" si="1518"/>
        <v>55</v>
      </c>
      <c r="BX446" s="555">
        <f t="shared" si="1518"/>
        <v>55</v>
      </c>
      <c r="BY446" s="454" t="str">
        <f t="shared" si="1518"/>
        <v/>
      </c>
      <c r="BZ446" s="555">
        <f t="shared" si="1518"/>
        <v>55</v>
      </c>
      <c r="CA446" s="454" t="str">
        <f t="shared" si="1518"/>
        <v/>
      </c>
      <c r="CB446" s="454" t="str">
        <f t="shared" si="1518"/>
        <v/>
      </c>
      <c r="CC446" s="555">
        <f t="shared" si="1518"/>
        <v>68</v>
      </c>
      <c r="CD446" s="555">
        <f t="shared" si="1518"/>
        <v>34</v>
      </c>
      <c r="CE446" s="454" t="str">
        <f t="shared" si="1518"/>
        <v/>
      </c>
      <c r="CF446" s="555">
        <f t="shared" si="1518"/>
        <v>34</v>
      </c>
      <c r="CG446" s="454" t="str">
        <f t="shared" si="1518"/>
        <v/>
      </c>
      <c r="CH446" s="454" t="str">
        <f t="shared" si="1518"/>
        <v/>
      </c>
      <c r="CI446" s="454" t="str">
        <f t="shared" si="1518"/>
        <v/>
      </c>
      <c r="CJ446" s="2">
        <f t="shared" ref="CJ446:CK446" si="1519">D521</f>
        <v>1</v>
      </c>
      <c r="CK446" s="529" t="str">
        <f t="shared" si="1519"/>
        <v/>
      </c>
      <c r="CL446" s="556" t="str">
        <f t="shared" si="209"/>
        <v/>
      </c>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row>
    <row r="447" outlineLevel="2">
      <c r="A447" s="452"/>
      <c r="D447" s="701">
        <f t="shared" si="510"/>
        <v>1</v>
      </c>
      <c r="E447" s="712" t="str">
        <f t="shared" si="501"/>
        <v/>
      </c>
      <c r="F447" s="703" t="str">
        <f t="shared" si="486"/>
        <v>189912</v>
      </c>
      <c r="G447" s="704" t="str">
        <f t="shared" si="487"/>
        <v/>
      </c>
      <c r="H447" s="690" t="str">
        <f t="shared" si="488"/>
        <v/>
      </c>
      <c r="I447" s="713" t="str">
        <f t="shared" si="489"/>
        <v/>
      </c>
      <c r="J447" s="714" t="str">
        <f t="shared" si="490"/>
        <v/>
      </c>
      <c r="K447" s="707">
        <f t="shared" ref="K447:N447" si="1520">if($F447="","",K$203/day(eomonth($E447,0)))</f>
        <v>0</v>
      </c>
      <c r="L447" s="707">
        <f t="shared" si="1520"/>
        <v>0</v>
      </c>
      <c r="M447" s="707">
        <f t="shared" si="1520"/>
        <v>0</v>
      </c>
      <c r="N447" s="707">
        <f t="shared" si="1520"/>
        <v>0</v>
      </c>
      <c r="O447" s="715">
        <f t="shared" si="623"/>
        <v>110</v>
      </c>
      <c r="P447" s="710">
        <f t="shared" si="624"/>
        <v>55</v>
      </c>
      <c r="Q447" s="710">
        <f t="shared" si="625"/>
        <v>55</v>
      </c>
      <c r="R447" s="710">
        <f t="shared" ref="R447:U447" si="1521">if(D447="","", if(R$275&gt;$E447,"",if(R$276&lt;$E447,"", if($D447=0,0, if($D447&lt;=$N$277,R$277,if($D447&lt;=$N$278,R$278,R$279))*if($O$267=$R$267,$S$267, $G447)))))</f>
        <v>55</v>
      </c>
      <c r="S447" s="711" t="str">
        <f t="shared" si="1521"/>
        <v/>
      </c>
      <c r="T447" s="710">
        <f t="shared" si="1521"/>
        <v>55</v>
      </c>
      <c r="U447" s="711" t="str">
        <f t="shared" si="1521"/>
        <v/>
      </c>
      <c r="W447" s="710">
        <f t="shared" si="627"/>
        <v>68</v>
      </c>
      <c r="X447" s="710">
        <f t="shared" ref="X447:AC447" si="1522">if(D447="","", if(P$275&gt;$E447,"",if(P$276&lt;$E447,"", if($D447=0,0, if($D447&lt;=$N$277,P$277,if($D447&lt;=$N$278,P$278,P$279))*if($O$267=$R$267,$V$267, $H447)))))</f>
        <v>34</v>
      </c>
      <c r="Y447" s="680" t="str">
        <f t="shared" si="1522"/>
        <v/>
      </c>
      <c r="Z447" s="710">
        <f t="shared" si="1522"/>
        <v>34</v>
      </c>
      <c r="AA447" s="680" t="str">
        <f t="shared" si="1522"/>
        <v/>
      </c>
      <c r="AB447" s="680" t="str">
        <f t="shared" si="1522"/>
        <v/>
      </c>
      <c r="AC447" s="680" t="str">
        <f t="shared" si="1522"/>
        <v/>
      </c>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49"/>
      <c r="BP447" s="446" t="s">
        <v>2</v>
      </c>
      <c r="BQ447" s="451"/>
      <c r="BR447" s="4"/>
      <c r="BS447" s="472" t="str">
        <f t="shared" ref="BS447:BT447" si="1523">I522</f>
        <v/>
      </c>
      <c r="BT447" s="454" t="str">
        <f t="shared" si="1523"/>
        <v/>
      </c>
      <c r="BU447" s="555">
        <f t="shared" ref="BU447:CI447" si="1524">O522</f>
        <v>110</v>
      </c>
      <c r="BV447" s="555">
        <f t="shared" si="1524"/>
        <v>55</v>
      </c>
      <c r="BW447" s="555">
        <f t="shared" si="1524"/>
        <v>55</v>
      </c>
      <c r="BX447" s="555">
        <f t="shared" si="1524"/>
        <v>55</v>
      </c>
      <c r="BY447" s="454" t="str">
        <f t="shared" si="1524"/>
        <v/>
      </c>
      <c r="BZ447" s="555">
        <f t="shared" si="1524"/>
        <v>55</v>
      </c>
      <c r="CA447" s="454" t="str">
        <f t="shared" si="1524"/>
        <v/>
      </c>
      <c r="CB447" s="454" t="str">
        <f t="shared" si="1524"/>
        <v/>
      </c>
      <c r="CC447" s="555">
        <f t="shared" si="1524"/>
        <v>68</v>
      </c>
      <c r="CD447" s="555">
        <f t="shared" si="1524"/>
        <v>34</v>
      </c>
      <c r="CE447" s="454" t="str">
        <f t="shared" si="1524"/>
        <v/>
      </c>
      <c r="CF447" s="555">
        <f t="shared" si="1524"/>
        <v>34</v>
      </c>
      <c r="CG447" s="454" t="str">
        <f t="shared" si="1524"/>
        <v/>
      </c>
      <c r="CH447" s="454" t="str">
        <f t="shared" si="1524"/>
        <v/>
      </c>
      <c r="CI447" s="454" t="str">
        <f t="shared" si="1524"/>
        <v/>
      </c>
      <c r="CJ447" s="2">
        <f t="shared" ref="CJ447:CK447" si="1525">D522</f>
        <v>1</v>
      </c>
      <c r="CK447" s="529" t="str">
        <f t="shared" si="1525"/>
        <v/>
      </c>
      <c r="CL447" s="556" t="str">
        <f t="shared" si="209"/>
        <v/>
      </c>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row>
    <row r="448" outlineLevel="2">
      <c r="A448" s="452"/>
      <c r="D448" s="701">
        <f t="shared" si="510"/>
        <v>1</v>
      </c>
      <c r="E448" s="712" t="str">
        <f t="shared" si="501"/>
        <v/>
      </c>
      <c r="F448" s="703" t="str">
        <f t="shared" si="486"/>
        <v>189912</v>
      </c>
      <c r="G448" s="704" t="str">
        <f t="shared" si="487"/>
        <v/>
      </c>
      <c r="H448" s="690" t="str">
        <f t="shared" si="488"/>
        <v/>
      </c>
      <c r="I448" s="713" t="str">
        <f t="shared" si="489"/>
        <v/>
      </c>
      <c r="J448" s="714" t="str">
        <f t="shared" si="490"/>
        <v/>
      </c>
      <c r="K448" s="707">
        <f t="shared" ref="K448:N448" si="1526">if($F448="","",K$203/day(eomonth($E448,0)))</f>
        <v>0</v>
      </c>
      <c r="L448" s="707">
        <f t="shared" si="1526"/>
        <v>0</v>
      </c>
      <c r="M448" s="707">
        <f t="shared" si="1526"/>
        <v>0</v>
      </c>
      <c r="N448" s="707">
        <f t="shared" si="1526"/>
        <v>0</v>
      </c>
      <c r="O448" s="715">
        <f t="shared" si="623"/>
        <v>110</v>
      </c>
      <c r="P448" s="710">
        <f t="shared" si="624"/>
        <v>55</v>
      </c>
      <c r="Q448" s="710">
        <f t="shared" si="625"/>
        <v>55</v>
      </c>
      <c r="R448" s="710">
        <f t="shared" ref="R448:U448" si="1527">if(D448="","", if(R$275&gt;$E448,"",if(R$276&lt;$E448,"", if($D448=0,0, if($D448&lt;=$N$277,R$277,if($D448&lt;=$N$278,R$278,R$279))*if($O$267=$R$267,$S$267, $G448)))))</f>
        <v>55</v>
      </c>
      <c r="S448" s="711" t="str">
        <f t="shared" si="1527"/>
        <v/>
      </c>
      <c r="T448" s="710">
        <f t="shared" si="1527"/>
        <v>55</v>
      </c>
      <c r="U448" s="711" t="str">
        <f t="shared" si="1527"/>
        <v/>
      </c>
      <c r="W448" s="710">
        <f t="shared" si="627"/>
        <v>68</v>
      </c>
      <c r="X448" s="710">
        <f t="shared" ref="X448:AC448" si="1528">if(D448="","", if(P$275&gt;$E448,"",if(P$276&lt;$E448,"", if($D448=0,0, if($D448&lt;=$N$277,P$277,if($D448&lt;=$N$278,P$278,P$279))*if($O$267=$R$267,$V$267, $H448)))))</f>
        <v>34</v>
      </c>
      <c r="Y448" s="680" t="str">
        <f t="shared" si="1528"/>
        <v/>
      </c>
      <c r="Z448" s="710">
        <f t="shared" si="1528"/>
        <v>34</v>
      </c>
      <c r="AA448" s="680" t="str">
        <f t="shared" si="1528"/>
        <v/>
      </c>
      <c r="AB448" s="680" t="str">
        <f t="shared" si="1528"/>
        <v/>
      </c>
      <c r="AC448" s="680" t="str">
        <f t="shared" si="1528"/>
        <v/>
      </c>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49"/>
      <c r="BP448" s="446" t="s">
        <v>2</v>
      </c>
      <c r="BQ448" s="451"/>
      <c r="BR448" s="4"/>
      <c r="BS448" s="472" t="str">
        <f t="shared" ref="BS448:BT448" si="1529">I523</f>
        <v/>
      </c>
      <c r="BT448" s="454" t="str">
        <f t="shared" si="1529"/>
        <v/>
      </c>
      <c r="BU448" s="555">
        <f t="shared" ref="BU448:CI448" si="1530">O523</f>
        <v>110</v>
      </c>
      <c r="BV448" s="555">
        <f t="shared" si="1530"/>
        <v>55</v>
      </c>
      <c r="BW448" s="555">
        <f t="shared" si="1530"/>
        <v>55</v>
      </c>
      <c r="BX448" s="555">
        <f t="shared" si="1530"/>
        <v>55</v>
      </c>
      <c r="BY448" s="454" t="str">
        <f t="shared" si="1530"/>
        <v/>
      </c>
      <c r="BZ448" s="555">
        <f t="shared" si="1530"/>
        <v>55</v>
      </c>
      <c r="CA448" s="454" t="str">
        <f t="shared" si="1530"/>
        <v/>
      </c>
      <c r="CB448" s="454" t="str">
        <f t="shared" si="1530"/>
        <v/>
      </c>
      <c r="CC448" s="555">
        <f t="shared" si="1530"/>
        <v>68</v>
      </c>
      <c r="CD448" s="555">
        <f t="shared" si="1530"/>
        <v>34</v>
      </c>
      <c r="CE448" s="454" t="str">
        <f t="shared" si="1530"/>
        <v/>
      </c>
      <c r="CF448" s="555">
        <f t="shared" si="1530"/>
        <v>34</v>
      </c>
      <c r="CG448" s="454" t="str">
        <f t="shared" si="1530"/>
        <v/>
      </c>
      <c r="CH448" s="454" t="str">
        <f t="shared" si="1530"/>
        <v/>
      </c>
      <c r="CI448" s="454" t="str">
        <f t="shared" si="1530"/>
        <v/>
      </c>
      <c r="CJ448" s="2">
        <f t="shared" ref="CJ448:CK448" si="1531">D523</f>
        <v>1</v>
      </c>
      <c r="CK448" s="529" t="str">
        <f t="shared" si="1531"/>
        <v/>
      </c>
      <c r="CL448" s="556" t="str">
        <f t="shared" si="209"/>
        <v/>
      </c>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row>
    <row r="449" outlineLevel="2">
      <c r="A449" s="452"/>
      <c r="D449" s="701">
        <f t="shared" si="510"/>
        <v>1</v>
      </c>
      <c r="E449" s="712" t="str">
        <f t="shared" si="501"/>
        <v/>
      </c>
      <c r="F449" s="703" t="str">
        <f t="shared" si="486"/>
        <v>189912</v>
      </c>
      <c r="G449" s="704" t="str">
        <f t="shared" si="487"/>
        <v/>
      </c>
      <c r="H449" s="690" t="str">
        <f t="shared" si="488"/>
        <v/>
      </c>
      <c r="I449" s="713" t="str">
        <f t="shared" si="489"/>
        <v/>
      </c>
      <c r="J449" s="714" t="str">
        <f t="shared" si="490"/>
        <v/>
      </c>
      <c r="K449" s="707">
        <f t="shared" ref="K449:N449" si="1532">if($F449="","",K$203/day(eomonth($E449,0)))</f>
        <v>0</v>
      </c>
      <c r="L449" s="707">
        <f t="shared" si="1532"/>
        <v>0</v>
      </c>
      <c r="M449" s="707">
        <f t="shared" si="1532"/>
        <v>0</v>
      </c>
      <c r="N449" s="707">
        <f t="shared" si="1532"/>
        <v>0</v>
      </c>
      <c r="O449" s="715">
        <f t="shared" si="623"/>
        <v>110</v>
      </c>
      <c r="P449" s="710">
        <f t="shared" si="624"/>
        <v>55</v>
      </c>
      <c r="Q449" s="710">
        <f t="shared" si="625"/>
        <v>55</v>
      </c>
      <c r="R449" s="710">
        <f t="shared" ref="R449:U449" si="1533">if(D449="","", if(R$275&gt;$E449,"",if(R$276&lt;$E449,"", if($D449=0,0, if($D449&lt;=$N$277,R$277,if($D449&lt;=$N$278,R$278,R$279))*if($O$267=$R$267,$S$267, $G449)))))</f>
        <v>55</v>
      </c>
      <c r="S449" s="711" t="str">
        <f t="shared" si="1533"/>
        <v/>
      </c>
      <c r="T449" s="710">
        <f t="shared" si="1533"/>
        <v>55</v>
      </c>
      <c r="U449" s="711" t="str">
        <f t="shared" si="1533"/>
        <v/>
      </c>
      <c r="W449" s="710">
        <f t="shared" si="627"/>
        <v>68</v>
      </c>
      <c r="X449" s="710">
        <f t="shared" ref="X449:AC449" si="1534">if(D449="","", if(P$275&gt;$E449,"",if(P$276&lt;$E449,"", if($D449=0,0, if($D449&lt;=$N$277,P$277,if($D449&lt;=$N$278,P$278,P$279))*if($O$267=$R$267,$V$267, $H449)))))</f>
        <v>34</v>
      </c>
      <c r="Y449" s="680" t="str">
        <f t="shared" si="1534"/>
        <v/>
      </c>
      <c r="Z449" s="710">
        <f t="shared" si="1534"/>
        <v>34</v>
      </c>
      <c r="AA449" s="680" t="str">
        <f t="shared" si="1534"/>
        <v/>
      </c>
      <c r="AB449" s="680" t="str">
        <f t="shared" si="1534"/>
        <v/>
      </c>
      <c r="AC449" s="680" t="str">
        <f t="shared" si="1534"/>
        <v/>
      </c>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49"/>
      <c r="BP449" s="446" t="s">
        <v>2</v>
      </c>
      <c r="BQ449" s="451"/>
      <c r="BR449" s="4"/>
      <c r="BS449" s="472" t="str">
        <f t="shared" ref="BS449:BT449" si="1535">I524</f>
        <v/>
      </c>
      <c r="BT449" s="454" t="str">
        <f t="shared" si="1535"/>
        <v/>
      </c>
      <c r="BU449" s="555">
        <f t="shared" ref="BU449:CI449" si="1536">O524</f>
        <v>110</v>
      </c>
      <c r="BV449" s="555">
        <f t="shared" si="1536"/>
        <v>55</v>
      </c>
      <c r="BW449" s="555">
        <f t="shared" si="1536"/>
        <v>55</v>
      </c>
      <c r="BX449" s="555">
        <f t="shared" si="1536"/>
        <v>55</v>
      </c>
      <c r="BY449" s="454" t="str">
        <f t="shared" si="1536"/>
        <v/>
      </c>
      <c r="BZ449" s="555">
        <f t="shared" si="1536"/>
        <v>55</v>
      </c>
      <c r="CA449" s="454" t="str">
        <f t="shared" si="1536"/>
        <v/>
      </c>
      <c r="CB449" s="454" t="str">
        <f t="shared" si="1536"/>
        <v/>
      </c>
      <c r="CC449" s="555">
        <f t="shared" si="1536"/>
        <v>68</v>
      </c>
      <c r="CD449" s="555">
        <f t="shared" si="1536"/>
        <v>34</v>
      </c>
      <c r="CE449" s="454" t="str">
        <f t="shared" si="1536"/>
        <v/>
      </c>
      <c r="CF449" s="555">
        <f t="shared" si="1536"/>
        <v>34</v>
      </c>
      <c r="CG449" s="454" t="str">
        <f t="shared" si="1536"/>
        <v/>
      </c>
      <c r="CH449" s="454" t="str">
        <f t="shared" si="1536"/>
        <v/>
      </c>
      <c r="CI449" s="454" t="str">
        <f t="shared" si="1536"/>
        <v/>
      </c>
      <c r="CJ449" s="2">
        <f t="shared" ref="CJ449:CK449" si="1537">D524</f>
        <v>1</v>
      </c>
      <c r="CK449" s="529" t="str">
        <f t="shared" si="1537"/>
        <v/>
      </c>
      <c r="CL449" s="556" t="str">
        <f t="shared" si="209"/>
        <v/>
      </c>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row>
    <row r="450" outlineLevel="2">
      <c r="A450" s="452"/>
      <c r="D450" s="701">
        <f t="shared" si="510"/>
        <v>1</v>
      </c>
      <c r="E450" s="712" t="str">
        <f t="shared" si="501"/>
        <v/>
      </c>
      <c r="F450" s="703" t="str">
        <f t="shared" si="486"/>
        <v>189912</v>
      </c>
      <c r="G450" s="704" t="str">
        <f t="shared" si="487"/>
        <v/>
      </c>
      <c r="H450" s="690" t="str">
        <f t="shared" si="488"/>
        <v/>
      </c>
      <c r="I450" s="713" t="str">
        <f t="shared" si="489"/>
        <v/>
      </c>
      <c r="J450" s="714" t="str">
        <f t="shared" si="490"/>
        <v/>
      </c>
      <c r="K450" s="707">
        <f t="shared" ref="K450:N450" si="1538">if($F450="","",K$203/day(eomonth($E450,0)))</f>
        <v>0</v>
      </c>
      <c r="L450" s="707">
        <f t="shared" si="1538"/>
        <v>0</v>
      </c>
      <c r="M450" s="707">
        <f t="shared" si="1538"/>
        <v>0</v>
      </c>
      <c r="N450" s="707">
        <f t="shared" si="1538"/>
        <v>0</v>
      </c>
      <c r="O450" s="715">
        <f t="shared" si="623"/>
        <v>110</v>
      </c>
      <c r="P450" s="710">
        <f t="shared" si="624"/>
        <v>55</v>
      </c>
      <c r="Q450" s="710">
        <f t="shared" si="625"/>
        <v>55</v>
      </c>
      <c r="R450" s="710">
        <f t="shared" ref="R450:U450" si="1539">if(D450="","", if(R$275&gt;$E450,"",if(R$276&lt;$E450,"", if($D450=0,0, if($D450&lt;=$N$277,R$277,if($D450&lt;=$N$278,R$278,R$279))*if($O$267=$R$267,$S$267, $G450)))))</f>
        <v>55</v>
      </c>
      <c r="S450" s="711" t="str">
        <f t="shared" si="1539"/>
        <v/>
      </c>
      <c r="T450" s="710">
        <f t="shared" si="1539"/>
        <v>55</v>
      </c>
      <c r="U450" s="711" t="str">
        <f t="shared" si="1539"/>
        <v/>
      </c>
      <c r="W450" s="710">
        <f t="shared" si="627"/>
        <v>68</v>
      </c>
      <c r="X450" s="710">
        <f t="shared" ref="X450:AC450" si="1540">if(D450="","", if(P$275&gt;$E450,"",if(P$276&lt;$E450,"", if($D450=0,0, if($D450&lt;=$N$277,P$277,if($D450&lt;=$N$278,P$278,P$279))*if($O$267=$R$267,$V$267, $H450)))))</f>
        <v>34</v>
      </c>
      <c r="Y450" s="680" t="str">
        <f t="shared" si="1540"/>
        <v/>
      </c>
      <c r="Z450" s="710">
        <f t="shared" si="1540"/>
        <v>34</v>
      </c>
      <c r="AA450" s="680" t="str">
        <f t="shared" si="1540"/>
        <v/>
      </c>
      <c r="AB450" s="680" t="str">
        <f t="shared" si="1540"/>
        <v/>
      </c>
      <c r="AC450" s="680" t="str">
        <f t="shared" si="1540"/>
        <v/>
      </c>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49"/>
      <c r="BP450" s="446" t="s">
        <v>2</v>
      </c>
      <c r="BQ450" s="451"/>
      <c r="BR450" s="4"/>
      <c r="BS450" s="472" t="str">
        <f t="shared" ref="BS450:BT450" si="1541">I525</f>
        <v/>
      </c>
      <c r="BT450" s="454" t="str">
        <f t="shared" si="1541"/>
        <v/>
      </c>
      <c r="BU450" s="555">
        <f t="shared" ref="BU450:CI450" si="1542">O525</f>
        <v>110</v>
      </c>
      <c r="BV450" s="555">
        <f t="shared" si="1542"/>
        <v>55</v>
      </c>
      <c r="BW450" s="555">
        <f t="shared" si="1542"/>
        <v>55</v>
      </c>
      <c r="BX450" s="555">
        <f t="shared" si="1542"/>
        <v>55</v>
      </c>
      <c r="BY450" s="454" t="str">
        <f t="shared" si="1542"/>
        <v/>
      </c>
      <c r="BZ450" s="555">
        <f t="shared" si="1542"/>
        <v>55</v>
      </c>
      <c r="CA450" s="454" t="str">
        <f t="shared" si="1542"/>
        <v/>
      </c>
      <c r="CB450" s="454" t="str">
        <f t="shared" si="1542"/>
        <v/>
      </c>
      <c r="CC450" s="555">
        <f t="shared" si="1542"/>
        <v>68</v>
      </c>
      <c r="CD450" s="555">
        <f t="shared" si="1542"/>
        <v>34</v>
      </c>
      <c r="CE450" s="454" t="str">
        <f t="shared" si="1542"/>
        <v/>
      </c>
      <c r="CF450" s="555">
        <f t="shared" si="1542"/>
        <v>34</v>
      </c>
      <c r="CG450" s="454" t="str">
        <f t="shared" si="1542"/>
        <v/>
      </c>
      <c r="CH450" s="454" t="str">
        <f t="shared" si="1542"/>
        <v/>
      </c>
      <c r="CI450" s="454" t="str">
        <f t="shared" si="1542"/>
        <v/>
      </c>
      <c r="CJ450" s="2">
        <f t="shared" ref="CJ450:CK450" si="1543">D525</f>
        <v>1</v>
      </c>
      <c r="CK450" s="529" t="str">
        <f t="shared" si="1543"/>
        <v/>
      </c>
      <c r="CL450" s="556" t="str">
        <f t="shared" si="209"/>
        <v/>
      </c>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row>
    <row r="451" outlineLevel="2">
      <c r="A451" s="452"/>
      <c r="D451" s="701">
        <f t="shared" si="510"/>
        <v>1</v>
      </c>
      <c r="E451" s="712" t="str">
        <f t="shared" si="501"/>
        <v/>
      </c>
      <c r="F451" s="703" t="str">
        <f t="shared" si="486"/>
        <v>189912</v>
      </c>
      <c r="G451" s="704" t="str">
        <f t="shared" si="487"/>
        <v/>
      </c>
      <c r="H451" s="690" t="str">
        <f t="shared" si="488"/>
        <v/>
      </c>
      <c r="I451" s="713" t="str">
        <f t="shared" si="489"/>
        <v/>
      </c>
      <c r="J451" s="714" t="str">
        <f t="shared" si="490"/>
        <v/>
      </c>
      <c r="K451" s="707">
        <f t="shared" ref="K451:N451" si="1544">if($F451="","",K$203/day(eomonth($E451,0)))</f>
        <v>0</v>
      </c>
      <c r="L451" s="707">
        <f t="shared" si="1544"/>
        <v>0</v>
      </c>
      <c r="M451" s="707">
        <f t="shared" si="1544"/>
        <v>0</v>
      </c>
      <c r="N451" s="707">
        <f t="shared" si="1544"/>
        <v>0</v>
      </c>
      <c r="O451" s="715">
        <f t="shared" si="623"/>
        <v>110</v>
      </c>
      <c r="P451" s="710">
        <f t="shared" si="624"/>
        <v>55</v>
      </c>
      <c r="Q451" s="710">
        <f t="shared" si="625"/>
        <v>55</v>
      </c>
      <c r="R451" s="710">
        <f t="shared" ref="R451:U451" si="1545">if(D451="","", if(R$275&gt;$E451,"",if(R$276&lt;$E451,"", if($D451=0,0, if($D451&lt;=$N$277,R$277,if($D451&lt;=$N$278,R$278,R$279))*if($O$267=$R$267,$S$267, $G451)))))</f>
        <v>55</v>
      </c>
      <c r="S451" s="711" t="str">
        <f t="shared" si="1545"/>
        <v/>
      </c>
      <c r="T451" s="710">
        <f t="shared" si="1545"/>
        <v>55</v>
      </c>
      <c r="U451" s="711" t="str">
        <f t="shared" si="1545"/>
        <v/>
      </c>
      <c r="W451" s="710">
        <f t="shared" si="627"/>
        <v>68</v>
      </c>
      <c r="X451" s="710">
        <f t="shared" ref="X451:AC451" si="1546">if(D451="","", if(P$275&gt;$E451,"",if(P$276&lt;$E451,"", if($D451=0,0, if($D451&lt;=$N$277,P$277,if($D451&lt;=$N$278,P$278,P$279))*if($O$267=$R$267,$V$267, $H451)))))</f>
        <v>34</v>
      </c>
      <c r="Y451" s="680" t="str">
        <f t="shared" si="1546"/>
        <v/>
      </c>
      <c r="Z451" s="710">
        <f t="shared" si="1546"/>
        <v>34</v>
      </c>
      <c r="AA451" s="680" t="str">
        <f t="shared" si="1546"/>
        <v/>
      </c>
      <c r="AB451" s="680" t="str">
        <f t="shared" si="1546"/>
        <v/>
      </c>
      <c r="AC451" s="680" t="str">
        <f t="shared" si="1546"/>
        <v/>
      </c>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49"/>
      <c r="BP451" s="446" t="s">
        <v>2</v>
      </c>
      <c r="BQ451" s="451"/>
      <c r="BR451" s="4"/>
      <c r="BS451" s="472" t="str">
        <f t="shared" ref="BS451:BT451" si="1547">I526</f>
        <v/>
      </c>
      <c r="BT451" s="454" t="str">
        <f t="shared" si="1547"/>
        <v/>
      </c>
      <c r="BU451" s="555">
        <f t="shared" ref="BU451:CI451" si="1548">O526</f>
        <v>110</v>
      </c>
      <c r="BV451" s="555">
        <f t="shared" si="1548"/>
        <v>55</v>
      </c>
      <c r="BW451" s="555">
        <f t="shared" si="1548"/>
        <v>55</v>
      </c>
      <c r="BX451" s="555">
        <f t="shared" si="1548"/>
        <v>55</v>
      </c>
      <c r="BY451" s="454" t="str">
        <f t="shared" si="1548"/>
        <v/>
      </c>
      <c r="BZ451" s="555">
        <f t="shared" si="1548"/>
        <v>55</v>
      </c>
      <c r="CA451" s="454" t="str">
        <f t="shared" si="1548"/>
        <v/>
      </c>
      <c r="CB451" s="454" t="str">
        <f t="shared" si="1548"/>
        <v/>
      </c>
      <c r="CC451" s="555">
        <f t="shared" si="1548"/>
        <v>68</v>
      </c>
      <c r="CD451" s="555">
        <f t="shared" si="1548"/>
        <v>34</v>
      </c>
      <c r="CE451" s="454" t="str">
        <f t="shared" si="1548"/>
        <v/>
      </c>
      <c r="CF451" s="555">
        <f t="shared" si="1548"/>
        <v>34</v>
      </c>
      <c r="CG451" s="454" t="str">
        <f t="shared" si="1548"/>
        <v/>
      </c>
      <c r="CH451" s="454" t="str">
        <f t="shared" si="1548"/>
        <v/>
      </c>
      <c r="CI451" s="454" t="str">
        <f t="shared" si="1548"/>
        <v/>
      </c>
      <c r="CJ451" s="2">
        <f t="shared" ref="CJ451:CK451" si="1549">D526</f>
        <v>1</v>
      </c>
      <c r="CK451" s="529" t="str">
        <f t="shared" si="1549"/>
        <v/>
      </c>
      <c r="CL451" s="556" t="str">
        <f t="shared" si="209"/>
        <v/>
      </c>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row>
    <row r="452" outlineLevel="2">
      <c r="A452" s="452"/>
      <c r="D452" s="701">
        <f t="shared" si="510"/>
        <v>1</v>
      </c>
      <c r="E452" s="712" t="str">
        <f t="shared" si="501"/>
        <v/>
      </c>
      <c r="F452" s="703" t="str">
        <f t="shared" si="486"/>
        <v>189912</v>
      </c>
      <c r="G452" s="704" t="str">
        <f t="shared" si="487"/>
        <v/>
      </c>
      <c r="H452" s="690" t="str">
        <f t="shared" si="488"/>
        <v/>
      </c>
      <c r="I452" s="713" t="str">
        <f t="shared" si="489"/>
        <v/>
      </c>
      <c r="J452" s="714" t="str">
        <f t="shared" si="490"/>
        <v/>
      </c>
      <c r="K452" s="707">
        <f t="shared" ref="K452:N452" si="1550">if($F452="","",K$203/day(eomonth($E452,0)))</f>
        <v>0</v>
      </c>
      <c r="L452" s="707">
        <f t="shared" si="1550"/>
        <v>0</v>
      </c>
      <c r="M452" s="707">
        <f t="shared" si="1550"/>
        <v>0</v>
      </c>
      <c r="N452" s="707">
        <f t="shared" si="1550"/>
        <v>0</v>
      </c>
      <c r="O452" s="715">
        <f t="shared" si="623"/>
        <v>110</v>
      </c>
      <c r="P452" s="710">
        <f t="shared" si="624"/>
        <v>55</v>
      </c>
      <c r="Q452" s="710">
        <f t="shared" si="625"/>
        <v>55</v>
      </c>
      <c r="R452" s="710">
        <f t="shared" ref="R452:U452" si="1551">if(D452="","", if(R$275&gt;$E452,"",if(R$276&lt;$E452,"", if($D452=0,0, if($D452&lt;=$N$277,R$277,if($D452&lt;=$N$278,R$278,R$279))*if($O$267=$R$267,$S$267, $G452)))))</f>
        <v>55</v>
      </c>
      <c r="S452" s="711" t="str">
        <f t="shared" si="1551"/>
        <v/>
      </c>
      <c r="T452" s="710">
        <f t="shared" si="1551"/>
        <v>55</v>
      </c>
      <c r="U452" s="711" t="str">
        <f t="shared" si="1551"/>
        <v/>
      </c>
      <c r="W452" s="710">
        <f t="shared" si="627"/>
        <v>68</v>
      </c>
      <c r="X452" s="710">
        <f t="shared" ref="X452:AC452" si="1552">if(D452="","", if(P$275&gt;$E452,"",if(P$276&lt;$E452,"", if($D452=0,0, if($D452&lt;=$N$277,P$277,if($D452&lt;=$N$278,P$278,P$279))*if($O$267=$R$267,$V$267, $H452)))))</f>
        <v>34</v>
      </c>
      <c r="Y452" s="680" t="str">
        <f t="shared" si="1552"/>
        <v/>
      </c>
      <c r="Z452" s="710">
        <f t="shared" si="1552"/>
        <v>34</v>
      </c>
      <c r="AA452" s="680" t="str">
        <f t="shared" si="1552"/>
        <v/>
      </c>
      <c r="AB452" s="680" t="str">
        <f t="shared" si="1552"/>
        <v/>
      </c>
      <c r="AC452" s="680" t="str">
        <f t="shared" si="1552"/>
        <v/>
      </c>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49"/>
      <c r="BP452" s="446" t="s">
        <v>2</v>
      </c>
      <c r="BQ452" s="451"/>
      <c r="BR452" s="4"/>
      <c r="BS452" s="472" t="str">
        <f t="shared" ref="BS452:BT452" si="1553">I527</f>
        <v/>
      </c>
      <c r="BT452" s="454" t="str">
        <f t="shared" si="1553"/>
        <v/>
      </c>
      <c r="BU452" s="555">
        <f t="shared" ref="BU452:CI452" si="1554">O527</f>
        <v>110</v>
      </c>
      <c r="BV452" s="555">
        <f t="shared" si="1554"/>
        <v>55</v>
      </c>
      <c r="BW452" s="555">
        <f t="shared" si="1554"/>
        <v>55</v>
      </c>
      <c r="BX452" s="555">
        <f t="shared" si="1554"/>
        <v>55</v>
      </c>
      <c r="BY452" s="454" t="str">
        <f t="shared" si="1554"/>
        <v/>
      </c>
      <c r="BZ452" s="555">
        <f t="shared" si="1554"/>
        <v>55</v>
      </c>
      <c r="CA452" s="454" t="str">
        <f t="shared" si="1554"/>
        <v/>
      </c>
      <c r="CB452" s="454" t="str">
        <f t="shared" si="1554"/>
        <v/>
      </c>
      <c r="CC452" s="555">
        <f t="shared" si="1554"/>
        <v>68</v>
      </c>
      <c r="CD452" s="555">
        <f t="shared" si="1554"/>
        <v>34</v>
      </c>
      <c r="CE452" s="454" t="str">
        <f t="shared" si="1554"/>
        <v/>
      </c>
      <c r="CF452" s="555">
        <f t="shared" si="1554"/>
        <v>34</v>
      </c>
      <c r="CG452" s="454" t="str">
        <f t="shared" si="1554"/>
        <v/>
      </c>
      <c r="CH452" s="454" t="str">
        <f t="shared" si="1554"/>
        <v/>
      </c>
      <c r="CI452" s="454" t="str">
        <f t="shared" si="1554"/>
        <v/>
      </c>
      <c r="CJ452" s="2">
        <f t="shared" ref="CJ452:CK452" si="1555">D527</f>
        <v>1</v>
      </c>
      <c r="CK452" s="529" t="str">
        <f t="shared" si="1555"/>
        <v/>
      </c>
      <c r="CL452" s="556" t="str">
        <f t="shared" si="209"/>
        <v/>
      </c>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row>
    <row r="453" outlineLevel="2">
      <c r="A453" s="452"/>
      <c r="D453" s="701">
        <f t="shared" si="510"/>
        <v>1</v>
      </c>
      <c r="E453" s="712" t="str">
        <f t="shared" si="501"/>
        <v/>
      </c>
      <c r="F453" s="703" t="str">
        <f t="shared" si="486"/>
        <v>189912</v>
      </c>
      <c r="G453" s="704" t="str">
        <f t="shared" si="487"/>
        <v/>
      </c>
      <c r="H453" s="690" t="str">
        <f t="shared" si="488"/>
        <v/>
      </c>
      <c r="I453" s="713" t="str">
        <f t="shared" si="489"/>
        <v/>
      </c>
      <c r="J453" s="714" t="str">
        <f t="shared" si="490"/>
        <v/>
      </c>
      <c r="K453" s="707">
        <f t="shared" ref="K453:N453" si="1556">if($F453="","",K$203/day(eomonth($E453,0)))</f>
        <v>0</v>
      </c>
      <c r="L453" s="707">
        <f t="shared" si="1556"/>
        <v>0</v>
      </c>
      <c r="M453" s="707">
        <f t="shared" si="1556"/>
        <v>0</v>
      </c>
      <c r="N453" s="707">
        <f t="shared" si="1556"/>
        <v>0</v>
      </c>
      <c r="O453" s="715">
        <f t="shared" si="623"/>
        <v>110</v>
      </c>
      <c r="P453" s="710">
        <f t="shared" si="624"/>
        <v>55</v>
      </c>
      <c r="Q453" s="710">
        <f t="shared" si="625"/>
        <v>55</v>
      </c>
      <c r="R453" s="710">
        <f t="shared" ref="R453:U453" si="1557">if(D453="","", if(R$275&gt;$E453,"",if(R$276&lt;$E453,"", if($D453=0,0, if($D453&lt;=$N$277,R$277,if($D453&lt;=$N$278,R$278,R$279))*if($O$267=$R$267,$S$267, $G453)))))</f>
        <v>55</v>
      </c>
      <c r="S453" s="711" t="str">
        <f t="shared" si="1557"/>
        <v/>
      </c>
      <c r="T453" s="710">
        <f t="shared" si="1557"/>
        <v>55</v>
      </c>
      <c r="U453" s="711" t="str">
        <f t="shared" si="1557"/>
        <v/>
      </c>
      <c r="W453" s="710">
        <f t="shared" si="627"/>
        <v>68</v>
      </c>
      <c r="X453" s="710">
        <f t="shared" ref="X453:AC453" si="1558">if(D453="","", if(P$275&gt;$E453,"",if(P$276&lt;$E453,"", if($D453=0,0, if($D453&lt;=$N$277,P$277,if($D453&lt;=$N$278,P$278,P$279))*if($O$267=$R$267,$V$267, $H453)))))</f>
        <v>34</v>
      </c>
      <c r="Y453" s="680" t="str">
        <f t="shared" si="1558"/>
        <v/>
      </c>
      <c r="Z453" s="710">
        <f t="shared" si="1558"/>
        <v>34</v>
      </c>
      <c r="AA453" s="680" t="str">
        <f t="shared" si="1558"/>
        <v/>
      </c>
      <c r="AB453" s="680" t="str">
        <f t="shared" si="1558"/>
        <v/>
      </c>
      <c r="AC453" s="680" t="str">
        <f t="shared" si="1558"/>
        <v/>
      </c>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49"/>
      <c r="BP453" s="446" t="s">
        <v>2</v>
      </c>
      <c r="BQ453" s="451"/>
      <c r="BR453" s="4"/>
      <c r="BS453" s="472" t="str">
        <f t="shared" ref="BS453:BT453" si="1559">I528</f>
        <v/>
      </c>
      <c r="BT453" s="454" t="str">
        <f t="shared" si="1559"/>
        <v/>
      </c>
      <c r="BU453" s="555">
        <f t="shared" ref="BU453:CI453" si="1560">O528</f>
        <v>110</v>
      </c>
      <c r="BV453" s="555">
        <f t="shared" si="1560"/>
        <v>55</v>
      </c>
      <c r="BW453" s="555">
        <f t="shared" si="1560"/>
        <v>55</v>
      </c>
      <c r="BX453" s="555">
        <f t="shared" si="1560"/>
        <v>55</v>
      </c>
      <c r="BY453" s="454" t="str">
        <f t="shared" si="1560"/>
        <v/>
      </c>
      <c r="BZ453" s="555">
        <f t="shared" si="1560"/>
        <v>55</v>
      </c>
      <c r="CA453" s="454" t="str">
        <f t="shared" si="1560"/>
        <v/>
      </c>
      <c r="CB453" s="454" t="str">
        <f t="shared" si="1560"/>
        <v/>
      </c>
      <c r="CC453" s="555">
        <f t="shared" si="1560"/>
        <v>68</v>
      </c>
      <c r="CD453" s="555">
        <f t="shared" si="1560"/>
        <v>34</v>
      </c>
      <c r="CE453" s="454" t="str">
        <f t="shared" si="1560"/>
        <v/>
      </c>
      <c r="CF453" s="555">
        <f t="shared" si="1560"/>
        <v>34</v>
      </c>
      <c r="CG453" s="454" t="str">
        <f t="shared" si="1560"/>
        <v/>
      </c>
      <c r="CH453" s="454" t="str">
        <f t="shared" si="1560"/>
        <v/>
      </c>
      <c r="CI453" s="454" t="str">
        <f t="shared" si="1560"/>
        <v/>
      </c>
      <c r="CJ453" s="2">
        <f t="shared" ref="CJ453:CK453" si="1561">D528</f>
        <v>1</v>
      </c>
      <c r="CK453" s="529" t="str">
        <f t="shared" si="1561"/>
        <v/>
      </c>
      <c r="CL453" s="556" t="str">
        <f t="shared" si="209"/>
        <v/>
      </c>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row>
    <row r="454" outlineLevel="2">
      <c r="A454" s="452"/>
      <c r="D454" s="701">
        <f t="shared" si="510"/>
        <v>1</v>
      </c>
      <c r="E454" s="712" t="str">
        <f t="shared" si="501"/>
        <v/>
      </c>
      <c r="F454" s="703" t="str">
        <f t="shared" si="486"/>
        <v>189912</v>
      </c>
      <c r="G454" s="704" t="str">
        <f t="shared" si="487"/>
        <v/>
      </c>
      <c r="H454" s="690" t="str">
        <f t="shared" si="488"/>
        <v/>
      </c>
      <c r="I454" s="713" t="str">
        <f t="shared" si="489"/>
        <v/>
      </c>
      <c r="J454" s="714" t="str">
        <f t="shared" si="490"/>
        <v/>
      </c>
      <c r="K454" s="707">
        <f t="shared" ref="K454:N454" si="1562">if($F454="","",K$203/day(eomonth($E454,0)))</f>
        <v>0</v>
      </c>
      <c r="L454" s="707">
        <f t="shared" si="1562"/>
        <v>0</v>
      </c>
      <c r="M454" s="707">
        <f t="shared" si="1562"/>
        <v>0</v>
      </c>
      <c r="N454" s="707">
        <f t="shared" si="1562"/>
        <v>0</v>
      </c>
      <c r="O454" s="715">
        <f t="shared" si="623"/>
        <v>110</v>
      </c>
      <c r="P454" s="710">
        <f t="shared" si="624"/>
        <v>55</v>
      </c>
      <c r="Q454" s="710">
        <f t="shared" si="625"/>
        <v>55</v>
      </c>
      <c r="R454" s="710">
        <f t="shared" ref="R454:U454" si="1563">if(D454="","", if(R$275&gt;$E454,"",if(R$276&lt;$E454,"", if($D454=0,0, if($D454&lt;=$N$277,R$277,if($D454&lt;=$N$278,R$278,R$279))*if($O$267=$R$267,$S$267, $G454)))))</f>
        <v>55</v>
      </c>
      <c r="S454" s="711" t="str">
        <f t="shared" si="1563"/>
        <v/>
      </c>
      <c r="T454" s="710">
        <f t="shared" si="1563"/>
        <v>55</v>
      </c>
      <c r="U454" s="711" t="str">
        <f t="shared" si="1563"/>
        <v/>
      </c>
      <c r="W454" s="710">
        <f t="shared" si="627"/>
        <v>68</v>
      </c>
      <c r="X454" s="710">
        <f t="shared" ref="X454:AC454" si="1564">if(D454="","", if(P$275&gt;$E454,"",if(P$276&lt;$E454,"", if($D454=0,0, if($D454&lt;=$N$277,P$277,if($D454&lt;=$N$278,P$278,P$279))*if($O$267=$R$267,$V$267, $H454)))))</f>
        <v>34</v>
      </c>
      <c r="Y454" s="680" t="str">
        <f t="shared" si="1564"/>
        <v/>
      </c>
      <c r="Z454" s="710">
        <f t="shared" si="1564"/>
        <v>34</v>
      </c>
      <c r="AA454" s="680" t="str">
        <f t="shared" si="1564"/>
        <v/>
      </c>
      <c r="AB454" s="680" t="str">
        <f t="shared" si="1564"/>
        <v/>
      </c>
      <c r="AC454" s="680" t="str">
        <f t="shared" si="1564"/>
        <v/>
      </c>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49"/>
      <c r="BP454" s="446" t="s">
        <v>2</v>
      </c>
      <c r="BQ454" s="451"/>
      <c r="BR454" s="4"/>
      <c r="BS454" s="472" t="str">
        <f t="shared" ref="BS454:BT454" si="1565">I529</f>
        <v/>
      </c>
      <c r="BT454" s="454" t="str">
        <f t="shared" si="1565"/>
        <v/>
      </c>
      <c r="BU454" s="555">
        <f t="shared" ref="BU454:CI454" si="1566">O529</f>
        <v>110</v>
      </c>
      <c r="BV454" s="555">
        <f t="shared" si="1566"/>
        <v>55</v>
      </c>
      <c r="BW454" s="555">
        <f t="shared" si="1566"/>
        <v>55</v>
      </c>
      <c r="BX454" s="555">
        <f t="shared" si="1566"/>
        <v>55</v>
      </c>
      <c r="BY454" s="454" t="str">
        <f t="shared" si="1566"/>
        <v/>
      </c>
      <c r="BZ454" s="555">
        <f t="shared" si="1566"/>
        <v>55</v>
      </c>
      <c r="CA454" s="454" t="str">
        <f t="shared" si="1566"/>
        <v/>
      </c>
      <c r="CB454" s="454" t="str">
        <f t="shared" si="1566"/>
        <v/>
      </c>
      <c r="CC454" s="555">
        <f t="shared" si="1566"/>
        <v>68</v>
      </c>
      <c r="CD454" s="555">
        <f t="shared" si="1566"/>
        <v>34</v>
      </c>
      <c r="CE454" s="454" t="str">
        <f t="shared" si="1566"/>
        <v/>
      </c>
      <c r="CF454" s="555">
        <f t="shared" si="1566"/>
        <v>34</v>
      </c>
      <c r="CG454" s="454" t="str">
        <f t="shared" si="1566"/>
        <v/>
      </c>
      <c r="CH454" s="454" t="str">
        <f t="shared" si="1566"/>
        <v/>
      </c>
      <c r="CI454" s="454" t="str">
        <f t="shared" si="1566"/>
        <v/>
      </c>
      <c r="CJ454" s="2">
        <f t="shared" ref="CJ454:CK454" si="1567">D529</f>
        <v>1</v>
      </c>
      <c r="CK454" s="529" t="str">
        <f t="shared" si="1567"/>
        <v/>
      </c>
      <c r="CL454" s="556" t="str">
        <f t="shared" si="209"/>
        <v/>
      </c>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row>
    <row r="455" outlineLevel="2">
      <c r="A455" s="452"/>
      <c r="D455" s="701">
        <f t="shared" si="510"/>
        <v>1</v>
      </c>
      <c r="E455" s="712" t="str">
        <f t="shared" si="501"/>
        <v/>
      </c>
      <c r="F455" s="703" t="str">
        <f t="shared" si="486"/>
        <v>189912</v>
      </c>
      <c r="G455" s="704" t="str">
        <f t="shared" si="487"/>
        <v/>
      </c>
      <c r="H455" s="690" t="str">
        <f t="shared" si="488"/>
        <v/>
      </c>
      <c r="I455" s="713" t="str">
        <f t="shared" si="489"/>
        <v/>
      </c>
      <c r="J455" s="714" t="str">
        <f t="shared" si="490"/>
        <v/>
      </c>
      <c r="K455" s="707">
        <f t="shared" ref="K455:N455" si="1568">if($F455="","",K$203/day(eomonth($E455,0)))</f>
        <v>0</v>
      </c>
      <c r="L455" s="707">
        <f t="shared" si="1568"/>
        <v>0</v>
      </c>
      <c r="M455" s="707">
        <f t="shared" si="1568"/>
        <v>0</v>
      </c>
      <c r="N455" s="707">
        <f t="shared" si="1568"/>
        <v>0</v>
      </c>
      <c r="O455" s="715">
        <f t="shared" si="623"/>
        <v>110</v>
      </c>
      <c r="P455" s="710">
        <f t="shared" si="624"/>
        <v>55</v>
      </c>
      <c r="Q455" s="710">
        <f t="shared" si="625"/>
        <v>55</v>
      </c>
      <c r="R455" s="710">
        <f t="shared" ref="R455:U455" si="1569">if(D455="","", if(R$275&gt;$E455,"",if(R$276&lt;$E455,"", if($D455=0,0, if($D455&lt;=$N$277,R$277,if($D455&lt;=$N$278,R$278,R$279))*if($O$267=$R$267,$S$267, $G455)))))</f>
        <v>55</v>
      </c>
      <c r="S455" s="711" t="str">
        <f t="shared" si="1569"/>
        <v/>
      </c>
      <c r="T455" s="710">
        <f t="shared" si="1569"/>
        <v>55</v>
      </c>
      <c r="U455" s="711" t="str">
        <f t="shared" si="1569"/>
        <v/>
      </c>
      <c r="W455" s="710">
        <f t="shared" si="627"/>
        <v>68</v>
      </c>
      <c r="X455" s="710">
        <f t="shared" ref="X455:AC455" si="1570">if(D455="","", if(P$275&gt;$E455,"",if(P$276&lt;$E455,"", if($D455=0,0, if($D455&lt;=$N$277,P$277,if($D455&lt;=$N$278,P$278,P$279))*if($O$267=$R$267,$V$267, $H455)))))</f>
        <v>34</v>
      </c>
      <c r="Y455" s="680" t="str">
        <f t="shared" si="1570"/>
        <v/>
      </c>
      <c r="Z455" s="710">
        <f t="shared" si="1570"/>
        <v>34</v>
      </c>
      <c r="AA455" s="680" t="str">
        <f t="shared" si="1570"/>
        <v/>
      </c>
      <c r="AB455" s="680" t="str">
        <f t="shared" si="1570"/>
        <v/>
      </c>
      <c r="AC455" s="680" t="str">
        <f t="shared" si="1570"/>
        <v/>
      </c>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49"/>
      <c r="BP455" s="446" t="s">
        <v>2</v>
      </c>
      <c r="BQ455" s="451"/>
      <c r="BR455" s="4"/>
      <c r="BS455" s="472" t="str">
        <f t="shared" ref="BS455:BT455" si="1571">I530</f>
        <v/>
      </c>
      <c r="BT455" s="454" t="str">
        <f t="shared" si="1571"/>
        <v/>
      </c>
      <c r="BU455" s="555">
        <f t="shared" ref="BU455:CI455" si="1572">O530</f>
        <v>110</v>
      </c>
      <c r="BV455" s="555">
        <f t="shared" si="1572"/>
        <v>55</v>
      </c>
      <c r="BW455" s="555">
        <f t="shared" si="1572"/>
        <v>55</v>
      </c>
      <c r="BX455" s="555">
        <f t="shared" si="1572"/>
        <v>55</v>
      </c>
      <c r="BY455" s="454" t="str">
        <f t="shared" si="1572"/>
        <v/>
      </c>
      <c r="BZ455" s="555">
        <f t="shared" si="1572"/>
        <v>55</v>
      </c>
      <c r="CA455" s="454" t="str">
        <f t="shared" si="1572"/>
        <v/>
      </c>
      <c r="CB455" s="454" t="str">
        <f t="shared" si="1572"/>
        <v/>
      </c>
      <c r="CC455" s="555">
        <f t="shared" si="1572"/>
        <v>68</v>
      </c>
      <c r="CD455" s="555">
        <f t="shared" si="1572"/>
        <v>34</v>
      </c>
      <c r="CE455" s="454" t="str">
        <f t="shared" si="1572"/>
        <v/>
      </c>
      <c r="CF455" s="555">
        <f t="shared" si="1572"/>
        <v>34</v>
      </c>
      <c r="CG455" s="454" t="str">
        <f t="shared" si="1572"/>
        <v/>
      </c>
      <c r="CH455" s="454" t="str">
        <f t="shared" si="1572"/>
        <v/>
      </c>
      <c r="CI455" s="454" t="str">
        <f t="shared" si="1572"/>
        <v/>
      </c>
      <c r="CJ455" s="2">
        <f t="shared" ref="CJ455:CK455" si="1573">D530</f>
        <v>1</v>
      </c>
      <c r="CK455" s="529" t="str">
        <f t="shared" si="1573"/>
        <v/>
      </c>
      <c r="CL455" s="556" t="str">
        <f t="shared" si="209"/>
        <v/>
      </c>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row>
    <row r="456" outlineLevel="2">
      <c r="A456" s="452"/>
      <c r="D456" s="701">
        <f t="shared" si="510"/>
        <v>1</v>
      </c>
      <c r="E456" s="712" t="str">
        <f t="shared" si="501"/>
        <v/>
      </c>
      <c r="F456" s="703" t="str">
        <f t="shared" si="486"/>
        <v>189912</v>
      </c>
      <c r="G456" s="704" t="str">
        <f t="shared" si="487"/>
        <v/>
      </c>
      <c r="H456" s="690" t="str">
        <f t="shared" si="488"/>
        <v/>
      </c>
      <c r="I456" s="713" t="str">
        <f t="shared" si="489"/>
        <v/>
      </c>
      <c r="J456" s="714" t="str">
        <f t="shared" si="490"/>
        <v/>
      </c>
      <c r="K456" s="707">
        <f t="shared" ref="K456:N456" si="1574">if($F456="","",K$203/day(eomonth($E456,0)))</f>
        <v>0</v>
      </c>
      <c r="L456" s="707">
        <f t="shared" si="1574"/>
        <v>0</v>
      </c>
      <c r="M456" s="707">
        <f t="shared" si="1574"/>
        <v>0</v>
      </c>
      <c r="N456" s="707">
        <f t="shared" si="1574"/>
        <v>0</v>
      </c>
      <c r="O456" s="715">
        <f t="shared" si="623"/>
        <v>110</v>
      </c>
      <c r="P456" s="710">
        <f t="shared" si="624"/>
        <v>55</v>
      </c>
      <c r="Q456" s="710">
        <f t="shared" si="625"/>
        <v>55</v>
      </c>
      <c r="R456" s="710">
        <f t="shared" ref="R456:U456" si="1575">if(D456="","", if(R$275&gt;$E456,"",if(R$276&lt;$E456,"", if($D456=0,0, if($D456&lt;=$N$277,R$277,if($D456&lt;=$N$278,R$278,R$279))*if($O$267=$R$267,$S$267, $G456)))))</f>
        <v>55</v>
      </c>
      <c r="S456" s="711" t="str">
        <f t="shared" si="1575"/>
        <v/>
      </c>
      <c r="T456" s="710">
        <f t="shared" si="1575"/>
        <v>55</v>
      </c>
      <c r="U456" s="711" t="str">
        <f t="shared" si="1575"/>
        <v/>
      </c>
      <c r="W456" s="710">
        <f t="shared" si="627"/>
        <v>68</v>
      </c>
      <c r="X456" s="710">
        <f t="shared" ref="X456:AC456" si="1576">if(D456="","", if(P$275&gt;$E456,"",if(P$276&lt;$E456,"", if($D456=0,0, if($D456&lt;=$N$277,P$277,if($D456&lt;=$N$278,P$278,P$279))*if($O$267=$R$267,$V$267, $H456)))))</f>
        <v>34</v>
      </c>
      <c r="Y456" s="680" t="str">
        <f t="shared" si="1576"/>
        <v/>
      </c>
      <c r="Z456" s="710">
        <f t="shared" si="1576"/>
        <v>34</v>
      </c>
      <c r="AA456" s="680" t="str">
        <f t="shared" si="1576"/>
        <v/>
      </c>
      <c r="AB456" s="680" t="str">
        <f t="shared" si="1576"/>
        <v/>
      </c>
      <c r="AC456" s="680" t="str">
        <f t="shared" si="1576"/>
        <v/>
      </c>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49"/>
      <c r="BP456" s="446" t="s">
        <v>2</v>
      </c>
      <c r="BQ456" s="451"/>
      <c r="BR456" s="4"/>
      <c r="BS456" s="472" t="str">
        <f t="shared" ref="BS456:BT456" si="1577">I531</f>
        <v/>
      </c>
      <c r="BT456" s="454" t="str">
        <f t="shared" si="1577"/>
        <v/>
      </c>
      <c r="BU456" s="555">
        <f t="shared" ref="BU456:CI456" si="1578">O531</f>
        <v>110</v>
      </c>
      <c r="BV456" s="555">
        <f t="shared" si="1578"/>
        <v>55</v>
      </c>
      <c r="BW456" s="555">
        <f t="shared" si="1578"/>
        <v>55</v>
      </c>
      <c r="BX456" s="555">
        <f t="shared" si="1578"/>
        <v>55</v>
      </c>
      <c r="BY456" s="454" t="str">
        <f t="shared" si="1578"/>
        <v/>
      </c>
      <c r="BZ456" s="555">
        <f t="shared" si="1578"/>
        <v>55</v>
      </c>
      <c r="CA456" s="454" t="str">
        <f t="shared" si="1578"/>
        <v/>
      </c>
      <c r="CB456" s="454" t="str">
        <f t="shared" si="1578"/>
        <v/>
      </c>
      <c r="CC456" s="555">
        <f t="shared" si="1578"/>
        <v>68</v>
      </c>
      <c r="CD456" s="555">
        <f t="shared" si="1578"/>
        <v>34</v>
      </c>
      <c r="CE456" s="454" t="str">
        <f t="shared" si="1578"/>
        <v/>
      </c>
      <c r="CF456" s="555">
        <f t="shared" si="1578"/>
        <v>34</v>
      </c>
      <c r="CG456" s="454" t="str">
        <f t="shared" si="1578"/>
        <v/>
      </c>
      <c r="CH456" s="454" t="str">
        <f t="shared" si="1578"/>
        <v/>
      </c>
      <c r="CI456" s="454" t="str">
        <f t="shared" si="1578"/>
        <v/>
      </c>
      <c r="CJ456" s="2">
        <f t="shared" ref="CJ456:CK456" si="1579">D531</f>
        <v>1</v>
      </c>
      <c r="CK456" s="529" t="str">
        <f t="shared" si="1579"/>
        <v/>
      </c>
      <c r="CL456" s="556" t="str">
        <f t="shared" si="209"/>
        <v/>
      </c>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row>
    <row r="457" outlineLevel="2">
      <c r="A457" s="452"/>
      <c r="D457" s="701">
        <f t="shared" si="510"/>
        <v>1</v>
      </c>
      <c r="E457" s="712" t="str">
        <f t="shared" si="501"/>
        <v/>
      </c>
      <c r="F457" s="703" t="str">
        <f t="shared" si="486"/>
        <v>189912</v>
      </c>
      <c r="G457" s="704" t="str">
        <f t="shared" si="487"/>
        <v/>
      </c>
      <c r="H457" s="690" t="str">
        <f t="shared" si="488"/>
        <v/>
      </c>
      <c r="I457" s="713" t="str">
        <f t="shared" si="489"/>
        <v/>
      </c>
      <c r="J457" s="714" t="str">
        <f t="shared" si="490"/>
        <v/>
      </c>
      <c r="K457" s="707">
        <f t="shared" ref="K457:N457" si="1580">if($F457="","",K$203/day(eomonth($E457,0)))</f>
        <v>0</v>
      </c>
      <c r="L457" s="707">
        <f t="shared" si="1580"/>
        <v>0</v>
      </c>
      <c r="M457" s="707">
        <f t="shared" si="1580"/>
        <v>0</v>
      </c>
      <c r="N457" s="707">
        <f t="shared" si="1580"/>
        <v>0</v>
      </c>
      <c r="O457" s="715">
        <f t="shared" si="623"/>
        <v>110</v>
      </c>
      <c r="P457" s="710">
        <f t="shared" si="624"/>
        <v>55</v>
      </c>
      <c r="Q457" s="710">
        <f t="shared" si="625"/>
        <v>55</v>
      </c>
      <c r="R457" s="710">
        <f t="shared" ref="R457:U457" si="1581">if(D457="","", if(R$275&gt;$E457,"",if(R$276&lt;$E457,"", if($D457=0,0, if($D457&lt;=$N$277,R$277,if($D457&lt;=$N$278,R$278,R$279))*if($O$267=$R$267,$S$267, $G457)))))</f>
        <v>55</v>
      </c>
      <c r="S457" s="711" t="str">
        <f t="shared" si="1581"/>
        <v/>
      </c>
      <c r="T457" s="710">
        <f t="shared" si="1581"/>
        <v>55</v>
      </c>
      <c r="U457" s="711" t="str">
        <f t="shared" si="1581"/>
        <v/>
      </c>
      <c r="W457" s="710">
        <f t="shared" si="627"/>
        <v>68</v>
      </c>
      <c r="X457" s="710">
        <f t="shared" ref="X457:AC457" si="1582">if(D457="","", if(P$275&gt;$E457,"",if(P$276&lt;$E457,"", if($D457=0,0, if($D457&lt;=$N$277,P$277,if($D457&lt;=$N$278,P$278,P$279))*if($O$267=$R$267,$V$267, $H457)))))</f>
        <v>34</v>
      </c>
      <c r="Y457" s="680" t="str">
        <f t="shared" si="1582"/>
        <v/>
      </c>
      <c r="Z457" s="710">
        <f t="shared" si="1582"/>
        <v>34</v>
      </c>
      <c r="AA457" s="680" t="str">
        <f t="shared" si="1582"/>
        <v/>
      </c>
      <c r="AB457" s="680" t="str">
        <f t="shared" si="1582"/>
        <v/>
      </c>
      <c r="AC457" s="680" t="str">
        <f t="shared" si="1582"/>
        <v/>
      </c>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49"/>
      <c r="BP457" s="446" t="s">
        <v>2</v>
      </c>
      <c r="BQ457" s="451"/>
      <c r="BR457" s="4"/>
      <c r="BS457" s="472" t="str">
        <f t="shared" ref="BS457:BT457" si="1583">I532</f>
        <v/>
      </c>
      <c r="BT457" s="454" t="str">
        <f t="shared" si="1583"/>
        <v/>
      </c>
      <c r="BU457" s="555">
        <f t="shared" ref="BU457:CI457" si="1584">O532</f>
        <v>110</v>
      </c>
      <c r="BV457" s="555">
        <f t="shared" si="1584"/>
        <v>55</v>
      </c>
      <c r="BW457" s="555">
        <f t="shared" si="1584"/>
        <v>55</v>
      </c>
      <c r="BX457" s="555">
        <f t="shared" si="1584"/>
        <v>55</v>
      </c>
      <c r="BY457" s="454" t="str">
        <f t="shared" si="1584"/>
        <v/>
      </c>
      <c r="BZ457" s="555">
        <f t="shared" si="1584"/>
        <v>55</v>
      </c>
      <c r="CA457" s="454" t="str">
        <f t="shared" si="1584"/>
        <v/>
      </c>
      <c r="CB457" s="454" t="str">
        <f t="shared" si="1584"/>
        <v/>
      </c>
      <c r="CC457" s="555">
        <f t="shared" si="1584"/>
        <v>68</v>
      </c>
      <c r="CD457" s="555">
        <f t="shared" si="1584"/>
        <v>34</v>
      </c>
      <c r="CE457" s="454" t="str">
        <f t="shared" si="1584"/>
        <v/>
      </c>
      <c r="CF457" s="555">
        <f t="shared" si="1584"/>
        <v>34</v>
      </c>
      <c r="CG457" s="454" t="str">
        <f t="shared" si="1584"/>
        <v/>
      </c>
      <c r="CH457" s="454" t="str">
        <f t="shared" si="1584"/>
        <v/>
      </c>
      <c r="CI457" s="454" t="str">
        <f t="shared" si="1584"/>
        <v/>
      </c>
      <c r="CJ457" s="2">
        <f t="shared" ref="CJ457:CK457" si="1585">D532</f>
        <v>1</v>
      </c>
      <c r="CK457" s="529" t="str">
        <f t="shared" si="1585"/>
        <v/>
      </c>
      <c r="CL457" s="556" t="str">
        <f t="shared" si="209"/>
        <v/>
      </c>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row>
    <row r="458" outlineLevel="2">
      <c r="A458" s="452"/>
      <c r="D458" s="701">
        <f t="shared" si="510"/>
        <v>1</v>
      </c>
      <c r="E458" s="712" t="str">
        <f t="shared" si="501"/>
        <v/>
      </c>
      <c r="F458" s="703" t="str">
        <f t="shared" si="486"/>
        <v>189912</v>
      </c>
      <c r="G458" s="704" t="str">
        <f t="shared" si="487"/>
        <v/>
      </c>
      <c r="H458" s="690" t="str">
        <f t="shared" si="488"/>
        <v/>
      </c>
      <c r="I458" s="713" t="str">
        <f t="shared" si="489"/>
        <v/>
      </c>
      <c r="J458" s="714" t="str">
        <f t="shared" si="490"/>
        <v/>
      </c>
      <c r="K458" s="707">
        <f t="shared" ref="K458:N458" si="1586">if($F458="","",K$203/day(eomonth($E458,0)))</f>
        <v>0</v>
      </c>
      <c r="L458" s="707">
        <f t="shared" si="1586"/>
        <v>0</v>
      </c>
      <c r="M458" s="707">
        <f t="shared" si="1586"/>
        <v>0</v>
      </c>
      <c r="N458" s="707">
        <f t="shared" si="1586"/>
        <v>0</v>
      </c>
      <c r="O458" s="715">
        <f t="shared" si="623"/>
        <v>110</v>
      </c>
      <c r="P458" s="710">
        <f t="shared" si="624"/>
        <v>55</v>
      </c>
      <c r="Q458" s="710">
        <f t="shared" si="625"/>
        <v>55</v>
      </c>
      <c r="R458" s="710">
        <f t="shared" ref="R458:U458" si="1587">if(D458="","", if(R$275&gt;$E458,"",if(R$276&lt;$E458,"", if($D458=0,0, if($D458&lt;=$N$277,R$277,if($D458&lt;=$N$278,R$278,R$279))*if($O$267=$R$267,$S$267, $G458)))))</f>
        <v>55</v>
      </c>
      <c r="S458" s="711" t="str">
        <f t="shared" si="1587"/>
        <v/>
      </c>
      <c r="T458" s="710">
        <f t="shared" si="1587"/>
        <v>55</v>
      </c>
      <c r="U458" s="711" t="str">
        <f t="shared" si="1587"/>
        <v/>
      </c>
      <c r="W458" s="710">
        <f t="shared" si="627"/>
        <v>68</v>
      </c>
      <c r="X458" s="710">
        <f t="shared" ref="X458:AC458" si="1588">if(D458="","", if(P$275&gt;$E458,"",if(P$276&lt;$E458,"", if($D458=0,0, if($D458&lt;=$N$277,P$277,if($D458&lt;=$N$278,P$278,P$279))*if($O$267=$R$267,$V$267, $H458)))))</f>
        <v>34</v>
      </c>
      <c r="Y458" s="680" t="str">
        <f t="shared" si="1588"/>
        <v/>
      </c>
      <c r="Z458" s="710">
        <f t="shared" si="1588"/>
        <v>34</v>
      </c>
      <c r="AA458" s="680" t="str">
        <f t="shared" si="1588"/>
        <v/>
      </c>
      <c r="AB458" s="680" t="str">
        <f t="shared" si="1588"/>
        <v/>
      </c>
      <c r="AC458" s="680" t="str">
        <f t="shared" si="1588"/>
        <v/>
      </c>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49"/>
      <c r="BP458" s="446" t="s">
        <v>2</v>
      </c>
      <c r="BQ458" s="451"/>
      <c r="BR458" s="4"/>
      <c r="BS458" s="472" t="str">
        <f t="shared" ref="BS458:BT458" si="1589">I533</f>
        <v/>
      </c>
      <c r="BT458" s="454" t="str">
        <f t="shared" si="1589"/>
        <v/>
      </c>
      <c r="BU458" s="555">
        <f t="shared" ref="BU458:CI458" si="1590">O533</f>
        <v>110</v>
      </c>
      <c r="BV458" s="555">
        <f t="shared" si="1590"/>
        <v>55</v>
      </c>
      <c r="BW458" s="555">
        <f t="shared" si="1590"/>
        <v>55</v>
      </c>
      <c r="BX458" s="555">
        <f t="shared" si="1590"/>
        <v>55</v>
      </c>
      <c r="BY458" s="454" t="str">
        <f t="shared" si="1590"/>
        <v/>
      </c>
      <c r="BZ458" s="555">
        <f t="shared" si="1590"/>
        <v>55</v>
      </c>
      <c r="CA458" s="454" t="str">
        <f t="shared" si="1590"/>
        <v/>
      </c>
      <c r="CB458" s="454" t="str">
        <f t="shared" si="1590"/>
        <v/>
      </c>
      <c r="CC458" s="555">
        <f t="shared" si="1590"/>
        <v>68</v>
      </c>
      <c r="CD458" s="555">
        <f t="shared" si="1590"/>
        <v>34</v>
      </c>
      <c r="CE458" s="454" t="str">
        <f t="shared" si="1590"/>
        <v/>
      </c>
      <c r="CF458" s="555">
        <f t="shared" si="1590"/>
        <v>34</v>
      </c>
      <c r="CG458" s="454" t="str">
        <f t="shared" si="1590"/>
        <v/>
      </c>
      <c r="CH458" s="454" t="str">
        <f t="shared" si="1590"/>
        <v/>
      </c>
      <c r="CI458" s="454" t="str">
        <f t="shared" si="1590"/>
        <v/>
      </c>
      <c r="CJ458" s="2">
        <f t="shared" ref="CJ458:CK458" si="1591">D533</f>
        <v>1</v>
      </c>
      <c r="CK458" s="529" t="str">
        <f t="shared" si="1591"/>
        <v/>
      </c>
      <c r="CL458" s="556" t="str">
        <f t="shared" si="209"/>
        <v/>
      </c>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row>
    <row r="459" outlineLevel="2">
      <c r="A459" s="452"/>
      <c r="D459" s="701">
        <f t="shared" si="510"/>
        <v>1</v>
      </c>
      <c r="E459" s="712" t="str">
        <f t="shared" si="501"/>
        <v/>
      </c>
      <c r="F459" s="703" t="str">
        <f t="shared" si="486"/>
        <v>189912</v>
      </c>
      <c r="G459" s="704" t="str">
        <f t="shared" si="487"/>
        <v/>
      </c>
      <c r="H459" s="690" t="str">
        <f t="shared" si="488"/>
        <v/>
      </c>
      <c r="I459" s="713" t="str">
        <f t="shared" si="489"/>
        <v/>
      </c>
      <c r="J459" s="714" t="str">
        <f t="shared" si="490"/>
        <v/>
      </c>
      <c r="K459" s="707">
        <f t="shared" ref="K459:N459" si="1592">if($F459="","",K$203/day(eomonth($E459,0)))</f>
        <v>0</v>
      </c>
      <c r="L459" s="707">
        <f t="shared" si="1592"/>
        <v>0</v>
      </c>
      <c r="M459" s="707">
        <f t="shared" si="1592"/>
        <v>0</v>
      </c>
      <c r="N459" s="707">
        <f t="shared" si="1592"/>
        <v>0</v>
      </c>
      <c r="O459" s="715">
        <f t="shared" si="623"/>
        <v>110</v>
      </c>
      <c r="P459" s="710">
        <f t="shared" si="624"/>
        <v>55</v>
      </c>
      <c r="Q459" s="710">
        <f t="shared" si="625"/>
        <v>55</v>
      </c>
      <c r="R459" s="710">
        <f t="shared" ref="R459:U459" si="1593">if(D459="","", if(R$275&gt;$E459,"",if(R$276&lt;$E459,"", if($D459=0,0, if($D459&lt;=$N$277,R$277,if($D459&lt;=$N$278,R$278,R$279))*if($O$267=$R$267,$S$267, $G459)))))</f>
        <v>55</v>
      </c>
      <c r="S459" s="711" t="str">
        <f t="shared" si="1593"/>
        <v/>
      </c>
      <c r="T459" s="710">
        <f t="shared" si="1593"/>
        <v>55</v>
      </c>
      <c r="U459" s="711" t="str">
        <f t="shared" si="1593"/>
        <v/>
      </c>
      <c r="W459" s="710">
        <f t="shared" si="627"/>
        <v>68</v>
      </c>
      <c r="X459" s="710">
        <f t="shared" ref="X459:AC459" si="1594">if(D459="","", if(P$275&gt;$E459,"",if(P$276&lt;$E459,"", if($D459=0,0, if($D459&lt;=$N$277,P$277,if($D459&lt;=$N$278,P$278,P$279))*if($O$267=$R$267,$V$267, $H459)))))</f>
        <v>34</v>
      </c>
      <c r="Y459" s="680" t="str">
        <f t="shared" si="1594"/>
        <v/>
      </c>
      <c r="Z459" s="710">
        <f t="shared" si="1594"/>
        <v>34</v>
      </c>
      <c r="AA459" s="680" t="str">
        <f t="shared" si="1594"/>
        <v/>
      </c>
      <c r="AB459" s="680" t="str">
        <f t="shared" si="1594"/>
        <v/>
      </c>
      <c r="AC459" s="680" t="str">
        <f t="shared" si="1594"/>
        <v/>
      </c>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49"/>
      <c r="BP459" s="446" t="s">
        <v>2</v>
      </c>
      <c r="BQ459" s="451"/>
      <c r="BR459" s="4"/>
      <c r="BS459" s="472" t="str">
        <f t="shared" ref="BS459:BT459" si="1595">I534</f>
        <v/>
      </c>
      <c r="BT459" s="454" t="str">
        <f t="shared" si="1595"/>
        <v/>
      </c>
      <c r="BU459" s="555">
        <f t="shared" ref="BU459:CI459" si="1596">O534</f>
        <v>110</v>
      </c>
      <c r="BV459" s="555">
        <f t="shared" si="1596"/>
        <v>55</v>
      </c>
      <c r="BW459" s="555">
        <f t="shared" si="1596"/>
        <v>55</v>
      </c>
      <c r="BX459" s="555">
        <f t="shared" si="1596"/>
        <v>55</v>
      </c>
      <c r="BY459" s="454" t="str">
        <f t="shared" si="1596"/>
        <v/>
      </c>
      <c r="BZ459" s="555">
        <f t="shared" si="1596"/>
        <v>55</v>
      </c>
      <c r="CA459" s="454" t="str">
        <f t="shared" si="1596"/>
        <v/>
      </c>
      <c r="CB459" s="454" t="str">
        <f t="shared" si="1596"/>
        <v/>
      </c>
      <c r="CC459" s="555">
        <f t="shared" si="1596"/>
        <v>68</v>
      </c>
      <c r="CD459" s="555">
        <f t="shared" si="1596"/>
        <v>34</v>
      </c>
      <c r="CE459" s="454" t="str">
        <f t="shared" si="1596"/>
        <v/>
      </c>
      <c r="CF459" s="555">
        <f t="shared" si="1596"/>
        <v>34</v>
      </c>
      <c r="CG459" s="454" t="str">
        <f t="shared" si="1596"/>
        <v/>
      </c>
      <c r="CH459" s="454" t="str">
        <f t="shared" si="1596"/>
        <v/>
      </c>
      <c r="CI459" s="454" t="str">
        <f t="shared" si="1596"/>
        <v/>
      </c>
      <c r="CJ459" s="2">
        <f t="shared" ref="CJ459:CK459" si="1597">D534</f>
        <v>1</v>
      </c>
      <c r="CK459" s="529" t="str">
        <f t="shared" si="1597"/>
        <v/>
      </c>
      <c r="CL459" s="556" t="str">
        <f t="shared" si="209"/>
        <v/>
      </c>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row>
    <row r="460" outlineLevel="2">
      <c r="A460" s="452"/>
      <c r="D460" s="701">
        <f t="shared" si="510"/>
        <v>1</v>
      </c>
      <c r="E460" s="712" t="str">
        <f t="shared" si="501"/>
        <v/>
      </c>
      <c r="F460" s="703" t="str">
        <f t="shared" si="486"/>
        <v>189912</v>
      </c>
      <c r="G460" s="704" t="str">
        <f t="shared" si="487"/>
        <v/>
      </c>
      <c r="H460" s="690" t="str">
        <f t="shared" si="488"/>
        <v/>
      </c>
      <c r="I460" s="713" t="str">
        <f t="shared" si="489"/>
        <v/>
      </c>
      <c r="J460" s="714" t="str">
        <f t="shared" si="490"/>
        <v/>
      </c>
      <c r="K460" s="707">
        <f t="shared" ref="K460:N460" si="1598">if($F460="","",K$203/day(eomonth($E460,0)))</f>
        <v>0</v>
      </c>
      <c r="L460" s="707">
        <f t="shared" si="1598"/>
        <v>0</v>
      </c>
      <c r="M460" s="707">
        <f t="shared" si="1598"/>
        <v>0</v>
      </c>
      <c r="N460" s="707">
        <f t="shared" si="1598"/>
        <v>0</v>
      </c>
      <c r="O460" s="715">
        <f t="shared" si="623"/>
        <v>110</v>
      </c>
      <c r="P460" s="710">
        <f t="shared" si="624"/>
        <v>55</v>
      </c>
      <c r="Q460" s="710">
        <f t="shared" si="625"/>
        <v>55</v>
      </c>
      <c r="R460" s="710">
        <f t="shared" ref="R460:U460" si="1599">if(D460="","", if(R$275&gt;$E460,"",if(R$276&lt;$E460,"", if($D460=0,0, if($D460&lt;=$N$277,R$277,if($D460&lt;=$N$278,R$278,R$279))*if($O$267=$R$267,$S$267, $G460)))))</f>
        <v>55</v>
      </c>
      <c r="S460" s="711" t="str">
        <f t="shared" si="1599"/>
        <v/>
      </c>
      <c r="T460" s="710">
        <f t="shared" si="1599"/>
        <v>55</v>
      </c>
      <c r="U460" s="711" t="str">
        <f t="shared" si="1599"/>
        <v/>
      </c>
      <c r="W460" s="710">
        <f t="shared" si="627"/>
        <v>68</v>
      </c>
      <c r="X460" s="710">
        <f t="shared" ref="X460:AC460" si="1600">if(D460="","", if(P$275&gt;$E460,"",if(P$276&lt;$E460,"", if($D460=0,0, if($D460&lt;=$N$277,P$277,if($D460&lt;=$N$278,P$278,P$279))*if($O$267=$R$267,$V$267, $H460)))))</f>
        <v>34</v>
      </c>
      <c r="Y460" s="680" t="str">
        <f t="shared" si="1600"/>
        <v/>
      </c>
      <c r="Z460" s="710">
        <f t="shared" si="1600"/>
        <v>34</v>
      </c>
      <c r="AA460" s="680" t="str">
        <f t="shared" si="1600"/>
        <v/>
      </c>
      <c r="AB460" s="680" t="str">
        <f t="shared" si="1600"/>
        <v/>
      </c>
      <c r="AC460" s="680" t="str">
        <f t="shared" si="1600"/>
        <v/>
      </c>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49"/>
      <c r="BP460" s="446" t="s">
        <v>2</v>
      </c>
      <c r="BQ460" s="451"/>
      <c r="BR460" s="4"/>
      <c r="BS460" s="472" t="str">
        <f t="shared" ref="BS460:BT460" si="1601">I535</f>
        <v/>
      </c>
      <c r="BT460" s="454" t="str">
        <f t="shared" si="1601"/>
        <v/>
      </c>
      <c r="BU460" s="555">
        <f t="shared" ref="BU460:CI460" si="1602">O535</f>
        <v>110</v>
      </c>
      <c r="BV460" s="555">
        <f t="shared" si="1602"/>
        <v>55</v>
      </c>
      <c r="BW460" s="555">
        <f t="shared" si="1602"/>
        <v>55</v>
      </c>
      <c r="BX460" s="555">
        <f t="shared" si="1602"/>
        <v>55</v>
      </c>
      <c r="BY460" s="454" t="str">
        <f t="shared" si="1602"/>
        <v/>
      </c>
      <c r="BZ460" s="555">
        <f t="shared" si="1602"/>
        <v>55</v>
      </c>
      <c r="CA460" s="454" t="str">
        <f t="shared" si="1602"/>
        <v/>
      </c>
      <c r="CB460" s="454" t="str">
        <f t="shared" si="1602"/>
        <v/>
      </c>
      <c r="CC460" s="555">
        <f t="shared" si="1602"/>
        <v>68</v>
      </c>
      <c r="CD460" s="555">
        <f t="shared" si="1602"/>
        <v>34</v>
      </c>
      <c r="CE460" s="454" t="str">
        <f t="shared" si="1602"/>
        <v/>
      </c>
      <c r="CF460" s="555">
        <f t="shared" si="1602"/>
        <v>34</v>
      </c>
      <c r="CG460" s="454" t="str">
        <f t="shared" si="1602"/>
        <v/>
      </c>
      <c r="CH460" s="454" t="str">
        <f t="shared" si="1602"/>
        <v/>
      </c>
      <c r="CI460" s="454" t="str">
        <f t="shared" si="1602"/>
        <v/>
      </c>
      <c r="CJ460" s="2">
        <f t="shared" ref="CJ460:CK460" si="1603">D535</f>
        <v>1</v>
      </c>
      <c r="CK460" s="529" t="str">
        <f t="shared" si="1603"/>
        <v/>
      </c>
      <c r="CL460" s="556" t="str">
        <f t="shared" si="209"/>
        <v/>
      </c>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row>
    <row r="461" outlineLevel="2">
      <c r="A461" s="452"/>
      <c r="D461" s="701">
        <f t="shared" si="510"/>
        <v>1</v>
      </c>
      <c r="E461" s="712" t="str">
        <f t="shared" si="501"/>
        <v/>
      </c>
      <c r="F461" s="703" t="str">
        <f t="shared" si="486"/>
        <v>189912</v>
      </c>
      <c r="G461" s="704" t="str">
        <f t="shared" si="487"/>
        <v/>
      </c>
      <c r="H461" s="690" t="str">
        <f t="shared" si="488"/>
        <v/>
      </c>
      <c r="I461" s="713" t="str">
        <f t="shared" si="489"/>
        <v/>
      </c>
      <c r="J461" s="714" t="str">
        <f t="shared" si="490"/>
        <v/>
      </c>
      <c r="K461" s="707">
        <f t="shared" ref="K461:N461" si="1604">if($F461="","",K$203/day(eomonth($E461,0)))</f>
        <v>0</v>
      </c>
      <c r="L461" s="707">
        <f t="shared" si="1604"/>
        <v>0</v>
      </c>
      <c r="M461" s="707">
        <f t="shared" si="1604"/>
        <v>0</v>
      </c>
      <c r="N461" s="707">
        <f t="shared" si="1604"/>
        <v>0</v>
      </c>
      <c r="O461" s="715">
        <f t="shared" si="623"/>
        <v>110</v>
      </c>
      <c r="P461" s="710">
        <f t="shared" si="624"/>
        <v>55</v>
      </c>
      <c r="Q461" s="710">
        <f t="shared" si="625"/>
        <v>55</v>
      </c>
      <c r="R461" s="710">
        <f t="shared" ref="R461:U461" si="1605">if(D461="","", if(R$275&gt;$E461,"",if(R$276&lt;$E461,"", if($D461=0,0, if($D461&lt;=$N$277,R$277,if($D461&lt;=$N$278,R$278,R$279))*if($O$267=$R$267,$S$267, $G461)))))</f>
        <v>55</v>
      </c>
      <c r="S461" s="711" t="str">
        <f t="shared" si="1605"/>
        <v/>
      </c>
      <c r="T461" s="710">
        <f t="shared" si="1605"/>
        <v>55</v>
      </c>
      <c r="U461" s="711" t="str">
        <f t="shared" si="1605"/>
        <v/>
      </c>
      <c r="W461" s="710">
        <f t="shared" si="627"/>
        <v>68</v>
      </c>
      <c r="X461" s="710">
        <f t="shared" ref="X461:AC461" si="1606">if(D461="","", if(P$275&gt;$E461,"",if(P$276&lt;$E461,"", if($D461=0,0, if($D461&lt;=$N$277,P$277,if($D461&lt;=$N$278,P$278,P$279))*if($O$267=$R$267,$V$267, $H461)))))</f>
        <v>34</v>
      </c>
      <c r="Y461" s="680" t="str">
        <f t="shared" si="1606"/>
        <v/>
      </c>
      <c r="Z461" s="710">
        <f t="shared" si="1606"/>
        <v>34</v>
      </c>
      <c r="AA461" s="680" t="str">
        <f t="shared" si="1606"/>
        <v/>
      </c>
      <c r="AB461" s="680" t="str">
        <f t="shared" si="1606"/>
        <v/>
      </c>
      <c r="AC461" s="680" t="str">
        <f t="shared" si="1606"/>
        <v/>
      </c>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49"/>
      <c r="BP461" s="446" t="s">
        <v>2</v>
      </c>
      <c r="BQ461" s="451"/>
      <c r="BR461" s="4"/>
      <c r="BS461" s="472" t="str">
        <f t="shared" ref="BS461:BT461" si="1607">I536</f>
        <v/>
      </c>
      <c r="BT461" s="454" t="str">
        <f t="shared" si="1607"/>
        <v/>
      </c>
      <c r="BU461" s="555">
        <f t="shared" ref="BU461:CI461" si="1608">O536</f>
        <v>110</v>
      </c>
      <c r="BV461" s="555">
        <f t="shared" si="1608"/>
        <v>55</v>
      </c>
      <c r="BW461" s="555">
        <f t="shared" si="1608"/>
        <v>55</v>
      </c>
      <c r="BX461" s="555">
        <f t="shared" si="1608"/>
        <v>55</v>
      </c>
      <c r="BY461" s="454" t="str">
        <f t="shared" si="1608"/>
        <v/>
      </c>
      <c r="BZ461" s="555">
        <f t="shared" si="1608"/>
        <v>55</v>
      </c>
      <c r="CA461" s="454" t="str">
        <f t="shared" si="1608"/>
        <v/>
      </c>
      <c r="CB461" s="454" t="str">
        <f t="shared" si="1608"/>
        <v/>
      </c>
      <c r="CC461" s="555">
        <f t="shared" si="1608"/>
        <v>68</v>
      </c>
      <c r="CD461" s="555">
        <f t="shared" si="1608"/>
        <v>34</v>
      </c>
      <c r="CE461" s="454" t="str">
        <f t="shared" si="1608"/>
        <v/>
      </c>
      <c r="CF461" s="555">
        <f t="shared" si="1608"/>
        <v>34</v>
      </c>
      <c r="CG461" s="454" t="str">
        <f t="shared" si="1608"/>
        <v/>
      </c>
      <c r="CH461" s="454" t="str">
        <f t="shared" si="1608"/>
        <v/>
      </c>
      <c r="CI461" s="454" t="str">
        <f t="shared" si="1608"/>
        <v/>
      </c>
      <c r="CJ461" s="2">
        <f t="shared" ref="CJ461:CK461" si="1609">D536</f>
        <v>1</v>
      </c>
      <c r="CK461" s="529" t="str">
        <f t="shared" si="1609"/>
        <v/>
      </c>
      <c r="CL461" s="556" t="str">
        <f t="shared" si="209"/>
        <v/>
      </c>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row>
    <row r="462" outlineLevel="2">
      <c r="A462" s="452"/>
      <c r="D462" s="701">
        <f t="shared" si="510"/>
        <v>1</v>
      </c>
      <c r="E462" s="712" t="str">
        <f t="shared" si="501"/>
        <v/>
      </c>
      <c r="F462" s="703" t="str">
        <f t="shared" si="486"/>
        <v>189912</v>
      </c>
      <c r="G462" s="704" t="str">
        <f t="shared" si="487"/>
        <v/>
      </c>
      <c r="H462" s="690" t="str">
        <f t="shared" si="488"/>
        <v/>
      </c>
      <c r="I462" s="713" t="str">
        <f t="shared" si="489"/>
        <v/>
      </c>
      <c r="J462" s="714" t="str">
        <f t="shared" si="490"/>
        <v/>
      </c>
      <c r="K462" s="707">
        <f t="shared" ref="K462:N462" si="1610">if($F462="","",K$203/day(eomonth($E462,0)))</f>
        <v>0</v>
      </c>
      <c r="L462" s="707">
        <f t="shared" si="1610"/>
        <v>0</v>
      </c>
      <c r="M462" s="707">
        <f t="shared" si="1610"/>
        <v>0</v>
      </c>
      <c r="N462" s="707">
        <f t="shared" si="1610"/>
        <v>0</v>
      </c>
      <c r="O462" s="715">
        <f t="shared" si="623"/>
        <v>110</v>
      </c>
      <c r="P462" s="710">
        <f t="shared" si="624"/>
        <v>55</v>
      </c>
      <c r="Q462" s="710">
        <f t="shared" si="625"/>
        <v>55</v>
      </c>
      <c r="R462" s="710">
        <f t="shared" ref="R462:U462" si="1611">if(D462="","", if(R$275&gt;$E462,"",if(R$276&lt;$E462,"", if($D462=0,0, if($D462&lt;=$N$277,R$277,if($D462&lt;=$N$278,R$278,R$279))*if($O$267=$R$267,$S$267, $G462)))))</f>
        <v>55</v>
      </c>
      <c r="S462" s="711" t="str">
        <f t="shared" si="1611"/>
        <v/>
      </c>
      <c r="T462" s="710">
        <f t="shared" si="1611"/>
        <v>55</v>
      </c>
      <c r="U462" s="711" t="str">
        <f t="shared" si="1611"/>
        <v/>
      </c>
      <c r="W462" s="710">
        <f t="shared" si="627"/>
        <v>68</v>
      </c>
      <c r="X462" s="710">
        <f t="shared" ref="X462:AC462" si="1612">if(D462="","", if(P$275&gt;$E462,"",if(P$276&lt;$E462,"", if($D462=0,0, if($D462&lt;=$N$277,P$277,if($D462&lt;=$N$278,P$278,P$279))*if($O$267=$R$267,$V$267, $H462)))))</f>
        <v>34</v>
      </c>
      <c r="Y462" s="680" t="str">
        <f t="shared" si="1612"/>
        <v/>
      </c>
      <c r="Z462" s="710">
        <f t="shared" si="1612"/>
        <v>34</v>
      </c>
      <c r="AA462" s="680" t="str">
        <f t="shared" si="1612"/>
        <v/>
      </c>
      <c r="AB462" s="680" t="str">
        <f t="shared" si="1612"/>
        <v/>
      </c>
      <c r="AC462" s="680" t="str">
        <f t="shared" si="1612"/>
        <v/>
      </c>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49"/>
      <c r="BP462" s="446" t="s">
        <v>2</v>
      </c>
      <c r="BQ462" s="451"/>
      <c r="BR462" s="4"/>
      <c r="BS462" s="472" t="str">
        <f t="shared" ref="BS462:BT462" si="1613">I537</f>
        <v/>
      </c>
      <c r="BT462" s="454" t="str">
        <f t="shared" si="1613"/>
        <v/>
      </c>
      <c r="BU462" s="555">
        <f t="shared" ref="BU462:CI462" si="1614">O537</f>
        <v>110</v>
      </c>
      <c r="BV462" s="555">
        <f t="shared" si="1614"/>
        <v>55</v>
      </c>
      <c r="BW462" s="555">
        <f t="shared" si="1614"/>
        <v>55</v>
      </c>
      <c r="BX462" s="555">
        <f t="shared" si="1614"/>
        <v>55</v>
      </c>
      <c r="BY462" s="454" t="str">
        <f t="shared" si="1614"/>
        <v/>
      </c>
      <c r="BZ462" s="555">
        <f t="shared" si="1614"/>
        <v>55</v>
      </c>
      <c r="CA462" s="454" t="str">
        <f t="shared" si="1614"/>
        <v/>
      </c>
      <c r="CB462" s="454" t="str">
        <f t="shared" si="1614"/>
        <v/>
      </c>
      <c r="CC462" s="555">
        <f t="shared" si="1614"/>
        <v>68</v>
      </c>
      <c r="CD462" s="555">
        <f t="shared" si="1614"/>
        <v>34</v>
      </c>
      <c r="CE462" s="454" t="str">
        <f t="shared" si="1614"/>
        <v/>
      </c>
      <c r="CF462" s="555">
        <f t="shared" si="1614"/>
        <v>34</v>
      </c>
      <c r="CG462" s="454" t="str">
        <f t="shared" si="1614"/>
        <v/>
      </c>
      <c r="CH462" s="454" t="str">
        <f t="shared" si="1614"/>
        <v/>
      </c>
      <c r="CI462" s="454" t="str">
        <f t="shared" si="1614"/>
        <v/>
      </c>
      <c r="CJ462" s="2">
        <f t="shared" ref="CJ462:CK462" si="1615">D537</f>
        <v>1</v>
      </c>
      <c r="CK462" s="529" t="str">
        <f t="shared" si="1615"/>
        <v/>
      </c>
      <c r="CL462" s="556" t="str">
        <f t="shared" si="209"/>
        <v/>
      </c>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row>
    <row r="463" outlineLevel="2">
      <c r="A463" s="452"/>
      <c r="D463" s="701">
        <f t="shared" si="510"/>
        <v>1</v>
      </c>
      <c r="E463" s="712" t="str">
        <f t="shared" si="501"/>
        <v/>
      </c>
      <c r="F463" s="703" t="str">
        <f t="shared" si="486"/>
        <v>189912</v>
      </c>
      <c r="G463" s="704" t="str">
        <f t="shared" si="487"/>
        <v/>
      </c>
      <c r="H463" s="690" t="str">
        <f t="shared" si="488"/>
        <v/>
      </c>
      <c r="I463" s="713" t="str">
        <f t="shared" si="489"/>
        <v/>
      </c>
      <c r="J463" s="714" t="str">
        <f t="shared" si="490"/>
        <v/>
      </c>
      <c r="K463" s="707">
        <f t="shared" ref="K463:N463" si="1616">if($F463="","",K$203/day(eomonth($E463,0)))</f>
        <v>0</v>
      </c>
      <c r="L463" s="707">
        <f t="shared" si="1616"/>
        <v>0</v>
      </c>
      <c r="M463" s="707">
        <f t="shared" si="1616"/>
        <v>0</v>
      </c>
      <c r="N463" s="707">
        <f t="shared" si="1616"/>
        <v>0</v>
      </c>
      <c r="O463" s="715">
        <f t="shared" si="623"/>
        <v>110</v>
      </c>
      <c r="P463" s="710">
        <f t="shared" si="624"/>
        <v>55</v>
      </c>
      <c r="Q463" s="710">
        <f t="shared" si="625"/>
        <v>55</v>
      </c>
      <c r="R463" s="710">
        <f t="shared" ref="R463:U463" si="1617">if(D463="","", if(R$275&gt;$E463,"",if(R$276&lt;$E463,"", if($D463=0,0, if($D463&lt;=$N$277,R$277,if($D463&lt;=$N$278,R$278,R$279))*if($O$267=$R$267,$S$267, $G463)))))</f>
        <v>55</v>
      </c>
      <c r="S463" s="711" t="str">
        <f t="shared" si="1617"/>
        <v/>
      </c>
      <c r="T463" s="710">
        <f t="shared" si="1617"/>
        <v>55</v>
      </c>
      <c r="U463" s="711" t="str">
        <f t="shared" si="1617"/>
        <v/>
      </c>
      <c r="W463" s="710">
        <f t="shared" si="627"/>
        <v>68</v>
      </c>
      <c r="X463" s="710">
        <f t="shared" ref="X463:AC463" si="1618">if(D463="","", if(P$275&gt;$E463,"",if(P$276&lt;$E463,"", if($D463=0,0, if($D463&lt;=$N$277,P$277,if($D463&lt;=$N$278,P$278,P$279))*if($O$267=$R$267,$V$267, $H463)))))</f>
        <v>34</v>
      </c>
      <c r="Y463" s="680" t="str">
        <f t="shared" si="1618"/>
        <v/>
      </c>
      <c r="Z463" s="710">
        <f t="shared" si="1618"/>
        <v>34</v>
      </c>
      <c r="AA463" s="680" t="str">
        <f t="shared" si="1618"/>
        <v/>
      </c>
      <c r="AB463" s="680" t="str">
        <f t="shared" si="1618"/>
        <v/>
      </c>
      <c r="AC463" s="680" t="str">
        <f t="shared" si="1618"/>
        <v/>
      </c>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49"/>
      <c r="BP463" s="446" t="s">
        <v>2</v>
      </c>
      <c r="BQ463" s="451"/>
      <c r="BR463" s="4"/>
      <c r="BS463" s="472" t="str">
        <f t="shared" ref="BS463:BT463" si="1619">I538</f>
        <v/>
      </c>
      <c r="BT463" s="454" t="str">
        <f t="shared" si="1619"/>
        <v/>
      </c>
      <c r="BU463" s="555">
        <f t="shared" ref="BU463:CI463" si="1620">O538</f>
        <v>110</v>
      </c>
      <c r="BV463" s="555">
        <f t="shared" si="1620"/>
        <v>55</v>
      </c>
      <c r="BW463" s="555">
        <f t="shared" si="1620"/>
        <v>55</v>
      </c>
      <c r="BX463" s="555">
        <f t="shared" si="1620"/>
        <v>55</v>
      </c>
      <c r="BY463" s="454" t="str">
        <f t="shared" si="1620"/>
        <v/>
      </c>
      <c r="BZ463" s="555">
        <f t="shared" si="1620"/>
        <v>55</v>
      </c>
      <c r="CA463" s="454" t="str">
        <f t="shared" si="1620"/>
        <v/>
      </c>
      <c r="CB463" s="454" t="str">
        <f t="shared" si="1620"/>
        <v/>
      </c>
      <c r="CC463" s="555">
        <f t="shared" si="1620"/>
        <v>68</v>
      </c>
      <c r="CD463" s="555">
        <f t="shared" si="1620"/>
        <v>34</v>
      </c>
      <c r="CE463" s="454" t="str">
        <f t="shared" si="1620"/>
        <v/>
      </c>
      <c r="CF463" s="555">
        <f t="shared" si="1620"/>
        <v>34</v>
      </c>
      <c r="CG463" s="454" t="str">
        <f t="shared" si="1620"/>
        <v/>
      </c>
      <c r="CH463" s="454" t="str">
        <f t="shared" si="1620"/>
        <v/>
      </c>
      <c r="CI463" s="454" t="str">
        <f t="shared" si="1620"/>
        <v/>
      </c>
      <c r="CJ463" s="2">
        <f t="shared" ref="CJ463:CK463" si="1621">D538</f>
        <v>1</v>
      </c>
      <c r="CK463" s="529" t="str">
        <f t="shared" si="1621"/>
        <v/>
      </c>
      <c r="CL463" s="556" t="str">
        <f t="shared" si="209"/>
        <v/>
      </c>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row>
    <row r="464" outlineLevel="2">
      <c r="A464" s="452"/>
      <c r="D464" s="701">
        <f t="shared" si="510"/>
        <v>1</v>
      </c>
      <c r="E464" s="712" t="str">
        <f t="shared" si="501"/>
        <v/>
      </c>
      <c r="F464" s="703" t="str">
        <f t="shared" si="486"/>
        <v>189912</v>
      </c>
      <c r="G464" s="704" t="str">
        <f t="shared" si="487"/>
        <v/>
      </c>
      <c r="H464" s="690" t="str">
        <f t="shared" si="488"/>
        <v/>
      </c>
      <c r="I464" s="713" t="str">
        <f t="shared" si="489"/>
        <v/>
      </c>
      <c r="J464" s="714" t="str">
        <f t="shared" si="490"/>
        <v/>
      </c>
      <c r="K464" s="707">
        <f t="shared" ref="K464:N464" si="1622">if($F464="","",K$203/day(eomonth($E464,0)))</f>
        <v>0</v>
      </c>
      <c r="L464" s="707">
        <f t="shared" si="1622"/>
        <v>0</v>
      </c>
      <c r="M464" s="707">
        <f t="shared" si="1622"/>
        <v>0</v>
      </c>
      <c r="N464" s="707">
        <f t="shared" si="1622"/>
        <v>0</v>
      </c>
      <c r="O464" s="715">
        <f t="shared" si="623"/>
        <v>110</v>
      </c>
      <c r="P464" s="710">
        <f t="shared" si="624"/>
        <v>55</v>
      </c>
      <c r="Q464" s="710">
        <f t="shared" si="625"/>
        <v>55</v>
      </c>
      <c r="R464" s="710">
        <f t="shared" ref="R464:U464" si="1623">if(D464="","", if(R$275&gt;$E464,"",if(R$276&lt;$E464,"", if($D464=0,0, if($D464&lt;=$N$277,R$277,if($D464&lt;=$N$278,R$278,R$279))*if($O$267=$R$267,$S$267, $G464)))))</f>
        <v>55</v>
      </c>
      <c r="S464" s="711" t="str">
        <f t="shared" si="1623"/>
        <v/>
      </c>
      <c r="T464" s="710">
        <f t="shared" si="1623"/>
        <v>55</v>
      </c>
      <c r="U464" s="711" t="str">
        <f t="shared" si="1623"/>
        <v/>
      </c>
      <c r="W464" s="710">
        <f t="shared" si="627"/>
        <v>68</v>
      </c>
      <c r="X464" s="710">
        <f t="shared" ref="X464:AC464" si="1624">if(D464="","", if(P$275&gt;$E464,"",if(P$276&lt;$E464,"", if($D464=0,0, if($D464&lt;=$N$277,P$277,if($D464&lt;=$N$278,P$278,P$279))*if($O$267=$R$267,$V$267, $H464)))))</f>
        <v>34</v>
      </c>
      <c r="Y464" s="680" t="str">
        <f t="shared" si="1624"/>
        <v/>
      </c>
      <c r="Z464" s="710">
        <f t="shared" si="1624"/>
        <v>34</v>
      </c>
      <c r="AA464" s="680" t="str">
        <f t="shared" si="1624"/>
        <v/>
      </c>
      <c r="AB464" s="680" t="str">
        <f t="shared" si="1624"/>
        <v/>
      </c>
      <c r="AC464" s="680" t="str">
        <f t="shared" si="1624"/>
        <v/>
      </c>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49"/>
      <c r="BP464" s="446" t="s">
        <v>2</v>
      </c>
      <c r="BQ464" s="451"/>
      <c r="BR464" s="4"/>
      <c r="BS464" s="472" t="str">
        <f t="shared" ref="BS464:BT464" si="1625">I539</f>
        <v/>
      </c>
      <c r="BT464" s="454" t="str">
        <f t="shared" si="1625"/>
        <v/>
      </c>
      <c r="BU464" s="555">
        <f t="shared" ref="BU464:CI464" si="1626">O539</f>
        <v>110</v>
      </c>
      <c r="BV464" s="555">
        <f t="shared" si="1626"/>
        <v>55</v>
      </c>
      <c r="BW464" s="555">
        <f t="shared" si="1626"/>
        <v>55</v>
      </c>
      <c r="BX464" s="555">
        <f t="shared" si="1626"/>
        <v>55</v>
      </c>
      <c r="BY464" s="454" t="str">
        <f t="shared" si="1626"/>
        <v/>
      </c>
      <c r="BZ464" s="555">
        <f t="shared" si="1626"/>
        <v>55</v>
      </c>
      <c r="CA464" s="454" t="str">
        <f t="shared" si="1626"/>
        <v/>
      </c>
      <c r="CB464" s="454" t="str">
        <f t="shared" si="1626"/>
        <v/>
      </c>
      <c r="CC464" s="555">
        <f t="shared" si="1626"/>
        <v>68</v>
      </c>
      <c r="CD464" s="555">
        <f t="shared" si="1626"/>
        <v>34</v>
      </c>
      <c r="CE464" s="454" t="str">
        <f t="shared" si="1626"/>
        <v/>
      </c>
      <c r="CF464" s="555">
        <f t="shared" si="1626"/>
        <v>34</v>
      </c>
      <c r="CG464" s="454" t="str">
        <f t="shared" si="1626"/>
        <v/>
      </c>
      <c r="CH464" s="454" t="str">
        <f t="shared" si="1626"/>
        <v/>
      </c>
      <c r="CI464" s="454" t="str">
        <f t="shared" si="1626"/>
        <v/>
      </c>
      <c r="CJ464" s="2">
        <f t="shared" ref="CJ464:CK464" si="1627">D539</f>
        <v>1</v>
      </c>
      <c r="CK464" s="529" t="str">
        <f t="shared" si="1627"/>
        <v/>
      </c>
      <c r="CL464" s="556" t="str">
        <f t="shared" si="209"/>
        <v/>
      </c>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row>
    <row r="465" outlineLevel="2">
      <c r="A465" s="452"/>
      <c r="D465" s="701">
        <f t="shared" si="510"/>
        <v>1</v>
      </c>
      <c r="E465" s="712" t="str">
        <f t="shared" si="501"/>
        <v/>
      </c>
      <c r="F465" s="703" t="str">
        <f t="shared" si="486"/>
        <v>189912</v>
      </c>
      <c r="G465" s="704" t="str">
        <f t="shared" si="487"/>
        <v/>
      </c>
      <c r="H465" s="690" t="str">
        <f t="shared" si="488"/>
        <v/>
      </c>
      <c r="I465" s="713" t="str">
        <f t="shared" si="489"/>
        <v/>
      </c>
      <c r="J465" s="714" t="str">
        <f t="shared" si="490"/>
        <v/>
      </c>
      <c r="K465" s="707">
        <f t="shared" ref="K465:N465" si="1628">if($F465="","",K$203/day(eomonth($E465,0)))</f>
        <v>0</v>
      </c>
      <c r="L465" s="707">
        <f t="shared" si="1628"/>
        <v>0</v>
      </c>
      <c r="M465" s="707">
        <f t="shared" si="1628"/>
        <v>0</v>
      </c>
      <c r="N465" s="707">
        <f t="shared" si="1628"/>
        <v>0</v>
      </c>
      <c r="O465" s="715">
        <f t="shared" si="623"/>
        <v>110</v>
      </c>
      <c r="P465" s="710">
        <f t="shared" si="624"/>
        <v>55</v>
      </c>
      <c r="Q465" s="710">
        <f t="shared" si="625"/>
        <v>55</v>
      </c>
      <c r="R465" s="710">
        <f t="shared" ref="R465:U465" si="1629">if(D465="","", if(R$275&gt;$E465,"",if(R$276&lt;$E465,"", if($D465=0,0, if($D465&lt;=$N$277,R$277,if($D465&lt;=$N$278,R$278,R$279))*if($O$267=$R$267,$S$267, $G465)))))</f>
        <v>55</v>
      </c>
      <c r="S465" s="711" t="str">
        <f t="shared" si="1629"/>
        <v/>
      </c>
      <c r="T465" s="710">
        <f t="shared" si="1629"/>
        <v>55</v>
      </c>
      <c r="U465" s="711" t="str">
        <f t="shared" si="1629"/>
        <v/>
      </c>
      <c r="W465" s="710">
        <f t="shared" si="627"/>
        <v>68</v>
      </c>
      <c r="X465" s="710">
        <f t="shared" ref="X465:AC465" si="1630">if(D465="","", if(P$275&gt;$E465,"",if(P$276&lt;$E465,"", if($D465=0,0, if($D465&lt;=$N$277,P$277,if($D465&lt;=$N$278,P$278,P$279))*if($O$267=$R$267,$V$267, $H465)))))</f>
        <v>34</v>
      </c>
      <c r="Y465" s="680" t="str">
        <f t="shared" si="1630"/>
        <v/>
      </c>
      <c r="Z465" s="710">
        <f t="shared" si="1630"/>
        <v>34</v>
      </c>
      <c r="AA465" s="680" t="str">
        <f t="shared" si="1630"/>
        <v/>
      </c>
      <c r="AB465" s="680" t="str">
        <f t="shared" si="1630"/>
        <v/>
      </c>
      <c r="AC465" s="680" t="str">
        <f t="shared" si="1630"/>
        <v/>
      </c>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49"/>
      <c r="BP465" s="446" t="s">
        <v>2</v>
      </c>
      <c r="BQ465" s="451"/>
      <c r="BR465" s="4"/>
      <c r="BS465" s="472" t="str">
        <f t="shared" ref="BS465:BT465" si="1631">I540</f>
        <v/>
      </c>
      <c r="BT465" s="454" t="str">
        <f t="shared" si="1631"/>
        <v/>
      </c>
      <c r="BU465" s="555">
        <f t="shared" ref="BU465:CI465" si="1632">O540</f>
        <v>110</v>
      </c>
      <c r="BV465" s="555">
        <f t="shared" si="1632"/>
        <v>55</v>
      </c>
      <c r="BW465" s="555">
        <f t="shared" si="1632"/>
        <v>55</v>
      </c>
      <c r="BX465" s="555">
        <f t="shared" si="1632"/>
        <v>55</v>
      </c>
      <c r="BY465" s="454" t="str">
        <f t="shared" si="1632"/>
        <v/>
      </c>
      <c r="BZ465" s="555">
        <f t="shared" si="1632"/>
        <v>55</v>
      </c>
      <c r="CA465" s="454" t="str">
        <f t="shared" si="1632"/>
        <v/>
      </c>
      <c r="CB465" s="454" t="str">
        <f t="shared" si="1632"/>
        <v/>
      </c>
      <c r="CC465" s="555">
        <f t="shared" si="1632"/>
        <v>68</v>
      </c>
      <c r="CD465" s="555">
        <f t="shared" si="1632"/>
        <v>34</v>
      </c>
      <c r="CE465" s="454" t="str">
        <f t="shared" si="1632"/>
        <v/>
      </c>
      <c r="CF465" s="555">
        <f t="shared" si="1632"/>
        <v>34</v>
      </c>
      <c r="CG465" s="454" t="str">
        <f t="shared" si="1632"/>
        <v/>
      </c>
      <c r="CH465" s="454" t="str">
        <f t="shared" si="1632"/>
        <v/>
      </c>
      <c r="CI465" s="454" t="str">
        <f t="shared" si="1632"/>
        <v/>
      </c>
      <c r="CJ465" s="2">
        <f t="shared" ref="CJ465:CK465" si="1633">D540</f>
        <v>1</v>
      </c>
      <c r="CK465" s="529" t="str">
        <f t="shared" si="1633"/>
        <v/>
      </c>
      <c r="CL465" s="556" t="str">
        <f t="shared" si="209"/>
        <v/>
      </c>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row>
    <row r="466" outlineLevel="2">
      <c r="A466" s="452"/>
      <c r="D466" s="701">
        <f t="shared" si="510"/>
        <v>1</v>
      </c>
      <c r="E466" s="712" t="str">
        <f t="shared" si="501"/>
        <v/>
      </c>
      <c r="F466" s="703" t="str">
        <f t="shared" si="486"/>
        <v>189912</v>
      </c>
      <c r="G466" s="704" t="str">
        <f t="shared" si="487"/>
        <v/>
      </c>
      <c r="H466" s="690" t="str">
        <f t="shared" si="488"/>
        <v/>
      </c>
      <c r="I466" s="713" t="str">
        <f t="shared" si="489"/>
        <v/>
      </c>
      <c r="J466" s="714" t="str">
        <f t="shared" si="490"/>
        <v/>
      </c>
      <c r="K466" s="707">
        <f t="shared" ref="K466:N466" si="1634">if($F466="","",K$203/day(eomonth($E466,0)))</f>
        <v>0</v>
      </c>
      <c r="L466" s="707">
        <f t="shared" si="1634"/>
        <v>0</v>
      </c>
      <c r="M466" s="707">
        <f t="shared" si="1634"/>
        <v>0</v>
      </c>
      <c r="N466" s="707">
        <f t="shared" si="1634"/>
        <v>0</v>
      </c>
      <c r="O466" s="715">
        <f t="shared" si="623"/>
        <v>110</v>
      </c>
      <c r="P466" s="710">
        <f t="shared" si="624"/>
        <v>55</v>
      </c>
      <c r="Q466" s="710">
        <f t="shared" si="625"/>
        <v>55</v>
      </c>
      <c r="R466" s="710">
        <f t="shared" ref="R466:U466" si="1635">if(D466="","", if(R$275&gt;$E466,"",if(R$276&lt;$E466,"", if($D466=0,0, if($D466&lt;=$N$277,R$277,if($D466&lt;=$N$278,R$278,R$279))*if($O$267=$R$267,$S$267, $G466)))))</f>
        <v>55</v>
      </c>
      <c r="S466" s="711" t="str">
        <f t="shared" si="1635"/>
        <v/>
      </c>
      <c r="T466" s="710">
        <f t="shared" si="1635"/>
        <v>55</v>
      </c>
      <c r="U466" s="711" t="str">
        <f t="shared" si="1635"/>
        <v/>
      </c>
      <c r="W466" s="710">
        <f t="shared" si="627"/>
        <v>68</v>
      </c>
      <c r="X466" s="710">
        <f t="shared" ref="X466:AC466" si="1636">if(D466="","", if(P$275&gt;$E466,"",if(P$276&lt;$E466,"", if($D466=0,0, if($D466&lt;=$N$277,P$277,if($D466&lt;=$N$278,P$278,P$279))*if($O$267=$R$267,$V$267, $H466)))))</f>
        <v>34</v>
      </c>
      <c r="Y466" s="680" t="str">
        <f t="shared" si="1636"/>
        <v/>
      </c>
      <c r="Z466" s="710">
        <f t="shared" si="1636"/>
        <v>34</v>
      </c>
      <c r="AA466" s="680" t="str">
        <f t="shared" si="1636"/>
        <v/>
      </c>
      <c r="AB466" s="680" t="str">
        <f t="shared" si="1636"/>
        <v/>
      </c>
      <c r="AC466" s="680" t="str">
        <f t="shared" si="1636"/>
        <v/>
      </c>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49"/>
      <c r="BP466" s="446" t="s">
        <v>2</v>
      </c>
      <c r="BQ466" s="451"/>
      <c r="BR466" s="4"/>
      <c r="BS466" s="472" t="str">
        <f t="shared" ref="BS466:BT466" si="1637">I541</f>
        <v/>
      </c>
      <c r="BT466" s="454" t="str">
        <f t="shared" si="1637"/>
        <v/>
      </c>
      <c r="BU466" s="555">
        <f t="shared" ref="BU466:CI466" si="1638">O541</f>
        <v>110</v>
      </c>
      <c r="BV466" s="555">
        <f t="shared" si="1638"/>
        <v>55</v>
      </c>
      <c r="BW466" s="555">
        <f t="shared" si="1638"/>
        <v>55</v>
      </c>
      <c r="BX466" s="555">
        <f t="shared" si="1638"/>
        <v>55</v>
      </c>
      <c r="BY466" s="454" t="str">
        <f t="shared" si="1638"/>
        <v/>
      </c>
      <c r="BZ466" s="555">
        <f t="shared" si="1638"/>
        <v>55</v>
      </c>
      <c r="CA466" s="454" t="str">
        <f t="shared" si="1638"/>
        <v/>
      </c>
      <c r="CB466" s="454" t="str">
        <f t="shared" si="1638"/>
        <v/>
      </c>
      <c r="CC466" s="555">
        <f t="shared" si="1638"/>
        <v>68</v>
      </c>
      <c r="CD466" s="555">
        <f t="shared" si="1638"/>
        <v>34</v>
      </c>
      <c r="CE466" s="454" t="str">
        <f t="shared" si="1638"/>
        <v/>
      </c>
      <c r="CF466" s="555">
        <f t="shared" si="1638"/>
        <v>34</v>
      </c>
      <c r="CG466" s="454" t="str">
        <f t="shared" si="1638"/>
        <v/>
      </c>
      <c r="CH466" s="454" t="str">
        <f t="shared" si="1638"/>
        <v/>
      </c>
      <c r="CI466" s="454" t="str">
        <f t="shared" si="1638"/>
        <v/>
      </c>
      <c r="CJ466" s="2">
        <f t="shared" ref="CJ466:CK466" si="1639">D541</f>
        <v>1</v>
      </c>
      <c r="CK466" s="529" t="str">
        <f t="shared" si="1639"/>
        <v/>
      </c>
      <c r="CL466" s="556" t="str">
        <f t="shared" si="209"/>
        <v/>
      </c>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row>
    <row r="467" outlineLevel="2">
      <c r="A467" s="452"/>
      <c r="D467" s="701">
        <f t="shared" si="510"/>
        <v>1</v>
      </c>
      <c r="E467" s="712" t="str">
        <f t="shared" si="501"/>
        <v/>
      </c>
      <c r="F467" s="703" t="str">
        <f t="shared" si="486"/>
        <v>189912</v>
      </c>
      <c r="G467" s="704" t="str">
        <f t="shared" si="487"/>
        <v/>
      </c>
      <c r="H467" s="690" t="str">
        <f t="shared" si="488"/>
        <v/>
      </c>
      <c r="I467" s="713" t="str">
        <f t="shared" si="489"/>
        <v/>
      </c>
      <c r="J467" s="714" t="str">
        <f t="shared" si="490"/>
        <v/>
      </c>
      <c r="K467" s="707">
        <f t="shared" ref="K467:N467" si="1640">if($F467="","",K$203/day(eomonth($E467,0)))</f>
        <v>0</v>
      </c>
      <c r="L467" s="707">
        <f t="shared" si="1640"/>
        <v>0</v>
      </c>
      <c r="M467" s="707">
        <f t="shared" si="1640"/>
        <v>0</v>
      </c>
      <c r="N467" s="707">
        <f t="shared" si="1640"/>
        <v>0</v>
      </c>
      <c r="O467" s="715">
        <f t="shared" si="623"/>
        <v>110</v>
      </c>
      <c r="P467" s="710">
        <f t="shared" si="624"/>
        <v>55</v>
      </c>
      <c r="Q467" s="710">
        <f t="shared" si="625"/>
        <v>55</v>
      </c>
      <c r="R467" s="710">
        <f t="shared" ref="R467:U467" si="1641">if(D467="","", if(R$275&gt;$E467,"",if(R$276&lt;$E467,"", if($D467=0,0, if($D467&lt;=$N$277,R$277,if($D467&lt;=$N$278,R$278,R$279))*if($O$267=$R$267,$S$267, $G467)))))</f>
        <v>55</v>
      </c>
      <c r="S467" s="711" t="str">
        <f t="shared" si="1641"/>
        <v/>
      </c>
      <c r="T467" s="710">
        <f t="shared" si="1641"/>
        <v>55</v>
      </c>
      <c r="U467" s="711" t="str">
        <f t="shared" si="1641"/>
        <v/>
      </c>
      <c r="W467" s="710">
        <f t="shared" si="627"/>
        <v>68</v>
      </c>
      <c r="X467" s="710">
        <f t="shared" ref="X467:AC467" si="1642">if(D467="","", if(P$275&gt;$E467,"",if(P$276&lt;$E467,"", if($D467=0,0, if($D467&lt;=$N$277,P$277,if($D467&lt;=$N$278,P$278,P$279))*if($O$267=$R$267,$V$267, $H467)))))</f>
        <v>34</v>
      </c>
      <c r="Y467" s="680" t="str">
        <f t="shared" si="1642"/>
        <v/>
      </c>
      <c r="Z467" s="710">
        <f t="shared" si="1642"/>
        <v>34</v>
      </c>
      <c r="AA467" s="680" t="str">
        <f t="shared" si="1642"/>
        <v/>
      </c>
      <c r="AB467" s="680" t="str">
        <f t="shared" si="1642"/>
        <v/>
      </c>
      <c r="AC467" s="680" t="str">
        <f t="shared" si="1642"/>
        <v/>
      </c>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49"/>
      <c r="BP467" s="446" t="s">
        <v>2</v>
      </c>
      <c r="BQ467" s="451"/>
      <c r="BR467" s="4"/>
      <c r="BS467" s="472" t="str">
        <f t="shared" ref="BS467:BT467" si="1643">I542</f>
        <v/>
      </c>
      <c r="BT467" s="454" t="str">
        <f t="shared" si="1643"/>
        <v/>
      </c>
      <c r="BU467" s="555">
        <f t="shared" ref="BU467:CI467" si="1644">O542</f>
        <v>110</v>
      </c>
      <c r="BV467" s="555">
        <f t="shared" si="1644"/>
        <v>55</v>
      </c>
      <c r="BW467" s="555">
        <f t="shared" si="1644"/>
        <v>55</v>
      </c>
      <c r="BX467" s="555">
        <f t="shared" si="1644"/>
        <v>55</v>
      </c>
      <c r="BY467" s="454" t="str">
        <f t="shared" si="1644"/>
        <v/>
      </c>
      <c r="BZ467" s="555">
        <f t="shared" si="1644"/>
        <v>55</v>
      </c>
      <c r="CA467" s="454" t="str">
        <f t="shared" si="1644"/>
        <v/>
      </c>
      <c r="CB467" s="454" t="str">
        <f t="shared" si="1644"/>
        <v/>
      </c>
      <c r="CC467" s="555">
        <f t="shared" si="1644"/>
        <v>68</v>
      </c>
      <c r="CD467" s="555">
        <f t="shared" si="1644"/>
        <v>34</v>
      </c>
      <c r="CE467" s="454" t="str">
        <f t="shared" si="1644"/>
        <v/>
      </c>
      <c r="CF467" s="555">
        <f t="shared" si="1644"/>
        <v>34</v>
      </c>
      <c r="CG467" s="454" t="str">
        <f t="shared" si="1644"/>
        <v/>
      </c>
      <c r="CH467" s="454" t="str">
        <f t="shared" si="1644"/>
        <v/>
      </c>
      <c r="CI467" s="454" t="str">
        <f t="shared" si="1644"/>
        <v/>
      </c>
      <c r="CJ467" s="2">
        <f t="shared" ref="CJ467:CK467" si="1645">D542</f>
        <v>1</v>
      </c>
      <c r="CK467" s="529" t="str">
        <f t="shared" si="1645"/>
        <v/>
      </c>
      <c r="CL467" s="556" t="str">
        <f t="shared" si="209"/>
        <v/>
      </c>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row>
    <row r="468" outlineLevel="2">
      <c r="A468" s="452"/>
      <c r="D468" s="701">
        <f t="shared" si="510"/>
        <v>1</v>
      </c>
      <c r="E468" s="712" t="str">
        <f t="shared" si="501"/>
        <v/>
      </c>
      <c r="F468" s="703" t="str">
        <f t="shared" si="486"/>
        <v>189912</v>
      </c>
      <c r="G468" s="704" t="str">
        <f t="shared" si="487"/>
        <v/>
      </c>
      <c r="H468" s="690" t="str">
        <f t="shared" si="488"/>
        <v/>
      </c>
      <c r="I468" s="713" t="str">
        <f t="shared" si="489"/>
        <v/>
      </c>
      <c r="J468" s="714" t="str">
        <f t="shared" si="490"/>
        <v/>
      </c>
      <c r="K468" s="707">
        <f t="shared" ref="K468:N468" si="1646">if($F468="","",K$203/day(eomonth($E468,0)))</f>
        <v>0</v>
      </c>
      <c r="L468" s="707">
        <f t="shared" si="1646"/>
        <v>0</v>
      </c>
      <c r="M468" s="707">
        <f t="shared" si="1646"/>
        <v>0</v>
      </c>
      <c r="N468" s="707">
        <f t="shared" si="1646"/>
        <v>0</v>
      </c>
      <c r="O468" s="715">
        <f t="shared" si="623"/>
        <v>110</v>
      </c>
      <c r="P468" s="710">
        <f t="shared" si="624"/>
        <v>55</v>
      </c>
      <c r="Q468" s="710">
        <f t="shared" si="625"/>
        <v>55</v>
      </c>
      <c r="R468" s="710">
        <f t="shared" ref="R468:U468" si="1647">if(D468="","", if(R$275&gt;$E468,"",if(R$276&lt;$E468,"", if($D468=0,0, if($D468&lt;=$N$277,R$277,if($D468&lt;=$N$278,R$278,R$279))*if($O$267=$R$267,$S$267, $G468)))))</f>
        <v>55</v>
      </c>
      <c r="S468" s="711" t="str">
        <f t="shared" si="1647"/>
        <v/>
      </c>
      <c r="T468" s="710">
        <f t="shared" si="1647"/>
        <v>55</v>
      </c>
      <c r="U468" s="711" t="str">
        <f t="shared" si="1647"/>
        <v/>
      </c>
      <c r="W468" s="710">
        <f t="shared" si="627"/>
        <v>68</v>
      </c>
      <c r="X468" s="710">
        <f t="shared" ref="X468:AC468" si="1648">if(D468="","", if(P$275&gt;$E468,"",if(P$276&lt;$E468,"", if($D468=0,0, if($D468&lt;=$N$277,P$277,if($D468&lt;=$N$278,P$278,P$279))*if($O$267=$R$267,$V$267, $H468)))))</f>
        <v>34</v>
      </c>
      <c r="Y468" s="680" t="str">
        <f t="shared" si="1648"/>
        <v/>
      </c>
      <c r="Z468" s="710">
        <f t="shared" si="1648"/>
        <v>34</v>
      </c>
      <c r="AA468" s="680" t="str">
        <f t="shared" si="1648"/>
        <v/>
      </c>
      <c r="AB468" s="680" t="str">
        <f t="shared" si="1648"/>
        <v/>
      </c>
      <c r="AC468" s="680" t="str">
        <f t="shared" si="1648"/>
        <v/>
      </c>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49"/>
      <c r="BP468" s="446" t="s">
        <v>2</v>
      </c>
      <c r="BQ468" s="451"/>
      <c r="BR468" s="4"/>
      <c r="BS468" s="472" t="str">
        <f t="shared" ref="BS468:BT468" si="1649">I543</f>
        <v/>
      </c>
      <c r="BT468" s="454" t="str">
        <f t="shared" si="1649"/>
        <v/>
      </c>
      <c r="BU468" s="555">
        <f t="shared" ref="BU468:CI468" si="1650">O543</f>
        <v>110</v>
      </c>
      <c r="BV468" s="555">
        <f t="shared" si="1650"/>
        <v>55</v>
      </c>
      <c r="BW468" s="555">
        <f t="shared" si="1650"/>
        <v>55</v>
      </c>
      <c r="BX468" s="555">
        <f t="shared" si="1650"/>
        <v>55</v>
      </c>
      <c r="BY468" s="454" t="str">
        <f t="shared" si="1650"/>
        <v/>
      </c>
      <c r="BZ468" s="555">
        <f t="shared" si="1650"/>
        <v>55</v>
      </c>
      <c r="CA468" s="454" t="str">
        <f t="shared" si="1650"/>
        <v/>
      </c>
      <c r="CB468" s="454" t="str">
        <f t="shared" si="1650"/>
        <v/>
      </c>
      <c r="CC468" s="555">
        <f t="shared" si="1650"/>
        <v>68</v>
      </c>
      <c r="CD468" s="555">
        <f t="shared" si="1650"/>
        <v>34</v>
      </c>
      <c r="CE468" s="454" t="str">
        <f t="shared" si="1650"/>
        <v/>
      </c>
      <c r="CF468" s="555">
        <f t="shared" si="1650"/>
        <v>34</v>
      </c>
      <c r="CG468" s="454" t="str">
        <f t="shared" si="1650"/>
        <v/>
      </c>
      <c r="CH468" s="454" t="str">
        <f t="shared" si="1650"/>
        <v/>
      </c>
      <c r="CI468" s="454" t="str">
        <f t="shared" si="1650"/>
        <v/>
      </c>
      <c r="CJ468" s="2">
        <f t="shared" ref="CJ468:CK468" si="1651">D543</f>
        <v>1</v>
      </c>
      <c r="CK468" s="529" t="str">
        <f t="shared" si="1651"/>
        <v/>
      </c>
      <c r="CL468" s="556" t="str">
        <f t="shared" si="209"/>
        <v/>
      </c>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row>
    <row r="469" outlineLevel="2">
      <c r="A469" s="452"/>
      <c r="D469" s="701">
        <f t="shared" si="510"/>
        <v>1</v>
      </c>
      <c r="E469" s="712" t="str">
        <f t="shared" si="501"/>
        <v/>
      </c>
      <c r="F469" s="703" t="str">
        <f t="shared" si="486"/>
        <v>189912</v>
      </c>
      <c r="G469" s="704" t="str">
        <f t="shared" si="487"/>
        <v/>
      </c>
      <c r="H469" s="690" t="str">
        <f t="shared" si="488"/>
        <v/>
      </c>
      <c r="I469" s="713" t="str">
        <f t="shared" si="489"/>
        <v/>
      </c>
      <c r="J469" s="714" t="str">
        <f t="shared" si="490"/>
        <v/>
      </c>
      <c r="K469" s="707">
        <f t="shared" ref="K469:N469" si="1652">if($F469="","",K$203/day(eomonth($E469,0)))</f>
        <v>0</v>
      </c>
      <c r="L469" s="707">
        <f t="shared" si="1652"/>
        <v>0</v>
      </c>
      <c r="M469" s="707">
        <f t="shared" si="1652"/>
        <v>0</v>
      </c>
      <c r="N469" s="707">
        <f t="shared" si="1652"/>
        <v>0</v>
      </c>
      <c r="O469" s="715">
        <f t="shared" si="623"/>
        <v>110</v>
      </c>
      <c r="P469" s="710">
        <f t="shared" si="624"/>
        <v>55</v>
      </c>
      <c r="Q469" s="710">
        <f t="shared" si="625"/>
        <v>55</v>
      </c>
      <c r="R469" s="710">
        <f t="shared" ref="R469:U469" si="1653">if(D469="","", if(R$275&gt;$E469,"",if(R$276&lt;$E469,"", if($D469=0,0, if($D469&lt;=$N$277,R$277,if($D469&lt;=$N$278,R$278,R$279))*if($O$267=$R$267,$S$267, $G469)))))</f>
        <v>55</v>
      </c>
      <c r="S469" s="711" t="str">
        <f t="shared" si="1653"/>
        <v/>
      </c>
      <c r="T469" s="710">
        <f t="shared" si="1653"/>
        <v>55</v>
      </c>
      <c r="U469" s="711" t="str">
        <f t="shared" si="1653"/>
        <v/>
      </c>
      <c r="W469" s="710">
        <f t="shared" si="627"/>
        <v>68</v>
      </c>
      <c r="X469" s="710">
        <f t="shared" ref="X469:AC469" si="1654">if(D469="","", if(P$275&gt;$E469,"",if(P$276&lt;$E469,"", if($D469=0,0, if($D469&lt;=$N$277,P$277,if($D469&lt;=$N$278,P$278,P$279))*if($O$267=$R$267,$V$267, $H469)))))</f>
        <v>34</v>
      </c>
      <c r="Y469" s="680" t="str">
        <f t="shared" si="1654"/>
        <v/>
      </c>
      <c r="Z469" s="710">
        <f t="shared" si="1654"/>
        <v>34</v>
      </c>
      <c r="AA469" s="680" t="str">
        <f t="shared" si="1654"/>
        <v/>
      </c>
      <c r="AB469" s="680" t="str">
        <f t="shared" si="1654"/>
        <v/>
      </c>
      <c r="AC469" s="680" t="str">
        <f t="shared" si="1654"/>
        <v/>
      </c>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49"/>
      <c r="BP469" s="446" t="s">
        <v>2</v>
      </c>
      <c r="BQ469" s="451"/>
      <c r="BR469" s="4"/>
      <c r="BS469" s="472" t="str">
        <f t="shared" ref="BS469:BT469" si="1655">I544</f>
        <v/>
      </c>
      <c r="BT469" s="454" t="str">
        <f t="shared" si="1655"/>
        <v/>
      </c>
      <c r="BU469" s="555">
        <f t="shared" ref="BU469:CI469" si="1656">O544</f>
        <v>110</v>
      </c>
      <c r="BV469" s="555">
        <f t="shared" si="1656"/>
        <v>55</v>
      </c>
      <c r="BW469" s="555">
        <f t="shared" si="1656"/>
        <v>55</v>
      </c>
      <c r="BX469" s="555">
        <f t="shared" si="1656"/>
        <v>55</v>
      </c>
      <c r="BY469" s="454" t="str">
        <f t="shared" si="1656"/>
        <v/>
      </c>
      <c r="BZ469" s="555">
        <f t="shared" si="1656"/>
        <v>55</v>
      </c>
      <c r="CA469" s="454" t="str">
        <f t="shared" si="1656"/>
        <v/>
      </c>
      <c r="CB469" s="454" t="str">
        <f t="shared" si="1656"/>
        <v/>
      </c>
      <c r="CC469" s="555">
        <f t="shared" si="1656"/>
        <v>68</v>
      </c>
      <c r="CD469" s="555">
        <f t="shared" si="1656"/>
        <v>34</v>
      </c>
      <c r="CE469" s="454" t="str">
        <f t="shared" si="1656"/>
        <v/>
      </c>
      <c r="CF469" s="555">
        <f t="shared" si="1656"/>
        <v>34</v>
      </c>
      <c r="CG469" s="454" t="str">
        <f t="shared" si="1656"/>
        <v/>
      </c>
      <c r="CH469" s="454" t="str">
        <f t="shared" si="1656"/>
        <v/>
      </c>
      <c r="CI469" s="454" t="str">
        <f t="shared" si="1656"/>
        <v/>
      </c>
      <c r="CJ469" s="2">
        <f t="shared" ref="CJ469:CK469" si="1657">D544</f>
        <v>1</v>
      </c>
      <c r="CK469" s="529" t="str">
        <f t="shared" si="1657"/>
        <v/>
      </c>
      <c r="CL469" s="556" t="str">
        <f t="shared" si="209"/>
        <v/>
      </c>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row>
    <row r="470" outlineLevel="2">
      <c r="A470" s="452"/>
      <c r="D470" s="701">
        <f t="shared" si="510"/>
        <v>1</v>
      </c>
      <c r="E470" s="712" t="str">
        <f t="shared" si="501"/>
        <v/>
      </c>
      <c r="F470" s="703" t="str">
        <f t="shared" si="486"/>
        <v>189912</v>
      </c>
      <c r="G470" s="704" t="str">
        <f t="shared" si="487"/>
        <v/>
      </c>
      <c r="H470" s="690" t="str">
        <f t="shared" si="488"/>
        <v/>
      </c>
      <c r="I470" s="713" t="str">
        <f t="shared" si="489"/>
        <v/>
      </c>
      <c r="J470" s="714" t="str">
        <f t="shared" si="490"/>
        <v/>
      </c>
      <c r="K470" s="707">
        <f t="shared" ref="K470:N470" si="1658">if($F470="","",K$203/day(eomonth($E470,0)))</f>
        <v>0</v>
      </c>
      <c r="L470" s="707">
        <f t="shared" si="1658"/>
        <v>0</v>
      </c>
      <c r="M470" s="707">
        <f t="shared" si="1658"/>
        <v>0</v>
      </c>
      <c r="N470" s="707">
        <f t="shared" si="1658"/>
        <v>0</v>
      </c>
      <c r="O470" s="715">
        <f t="shared" si="623"/>
        <v>110</v>
      </c>
      <c r="P470" s="710">
        <f t="shared" si="624"/>
        <v>55</v>
      </c>
      <c r="Q470" s="710">
        <f t="shared" si="625"/>
        <v>55</v>
      </c>
      <c r="R470" s="710">
        <f t="shared" ref="R470:U470" si="1659">if(D470="","", if(R$275&gt;$E470,"",if(R$276&lt;$E470,"", if($D470=0,0, if($D470&lt;=$N$277,R$277,if($D470&lt;=$N$278,R$278,R$279))*if($O$267=$R$267,$S$267, $G470)))))</f>
        <v>55</v>
      </c>
      <c r="S470" s="711" t="str">
        <f t="shared" si="1659"/>
        <v/>
      </c>
      <c r="T470" s="710">
        <f t="shared" si="1659"/>
        <v>55</v>
      </c>
      <c r="U470" s="711" t="str">
        <f t="shared" si="1659"/>
        <v/>
      </c>
      <c r="W470" s="710">
        <f t="shared" si="627"/>
        <v>68</v>
      </c>
      <c r="X470" s="710">
        <f t="shared" ref="X470:AC470" si="1660">if(D470="","", if(P$275&gt;$E470,"",if(P$276&lt;$E470,"", if($D470=0,0, if($D470&lt;=$N$277,P$277,if($D470&lt;=$N$278,P$278,P$279))*if($O$267=$R$267,$V$267, $H470)))))</f>
        <v>34</v>
      </c>
      <c r="Y470" s="680" t="str">
        <f t="shared" si="1660"/>
        <v/>
      </c>
      <c r="Z470" s="710">
        <f t="shared" si="1660"/>
        <v>34</v>
      </c>
      <c r="AA470" s="680" t="str">
        <f t="shared" si="1660"/>
        <v/>
      </c>
      <c r="AB470" s="680" t="str">
        <f t="shared" si="1660"/>
        <v/>
      </c>
      <c r="AC470" s="680" t="str">
        <f t="shared" si="1660"/>
        <v/>
      </c>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49"/>
      <c r="BP470" s="446" t="s">
        <v>2</v>
      </c>
      <c r="BQ470" s="451"/>
      <c r="BR470" s="4"/>
      <c r="BS470" s="472" t="str">
        <f t="shared" ref="BS470:BT470" si="1661">I545</f>
        <v/>
      </c>
      <c r="BT470" s="454" t="str">
        <f t="shared" si="1661"/>
        <v/>
      </c>
      <c r="BU470" s="555">
        <f t="shared" ref="BU470:CI470" si="1662">O545</f>
        <v>110</v>
      </c>
      <c r="BV470" s="555">
        <f t="shared" si="1662"/>
        <v>55</v>
      </c>
      <c r="BW470" s="555">
        <f t="shared" si="1662"/>
        <v>55</v>
      </c>
      <c r="BX470" s="555">
        <f t="shared" si="1662"/>
        <v>55</v>
      </c>
      <c r="BY470" s="454" t="str">
        <f t="shared" si="1662"/>
        <v/>
      </c>
      <c r="BZ470" s="555">
        <f t="shared" si="1662"/>
        <v>55</v>
      </c>
      <c r="CA470" s="454" t="str">
        <f t="shared" si="1662"/>
        <v/>
      </c>
      <c r="CB470" s="454" t="str">
        <f t="shared" si="1662"/>
        <v/>
      </c>
      <c r="CC470" s="555">
        <f t="shared" si="1662"/>
        <v>68</v>
      </c>
      <c r="CD470" s="555">
        <f t="shared" si="1662"/>
        <v>34</v>
      </c>
      <c r="CE470" s="454" t="str">
        <f t="shared" si="1662"/>
        <v/>
      </c>
      <c r="CF470" s="555">
        <f t="shared" si="1662"/>
        <v>34</v>
      </c>
      <c r="CG470" s="454" t="str">
        <f t="shared" si="1662"/>
        <v/>
      </c>
      <c r="CH470" s="454" t="str">
        <f t="shared" si="1662"/>
        <v/>
      </c>
      <c r="CI470" s="454" t="str">
        <f t="shared" si="1662"/>
        <v/>
      </c>
      <c r="CJ470" s="2">
        <f t="shared" ref="CJ470:CK470" si="1663">D545</f>
        <v>1</v>
      </c>
      <c r="CK470" s="529" t="str">
        <f t="shared" si="1663"/>
        <v/>
      </c>
      <c r="CL470" s="556" t="str">
        <f t="shared" si="209"/>
        <v/>
      </c>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row>
    <row r="471" outlineLevel="2">
      <c r="A471" s="452"/>
      <c r="D471" s="701">
        <f t="shared" si="510"/>
        <v>1</v>
      </c>
      <c r="E471" s="712" t="str">
        <f t="shared" si="501"/>
        <v/>
      </c>
      <c r="F471" s="703" t="str">
        <f t="shared" si="486"/>
        <v>189912</v>
      </c>
      <c r="G471" s="704" t="str">
        <f t="shared" si="487"/>
        <v/>
      </c>
      <c r="H471" s="690" t="str">
        <f t="shared" si="488"/>
        <v/>
      </c>
      <c r="I471" s="713" t="str">
        <f t="shared" si="489"/>
        <v/>
      </c>
      <c r="J471" s="714" t="str">
        <f t="shared" si="490"/>
        <v/>
      </c>
      <c r="K471" s="707">
        <f t="shared" ref="K471:N471" si="1664">if($F471="","",K$203/day(eomonth($E471,0)))</f>
        <v>0</v>
      </c>
      <c r="L471" s="707">
        <f t="shared" si="1664"/>
        <v>0</v>
      </c>
      <c r="M471" s="707">
        <f t="shared" si="1664"/>
        <v>0</v>
      </c>
      <c r="N471" s="707">
        <f t="shared" si="1664"/>
        <v>0</v>
      </c>
      <c r="O471" s="715">
        <f t="shared" si="623"/>
        <v>110</v>
      </c>
      <c r="P471" s="710">
        <f t="shared" si="624"/>
        <v>55</v>
      </c>
      <c r="Q471" s="710">
        <f t="shared" si="625"/>
        <v>55</v>
      </c>
      <c r="R471" s="710">
        <f t="shared" ref="R471:U471" si="1665">if(D471="","", if(R$275&gt;$E471,"",if(R$276&lt;$E471,"", if($D471=0,0, if($D471&lt;=$N$277,R$277,if($D471&lt;=$N$278,R$278,R$279))*if($O$267=$R$267,$S$267, $G471)))))</f>
        <v>55</v>
      </c>
      <c r="S471" s="711" t="str">
        <f t="shared" si="1665"/>
        <v/>
      </c>
      <c r="T471" s="710">
        <f t="shared" si="1665"/>
        <v>55</v>
      </c>
      <c r="U471" s="711" t="str">
        <f t="shared" si="1665"/>
        <v/>
      </c>
      <c r="W471" s="710">
        <f t="shared" si="627"/>
        <v>68</v>
      </c>
      <c r="X471" s="710">
        <f t="shared" ref="X471:AC471" si="1666">if(D471="","", if(P$275&gt;$E471,"",if(P$276&lt;$E471,"", if($D471=0,0, if($D471&lt;=$N$277,P$277,if($D471&lt;=$N$278,P$278,P$279))*if($O$267=$R$267,$V$267, $H471)))))</f>
        <v>34</v>
      </c>
      <c r="Y471" s="680" t="str">
        <f t="shared" si="1666"/>
        <v/>
      </c>
      <c r="Z471" s="710">
        <f t="shared" si="1666"/>
        <v>34</v>
      </c>
      <c r="AA471" s="680" t="str">
        <f t="shared" si="1666"/>
        <v/>
      </c>
      <c r="AB471" s="680" t="str">
        <f t="shared" si="1666"/>
        <v/>
      </c>
      <c r="AC471" s="680" t="str">
        <f t="shared" si="1666"/>
        <v/>
      </c>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49"/>
      <c r="BP471" s="446" t="s">
        <v>2</v>
      </c>
      <c r="BQ471" s="451"/>
      <c r="BR471" s="4"/>
      <c r="BS471" s="472" t="str">
        <f t="shared" ref="BS471:BT471" si="1667">I546</f>
        <v/>
      </c>
      <c r="BT471" s="454" t="str">
        <f t="shared" si="1667"/>
        <v/>
      </c>
      <c r="BU471" s="555">
        <f t="shared" ref="BU471:CI471" si="1668">O546</f>
        <v>110</v>
      </c>
      <c r="BV471" s="555">
        <f t="shared" si="1668"/>
        <v>55</v>
      </c>
      <c r="BW471" s="555">
        <f t="shared" si="1668"/>
        <v>55</v>
      </c>
      <c r="BX471" s="555">
        <f t="shared" si="1668"/>
        <v>55</v>
      </c>
      <c r="BY471" s="454" t="str">
        <f t="shared" si="1668"/>
        <v/>
      </c>
      <c r="BZ471" s="555">
        <f t="shared" si="1668"/>
        <v>55</v>
      </c>
      <c r="CA471" s="454" t="str">
        <f t="shared" si="1668"/>
        <v/>
      </c>
      <c r="CB471" s="454" t="str">
        <f t="shared" si="1668"/>
        <v/>
      </c>
      <c r="CC471" s="555">
        <f t="shared" si="1668"/>
        <v>68</v>
      </c>
      <c r="CD471" s="555">
        <f t="shared" si="1668"/>
        <v>34</v>
      </c>
      <c r="CE471" s="454" t="str">
        <f t="shared" si="1668"/>
        <v/>
      </c>
      <c r="CF471" s="555">
        <f t="shared" si="1668"/>
        <v>34</v>
      </c>
      <c r="CG471" s="454" t="str">
        <f t="shared" si="1668"/>
        <v/>
      </c>
      <c r="CH471" s="454" t="str">
        <f t="shared" si="1668"/>
        <v/>
      </c>
      <c r="CI471" s="454" t="str">
        <f t="shared" si="1668"/>
        <v/>
      </c>
      <c r="CJ471" s="2">
        <f t="shared" ref="CJ471:CK471" si="1669">D546</f>
        <v>1</v>
      </c>
      <c r="CK471" s="529" t="str">
        <f t="shared" si="1669"/>
        <v/>
      </c>
      <c r="CL471" s="556" t="str">
        <f t="shared" si="209"/>
        <v/>
      </c>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row>
    <row r="472" outlineLevel="2">
      <c r="A472" s="452"/>
      <c r="D472" s="701">
        <f t="shared" si="510"/>
        <v>1</v>
      </c>
      <c r="E472" s="712" t="str">
        <f t="shared" si="501"/>
        <v/>
      </c>
      <c r="F472" s="703" t="str">
        <f t="shared" si="486"/>
        <v>189912</v>
      </c>
      <c r="G472" s="704" t="str">
        <f t="shared" si="487"/>
        <v/>
      </c>
      <c r="H472" s="690" t="str">
        <f t="shared" si="488"/>
        <v/>
      </c>
      <c r="I472" s="713" t="str">
        <f t="shared" si="489"/>
        <v/>
      </c>
      <c r="J472" s="714" t="str">
        <f t="shared" si="490"/>
        <v/>
      </c>
      <c r="K472" s="707">
        <f t="shared" ref="K472:N472" si="1670">if($F472="","",K$203/day(eomonth($E472,0)))</f>
        <v>0</v>
      </c>
      <c r="L472" s="707">
        <f t="shared" si="1670"/>
        <v>0</v>
      </c>
      <c r="M472" s="707">
        <f t="shared" si="1670"/>
        <v>0</v>
      </c>
      <c r="N472" s="707">
        <f t="shared" si="1670"/>
        <v>0</v>
      </c>
      <c r="O472" s="715">
        <f t="shared" si="623"/>
        <v>110</v>
      </c>
      <c r="P472" s="710">
        <f t="shared" si="624"/>
        <v>55</v>
      </c>
      <c r="Q472" s="710">
        <f t="shared" si="625"/>
        <v>55</v>
      </c>
      <c r="R472" s="710">
        <f t="shared" ref="R472:U472" si="1671">if(D472="","", if(R$275&gt;$E472,"",if(R$276&lt;$E472,"", if($D472=0,0, if($D472&lt;=$N$277,R$277,if($D472&lt;=$N$278,R$278,R$279))*if($O$267=$R$267,$S$267, $G472)))))</f>
        <v>55</v>
      </c>
      <c r="S472" s="711" t="str">
        <f t="shared" si="1671"/>
        <v/>
      </c>
      <c r="T472" s="710">
        <f t="shared" si="1671"/>
        <v>55</v>
      </c>
      <c r="U472" s="711" t="str">
        <f t="shared" si="1671"/>
        <v/>
      </c>
      <c r="W472" s="710">
        <f t="shared" si="627"/>
        <v>68</v>
      </c>
      <c r="X472" s="710">
        <f t="shared" ref="X472:AC472" si="1672">if(D472="","", if(P$275&gt;$E472,"",if(P$276&lt;$E472,"", if($D472=0,0, if($D472&lt;=$N$277,P$277,if($D472&lt;=$N$278,P$278,P$279))*if($O$267=$R$267,$V$267, $H472)))))</f>
        <v>34</v>
      </c>
      <c r="Y472" s="680" t="str">
        <f t="shared" si="1672"/>
        <v/>
      </c>
      <c r="Z472" s="710">
        <f t="shared" si="1672"/>
        <v>34</v>
      </c>
      <c r="AA472" s="680" t="str">
        <f t="shared" si="1672"/>
        <v/>
      </c>
      <c r="AB472" s="680" t="str">
        <f t="shared" si="1672"/>
        <v/>
      </c>
      <c r="AC472" s="680" t="str">
        <f t="shared" si="1672"/>
        <v/>
      </c>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49"/>
      <c r="BP472" s="446" t="s">
        <v>2</v>
      </c>
      <c r="BQ472" s="451"/>
      <c r="BR472" s="4"/>
      <c r="BS472" s="472" t="str">
        <f t="shared" ref="BS472:BT472" si="1673">I547</f>
        <v/>
      </c>
      <c r="BT472" s="454" t="str">
        <f t="shared" si="1673"/>
        <v/>
      </c>
      <c r="BU472" s="555">
        <f t="shared" ref="BU472:CI472" si="1674">O547</f>
        <v>110</v>
      </c>
      <c r="BV472" s="555">
        <f t="shared" si="1674"/>
        <v>55</v>
      </c>
      <c r="BW472" s="555">
        <f t="shared" si="1674"/>
        <v>55</v>
      </c>
      <c r="BX472" s="555">
        <f t="shared" si="1674"/>
        <v>55</v>
      </c>
      <c r="BY472" s="454" t="str">
        <f t="shared" si="1674"/>
        <v/>
      </c>
      <c r="BZ472" s="555">
        <f t="shared" si="1674"/>
        <v>55</v>
      </c>
      <c r="CA472" s="454" t="str">
        <f t="shared" si="1674"/>
        <v/>
      </c>
      <c r="CB472" s="454" t="str">
        <f t="shared" si="1674"/>
        <v/>
      </c>
      <c r="CC472" s="555">
        <f t="shared" si="1674"/>
        <v>68</v>
      </c>
      <c r="CD472" s="555">
        <f t="shared" si="1674"/>
        <v>34</v>
      </c>
      <c r="CE472" s="454" t="str">
        <f t="shared" si="1674"/>
        <v/>
      </c>
      <c r="CF472" s="555">
        <f t="shared" si="1674"/>
        <v>34</v>
      </c>
      <c r="CG472" s="454" t="str">
        <f t="shared" si="1674"/>
        <v/>
      </c>
      <c r="CH472" s="454" t="str">
        <f t="shared" si="1674"/>
        <v/>
      </c>
      <c r="CI472" s="454" t="str">
        <f t="shared" si="1674"/>
        <v/>
      </c>
      <c r="CJ472" s="2">
        <f t="shared" ref="CJ472:CK472" si="1675">D547</f>
        <v>1</v>
      </c>
      <c r="CK472" s="529" t="str">
        <f t="shared" si="1675"/>
        <v/>
      </c>
      <c r="CL472" s="556" t="str">
        <f t="shared" si="209"/>
        <v/>
      </c>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row>
    <row r="473" outlineLevel="2">
      <c r="A473" s="452"/>
      <c r="D473" s="701">
        <f t="shared" si="510"/>
        <v>1</v>
      </c>
      <c r="E473" s="712" t="str">
        <f t="shared" si="501"/>
        <v/>
      </c>
      <c r="F473" s="703" t="str">
        <f t="shared" si="486"/>
        <v>189912</v>
      </c>
      <c r="G473" s="704" t="str">
        <f t="shared" si="487"/>
        <v/>
      </c>
      <c r="H473" s="690" t="str">
        <f t="shared" si="488"/>
        <v/>
      </c>
      <c r="I473" s="713" t="str">
        <f t="shared" si="489"/>
        <v/>
      </c>
      <c r="J473" s="714" t="str">
        <f t="shared" si="490"/>
        <v/>
      </c>
      <c r="K473" s="707">
        <f t="shared" ref="K473:N473" si="1676">if($F473="","",K$203/day(eomonth($E473,0)))</f>
        <v>0</v>
      </c>
      <c r="L473" s="707">
        <f t="shared" si="1676"/>
        <v>0</v>
      </c>
      <c r="M473" s="707">
        <f t="shared" si="1676"/>
        <v>0</v>
      </c>
      <c r="N473" s="707">
        <f t="shared" si="1676"/>
        <v>0</v>
      </c>
      <c r="O473" s="715">
        <f t="shared" si="623"/>
        <v>110</v>
      </c>
      <c r="P473" s="710">
        <f t="shared" si="624"/>
        <v>55</v>
      </c>
      <c r="Q473" s="710">
        <f t="shared" si="625"/>
        <v>55</v>
      </c>
      <c r="R473" s="710">
        <f t="shared" ref="R473:U473" si="1677">if(D473="","", if(R$275&gt;$E473,"",if(R$276&lt;$E473,"", if($D473=0,0, if($D473&lt;=$N$277,R$277,if($D473&lt;=$N$278,R$278,R$279))*if($O$267=$R$267,$S$267, $G473)))))</f>
        <v>55</v>
      </c>
      <c r="S473" s="711" t="str">
        <f t="shared" si="1677"/>
        <v/>
      </c>
      <c r="T473" s="710">
        <f t="shared" si="1677"/>
        <v>55</v>
      </c>
      <c r="U473" s="711" t="str">
        <f t="shared" si="1677"/>
        <v/>
      </c>
      <c r="W473" s="710">
        <f t="shared" si="627"/>
        <v>68</v>
      </c>
      <c r="X473" s="710">
        <f t="shared" ref="X473:AC473" si="1678">if(D473="","", if(P$275&gt;$E473,"",if(P$276&lt;$E473,"", if($D473=0,0, if($D473&lt;=$N$277,P$277,if($D473&lt;=$N$278,P$278,P$279))*if($O$267=$R$267,$V$267, $H473)))))</f>
        <v>34</v>
      </c>
      <c r="Y473" s="680" t="str">
        <f t="shared" si="1678"/>
        <v/>
      </c>
      <c r="Z473" s="710">
        <f t="shared" si="1678"/>
        <v>34</v>
      </c>
      <c r="AA473" s="680" t="str">
        <f t="shared" si="1678"/>
        <v/>
      </c>
      <c r="AB473" s="680" t="str">
        <f t="shared" si="1678"/>
        <v/>
      </c>
      <c r="AC473" s="680" t="str">
        <f t="shared" si="1678"/>
        <v/>
      </c>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49"/>
      <c r="BP473" s="446" t="s">
        <v>2</v>
      </c>
      <c r="BQ473" s="451"/>
      <c r="BR473" s="4"/>
      <c r="BS473" s="472" t="str">
        <f t="shared" ref="BS473:BT473" si="1679">I548</f>
        <v/>
      </c>
      <c r="BT473" s="454" t="str">
        <f t="shared" si="1679"/>
        <v/>
      </c>
      <c r="BU473" s="555">
        <f t="shared" ref="BU473:CI473" si="1680">O548</f>
        <v>110</v>
      </c>
      <c r="BV473" s="555">
        <f t="shared" si="1680"/>
        <v>55</v>
      </c>
      <c r="BW473" s="555">
        <f t="shared" si="1680"/>
        <v>55</v>
      </c>
      <c r="BX473" s="555">
        <f t="shared" si="1680"/>
        <v>55</v>
      </c>
      <c r="BY473" s="454" t="str">
        <f t="shared" si="1680"/>
        <v/>
      </c>
      <c r="BZ473" s="555">
        <f t="shared" si="1680"/>
        <v>55</v>
      </c>
      <c r="CA473" s="454" t="str">
        <f t="shared" si="1680"/>
        <v/>
      </c>
      <c r="CB473" s="454" t="str">
        <f t="shared" si="1680"/>
        <v/>
      </c>
      <c r="CC473" s="555">
        <f t="shared" si="1680"/>
        <v>68</v>
      </c>
      <c r="CD473" s="555">
        <f t="shared" si="1680"/>
        <v>34</v>
      </c>
      <c r="CE473" s="454" t="str">
        <f t="shared" si="1680"/>
        <v/>
      </c>
      <c r="CF473" s="555">
        <f t="shared" si="1680"/>
        <v>34</v>
      </c>
      <c r="CG473" s="454" t="str">
        <f t="shared" si="1680"/>
        <v/>
      </c>
      <c r="CH473" s="454" t="str">
        <f t="shared" si="1680"/>
        <v/>
      </c>
      <c r="CI473" s="454" t="str">
        <f t="shared" si="1680"/>
        <v/>
      </c>
      <c r="CJ473" s="2">
        <f t="shared" ref="CJ473:CK473" si="1681">D548</f>
        <v>1</v>
      </c>
      <c r="CK473" s="529" t="str">
        <f t="shared" si="1681"/>
        <v/>
      </c>
      <c r="CL473" s="556" t="str">
        <f t="shared" si="209"/>
        <v/>
      </c>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row>
    <row r="474" outlineLevel="2">
      <c r="A474" s="452"/>
      <c r="D474" s="701">
        <f t="shared" si="510"/>
        <v>1</v>
      </c>
      <c r="E474" s="712" t="str">
        <f t="shared" si="501"/>
        <v/>
      </c>
      <c r="F474" s="703" t="str">
        <f t="shared" si="486"/>
        <v>189912</v>
      </c>
      <c r="G474" s="704" t="str">
        <f t="shared" si="487"/>
        <v/>
      </c>
      <c r="H474" s="690" t="str">
        <f t="shared" si="488"/>
        <v/>
      </c>
      <c r="I474" s="713" t="str">
        <f t="shared" si="489"/>
        <v/>
      </c>
      <c r="J474" s="714" t="str">
        <f t="shared" si="490"/>
        <v/>
      </c>
      <c r="K474" s="707">
        <f t="shared" ref="K474:N474" si="1682">if($F474="","",K$203/day(eomonth($E474,0)))</f>
        <v>0</v>
      </c>
      <c r="L474" s="707">
        <f t="shared" si="1682"/>
        <v>0</v>
      </c>
      <c r="M474" s="707">
        <f t="shared" si="1682"/>
        <v>0</v>
      </c>
      <c r="N474" s="707">
        <f t="shared" si="1682"/>
        <v>0</v>
      </c>
      <c r="O474" s="715">
        <f t="shared" si="623"/>
        <v>110</v>
      </c>
      <c r="P474" s="710">
        <f t="shared" si="624"/>
        <v>55</v>
      </c>
      <c r="Q474" s="710">
        <f t="shared" si="625"/>
        <v>55</v>
      </c>
      <c r="R474" s="710">
        <f t="shared" ref="R474:U474" si="1683">if(D474="","", if(R$275&gt;$E474,"",if(R$276&lt;$E474,"", if($D474=0,0, if($D474&lt;=$N$277,R$277,if($D474&lt;=$N$278,R$278,R$279))*if($O$267=$R$267,$S$267, $G474)))))</f>
        <v>55</v>
      </c>
      <c r="S474" s="711" t="str">
        <f t="shared" si="1683"/>
        <v/>
      </c>
      <c r="T474" s="710">
        <f t="shared" si="1683"/>
        <v>55</v>
      </c>
      <c r="U474" s="711" t="str">
        <f t="shared" si="1683"/>
        <v/>
      </c>
      <c r="W474" s="710">
        <f t="shared" si="627"/>
        <v>68</v>
      </c>
      <c r="X474" s="710">
        <f t="shared" ref="X474:AC474" si="1684">if(D474="","", if(P$275&gt;$E474,"",if(P$276&lt;$E474,"", if($D474=0,0, if($D474&lt;=$N$277,P$277,if($D474&lt;=$N$278,P$278,P$279))*if($O$267=$R$267,$V$267, $H474)))))</f>
        <v>34</v>
      </c>
      <c r="Y474" s="680" t="str">
        <f t="shared" si="1684"/>
        <v/>
      </c>
      <c r="Z474" s="710">
        <f t="shared" si="1684"/>
        <v>34</v>
      </c>
      <c r="AA474" s="680" t="str">
        <f t="shared" si="1684"/>
        <v/>
      </c>
      <c r="AB474" s="680" t="str">
        <f t="shared" si="1684"/>
        <v/>
      </c>
      <c r="AC474" s="680" t="str">
        <f t="shared" si="1684"/>
        <v/>
      </c>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49"/>
      <c r="BP474" s="446" t="s">
        <v>2</v>
      </c>
      <c r="BQ474" s="451"/>
      <c r="BR474" s="4"/>
      <c r="BS474" s="472" t="str">
        <f t="shared" ref="BS474:BT474" si="1685">I549</f>
        <v/>
      </c>
      <c r="BT474" s="454" t="str">
        <f t="shared" si="1685"/>
        <v/>
      </c>
      <c r="BU474" s="555">
        <f t="shared" ref="BU474:CI474" si="1686">O549</f>
        <v>110</v>
      </c>
      <c r="BV474" s="555">
        <f t="shared" si="1686"/>
        <v>55</v>
      </c>
      <c r="BW474" s="555">
        <f t="shared" si="1686"/>
        <v>55</v>
      </c>
      <c r="BX474" s="555">
        <f t="shared" si="1686"/>
        <v>55</v>
      </c>
      <c r="BY474" s="454" t="str">
        <f t="shared" si="1686"/>
        <v/>
      </c>
      <c r="BZ474" s="555">
        <f t="shared" si="1686"/>
        <v>55</v>
      </c>
      <c r="CA474" s="454" t="str">
        <f t="shared" si="1686"/>
        <v/>
      </c>
      <c r="CB474" s="454" t="str">
        <f t="shared" si="1686"/>
        <v/>
      </c>
      <c r="CC474" s="555">
        <f t="shared" si="1686"/>
        <v>68</v>
      </c>
      <c r="CD474" s="555">
        <f t="shared" si="1686"/>
        <v>34</v>
      </c>
      <c r="CE474" s="454" t="str">
        <f t="shared" si="1686"/>
        <v/>
      </c>
      <c r="CF474" s="555">
        <f t="shared" si="1686"/>
        <v>34</v>
      </c>
      <c r="CG474" s="454" t="str">
        <f t="shared" si="1686"/>
        <v/>
      </c>
      <c r="CH474" s="454" t="str">
        <f t="shared" si="1686"/>
        <v/>
      </c>
      <c r="CI474" s="454" t="str">
        <f t="shared" si="1686"/>
        <v/>
      </c>
      <c r="CJ474" s="2">
        <f t="shared" ref="CJ474:CK474" si="1687">D549</f>
        <v>1</v>
      </c>
      <c r="CK474" s="529" t="str">
        <f t="shared" si="1687"/>
        <v/>
      </c>
      <c r="CL474" s="556" t="str">
        <f t="shared" si="209"/>
        <v/>
      </c>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row>
    <row r="475" outlineLevel="2">
      <c r="A475" s="452"/>
      <c r="D475" s="701">
        <f t="shared" si="510"/>
        <v>1</v>
      </c>
      <c r="E475" s="712" t="str">
        <f t="shared" si="501"/>
        <v/>
      </c>
      <c r="F475" s="703" t="str">
        <f t="shared" si="486"/>
        <v>189912</v>
      </c>
      <c r="G475" s="704" t="str">
        <f t="shared" si="487"/>
        <v/>
      </c>
      <c r="H475" s="690" t="str">
        <f t="shared" si="488"/>
        <v/>
      </c>
      <c r="I475" s="713" t="str">
        <f t="shared" si="489"/>
        <v/>
      </c>
      <c r="J475" s="714" t="str">
        <f t="shared" si="490"/>
        <v/>
      </c>
      <c r="K475" s="707">
        <f t="shared" ref="K475:N475" si="1688">if($F475="","",K$203/day(eomonth($E475,0)))</f>
        <v>0</v>
      </c>
      <c r="L475" s="707">
        <f t="shared" si="1688"/>
        <v>0</v>
      </c>
      <c r="M475" s="707">
        <f t="shared" si="1688"/>
        <v>0</v>
      </c>
      <c r="N475" s="707">
        <f t="shared" si="1688"/>
        <v>0</v>
      </c>
      <c r="O475" s="715">
        <f t="shared" si="623"/>
        <v>110</v>
      </c>
      <c r="P475" s="710">
        <f t="shared" si="624"/>
        <v>55</v>
      </c>
      <c r="Q475" s="710">
        <f t="shared" si="625"/>
        <v>55</v>
      </c>
      <c r="R475" s="710">
        <f t="shared" ref="R475:U475" si="1689">if(D475="","", if(R$275&gt;$E475,"",if(R$276&lt;$E475,"", if($D475=0,0, if($D475&lt;=$N$277,R$277,if($D475&lt;=$N$278,R$278,R$279))*if($O$267=$R$267,$S$267, $G475)))))</f>
        <v>55</v>
      </c>
      <c r="S475" s="711" t="str">
        <f t="shared" si="1689"/>
        <v/>
      </c>
      <c r="T475" s="710">
        <f t="shared" si="1689"/>
        <v>55</v>
      </c>
      <c r="U475" s="711" t="str">
        <f t="shared" si="1689"/>
        <v/>
      </c>
      <c r="W475" s="710">
        <f t="shared" si="627"/>
        <v>68</v>
      </c>
      <c r="X475" s="710">
        <f t="shared" ref="X475:AC475" si="1690">if(D475="","", if(P$275&gt;$E475,"",if(P$276&lt;$E475,"", if($D475=0,0, if($D475&lt;=$N$277,P$277,if($D475&lt;=$N$278,P$278,P$279))*if($O$267=$R$267,$V$267, $H475)))))</f>
        <v>34</v>
      </c>
      <c r="Y475" s="680" t="str">
        <f t="shared" si="1690"/>
        <v/>
      </c>
      <c r="Z475" s="710">
        <f t="shared" si="1690"/>
        <v>34</v>
      </c>
      <c r="AA475" s="680" t="str">
        <f t="shared" si="1690"/>
        <v/>
      </c>
      <c r="AB475" s="680" t="str">
        <f t="shared" si="1690"/>
        <v/>
      </c>
      <c r="AC475" s="680" t="str">
        <f t="shared" si="1690"/>
        <v/>
      </c>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49"/>
      <c r="BP475" s="446" t="s">
        <v>2</v>
      </c>
      <c r="BQ475" s="451"/>
      <c r="BR475" s="4"/>
      <c r="BS475" s="472" t="str">
        <f t="shared" ref="BS475:BT475" si="1691">I550</f>
        <v/>
      </c>
      <c r="BT475" s="454" t="str">
        <f t="shared" si="1691"/>
        <v/>
      </c>
      <c r="BU475" s="555">
        <f t="shared" ref="BU475:CI475" si="1692">O550</f>
        <v>110</v>
      </c>
      <c r="BV475" s="555">
        <f t="shared" si="1692"/>
        <v>55</v>
      </c>
      <c r="BW475" s="555">
        <f t="shared" si="1692"/>
        <v>55</v>
      </c>
      <c r="BX475" s="555">
        <f t="shared" si="1692"/>
        <v>55</v>
      </c>
      <c r="BY475" s="454" t="str">
        <f t="shared" si="1692"/>
        <v/>
      </c>
      <c r="BZ475" s="555">
        <f t="shared" si="1692"/>
        <v>55</v>
      </c>
      <c r="CA475" s="454" t="str">
        <f t="shared" si="1692"/>
        <v/>
      </c>
      <c r="CB475" s="454" t="str">
        <f t="shared" si="1692"/>
        <v/>
      </c>
      <c r="CC475" s="555">
        <f t="shared" si="1692"/>
        <v>68</v>
      </c>
      <c r="CD475" s="555">
        <f t="shared" si="1692"/>
        <v>34</v>
      </c>
      <c r="CE475" s="454" t="str">
        <f t="shared" si="1692"/>
        <v/>
      </c>
      <c r="CF475" s="555">
        <f t="shared" si="1692"/>
        <v>34</v>
      </c>
      <c r="CG475" s="454" t="str">
        <f t="shared" si="1692"/>
        <v/>
      </c>
      <c r="CH475" s="454" t="str">
        <f t="shared" si="1692"/>
        <v/>
      </c>
      <c r="CI475" s="454" t="str">
        <f t="shared" si="1692"/>
        <v/>
      </c>
      <c r="CJ475" s="2">
        <f t="shared" ref="CJ475:CK475" si="1693">D550</f>
        <v>1</v>
      </c>
      <c r="CK475" s="529" t="str">
        <f t="shared" si="1693"/>
        <v/>
      </c>
      <c r="CL475" s="556" t="str">
        <f t="shared" si="209"/>
        <v/>
      </c>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row>
    <row r="476" outlineLevel="2">
      <c r="A476" s="452"/>
      <c r="D476" s="701">
        <f t="shared" si="510"/>
        <v>1</v>
      </c>
      <c r="E476" s="712" t="str">
        <f t="shared" si="501"/>
        <v/>
      </c>
      <c r="F476" s="703" t="str">
        <f t="shared" si="486"/>
        <v>189912</v>
      </c>
      <c r="G476" s="704" t="str">
        <f t="shared" si="487"/>
        <v/>
      </c>
      <c r="H476" s="690" t="str">
        <f t="shared" si="488"/>
        <v/>
      </c>
      <c r="I476" s="713" t="str">
        <f t="shared" si="489"/>
        <v/>
      </c>
      <c r="J476" s="714" t="str">
        <f t="shared" si="490"/>
        <v/>
      </c>
      <c r="K476" s="707">
        <f t="shared" ref="K476:N476" si="1694">if($F476="","",K$203/day(eomonth($E476,0)))</f>
        <v>0</v>
      </c>
      <c r="L476" s="707">
        <f t="shared" si="1694"/>
        <v>0</v>
      </c>
      <c r="M476" s="707">
        <f t="shared" si="1694"/>
        <v>0</v>
      </c>
      <c r="N476" s="707">
        <f t="shared" si="1694"/>
        <v>0</v>
      </c>
      <c r="O476" s="715">
        <f t="shared" si="623"/>
        <v>110</v>
      </c>
      <c r="P476" s="710">
        <f t="shared" si="624"/>
        <v>55</v>
      </c>
      <c r="Q476" s="710">
        <f t="shared" si="625"/>
        <v>55</v>
      </c>
      <c r="R476" s="710">
        <f t="shared" ref="R476:U476" si="1695">if(D476="","", if(R$275&gt;$E476,"",if(R$276&lt;$E476,"", if($D476=0,0, if($D476&lt;=$N$277,R$277,if($D476&lt;=$N$278,R$278,R$279))*if($O$267=$R$267,$S$267, $G476)))))</f>
        <v>55</v>
      </c>
      <c r="S476" s="711" t="str">
        <f t="shared" si="1695"/>
        <v/>
      </c>
      <c r="T476" s="710">
        <f t="shared" si="1695"/>
        <v>55</v>
      </c>
      <c r="U476" s="711" t="str">
        <f t="shared" si="1695"/>
        <v/>
      </c>
      <c r="W476" s="710">
        <f t="shared" si="627"/>
        <v>68</v>
      </c>
      <c r="X476" s="710">
        <f t="shared" ref="X476:AC476" si="1696">if(D476="","", if(P$275&gt;$E476,"",if(P$276&lt;$E476,"", if($D476=0,0, if($D476&lt;=$N$277,P$277,if($D476&lt;=$N$278,P$278,P$279))*if($O$267=$R$267,$V$267, $H476)))))</f>
        <v>34</v>
      </c>
      <c r="Y476" s="680" t="str">
        <f t="shared" si="1696"/>
        <v/>
      </c>
      <c r="Z476" s="710">
        <f t="shared" si="1696"/>
        <v>34</v>
      </c>
      <c r="AA476" s="680" t="str">
        <f t="shared" si="1696"/>
        <v/>
      </c>
      <c r="AB476" s="680" t="str">
        <f t="shared" si="1696"/>
        <v/>
      </c>
      <c r="AC476" s="680" t="str">
        <f t="shared" si="1696"/>
        <v/>
      </c>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49"/>
      <c r="BP476" s="446" t="s">
        <v>2</v>
      </c>
      <c r="BQ476" s="451"/>
      <c r="BR476" s="4"/>
      <c r="BS476" s="472" t="str">
        <f t="shared" ref="BS476:BT476" si="1697">I551</f>
        <v/>
      </c>
      <c r="BT476" s="454" t="str">
        <f t="shared" si="1697"/>
        <v/>
      </c>
      <c r="BU476" s="555">
        <f t="shared" ref="BU476:CI476" si="1698">O551</f>
        <v>110</v>
      </c>
      <c r="BV476" s="555">
        <f t="shared" si="1698"/>
        <v>55</v>
      </c>
      <c r="BW476" s="555">
        <f t="shared" si="1698"/>
        <v>55</v>
      </c>
      <c r="BX476" s="555">
        <f t="shared" si="1698"/>
        <v>55</v>
      </c>
      <c r="BY476" s="454" t="str">
        <f t="shared" si="1698"/>
        <v/>
      </c>
      <c r="BZ476" s="555">
        <f t="shared" si="1698"/>
        <v>55</v>
      </c>
      <c r="CA476" s="454" t="str">
        <f t="shared" si="1698"/>
        <v/>
      </c>
      <c r="CB476" s="454" t="str">
        <f t="shared" si="1698"/>
        <v/>
      </c>
      <c r="CC476" s="555">
        <f t="shared" si="1698"/>
        <v>68</v>
      </c>
      <c r="CD476" s="555">
        <f t="shared" si="1698"/>
        <v>34</v>
      </c>
      <c r="CE476" s="454" t="str">
        <f t="shared" si="1698"/>
        <v/>
      </c>
      <c r="CF476" s="555">
        <f t="shared" si="1698"/>
        <v>34</v>
      </c>
      <c r="CG476" s="454" t="str">
        <f t="shared" si="1698"/>
        <v/>
      </c>
      <c r="CH476" s="454" t="str">
        <f t="shared" si="1698"/>
        <v/>
      </c>
      <c r="CI476" s="454" t="str">
        <f t="shared" si="1698"/>
        <v/>
      </c>
      <c r="CJ476" s="2">
        <f t="shared" ref="CJ476:CK476" si="1699">D551</f>
        <v>1</v>
      </c>
      <c r="CK476" s="529" t="str">
        <f t="shared" si="1699"/>
        <v/>
      </c>
      <c r="CL476" s="556" t="str">
        <f t="shared" si="209"/>
        <v/>
      </c>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row>
    <row r="477" outlineLevel="2">
      <c r="A477" s="452"/>
      <c r="D477" s="701">
        <f t="shared" si="510"/>
        <v>1</v>
      </c>
      <c r="E477" s="712" t="str">
        <f t="shared" si="501"/>
        <v/>
      </c>
      <c r="F477" s="703" t="str">
        <f t="shared" si="486"/>
        <v>189912</v>
      </c>
      <c r="G477" s="704" t="str">
        <f t="shared" si="487"/>
        <v/>
      </c>
      <c r="H477" s="690" t="str">
        <f t="shared" si="488"/>
        <v/>
      </c>
      <c r="I477" s="713" t="str">
        <f t="shared" si="489"/>
        <v/>
      </c>
      <c r="J477" s="714" t="str">
        <f t="shared" si="490"/>
        <v/>
      </c>
      <c r="K477" s="707">
        <f t="shared" ref="K477:N477" si="1700">if($F477="","",K$203/day(eomonth($E477,0)))</f>
        <v>0</v>
      </c>
      <c r="L477" s="707">
        <f t="shared" si="1700"/>
        <v>0</v>
      </c>
      <c r="M477" s="707">
        <f t="shared" si="1700"/>
        <v>0</v>
      </c>
      <c r="N477" s="707">
        <f t="shared" si="1700"/>
        <v>0</v>
      </c>
      <c r="O477" s="715">
        <f t="shared" si="623"/>
        <v>110</v>
      </c>
      <c r="P477" s="710">
        <f t="shared" si="624"/>
        <v>55</v>
      </c>
      <c r="Q477" s="710">
        <f t="shared" si="625"/>
        <v>55</v>
      </c>
      <c r="R477" s="710">
        <f t="shared" ref="R477:U477" si="1701">if(D477="","", if(R$275&gt;$E477,"",if(R$276&lt;$E477,"", if($D477=0,0, if($D477&lt;=$N$277,R$277,if($D477&lt;=$N$278,R$278,R$279))*if($O$267=$R$267,$S$267, $G477)))))</f>
        <v>55</v>
      </c>
      <c r="S477" s="711" t="str">
        <f t="shared" si="1701"/>
        <v/>
      </c>
      <c r="T477" s="710">
        <f t="shared" si="1701"/>
        <v>55</v>
      </c>
      <c r="U477" s="711" t="str">
        <f t="shared" si="1701"/>
        <v/>
      </c>
      <c r="W477" s="710">
        <f t="shared" si="627"/>
        <v>68</v>
      </c>
      <c r="X477" s="710">
        <f t="shared" ref="X477:AC477" si="1702">if(D477="","", if(P$275&gt;$E477,"",if(P$276&lt;$E477,"", if($D477=0,0, if($D477&lt;=$N$277,P$277,if($D477&lt;=$N$278,P$278,P$279))*if($O$267=$R$267,$V$267, $H477)))))</f>
        <v>34</v>
      </c>
      <c r="Y477" s="680" t="str">
        <f t="shared" si="1702"/>
        <v/>
      </c>
      <c r="Z477" s="710">
        <f t="shared" si="1702"/>
        <v>34</v>
      </c>
      <c r="AA477" s="680" t="str">
        <f t="shared" si="1702"/>
        <v/>
      </c>
      <c r="AB477" s="680" t="str">
        <f t="shared" si="1702"/>
        <v/>
      </c>
      <c r="AC477" s="680" t="str">
        <f t="shared" si="1702"/>
        <v/>
      </c>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49"/>
      <c r="BP477" s="446" t="s">
        <v>2</v>
      </c>
      <c r="BQ477" s="451"/>
      <c r="BR477" s="4"/>
      <c r="BS477" s="472" t="str">
        <f t="shared" ref="BS477:BT477" si="1703">I552</f>
        <v/>
      </c>
      <c r="BT477" s="454" t="str">
        <f t="shared" si="1703"/>
        <v/>
      </c>
      <c r="BU477" s="555">
        <f t="shared" ref="BU477:CI477" si="1704">O552</f>
        <v>110</v>
      </c>
      <c r="BV477" s="555">
        <f t="shared" si="1704"/>
        <v>55</v>
      </c>
      <c r="BW477" s="555">
        <f t="shared" si="1704"/>
        <v>55</v>
      </c>
      <c r="BX477" s="555">
        <f t="shared" si="1704"/>
        <v>55</v>
      </c>
      <c r="BY477" s="454" t="str">
        <f t="shared" si="1704"/>
        <v/>
      </c>
      <c r="BZ477" s="555">
        <f t="shared" si="1704"/>
        <v>55</v>
      </c>
      <c r="CA477" s="454" t="str">
        <f t="shared" si="1704"/>
        <v/>
      </c>
      <c r="CB477" s="454" t="str">
        <f t="shared" si="1704"/>
        <v/>
      </c>
      <c r="CC477" s="555">
        <f t="shared" si="1704"/>
        <v>68</v>
      </c>
      <c r="CD477" s="555">
        <f t="shared" si="1704"/>
        <v>34</v>
      </c>
      <c r="CE477" s="454" t="str">
        <f t="shared" si="1704"/>
        <v/>
      </c>
      <c r="CF477" s="555">
        <f t="shared" si="1704"/>
        <v>34</v>
      </c>
      <c r="CG477" s="454" t="str">
        <f t="shared" si="1704"/>
        <v/>
      </c>
      <c r="CH477" s="454" t="str">
        <f t="shared" si="1704"/>
        <v/>
      </c>
      <c r="CI477" s="454" t="str">
        <f t="shared" si="1704"/>
        <v/>
      </c>
      <c r="CJ477" s="2">
        <f t="shared" ref="CJ477:CK477" si="1705">D552</f>
        <v>1</v>
      </c>
      <c r="CK477" s="529" t="str">
        <f t="shared" si="1705"/>
        <v/>
      </c>
      <c r="CL477" s="556" t="str">
        <f t="shared" si="209"/>
        <v/>
      </c>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row>
    <row r="478" outlineLevel="2">
      <c r="A478" s="452"/>
      <c r="D478" s="701">
        <f t="shared" si="510"/>
        <v>1</v>
      </c>
      <c r="E478" s="712" t="str">
        <f t="shared" si="501"/>
        <v/>
      </c>
      <c r="F478" s="703" t="str">
        <f t="shared" si="486"/>
        <v>189912</v>
      </c>
      <c r="G478" s="704" t="str">
        <f t="shared" si="487"/>
        <v/>
      </c>
      <c r="H478" s="690" t="str">
        <f t="shared" si="488"/>
        <v/>
      </c>
      <c r="I478" s="713" t="str">
        <f t="shared" si="489"/>
        <v/>
      </c>
      <c r="J478" s="714" t="str">
        <f t="shared" si="490"/>
        <v/>
      </c>
      <c r="K478" s="707">
        <f t="shared" ref="K478:N478" si="1706">if($F478="","",K$203/day(eomonth($E478,0)))</f>
        <v>0</v>
      </c>
      <c r="L478" s="707">
        <f t="shared" si="1706"/>
        <v>0</v>
      </c>
      <c r="M478" s="707">
        <f t="shared" si="1706"/>
        <v>0</v>
      </c>
      <c r="N478" s="707">
        <f t="shared" si="1706"/>
        <v>0</v>
      </c>
      <c r="O478" s="715">
        <f t="shared" si="623"/>
        <v>110</v>
      </c>
      <c r="P478" s="710">
        <f t="shared" si="624"/>
        <v>55</v>
      </c>
      <c r="Q478" s="710">
        <f t="shared" si="625"/>
        <v>55</v>
      </c>
      <c r="R478" s="710">
        <f t="shared" ref="R478:U478" si="1707">if(D478="","", if(R$275&gt;$E478,"",if(R$276&lt;$E478,"", if($D478=0,0, if($D478&lt;=$N$277,R$277,if($D478&lt;=$N$278,R$278,R$279))*if($O$267=$R$267,$S$267, $G478)))))</f>
        <v>55</v>
      </c>
      <c r="S478" s="711" t="str">
        <f t="shared" si="1707"/>
        <v/>
      </c>
      <c r="T478" s="710">
        <f t="shared" si="1707"/>
        <v>55</v>
      </c>
      <c r="U478" s="711" t="str">
        <f t="shared" si="1707"/>
        <v/>
      </c>
      <c r="W478" s="710">
        <f t="shared" si="627"/>
        <v>68</v>
      </c>
      <c r="X478" s="710">
        <f t="shared" ref="X478:AC478" si="1708">if(D478="","", if(P$275&gt;$E478,"",if(P$276&lt;$E478,"", if($D478=0,0, if($D478&lt;=$N$277,P$277,if($D478&lt;=$N$278,P$278,P$279))*if($O$267=$R$267,$V$267, $H478)))))</f>
        <v>34</v>
      </c>
      <c r="Y478" s="680" t="str">
        <f t="shared" si="1708"/>
        <v/>
      </c>
      <c r="Z478" s="710">
        <f t="shared" si="1708"/>
        <v>34</v>
      </c>
      <c r="AA478" s="680" t="str">
        <f t="shared" si="1708"/>
        <v/>
      </c>
      <c r="AB478" s="680" t="str">
        <f t="shared" si="1708"/>
        <v/>
      </c>
      <c r="AC478" s="680" t="str">
        <f t="shared" si="1708"/>
        <v/>
      </c>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49"/>
      <c r="BP478" s="446" t="s">
        <v>2</v>
      </c>
      <c r="BQ478" s="451"/>
      <c r="BR478" s="4"/>
      <c r="BS478" s="472" t="str">
        <f t="shared" ref="BS478:BT478" si="1709">I553</f>
        <v/>
      </c>
      <c r="BT478" s="454" t="str">
        <f t="shared" si="1709"/>
        <v/>
      </c>
      <c r="BU478" s="555">
        <f t="shared" ref="BU478:CI478" si="1710">O553</f>
        <v>110</v>
      </c>
      <c r="BV478" s="555">
        <f t="shared" si="1710"/>
        <v>55</v>
      </c>
      <c r="BW478" s="555">
        <f t="shared" si="1710"/>
        <v>55</v>
      </c>
      <c r="BX478" s="555">
        <f t="shared" si="1710"/>
        <v>55</v>
      </c>
      <c r="BY478" s="454" t="str">
        <f t="shared" si="1710"/>
        <v/>
      </c>
      <c r="BZ478" s="555">
        <f t="shared" si="1710"/>
        <v>55</v>
      </c>
      <c r="CA478" s="454" t="str">
        <f t="shared" si="1710"/>
        <v/>
      </c>
      <c r="CB478" s="454" t="str">
        <f t="shared" si="1710"/>
        <v/>
      </c>
      <c r="CC478" s="555">
        <f t="shared" si="1710"/>
        <v>68</v>
      </c>
      <c r="CD478" s="555">
        <f t="shared" si="1710"/>
        <v>34</v>
      </c>
      <c r="CE478" s="454" t="str">
        <f t="shared" si="1710"/>
        <v/>
      </c>
      <c r="CF478" s="555">
        <f t="shared" si="1710"/>
        <v>34</v>
      </c>
      <c r="CG478" s="454" t="str">
        <f t="shared" si="1710"/>
        <v/>
      </c>
      <c r="CH478" s="454" t="str">
        <f t="shared" si="1710"/>
        <v/>
      </c>
      <c r="CI478" s="454" t="str">
        <f t="shared" si="1710"/>
        <v/>
      </c>
      <c r="CJ478" s="2">
        <f t="shared" ref="CJ478:CK478" si="1711">D553</f>
        <v>1</v>
      </c>
      <c r="CK478" s="529" t="str">
        <f t="shared" si="1711"/>
        <v/>
      </c>
      <c r="CL478" s="556" t="str">
        <f t="shared" si="209"/>
        <v/>
      </c>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row>
    <row r="479" outlineLevel="2">
      <c r="A479" s="452"/>
      <c r="D479" s="701">
        <f t="shared" si="510"/>
        <v>1</v>
      </c>
      <c r="E479" s="712" t="str">
        <f t="shared" si="501"/>
        <v/>
      </c>
      <c r="F479" s="703" t="str">
        <f t="shared" si="486"/>
        <v>189912</v>
      </c>
      <c r="G479" s="704" t="str">
        <f t="shared" si="487"/>
        <v/>
      </c>
      <c r="H479" s="690" t="str">
        <f t="shared" si="488"/>
        <v/>
      </c>
      <c r="I479" s="713" t="str">
        <f t="shared" si="489"/>
        <v/>
      </c>
      <c r="J479" s="714" t="str">
        <f t="shared" si="490"/>
        <v/>
      </c>
      <c r="K479" s="707">
        <f t="shared" ref="K479:N479" si="1712">if($F479="","",K$203/day(eomonth($E479,0)))</f>
        <v>0</v>
      </c>
      <c r="L479" s="707">
        <f t="shared" si="1712"/>
        <v>0</v>
      </c>
      <c r="M479" s="707">
        <f t="shared" si="1712"/>
        <v>0</v>
      </c>
      <c r="N479" s="707">
        <f t="shared" si="1712"/>
        <v>0</v>
      </c>
      <c r="O479" s="715">
        <f t="shared" si="623"/>
        <v>110</v>
      </c>
      <c r="P479" s="710">
        <f t="shared" si="624"/>
        <v>55</v>
      </c>
      <c r="Q479" s="710">
        <f t="shared" si="625"/>
        <v>55</v>
      </c>
      <c r="R479" s="710">
        <f t="shared" ref="R479:U479" si="1713">if(D479="","", if(R$275&gt;$E479,"",if(R$276&lt;$E479,"", if($D479=0,0, if($D479&lt;=$N$277,R$277,if($D479&lt;=$N$278,R$278,R$279))*if($O$267=$R$267,$S$267, $G479)))))</f>
        <v>55</v>
      </c>
      <c r="S479" s="711" t="str">
        <f t="shared" si="1713"/>
        <v/>
      </c>
      <c r="T479" s="710">
        <f t="shared" si="1713"/>
        <v>55</v>
      </c>
      <c r="U479" s="711" t="str">
        <f t="shared" si="1713"/>
        <v/>
      </c>
      <c r="W479" s="710">
        <f t="shared" si="627"/>
        <v>68</v>
      </c>
      <c r="X479" s="710">
        <f t="shared" ref="X479:AC479" si="1714">if(D479="","", if(P$275&gt;$E479,"",if(P$276&lt;$E479,"", if($D479=0,0, if($D479&lt;=$N$277,P$277,if($D479&lt;=$N$278,P$278,P$279))*if($O$267=$R$267,$V$267, $H479)))))</f>
        <v>34</v>
      </c>
      <c r="Y479" s="680" t="str">
        <f t="shared" si="1714"/>
        <v/>
      </c>
      <c r="Z479" s="710">
        <f t="shared" si="1714"/>
        <v>34</v>
      </c>
      <c r="AA479" s="680" t="str">
        <f t="shared" si="1714"/>
        <v/>
      </c>
      <c r="AB479" s="680" t="str">
        <f t="shared" si="1714"/>
        <v/>
      </c>
      <c r="AC479" s="680" t="str">
        <f t="shared" si="1714"/>
        <v/>
      </c>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49"/>
      <c r="BP479" s="446" t="s">
        <v>2</v>
      </c>
      <c r="BQ479" s="451"/>
      <c r="BR479" s="4"/>
      <c r="BS479" s="472" t="str">
        <f t="shared" ref="BS479:BT479" si="1715">I554</f>
        <v/>
      </c>
      <c r="BT479" s="454" t="str">
        <f t="shared" si="1715"/>
        <v/>
      </c>
      <c r="BU479" s="555">
        <f t="shared" ref="BU479:CI479" si="1716">O554</f>
        <v>110</v>
      </c>
      <c r="BV479" s="555">
        <f t="shared" si="1716"/>
        <v>55</v>
      </c>
      <c r="BW479" s="555">
        <f t="shared" si="1716"/>
        <v>55</v>
      </c>
      <c r="BX479" s="555">
        <f t="shared" si="1716"/>
        <v>55</v>
      </c>
      <c r="BY479" s="454" t="str">
        <f t="shared" si="1716"/>
        <v/>
      </c>
      <c r="BZ479" s="555">
        <f t="shared" si="1716"/>
        <v>55</v>
      </c>
      <c r="CA479" s="454" t="str">
        <f t="shared" si="1716"/>
        <v/>
      </c>
      <c r="CB479" s="454" t="str">
        <f t="shared" si="1716"/>
        <v/>
      </c>
      <c r="CC479" s="555">
        <f t="shared" si="1716"/>
        <v>68</v>
      </c>
      <c r="CD479" s="555">
        <f t="shared" si="1716"/>
        <v>34</v>
      </c>
      <c r="CE479" s="454" t="str">
        <f t="shared" si="1716"/>
        <v/>
      </c>
      <c r="CF479" s="555">
        <f t="shared" si="1716"/>
        <v>34</v>
      </c>
      <c r="CG479" s="454" t="str">
        <f t="shared" si="1716"/>
        <v/>
      </c>
      <c r="CH479" s="454" t="str">
        <f t="shared" si="1716"/>
        <v/>
      </c>
      <c r="CI479" s="454" t="str">
        <f t="shared" si="1716"/>
        <v/>
      </c>
      <c r="CJ479" s="2">
        <f t="shared" ref="CJ479:CK479" si="1717">D554</f>
        <v>1</v>
      </c>
      <c r="CK479" s="529" t="str">
        <f t="shared" si="1717"/>
        <v/>
      </c>
      <c r="CL479" s="556" t="str">
        <f t="shared" si="209"/>
        <v/>
      </c>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row>
    <row r="480" outlineLevel="2">
      <c r="A480" s="452"/>
      <c r="D480" s="701">
        <f t="shared" si="510"/>
        <v>1</v>
      </c>
      <c r="E480" s="712" t="str">
        <f t="shared" si="501"/>
        <v/>
      </c>
      <c r="F480" s="703" t="str">
        <f t="shared" si="486"/>
        <v>189912</v>
      </c>
      <c r="G480" s="704" t="str">
        <f t="shared" si="487"/>
        <v/>
      </c>
      <c r="H480" s="690" t="str">
        <f t="shared" si="488"/>
        <v/>
      </c>
      <c r="I480" s="713" t="str">
        <f t="shared" si="489"/>
        <v/>
      </c>
      <c r="J480" s="714" t="str">
        <f t="shared" si="490"/>
        <v/>
      </c>
      <c r="K480" s="707">
        <f t="shared" ref="K480:N480" si="1718">if($F480="","",K$203/day(eomonth($E480,0)))</f>
        <v>0</v>
      </c>
      <c r="L480" s="707">
        <f t="shared" si="1718"/>
        <v>0</v>
      </c>
      <c r="M480" s="707">
        <f t="shared" si="1718"/>
        <v>0</v>
      </c>
      <c r="N480" s="707">
        <f t="shared" si="1718"/>
        <v>0</v>
      </c>
      <c r="O480" s="715">
        <f t="shared" si="623"/>
        <v>110</v>
      </c>
      <c r="P480" s="710">
        <f t="shared" si="624"/>
        <v>55</v>
      </c>
      <c r="Q480" s="710">
        <f t="shared" si="625"/>
        <v>55</v>
      </c>
      <c r="R480" s="710">
        <f t="shared" ref="R480:U480" si="1719">if(D480="","", if(R$275&gt;$E480,"",if(R$276&lt;$E480,"", if($D480=0,0, if($D480&lt;=$N$277,R$277,if($D480&lt;=$N$278,R$278,R$279))*if($O$267=$R$267,$S$267, $G480)))))</f>
        <v>55</v>
      </c>
      <c r="S480" s="711" t="str">
        <f t="shared" si="1719"/>
        <v/>
      </c>
      <c r="T480" s="710">
        <f t="shared" si="1719"/>
        <v>55</v>
      </c>
      <c r="U480" s="711" t="str">
        <f t="shared" si="1719"/>
        <v/>
      </c>
      <c r="W480" s="710">
        <f t="shared" si="627"/>
        <v>68</v>
      </c>
      <c r="X480" s="710">
        <f t="shared" ref="X480:AC480" si="1720">if(D480="","", if(P$275&gt;$E480,"",if(P$276&lt;$E480,"", if($D480=0,0, if($D480&lt;=$N$277,P$277,if($D480&lt;=$N$278,P$278,P$279))*if($O$267=$R$267,$V$267, $H480)))))</f>
        <v>34</v>
      </c>
      <c r="Y480" s="680" t="str">
        <f t="shared" si="1720"/>
        <v/>
      </c>
      <c r="Z480" s="710">
        <f t="shared" si="1720"/>
        <v>34</v>
      </c>
      <c r="AA480" s="680" t="str">
        <f t="shared" si="1720"/>
        <v/>
      </c>
      <c r="AB480" s="680" t="str">
        <f t="shared" si="1720"/>
        <v/>
      </c>
      <c r="AC480" s="680" t="str">
        <f t="shared" si="1720"/>
        <v/>
      </c>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49"/>
      <c r="BP480" s="446" t="s">
        <v>2</v>
      </c>
      <c r="BQ480" s="451"/>
      <c r="BR480" s="4"/>
      <c r="BS480" s="472" t="str">
        <f t="shared" ref="BS480:BT480" si="1721">I555</f>
        <v/>
      </c>
      <c r="BT480" s="454" t="str">
        <f t="shared" si="1721"/>
        <v/>
      </c>
      <c r="BU480" s="555">
        <f t="shared" ref="BU480:CI480" si="1722">O555</f>
        <v>110</v>
      </c>
      <c r="BV480" s="555">
        <f t="shared" si="1722"/>
        <v>55</v>
      </c>
      <c r="BW480" s="555">
        <f t="shared" si="1722"/>
        <v>55</v>
      </c>
      <c r="BX480" s="555">
        <f t="shared" si="1722"/>
        <v>55</v>
      </c>
      <c r="BY480" s="454" t="str">
        <f t="shared" si="1722"/>
        <v/>
      </c>
      <c r="BZ480" s="555">
        <f t="shared" si="1722"/>
        <v>55</v>
      </c>
      <c r="CA480" s="454" t="str">
        <f t="shared" si="1722"/>
        <v/>
      </c>
      <c r="CB480" s="454" t="str">
        <f t="shared" si="1722"/>
        <v/>
      </c>
      <c r="CC480" s="555">
        <f t="shared" si="1722"/>
        <v>68</v>
      </c>
      <c r="CD480" s="555">
        <f t="shared" si="1722"/>
        <v>34</v>
      </c>
      <c r="CE480" s="454" t="str">
        <f t="shared" si="1722"/>
        <v/>
      </c>
      <c r="CF480" s="555">
        <f t="shared" si="1722"/>
        <v>34</v>
      </c>
      <c r="CG480" s="454" t="str">
        <f t="shared" si="1722"/>
        <v/>
      </c>
      <c r="CH480" s="454" t="str">
        <f t="shared" si="1722"/>
        <v/>
      </c>
      <c r="CI480" s="454" t="str">
        <f t="shared" si="1722"/>
        <v/>
      </c>
      <c r="CJ480" s="2">
        <f t="shared" ref="CJ480:CK480" si="1723">D555</f>
        <v>1</v>
      </c>
      <c r="CK480" s="529" t="str">
        <f t="shared" si="1723"/>
        <v/>
      </c>
      <c r="CL480" s="556" t="str">
        <f t="shared" si="209"/>
        <v/>
      </c>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row>
    <row r="481" outlineLevel="2">
      <c r="A481" s="452"/>
      <c r="D481" s="701">
        <f t="shared" si="510"/>
        <v>1</v>
      </c>
      <c r="E481" s="712" t="str">
        <f t="shared" si="501"/>
        <v/>
      </c>
      <c r="F481" s="703" t="str">
        <f t="shared" si="486"/>
        <v>189912</v>
      </c>
      <c r="G481" s="704" t="str">
        <f t="shared" si="487"/>
        <v/>
      </c>
      <c r="H481" s="690" t="str">
        <f t="shared" si="488"/>
        <v/>
      </c>
      <c r="I481" s="713" t="str">
        <f t="shared" si="489"/>
        <v/>
      </c>
      <c r="J481" s="714" t="str">
        <f t="shared" si="490"/>
        <v/>
      </c>
      <c r="K481" s="707">
        <f t="shared" ref="K481:N481" si="1724">if($F481="","",K$203/day(eomonth($E481,0)))</f>
        <v>0</v>
      </c>
      <c r="L481" s="707">
        <f t="shared" si="1724"/>
        <v>0</v>
      </c>
      <c r="M481" s="707">
        <f t="shared" si="1724"/>
        <v>0</v>
      </c>
      <c r="N481" s="707">
        <f t="shared" si="1724"/>
        <v>0</v>
      </c>
      <c r="O481" s="715">
        <f t="shared" si="623"/>
        <v>110</v>
      </c>
      <c r="P481" s="710">
        <f t="shared" si="624"/>
        <v>55</v>
      </c>
      <c r="Q481" s="710">
        <f t="shared" si="625"/>
        <v>55</v>
      </c>
      <c r="R481" s="710">
        <f t="shared" ref="R481:U481" si="1725">if(D481="","", if(R$275&gt;$E481,"",if(R$276&lt;$E481,"", if($D481=0,0, if($D481&lt;=$N$277,R$277,if($D481&lt;=$N$278,R$278,R$279))*if($O$267=$R$267,$S$267, $G481)))))</f>
        <v>55</v>
      </c>
      <c r="S481" s="711" t="str">
        <f t="shared" si="1725"/>
        <v/>
      </c>
      <c r="T481" s="710">
        <f t="shared" si="1725"/>
        <v>55</v>
      </c>
      <c r="U481" s="711" t="str">
        <f t="shared" si="1725"/>
        <v/>
      </c>
      <c r="W481" s="710">
        <f t="shared" si="627"/>
        <v>68</v>
      </c>
      <c r="X481" s="710">
        <f t="shared" ref="X481:AC481" si="1726">if(D481="","", if(P$275&gt;$E481,"",if(P$276&lt;$E481,"", if($D481=0,0, if($D481&lt;=$N$277,P$277,if($D481&lt;=$N$278,P$278,P$279))*if($O$267=$R$267,$V$267, $H481)))))</f>
        <v>34</v>
      </c>
      <c r="Y481" s="680" t="str">
        <f t="shared" si="1726"/>
        <v/>
      </c>
      <c r="Z481" s="710">
        <f t="shared" si="1726"/>
        <v>34</v>
      </c>
      <c r="AA481" s="680" t="str">
        <f t="shared" si="1726"/>
        <v/>
      </c>
      <c r="AB481" s="680" t="str">
        <f t="shared" si="1726"/>
        <v/>
      </c>
      <c r="AC481" s="680" t="str">
        <f t="shared" si="1726"/>
        <v/>
      </c>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49"/>
      <c r="BP481" s="446" t="s">
        <v>2</v>
      </c>
      <c r="BQ481" s="451"/>
      <c r="BR481" s="4"/>
      <c r="BS481" s="472" t="str">
        <f t="shared" ref="BS481:BT481" si="1727">I556</f>
        <v/>
      </c>
      <c r="BT481" s="454" t="str">
        <f t="shared" si="1727"/>
        <v/>
      </c>
      <c r="BU481" s="555">
        <f t="shared" ref="BU481:CI481" si="1728">O556</f>
        <v>110</v>
      </c>
      <c r="BV481" s="555">
        <f t="shared" si="1728"/>
        <v>55</v>
      </c>
      <c r="BW481" s="555">
        <f t="shared" si="1728"/>
        <v>55</v>
      </c>
      <c r="BX481" s="555">
        <f t="shared" si="1728"/>
        <v>55</v>
      </c>
      <c r="BY481" s="454" t="str">
        <f t="shared" si="1728"/>
        <v/>
      </c>
      <c r="BZ481" s="555">
        <f t="shared" si="1728"/>
        <v>55</v>
      </c>
      <c r="CA481" s="454" t="str">
        <f t="shared" si="1728"/>
        <v/>
      </c>
      <c r="CB481" s="454" t="str">
        <f t="shared" si="1728"/>
        <v/>
      </c>
      <c r="CC481" s="555">
        <f t="shared" si="1728"/>
        <v>68</v>
      </c>
      <c r="CD481" s="555">
        <f t="shared" si="1728"/>
        <v>34</v>
      </c>
      <c r="CE481" s="454" t="str">
        <f t="shared" si="1728"/>
        <v/>
      </c>
      <c r="CF481" s="555">
        <f t="shared" si="1728"/>
        <v>34</v>
      </c>
      <c r="CG481" s="454" t="str">
        <f t="shared" si="1728"/>
        <v/>
      </c>
      <c r="CH481" s="454" t="str">
        <f t="shared" si="1728"/>
        <v/>
      </c>
      <c r="CI481" s="454" t="str">
        <f t="shared" si="1728"/>
        <v/>
      </c>
      <c r="CJ481" s="2">
        <f t="shared" ref="CJ481:CK481" si="1729">D556</f>
        <v>1</v>
      </c>
      <c r="CK481" s="529" t="str">
        <f t="shared" si="1729"/>
        <v/>
      </c>
      <c r="CL481" s="556" t="str">
        <f t="shared" si="209"/>
        <v/>
      </c>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row>
    <row r="482" outlineLevel="2">
      <c r="A482" s="452"/>
      <c r="D482" s="701">
        <f t="shared" si="510"/>
        <v>1</v>
      </c>
      <c r="E482" s="712" t="str">
        <f t="shared" si="501"/>
        <v/>
      </c>
      <c r="F482" s="703" t="str">
        <f t="shared" si="486"/>
        <v>189912</v>
      </c>
      <c r="G482" s="704" t="str">
        <f t="shared" si="487"/>
        <v/>
      </c>
      <c r="H482" s="690" t="str">
        <f t="shared" si="488"/>
        <v/>
      </c>
      <c r="I482" s="713" t="str">
        <f t="shared" si="489"/>
        <v/>
      </c>
      <c r="J482" s="714" t="str">
        <f t="shared" si="490"/>
        <v/>
      </c>
      <c r="K482" s="707">
        <f t="shared" ref="K482:N482" si="1730">if($F482="","",K$203/day(eomonth($E482,0)))</f>
        <v>0</v>
      </c>
      <c r="L482" s="707">
        <f t="shared" si="1730"/>
        <v>0</v>
      </c>
      <c r="M482" s="707">
        <f t="shared" si="1730"/>
        <v>0</v>
      </c>
      <c r="N482" s="707">
        <f t="shared" si="1730"/>
        <v>0</v>
      </c>
      <c r="O482" s="715">
        <f t="shared" si="623"/>
        <v>110</v>
      </c>
      <c r="P482" s="710">
        <f t="shared" si="624"/>
        <v>55</v>
      </c>
      <c r="Q482" s="710">
        <f t="shared" si="625"/>
        <v>55</v>
      </c>
      <c r="R482" s="710">
        <f t="shared" ref="R482:U482" si="1731">if(D482="","", if(R$275&gt;$E482,"",if(R$276&lt;$E482,"", if($D482=0,0, if($D482&lt;=$N$277,R$277,if($D482&lt;=$N$278,R$278,R$279))*if($O$267=$R$267,$S$267, $G482)))))</f>
        <v>55</v>
      </c>
      <c r="S482" s="711" t="str">
        <f t="shared" si="1731"/>
        <v/>
      </c>
      <c r="T482" s="710">
        <f t="shared" si="1731"/>
        <v>55</v>
      </c>
      <c r="U482" s="711" t="str">
        <f t="shared" si="1731"/>
        <v/>
      </c>
      <c r="W482" s="710">
        <f t="shared" si="627"/>
        <v>68</v>
      </c>
      <c r="X482" s="710">
        <f t="shared" ref="X482:AC482" si="1732">if(D482="","", if(P$275&gt;$E482,"",if(P$276&lt;$E482,"", if($D482=0,0, if($D482&lt;=$N$277,P$277,if($D482&lt;=$N$278,P$278,P$279))*if($O$267=$R$267,$V$267, $H482)))))</f>
        <v>34</v>
      </c>
      <c r="Y482" s="680" t="str">
        <f t="shared" si="1732"/>
        <v/>
      </c>
      <c r="Z482" s="710">
        <f t="shared" si="1732"/>
        <v>34</v>
      </c>
      <c r="AA482" s="680" t="str">
        <f t="shared" si="1732"/>
        <v/>
      </c>
      <c r="AB482" s="680" t="str">
        <f t="shared" si="1732"/>
        <v/>
      </c>
      <c r="AC482" s="680" t="str">
        <f t="shared" si="1732"/>
        <v/>
      </c>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49"/>
      <c r="BP482" s="446" t="s">
        <v>2</v>
      </c>
      <c r="BQ482" s="451"/>
      <c r="BR482" s="4"/>
      <c r="BS482" s="472" t="str">
        <f t="shared" ref="BS482:BT482" si="1733">I557</f>
        <v/>
      </c>
      <c r="BT482" s="454" t="str">
        <f t="shared" si="1733"/>
        <v/>
      </c>
      <c r="BU482" s="555">
        <f t="shared" ref="BU482:CI482" si="1734">O557</f>
        <v>110</v>
      </c>
      <c r="BV482" s="555">
        <f t="shared" si="1734"/>
        <v>55</v>
      </c>
      <c r="BW482" s="555">
        <f t="shared" si="1734"/>
        <v>55</v>
      </c>
      <c r="BX482" s="555">
        <f t="shared" si="1734"/>
        <v>55</v>
      </c>
      <c r="BY482" s="454" t="str">
        <f t="shared" si="1734"/>
        <v/>
      </c>
      <c r="BZ482" s="555">
        <f t="shared" si="1734"/>
        <v>55</v>
      </c>
      <c r="CA482" s="454" t="str">
        <f t="shared" si="1734"/>
        <v/>
      </c>
      <c r="CB482" s="454" t="str">
        <f t="shared" si="1734"/>
        <v/>
      </c>
      <c r="CC482" s="555">
        <f t="shared" si="1734"/>
        <v>68</v>
      </c>
      <c r="CD482" s="555">
        <f t="shared" si="1734"/>
        <v>34</v>
      </c>
      <c r="CE482" s="454" t="str">
        <f t="shared" si="1734"/>
        <v/>
      </c>
      <c r="CF482" s="555">
        <f t="shared" si="1734"/>
        <v>34</v>
      </c>
      <c r="CG482" s="454" t="str">
        <f t="shared" si="1734"/>
        <v/>
      </c>
      <c r="CH482" s="454" t="str">
        <f t="shared" si="1734"/>
        <v/>
      </c>
      <c r="CI482" s="454" t="str">
        <f t="shared" si="1734"/>
        <v/>
      </c>
      <c r="CJ482" s="2">
        <f t="shared" ref="CJ482:CK482" si="1735">D557</f>
        <v>1</v>
      </c>
      <c r="CK482" s="529" t="str">
        <f t="shared" si="1735"/>
        <v/>
      </c>
      <c r="CL482" s="556" t="str">
        <f t="shared" si="209"/>
        <v/>
      </c>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row>
    <row r="483" outlineLevel="2">
      <c r="A483" s="452"/>
      <c r="D483" s="701">
        <f t="shared" si="510"/>
        <v>1</v>
      </c>
      <c r="E483" s="712" t="str">
        <f t="shared" si="501"/>
        <v/>
      </c>
      <c r="F483" s="703" t="str">
        <f t="shared" si="486"/>
        <v>189912</v>
      </c>
      <c r="G483" s="704" t="str">
        <f t="shared" si="487"/>
        <v/>
      </c>
      <c r="H483" s="690" t="str">
        <f t="shared" si="488"/>
        <v/>
      </c>
      <c r="I483" s="713" t="str">
        <f t="shared" si="489"/>
        <v/>
      </c>
      <c r="J483" s="714" t="str">
        <f t="shared" si="490"/>
        <v/>
      </c>
      <c r="K483" s="707">
        <f t="shared" ref="K483:N483" si="1736">if($F483="","",K$203/day(eomonth($E483,0)))</f>
        <v>0</v>
      </c>
      <c r="L483" s="707">
        <f t="shared" si="1736"/>
        <v>0</v>
      </c>
      <c r="M483" s="707">
        <f t="shared" si="1736"/>
        <v>0</v>
      </c>
      <c r="N483" s="707">
        <f t="shared" si="1736"/>
        <v>0</v>
      </c>
      <c r="O483" s="715">
        <f t="shared" si="623"/>
        <v>110</v>
      </c>
      <c r="P483" s="710">
        <f t="shared" si="624"/>
        <v>55</v>
      </c>
      <c r="Q483" s="710">
        <f t="shared" si="625"/>
        <v>55</v>
      </c>
      <c r="R483" s="710">
        <f t="shared" ref="R483:U483" si="1737">if(D483="","", if(R$275&gt;$E483,"",if(R$276&lt;$E483,"", if($D483=0,0, if($D483&lt;=$N$277,R$277,if($D483&lt;=$N$278,R$278,R$279))*if($O$267=$R$267,$S$267, $G483)))))</f>
        <v>55</v>
      </c>
      <c r="S483" s="711" t="str">
        <f t="shared" si="1737"/>
        <v/>
      </c>
      <c r="T483" s="710">
        <f t="shared" si="1737"/>
        <v>55</v>
      </c>
      <c r="U483" s="711" t="str">
        <f t="shared" si="1737"/>
        <v/>
      </c>
      <c r="W483" s="710">
        <f t="shared" si="627"/>
        <v>68</v>
      </c>
      <c r="X483" s="710">
        <f t="shared" ref="X483:AC483" si="1738">if(D483="","", if(P$275&gt;$E483,"",if(P$276&lt;$E483,"", if($D483=0,0, if($D483&lt;=$N$277,P$277,if($D483&lt;=$N$278,P$278,P$279))*if($O$267=$R$267,$V$267, $H483)))))</f>
        <v>34</v>
      </c>
      <c r="Y483" s="680" t="str">
        <f t="shared" si="1738"/>
        <v/>
      </c>
      <c r="Z483" s="710">
        <f t="shared" si="1738"/>
        <v>34</v>
      </c>
      <c r="AA483" s="680" t="str">
        <f t="shared" si="1738"/>
        <v/>
      </c>
      <c r="AB483" s="680" t="str">
        <f t="shared" si="1738"/>
        <v/>
      </c>
      <c r="AC483" s="680" t="str">
        <f t="shared" si="1738"/>
        <v/>
      </c>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49"/>
      <c r="BP483" s="446" t="s">
        <v>2</v>
      </c>
      <c r="BQ483" s="451"/>
      <c r="BR483" s="4"/>
      <c r="BS483" s="472" t="str">
        <f t="shared" ref="BS483:BT483" si="1739">I558</f>
        <v/>
      </c>
      <c r="BT483" s="454" t="str">
        <f t="shared" si="1739"/>
        <v/>
      </c>
      <c r="BU483" s="555">
        <f t="shared" ref="BU483:CI483" si="1740">O558</f>
        <v>110</v>
      </c>
      <c r="BV483" s="555">
        <f t="shared" si="1740"/>
        <v>55</v>
      </c>
      <c r="BW483" s="555">
        <f t="shared" si="1740"/>
        <v>55</v>
      </c>
      <c r="BX483" s="555">
        <f t="shared" si="1740"/>
        <v>55</v>
      </c>
      <c r="BY483" s="454" t="str">
        <f t="shared" si="1740"/>
        <v/>
      </c>
      <c r="BZ483" s="555">
        <f t="shared" si="1740"/>
        <v>55</v>
      </c>
      <c r="CA483" s="454" t="str">
        <f t="shared" si="1740"/>
        <v/>
      </c>
      <c r="CB483" s="454" t="str">
        <f t="shared" si="1740"/>
        <v/>
      </c>
      <c r="CC483" s="555">
        <f t="shared" si="1740"/>
        <v>68</v>
      </c>
      <c r="CD483" s="555">
        <f t="shared" si="1740"/>
        <v>34</v>
      </c>
      <c r="CE483" s="454" t="str">
        <f t="shared" si="1740"/>
        <v/>
      </c>
      <c r="CF483" s="555">
        <f t="shared" si="1740"/>
        <v>34</v>
      </c>
      <c r="CG483" s="454" t="str">
        <f t="shared" si="1740"/>
        <v/>
      </c>
      <c r="CH483" s="454" t="str">
        <f t="shared" si="1740"/>
        <v/>
      </c>
      <c r="CI483" s="454" t="str">
        <f t="shared" si="1740"/>
        <v/>
      </c>
      <c r="CJ483" s="2">
        <f t="shared" ref="CJ483:CK483" si="1741">D558</f>
        <v>1</v>
      </c>
      <c r="CK483" s="529" t="str">
        <f t="shared" si="1741"/>
        <v/>
      </c>
      <c r="CL483" s="556" t="str">
        <f t="shared" si="209"/>
        <v/>
      </c>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row>
    <row r="484" outlineLevel="2">
      <c r="A484" s="452"/>
      <c r="D484" s="701">
        <f t="shared" si="510"/>
        <v>1</v>
      </c>
      <c r="E484" s="712" t="str">
        <f t="shared" si="501"/>
        <v/>
      </c>
      <c r="F484" s="703" t="str">
        <f t="shared" si="486"/>
        <v>189912</v>
      </c>
      <c r="G484" s="704" t="str">
        <f t="shared" si="487"/>
        <v/>
      </c>
      <c r="H484" s="690" t="str">
        <f t="shared" si="488"/>
        <v/>
      </c>
      <c r="I484" s="713" t="str">
        <f t="shared" si="489"/>
        <v/>
      </c>
      <c r="J484" s="714" t="str">
        <f t="shared" si="490"/>
        <v/>
      </c>
      <c r="K484" s="707">
        <f t="shared" ref="K484:N484" si="1742">if($F484="","",K$203/day(eomonth($E484,0)))</f>
        <v>0</v>
      </c>
      <c r="L484" s="707">
        <f t="shared" si="1742"/>
        <v>0</v>
      </c>
      <c r="M484" s="707">
        <f t="shared" si="1742"/>
        <v>0</v>
      </c>
      <c r="N484" s="707">
        <f t="shared" si="1742"/>
        <v>0</v>
      </c>
      <c r="O484" s="715">
        <f t="shared" si="623"/>
        <v>110</v>
      </c>
      <c r="P484" s="710">
        <f t="shared" si="624"/>
        <v>55</v>
      </c>
      <c r="Q484" s="710">
        <f t="shared" si="625"/>
        <v>55</v>
      </c>
      <c r="R484" s="710">
        <f t="shared" ref="R484:U484" si="1743">if(D484="","", if(R$275&gt;$E484,"",if(R$276&lt;$E484,"", if($D484=0,0, if($D484&lt;=$N$277,R$277,if($D484&lt;=$N$278,R$278,R$279))*if($O$267=$R$267,$S$267, $G484)))))</f>
        <v>55</v>
      </c>
      <c r="S484" s="711" t="str">
        <f t="shared" si="1743"/>
        <v/>
      </c>
      <c r="T484" s="710">
        <f t="shared" si="1743"/>
        <v>55</v>
      </c>
      <c r="U484" s="711" t="str">
        <f t="shared" si="1743"/>
        <v/>
      </c>
      <c r="W484" s="710">
        <f t="shared" si="627"/>
        <v>68</v>
      </c>
      <c r="X484" s="710">
        <f t="shared" ref="X484:AC484" si="1744">if(D484="","", if(P$275&gt;$E484,"",if(P$276&lt;$E484,"", if($D484=0,0, if($D484&lt;=$N$277,P$277,if($D484&lt;=$N$278,P$278,P$279))*if($O$267=$R$267,$V$267, $H484)))))</f>
        <v>34</v>
      </c>
      <c r="Y484" s="680" t="str">
        <f t="shared" si="1744"/>
        <v/>
      </c>
      <c r="Z484" s="710">
        <f t="shared" si="1744"/>
        <v>34</v>
      </c>
      <c r="AA484" s="680" t="str">
        <f t="shared" si="1744"/>
        <v/>
      </c>
      <c r="AB484" s="680" t="str">
        <f t="shared" si="1744"/>
        <v/>
      </c>
      <c r="AC484" s="680" t="str">
        <f t="shared" si="1744"/>
        <v/>
      </c>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49"/>
      <c r="BP484" s="446" t="s">
        <v>2</v>
      </c>
      <c r="BQ484" s="451"/>
      <c r="BR484" s="4"/>
      <c r="BS484" s="472" t="str">
        <f t="shared" ref="BS484:BT484" si="1745">I559</f>
        <v/>
      </c>
      <c r="BT484" s="454" t="str">
        <f t="shared" si="1745"/>
        <v/>
      </c>
      <c r="BU484" s="555">
        <f t="shared" ref="BU484:CI484" si="1746">O559</f>
        <v>110</v>
      </c>
      <c r="BV484" s="555">
        <f t="shared" si="1746"/>
        <v>55</v>
      </c>
      <c r="BW484" s="555">
        <f t="shared" si="1746"/>
        <v>55</v>
      </c>
      <c r="BX484" s="555">
        <f t="shared" si="1746"/>
        <v>55</v>
      </c>
      <c r="BY484" s="454" t="str">
        <f t="shared" si="1746"/>
        <v/>
      </c>
      <c r="BZ484" s="555">
        <f t="shared" si="1746"/>
        <v>55</v>
      </c>
      <c r="CA484" s="454" t="str">
        <f t="shared" si="1746"/>
        <v/>
      </c>
      <c r="CB484" s="454" t="str">
        <f t="shared" si="1746"/>
        <v/>
      </c>
      <c r="CC484" s="555">
        <f t="shared" si="1746"/>
        <v>68</v>
      </c>
      <c r="CD484" s="555">
        <f t="shared" si="1746"/>
        <v>34</v>
      </c>
      <c r="CE484" s="454" t="str">
        <f t="shared" si="1746"/>
        <v/>
      </c>
      <c r="CF484" s="555">
        <f t="shared" si="1746"/>
        <v>34</v>
      </c>
      <c r="CG484" s="454" t="str">
        <f t="shared" si="1746"/>
        <v/>
      </c>
      <c r="CH484" s="454" t="str">
        <f t="shared" si="1746"/>
        <v/>
      </c>
      <c r="CI484" s="454" t="str">
        <f t="shared" si="1746"/>
        <v/>
      </c>
      <c r="CJ484" s="2">
        <f t="shared" ref="CJ484:CK484" si="1747">D559</f>
        <v>1</v>
      </c>
      <c r="CK484" s="529" t="str">
        <f t="shared" si="1747"/>
        <v/>
      </c>
      <c r="CL484" s="556" t="str">
        <f t="shared" si="209"/>
        <v/>
      </c>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row>
    <row r="485" outlineLevel="2">
      <c r="A485" s="452"/>
      <c r="D485" s="701">
        <f t="shared" si="510"/>
        <v>1</v>
      </c>
      <c r="E485" s="712" t="str">
        <f t="shared" si="501"/>
        <v/>
      </c>
      <c r="F485" s="703" t="str">
        <f t="shared" si="486"/>
        <v>189912</v>
      </c>
      <c r="G485" s="704" t="str">
        <f t="shared" si="487"/>
        <v/>
      </c>
      <c r="H485" s="690" t="str">
        <f t="shared" si="488"/>
        <v/>
      </c>
      <c r="I485" s="713" t="str">
        <f t="shared" si="489"/>
        <v/>
      </c>
      <c r="J485" s="714" t="str">
        <f t="shared" si="490"/>
        <v/>
      </c>
      <c r="K485" s="707">
        <f t="shared" ref="K485:N485" si="1748">if($F485="","",K$203/day(eomonth($E485,0)))</f>
        <v>0</v>
      </c>
      <c r="L485" s="707">
        <f t="shared" si="1748"/>
        <v>0</v>
      </c>
      <c r="M485" s="707">
        <f t="shared" si="1748"/>
        <v>0</v>
      </c>
      <c r="N485" s="707">
        <f t="shared" si="1748"/>
        <v>0</v>
      </c>
      <c r="O485" s="715">
        <f t="shared" si="623"/>
        <v>110</v>
      </c>
      <c r="P485" s="710">
        <f t="shared" si="624"/>
        <v>55</v>
      </c>
      <c r="Q485" s="710">
        <f t="shared" si="625"/>
        <v>55</v>
      </c>
      <c r="R485" s="710">
        <f t="shared" ref="R485:U485" si="1749">if(D485="","", if(R$275&gt;$E485,"",if(R$276&lt;$E485,"", if($D485=0,0, if($D485&lt;=$N$277,R$277,if($D485&lt;=$N$278,R$278,R$279))*if($O$267=$R$267,$S$267, $G485)))))</f>
        <v>55</v>
      </c>
      <c r="S485" s="711" t="str">
        <f t="shared" si="1749"/>
        <v/>
      </c>
      <c r="T485" s="710">
        <f t="shared" si="1749"/>
        <v>55</v>
      </c>
      <c r="U485" s="711" t="str">
        <f t="shared" si="1749"/>
        <v/>
      </c>
      <c r="W485" s="710">
        <f t="shared" si="627"/>
        <v>68</v>
      </c>
      <c r="X485" s="710">
        <f t="shared" ref="X485:AC485" si="1750">if(D485="","", if(P$275&gt;$E485,"",if(P$276&lt;$E485,"", if($D485=0,0, if($D485&lt;=$N$277,P$277,if($D485&lt;=$N$278,P$278,P$279))*if($O$267=$R$267,$V$267, $H485)))))</f>
        <v>34</v>
      </c>
      <c r="Y485" s="680" t="str">
        <f t="shared" si="1750"/>
        <v/>
      </c>
      <c r="Z485" s="710">
        <f t="shared" si="1750"/>
        <v>34</v>
      </c>
      <c r="AA485" s="680" t="str">
        <f t="shared" si="1750"/>
        <v/>
      </c>
      <c r="AB485" s="680" t="str">
        <f t="shared" si="1750"/>
        <v/>
      </c>
      <c r="AC485" s="680" t="str">
        <f t="shared" si="1750"/>
        <v/>
      </c>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49"/>
      <c r="BP485" s="446" t="s">
        <v>2</v>
      </c>
      <c r="BQ485" s="451"/>
      <c r="BR485" s="4"/>
      <c r="BS485" s="472" t="str">
        <f t="shared" ref="BS485:BT485" si="1751">I560</f>
        <v/>
      </c>
      <c r="BT485" s="454" t="str">
        <f t="shared" si="1751"/>
        <v/>
      </c>
      <c r="BU485" s="555">
        <f t="shared" ref="BU485:CI485" si="1752">O560</f>
        <v>110</v>
      </c>
      <c r="BV485" s="555">
        <f t="shared" si="1752"/>
        <v>55</v>
      </c>
      <c r="BW485" s="555">
        <f t="shared" si="1752"/>
        <v>55</v>
      </c>
      <c r="BX485" s="555">
        <f t="shared" si="1752"/>
        <v>55</v>
      </c>
      <c r="BY485" s="454" t="str">
        <f t="shared" si="1752"/>
        <v/>
      </c>
      <c r="BZ485" s="555">
        <f t="shared" si="1752"/>
        <v>55</v>
      </c>
      <c r="CA485" s="454" t="str">
        <f t="shared" si="1752"/>
        <v/>
      </c>
      <c r="CB485" s="454" t="str">
        <f t="shared" si="1752"/>
        <v/>
      </c>
      <c r="CC485" s="555">
        <f t="shared" si="1752"/>
        <v>68</v>
      </c>
      <c r="CD485" s="555">
        <f t="shared" si="1752"/>
        <v>34</v>
      </c>
      <c r="CE485" s="454" t="str">
        <f t="shared" si="1752"/>
        <v/>
      </c>
      <c r="CF485" s="555">
        <f t="shared" si="1752"/>
        <v>34</v>
      </c>
      <c r="CG485" s="454" t="str">
        <f t="shared" si="1752"/>
        <v/>
      </c>
      <c r="CH485" s="454" t="str">
        <f t="shared" si="1752"/>
        <v/>
      </c>
      <c r="CI485" s="454" t="str">
        <f t="shared" si="1752"/>
        <v/>
      </c>
      <c r="CJ485" s="2">
        <f t="shared" ref="CJ485:CK485" si="1753">D560</f>
        <v>1</v>
      </c>
      <c r="CK485" s="529" t="str">
        <f t="shared" si="1753"/>
        <v/>
      </c>
      <c r="CL485" s="556" t="str">
        <f t="shared" si="209"/>
        <v/>
      </c>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row>
    <row r="486" outlineLevel="2">
      <c r="A486" s="452"/>
      <c r="D486" s="701">
        <f t="shared" si="510"/>
        <v>1</v>
      </c>
      <c r="E486" s="712" t="str">
        <f t="shared" si="501"/>
        <v/>
      </c>
      <c r="F486" s="703" t="str">
        <f t="shared" si="486"/>
        <v>189912</v>
      </c>
      <c r="G486" s="704" t="str">
        <f t="shared" si="487"/>
        <v/>
      </c>
      <c r="H486" s="690" t="str">
        <f t="shared" si="488"/>
        <v/>
      </c>
      <c r="I486" s="713" t="str">
        <f t="shared" si="489"/>
        <v/>
      </c>
      <c r="J486" s="714" t="str">
        <f t="shared" si="490"/>
        <v/>
      </c>
      <c r="K486" s="707">
        <f t="shared" ref="K486:N486" si="1754">if($F486="","",K$203/day(eomonth($E486,0)))</f>
        <v>0</v>
      </c>
      <c r="L486" s="707">
        <f t="shared" si="1754"/>
        <v>0</v>
      </c>
      <c r="M486" s="707">
        <f t="shared" si="1754"/>
        <v>0</v>
      </c>
      <c r="N486" s="707">
        <f t="shared" si="1754"/>
        <v>0</v>
      </c>
      <c r="O486" s="715">
        <f t="shared" si="623"/>
        <v>110</v>
      </c>
      <c r="P486" s="710">
        <f t="shared" si="624"/>
        <v>55</v>
      </c>
      <c r="Q486" s="710">
        <f t="shared" si="625"/>
        <v>55</v>
      </c>
      <c r="R486" s="710">
        <f t="shared" ref="R486:U486" si="1755">if(D486="","", if(R$275&gt;$E486,"",if(R$276&lt;$E486,"", if($D486=0,0, if($D486&lt;=$N$277,R$277,if($D486&lt;=$N$278,R$278,R$279))*if($O$267=$R$267,$S$267, $G486)))))</f>
        <v>55</v>
      </c>
      <c r="S486" s="711" t="str">
        <f t="shared" si="1755"/>
        <v/>
      </c>
      <c r="T486" s="710">
        <f t="shared" si="1755"/>
        <v>55</v>
      </c>
      <c r="U486" s="711" t="str">
        <f t="shared" si="1755"/>
        <v/>
      </c>
      <c r="W486" s="710">
        <f t="shared" si="627"/>
        <v>68</v>
      </c>
      <c r="X486" s="710">
        <f t="shared" ref="X486:AC486" si="1756">if(D486="","", if(P$275&gt;$E486,"",if(P$276&lt;$E486,"", if($D486=0,0, if($D486&lt;=$N$277,P$277,if($D486&lt;=$N$278,P$278,P$279))*if($O$267=$R$267,$V$267, $H486)))))</f>
        <v>34</v>
      </c>
      <c r="Y486" s="680" t="str">
        <f t="shared" si="1756"/>
        <v/>
      </c>
      <c r="Z486" s="710">
        <f t="shared" si="1756"/>
        <v>34</v>
      </c>
      <c r="AA486" s="680" t="str">
        <f t="shared" si="1756"/>
        <v/>
      </c>
      <c r="AB486" s="680" t="str">
        <f t="shared" si="1756"/>
        <v/>
      </c>
      <c r="AC486" s="680" t="str">
        <f t="shared" si="1756"/>
        <v/>
      </c>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49"/>
      <c r="BP486" s="446" t="s">
        <v>2</v>
      </c>
      <c r="BQ486" s="451"/>
      <c r="BR486" s="4"/>
      <c r="BS486" s="472" t="str">
        <f t="shared" ref="BS486:BT486" si="1757">I561</f>
        <v/>
      </c>
      <c r="BT486" s="454" t="str">
        <f t="shared" si="1757"/>
        <v/>
      </c>
      <c r="BU486" s="555">
        <f t="shared" ref="BU486:CI486" si="1758">O561</f>
        <v>110</v>
      </c>
      <c r="BV486" s="555">
        <f t="shared" si="1758"/>
        <v>55</v>
      </c>
      <c r="BW486" s="555">
        <f t="shared" si="1758"/>
        <v>55</v>
      </c>
      <c r="BX486" s="555">
        <f t="shared" si="1758"/>
        <v>55</v>
      </c>
      <c r="BY486" s="454" t="str">
        <f t="shared" si="1758"/>
        <v/>
      </c>
      <c r="BZ486" s="555">
        <f t="shared" si="1758"/>
        <v>55</v>
      </c>
      <c r="CA486" s="454" t="str">
        <f t="shared" si="1758"/>
        <v/>
      </c>
      <c r="CB486" s="454" t="str">
        <f t="shared" si="1758"/>
        <v/>
      </c>
      <c r="CC486" s="555">
        <f t="shared" si="1758"/>
        <v>68</v>
      </c>
      <c r="CD486" s="555">
        <f t="shared" si="1758"/>
        <v>34</v>
      </c>
      <c r="CE486" s="454" t="str">
        <f t="shared" si="1758"/>
        <v/>
      </c>
      <c r="CF486" s="555">
        <f t="shared" si="1758"/>
        <v>34</v>
      </c>
      <c r="CG486" s="454" t="str">
        <f t="shared" si="1758"/>
        <v/>
      </c>
      <c r="CH486" s="454" t="str">
        <f t="shared" si="1758"/>
        <v/>
      </c>
      <c r="CI486" s="454" t="str">
        <f t="shared" si="1758"/>
        <v/>
      </c>
      <c r="CJ486" s="2">
        <f t="shared" ref="CJ486:CK486" si="1759">D561</f>
        <v>1</v>
      </c>
      <c r="CK486" s="529" t="str">
        <f t="shared" si="1759"/>
        <v/>
      </c>
      <c r="CL486" s="556" t="str">
        <f t="shared" si="209"/>
        <v/>
      </c>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row>
    <row r="487" outlineLevel="2">
      <c r="A487" s="452"/>
      <c r="D487" s="701">
        <f t="shared" si="510"/>
        <v>1</v>
      </c>
      <c r="E487" s="712" t="str">
        <f t="shared" si="501"/>
        <v/>
      </c>
      <c r="F487" s="703" t="str">
        <f t="shared" si="486"/>
        <v>189912</v>
      </c>
      <c r="G487" s="704" t="str">
        <f t="shared" si="487"/>
        <v/>
      </c>
      <c r="H487" s="690" t="str">
        <f t="shared" si="488"/>
        <v/>
      </c>
      <c r="I487" s="713" t="str">
        <f t="shared" si="489"/>
        <v/>
      </c>
      <c r="J487" s="714" t="str">
        <f t="shared" si="490"/>
        <v/>
      </c>
      <c r="K487" s="707">
        <f t="shared" ref="K487:N487" si="1760">if($F487="","",K$203/day(eomonth($E487,0)))</f>
        <v>0</v>
      </c>
      <c r="L487" s="707">
        <f t="shared" si="1760"/>
        <v>0</v>
      </c>
      <c r="M487" s="707">
        <f t="shared" si="1760"/>
        <v>0</v>
      </c>
      <c r="N487" s="707">
        <f t="shared" si="1760"/>
        <v>0</v>
      </c>
      <c r="O487" s="715">
        <f t="shared" si="623"/>
        <v>110</v>
      </c>
      <c r="P487" s="710">
        <f t="shared" si="624"/>
        <v>55</v>
      </c>
      <c r="Q487" s="710">
        <f t="shared" si="625"/>
        <v>55</v>
      </c>
      <c r="R487" s="710">
        <f t="shared" ref="R487:U487" si="1761">if(D487="","", if(R$275&gt;$E487,"",if(R$276&lt;$E487,"", if($D487=0,0, if($D487&lt;=$N$277,R$277,if($D487&lt;=$N$278,R$278,R$279))*if($O$267=$R$267,$S$267, $G487)))))</f>
        <v>55</v>
      </c>
      <c r="S487" s="711" t="str">
        <f t="shared" si="1761"/>
        <v/>
      </c>
      <c r="T487" s="710">
        <f t="shared" si="1761"/>
        <v>55</v>
      </c>
      <c r="U487" s="711" t="str">
        <f t="shared" si="1761"/>
        <v/>
      </c>
      <c r="W487" s="710">
        <f t="shared" si="627"/>
        <v>68</v>
      </c>
      <c r="X487" s="710">
        <f t="shared" ref="X487:AC487" si="1762">if(D487="","", if(P$275&gt;$E487,"",if(P$276&lt;$E487,"", if($D487=0,0, if($D487&lt;=$N$277,P$277,if($D487&lt;=$N$278,P$278,P$279))*if($O$267=$R$267,$V$267, $H487)))))</f>
        <v>34</v>
      </c>
      <c r="Y487" s="680" t="str">
        <f t="shared" si="1762"/>
        <v/>
      </c>
      <c r="Z487" s="710">
        <f t="shared" si="1762"/>
        <v>34</v>
      </c>
      <c r="AA487" s="680" t="str">
        <f t="shared" si="1762"/>
        <v/>
      </c>
      <c r="AB487" s="680" t="str">
        <f t="shared" si="1762"/>
        <v/>
      </c>
      <c r="AC487" s="680" t="str">
        <f t="shared" si="1762"/>
        <v/>
      </c>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49"/>
      <c r="BP487" s="446" t="s">
        <v>2</v>
      </c>
      <c r="BQ487" s="451"/>
      <c r="BR487" s="4"/>
      <c r="BS487" s="472" t="str">
        <f t="shared" ref="BS487:BT487" si="1763">I562</f>
        <v/>
      </c>
      <c r="BT487" s="454" t="str">
        <f t="shared" si="1763"/>
        <v/>
      </c>
      <c r="BU487" s="555">
        <f t="shared" ref="BU487:CI487" si="1764">O562</f>
        <v>110</v>
      </c>
      <c r="BV487" s="555">
        <f t="shared" si="1764"/>
        <v>55</v>
      </c>
      <c r="BW487" s="555">
        <f t="shared" si="1764"/>
        <v>55</v>
      </c>
      <c r="BX487" s="555">
        <f t="shared" si="1764"/>
        <v>55</v>
      </c>
      <c r="BY487" s="454" t="str">
        <f t="shared" si="1764"/>
        <v/>
      </c>
      <c r="BZ487" s="555">
        <f t="shared" si="1764"/>
        <v>55</v>
      </c>
      <c r="CA487" s="454" t="str">
        <f t="shared" si="1764"/>
        <v/>
      </c>
      <c r="CB487" s="454" t="str">
        <f t="shared" si="1764"/>
        <v/>
      </c>
      <c r="CC487" s="555">
        <f t="shared" si="1764"/>
        <v>68</v>
      </c>
      <c r="CD487" s="555">
        <f t="shared" si="1764"/>
        <v>34</v>
      </c>
      <c r="CE487" s="454" t="str">
        <f t="shared" si="1764"/>
        <v/>
      </c>
      <c r="CF487" s="555">
        <f t="shared" si="1764"/>
        <v>34</v>
      </c>
      <c r="CG487" s="454" t="str">
        <f t="shared" si="1764"/>
        <v/>
      </c>
      <c r="CH487" s="454" t="str">
        <f t="shared" si="1764"/>
        <v/>
      </c>
      <c r="CI487" s="454" t="str">
        <f t="shared" si="1764"/>
        <v/>
      </c>
      <c r="CJ487" s="2">
        <f t="shared" ref="CJ487:CK487" si="1765">D562</f>
        <v>1</v>
      </c>
      <c r="CK487" s="529" t="str">
        <f t="shared" si="1765"/>
        <v/>
      </c>
      <c r="CL487" s="556" t="str">
        <f t="shared" si="209"/>
        <v/>
      </c>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row>
    <row r="488" outlineLevel="2">
      <c r="A488" s="452"/>
      <c r="D488" s="701">
        <f t="shared" si="510"/>
        <v>1</v>
      </c>
      <c r="E488" s="712" t="str">
        <f t="shared" si="501"/>
        <v/>
      </c>
      <c r="F488" s="703" t="str">
        <f t="shared" si="486"/>
        <v>189912</v>
      </c>
      <c r="G488" s="704" t="str">
        <f t="shared" si="487"/>
        <v/>
      </c>
      <c r="H488" s="690" t="str">
        <f t="shared" si="488"/>
        <v/>
      </c>
      <c r="I488" s="713" t="str">
        <f t="shared" si="489"/>
        <v/>
      </c>
      <c r="J488" s="714" t="str">
        <f t="shared" si="490"/>
        <v/>
      </c>
      <c r="K488" s="707">
        <f t="shared" ref="K488:N488" si="1766">if($F488="","",K$203/day(eomonth($E488,0)))</f>
        <v>0</v>
      </c>
      <c r="L488" s="707">
        <f t="shared" si="1766"/>
        <v>0</v>
      </c>
      <c r="M488" s="707">
        <f t="shared" si="1766"/>
        <v>0</v>
      </c>
      <c r="N488" s="707">
        <f t="shared" si="1766"/>
        <v>0</v>
      </c>
      <c r="O488" s="715">
        <f t="shared" si="623"/>
        <v>110</v>
      </c>
      <c r="P488" s="710">
        <f t="shared" si="624"/>
        <v>55</v>
      </c>
      <c r="Q488" s="710">
        <f t="shared" si="625"/>
        <v>55</v>
      </c>
      <c r="R488" s="710">
        <f t="shared" ref="R488:U488" si="1767">if(D488="","", if(R$275&gt;$E488,"",if(R$276&lt;$E488,"", if($D488=0,0, if($D488&lt;=$N$277,R$277,if($D488&lt;=$N$278,R$278,R$279))*if($O$267=$R$267,$S$267, $G488)))))</f>
        <v>55</v>
      </c>
      <c r="S488" s="711" t="str">
        <f t="shared" si="1767"/>
        <v/>
      </c>
      <c r="T488" s="710">
        <f t="shared" si="1767"/>
        <v>55</v>
      </c>
      <c r="U488" s="711" t="str">
        <f t="shared" si="1767"/>
        <v/>
      </c>
      <c r="W488" s="710">
        <f t="shared" si="627"/>
        <v>68</v>
      </c>
      <c r="X488" s="710">
        <f t="shared" ref="X488:AC488" si="1768">if(D488="","", if(P$275&gt;$E488,"",if(P$276&lt;$E488,"", if($D488=0,0, if($D488&lt;=$N$277,P$277,if($D488&lt;=$N$278,P$278,P$279))*if($O$267=$R$267,$V$267, $H488)))))</f>
        <v>34</v>
      </c>
      <c r="Y488" s="680" t="str">
        <f t="shared" si="1768"/>
        <v/>
      </c>
      <c r="Z488" s="710">
        <f t="shared" si="1768"/>
        <v>34</v>
      </c>
      <c r="AA488" s="680" t="str">
        <f t="shared" si="1768"/>
        <v/>
      </c>
      <c r="AB488" s="680" t="str">
        <f t="shared" si="1768"/>
        <v/>
      </c>
      <c r="AC488" s="680" t="str">
        <f t="shared" si="1768"/>
        <v/>
      </c>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49"/>
      <c r="BP488" s="446" t="s">
        <v>2</v>
      </c>
      <c r="BQ488" s="451"/>
      <c r="BR488" s="4"/>
      <c r="BS488" s="472" t="str">
        <f t="shared" ref="BS488:BT488" si="1769">I563</f>
        <v/>
      </c>
      <c r="BT488" s="454" t="str">
        <f t="shared" si="1769"/>
        <v/>
      </c>
      <c r="BU488" s="555">
        <f t="shared" ref="BU488:CI488" si="1770">O563</f>
        <v>110</v>
      </c>
      <c r="BV488" s="555">
        <f t="shared" si="1770"/>
        <v>55</v>
      </c>
      <c r="BW488" s="555">
        <f t="shared" si="1770"/>
        <v>55</v>
      </c>
      <c r="BX488" s="555">
        <f t="shared" si="1770"/>
        <v>55</v>
      </c>
      <c r="BY488" s="454" t="str">
        <f t="shared" si="1770"/>
        <v/>
      </c>
      <c r="BZ488" s="555">
        <f t="shared" si="1770"/>
        <v>55</v>
      </c>
      <c r="CA488" s="454" t="str">
        <f t="shared" si="1770"/>
        <v/>
      </c>
      <c r="CB488" s="454" t="str">
        <f t="shared" si="1770"/>
        <v/>
      </c>
      <c r="CC488" s="555">
        <f t="shared" si="1770"/>
        <v>68</v>
      </c>
      <c r="CD488" s="555">
        <f t="shared" si="1770"/>
        <v>34</v>
      </c>
      <c r="CE488" s="454" t="str">
        <f t="shared" si="1770"/>
        <v/>
      </c>
      <c r="CF488" s="555">
        <f t="shared" si="1770"/>
        <v>34</v>
      </c>
      <c r="CG488" s="454" t="str">
        <f t="shared" si="1770"/>
        <v/>
      </c>
      <c r="CH488" s="454" t="str">
        <f t="shared" si="1770"/>
        <v/>
      </c>
      <c r="CI488" s="454" t="str">
        <f t="shared" si="1770"/>
        <v/>
      </c>
      <c r="CJ488" s="2">
        <f t="shared" ref="CJ488:CK488" si="1771">D563</f>
        <v>1</v>
      </c>
      <c r="CK488" s="529" t="str">
        <f t="shared" si="1771"/>
        <v/>
      </c>
      <c r="CL488" s="556" t="str">
        <f t="shared" si="209"/>
        <v/>
      </c>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row>
    <row r="489" outlineLevel="2">
      <c r="A489" s="452"/>
      <c r="D489" s="701">
        <f t="shared" si="510"/>
        <v>1</v>
      </c>
      <c r="E489" s="712" t="str">
        <f t="shared" si="501"/>
        <v/>
      </c>
      <c r="F489" s="703" t="str">
        <f t="shared" si="486"/>
        <v>189912</v>
      </c>
      <c r="G489" s="704" t="str">
        <f t="shared" si="487"/>
        <v/>
      </c>
      <c r="H489" s="690" t="str">
        <f t="shared" si="488"/>
        <v/>
      </c>
      <c r="I489" s="713" t="str">
        <f t="shared" si="489"/>
        <v/>
      </c>
      <c r="J489" s="714" t="str">
        <f t="shared" si="490"/>
        <v/>
      </c>
      <c r="K489" s="707">
        <f t="shared" ref="K489:N489" si="1772">if($F489="","",K$203/day(eomonth($E489,0)))</f>
        <v>0</v>
      </c>
      <c r="L489" s="707">
        <f t="shared" si="1772"/>
        <v>0</v>
      </c>
      <c r="M489" s="707">
        <f t="shared" si="1772"/>
        <v>0</v>
      </c>
      <c r="N489" s="707">
        <f t="shared" si="1772"/>
        <v>0</v>
      </c>
      <c r="O489" s="715">
        <f t="shared" si="623"/>
        <v>110</v>
      </c>
      <c r="P489" s="710">
        <f t="shared" si="624"/>
        <v>55</v>
      </c>
      <c r="Q489" s="710">
        <f t="shared" si="625"/>
        <v>55</v>
      </c>
      <c r="R489" s="710">
        <f t="shared" ref="R489:U489" si="1773">if(D489="","", if(R$275&gt;$E489,"",if(R$276&lt;$E489,"", if($D489=0,0, if($D489&lt;=$N$277,R$277,if($D489&lt;=$N$278,R$278,R$279))*if($O$267=$R$267,$S$267, $G489)))))</f>
        <v>55</v>
      </c>
      <c r="S489" s="711" t="str">
        <f t="shared" si="1773"/>
        <v/>
      </c>
      <c r="T489" s="710">
        <f t="shared" si="1773"/>
        <v>55</v>
      </c>
      <c r="U489" s="711" t="str">
        <f t="shared" si="1773"/>
        <v/>
      </c>
      <c r="W489" s="710">
        <f t="shared" si="627"/>
        <v>68</v>
      </c>
      <c r="X489" s="710">
        <f t="shared" ref="X489:AC489" si="1774">if(D489="","", if(P$275&gt;$E489,"",if(P$276&lt;$E489,"", if($D489=0,0, if($D489&lt;=$N$277,P$277,if($D489&lt;=$N$278,P$278,P$279))*if($O$267=$R$267,$V$267, $H489)))))</f>
        <v>34</v>
      </c>
      <c r="Y489" s="680" t="str">
        <f t="shared" si="1774"/>
        <v/>
      </c>
      <c r="Z489" s="710">
        <f t="shared" si="1774"/>
        <v>34</v>
      </c>
      <c r="AA489" s="680" t="str">
        <f t="shared" si="1774"/>
        <v/>
      </c>
      <c r="AB489" s="680" t="str">
        <f t="shared" si="1774"/>
        <v/>
      </c>
      <c r="AC489" s="680" t="str">
        <f t="shared" si="1774"/>
        <v/>
      </c>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49"/>
      <c r="BP489" s="446" t="s">
        <v>2</v>
      </c>
      <c r="BQ489" s="451"/>
      <c r="BR489" s="4"/>
      <c r="BS489" s="472" t="str">
        <f t="shared" ref="BS489:BT489" si="1775">I564</f>
        <v/>
      </c>
      <c r="BT489" s="454" t="str">
        <f t="shared" si="1775"/>
        <v/>
      </c>
      <c r="BU489" s="555">
        <f t="shared" ref="BU489:CI489" si="1776">O564</f>
        <v>110</v>
      </c>
      <c r="BV489" s="555">
        <f t="shared" si="1776"/>
        <v>55</v>
      </c>
      <c r="BW489" s="555">
        <f t="shared" si="1776"/>
        <v>55</v>
      </c>
      <c r="BX489" s="555">
        <f t="shared" si="1776"/>
        <v>55</v>
      </c>
      <c r="BY489" s="454" t="str">
        <f t="shared" si="1776"/>
        <v/>
      </c>
      <c r="BZ489" s="555">
        <f t="shared" si="1776"/>
        <v>55</v>
      </c>
      <c r="CA489" s="454" t="str">
        <f t="shared" si="1776"/>
        <v/>
      </c>
      <c r="CB489" s="454" t="str">
        <f t="shared" si="1776"/>
        <v/>
      </c>
      <c r="CC489" s="555">
        <f t="shared" si="1776"/>
        <v>68</v>
      </c>
      <c r="CD489" s="555">
        <f t="shared" si="1776"/>
        <v>34</v>
      </c>
      <c r="CE489" s="454" t="str">
        <f t="shared" si="1776"/>
        <v/>
      </c>
      <c r="CF489" s="555">
        <f t="shared" si="1776"/>
        <v>34</v>
      </c>
      <c r="CG489" s="454" t="str">
        <f t="shared" si="1776"/>
        <v/>
      </c>
      <c r="CH489" s="454" t="str">
        <f t="shared" si="1776"/>
        <v/>
      </c>
      <c r="CI489" s="454" t="str">
        <f t="shared" si="1776"/>
        <v/>
      </c>
      <c r="CJ489" s="2">
        <f t="shared" ref="CJ489:CK489" si="1777">D564</f>
        <v>1</v>
      </c>
      <c r="CK489" s="529" t="str">
        <f t="shared" si="1777"/>
        <v/>
      </c>
      <c r="CL489" s="556" t="str">
        <f t="shared" si="209"/>
        <v/>
      </c>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row>
    <row r="490" outlineLevel="2">
      <c r="A490" s="452"/>
      <c r="D490" s="701">
        <f t="shared" si="510"/>
        <v>1</v>
      </c>
      <c r="E490" s="712" t="str">
        <f t="shared" si="501"/>
        <v/>
      </c>
      <c r="F490" s="703" t="str">
        <f t="shared" si="486"/>
        <v>189912</v>
      </c>
      <c r="G490" s="704" t="str">
        <f t="shared" si="487"/>
        <v/>
      </c>
      <c r="H490" s="690" t="str">
        <f t="shared" si="488"/>
        <v/>
      </c>
      <c r="I490" s="713" t="str">
        <f t="shared" si="489"/>
        <v/>
      </c>
      <c r="J490" s="714" t="str">
        <f t="shared" si="490"/>
        <v/>
      </c>
      <c r="K490" s="707">
        <f t="shared" ref="K490:N490" si="1778">if($F490="","",K$203/day(eomonth($E490,0)))</f>
        <v>0</v>
      </c>
      <c r="L490" s="707">
        <f t="shared" si="1778"/>
        <v>0</v>
      </c>
      <c r="M490" s="707">
        <f t="shared" si="1778"/>
        <v>0</v>
      </c>
      <c r="N490" s="707">
        <f t="shared" si="1778"/>
        <v>0</v>
      </c>
      <c r="O490" s="715">
        <f t="shared" si="623"/>
        <v>110</v>
      </c>
      <c r="P490" s="710">
        <f t="shared" si="624"/>
        <v>55</v>
      </c>
      <c r="Q490" s="710">
        <f t="shared" si="625"/>
        <v>55</v>
      </c>
      <c r="R490" s="710">
        <f t="shared" ref="R490:U490" si="1779">if(D490="","", if(R$275&gt;$E490,"",if(R$276&lt;$E490,"", if($D490=0,0, if($D490&lt;=$N$277,R$277,if($D490&lt;=$N$278,R$278,R$279))*if($O$267=$R$267,$S$267, $G490)))))</f>
        <v>55</v>
      </c>
      <c r="S490" s="711" t="str">
        <f t="shared" si="1779"/>
        <v/>
      </c>
      <c r="T490" s="710">
        <f t="shared" si="1779"/>
        <v>55</v>
      </c>
      <c r="U490" s="711" t="str">
        <f t="shared" si="1779"/>
        <v/>
      </c>
      <c r="W490" s="710">
        <f t="shared" si="627"/>
        <v>68</v>
      </c>
      <c r="X490" s="710">
        <f t="shared" ref="X490:AC490" si="1780">if(D490="","", if(P$275&gt;$E490,"",if(P$276&lt;$E490,"", if($D490=0,0, if($D490&lt;=$N$277,P$277,if($D490&lt;=$N$278,P$278,P$279))*if($O$267=$R$267,$V$267, $H490)))))</f>
        <v>34</v>
      </c>
      <c r="Y490" s="680" t="str">
        <f t="shared" si="1780"/>
        <v/>
      </c>
      <c r="Z490" s="710">
        <f t="shared" si="1780"/>
        <v>34</v>
      </c>
      <c r="AA490" s="680" t="str">
        <f t="shared" si="1780"/>
        <v/>
      </c>
      <c r="AB490" s="680" t="str">
        <f t="shared" si="1780"/>
        <v/>
      </c>
      <c r="AC490" s="680" t="str">
        <f t="shared" si="1780"/>
        <v/>
      </c>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49"/>
      <c r="BP490" s="446" t="s">
        <v>2</v>
      </c>
      <c r="BQ490" s="451"/>
      <c r="BR490" s="4"/>
      <c r="BS490" s="472" t="str">
        <f t="shared" ref="BS490:BT490" si="1781">I565</f>
        <v/>
      </c>
      <c r="BT490" s="454" t="str">
        <f t="shared" si="1781"/>
        <v/>
      </c>
      <c r="BU490" s="555">
        <f t="shared" ref="BU490:CI490" si="1782">O565</f>
        <v>110</v>
      </c>
      <c r="BV490" s="555">
        <f t="shared" si="1782"/>
        <v>55</v>
      </c>
      <c r="BW490" s="555">
        <f t="shared" si="1782"/>
        <v>55</v>
      </c>
      <c r="BX490" s="555">
        <f t="shared" si="1782"/>
        <v>55</v>
      </c>
      <c r="BY490" s="454" t="str">
        <f t="shared" si="1782"/>
        <v/>
      </c>
      <c r="BZ490" s="555">
        <f t="shared" si="1782"/>
        <v>55</v>
      </c>
      <c r="CA490" s="454" t="str">
        <f t="shared" si="1782"/>
        <v/>
      </c>
      <c r="CB490" s="454" t="str">
        <f t="shared" si="1782"/>
        <v/>
      </c>
      <c r="CC490" s="555">
        <f t="shared" si="1782"/>
        <v>68</v>
      </c>
      <c r="CD490" s="555">
        <f t="shared" si="1782"/>
        <v>34</v>
      </c>
      <c r="CE490" s="454" t="str">
        <f t="shared" si="1782"/>
        <v/>
      </c>
      <c r="CF490" s="555">
        <f t="shared" si="1782"/>
        <v>34</v>
      </c>
      <c r="CG490" s="454" t="str">
        <f t="shared" si="1782"/>
        <v/>
      </c>
      <c r="CH490" s="454" t="str">
        <f t="shared" si="1782"/>
        <v/>
      </c>
      <c r="CI490" s="454" t="str">
        <f t="shared" si="1782"/>
        <v/>
      </c>
      <c r="CJ490" s="2">
        <f t="shared" ref="CJ490:CK490" si="1783">D565</f>
        <v>1</v>
      </c>
      <c r="CK490" s="529" t="str">
        <f t="shared" si="1783"/>
        <v/>
      </c>
      <c r="CL490" s="556" t="str">
        <f t="shared" si="209"/>
        <v/>
      </c>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row>
    <row r="491" outlineLevel="2">
      <c r="A491" s="452"/>
      <c r="D491" s="701">
        <f t="shared" si="510"/>
        <v>1</v>
      </c>
      <c r="E491" s="712" t="str">
        <f t="shared" si="501"/>
        <v/>
      </c>
      <c r="F491" s="703" t="str">
        <f t="shared" si="486"/>
        <v>189912</v>
      </c>
      <c r="G491" s="704" t="str">
        <f t="shared" si="487"/>
        <v/>
      </c>
      <c r="H491" s="690" t="str">
        <f t="shared" si="488"/>
        <v/>
      </c>
      <c r="I491" s="713" t="str">
        <f t="shared" si="489"/>
        <v/>
      </c>
      <c r="J491" s="714" t="str">
        <f t="shared" si="490"/>
        <v/>
      </c>
      <c r="K491" s="707">
        <f t="shared" ref="K491:N491" si="1784">if($F491="","",K$203/day(eomonth($E491,0)))</f>
        <v>0</v>
      </c>
      <c r="L491" s="707">
        <f t="shared" si="1784"/>
        <v>0</v>
      </c>
      <c r="M491" s="707">
        <f t="shared" si="1784"/>
        <v>0</v>
      </c>
      <c r="N491" s="707">
        <f t="shared" si="1784"/>
        <v>0</v>
      </c>
      <c r="O491" s="715">
        <f t="shared" si="623"/>
        <v>110</v>
      </c>
      <c r="P491" s="710">
        <f t="shared" si="624"/>
        <v>55</v>
      </c>
      <c r="Q491" s="710">
        <f t="shared" si="625"/>
        <v>55</v>
      </c>
      <c r="R491" s="710">
        <f t="shared" ref="R491:U491" si="1785">if(D491="","", if(R$275&gt;$E491,"",if(R$276&lt;$E491,"", if($D491=0,0, if($D491&lt;=$N$277,R$277,if($D491&lt;=$N$278,R$278,R$279))*if($O$267=$R$267,$S$267, $G491)))))</f>
        <v>55</v>
      </c>
      <c r="S491" s="711" t="str">
        <f t="shared" si="1785"/>
        <v/>
      </c>
      <c r="T491" s="710">
        <f t="shared" si="1785"/>
        <v>55</v>
      </c>
      <c r="U491" s="711" t="str">
        <f t="shared" si="1785"/>
        <v/>
      </c>
      <c r="W491" s="710">
        <f t="shared" si="627"/>
        <v>68</v>
      </c>
      <c r="X491" s="710">
        <f t="shared" ref="X491:AC491" si="1786">if(D491="","", if(P$275&gt;$E491,"",if(P$276&lt;$E491,"", if($D491=0,0, if($D491&lt;=$N$277,P$277,if($D491&lt;=$N$278,P$278,P$279))*if($O$267=$R$267,$V$267, $H491)))))</f>
        <v>34</v>
      </c>
      <c r="Y491" s="680" t="str">
        <f t="shared" si="1786"/>
        <v/>
      </c>
      <c r="Z491" s="710">
        <f t="shared" si="1786"/>
        <v>34</v>
      </c>
      <c r="AA491" s="680" t="str">
        <f t="shared" si="1786"/>
        <v/>
      </c>
      <c r="AB491" s="680" t="str">
        <f t="shared" si="1786"/>
        <v/>
      </c>
      <c r="AC491" s="680" t="str">
        <f t="shared" si="1786"/>
        <v/>
      </c>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49"/>
      <c r="BP491" s="446" t="s">
        <v>2</v>
      </c>
      <c r="BQ491" s="451"/>
      <c r="BR491" s="4"/>
      <c r="BS491" s="472" t="str">
        <f t="shared" ref="BS491:BT491" si="1787">I566</f>
        <v/>
      </c>
      <c r="BT491" s="454" t="str">
        <f t="shared" si="1787"/>
        <v/>
      </c>
      <c r="BU491" s="555">
        <f t="shared" ref="BU491:CI491" si="1788">O566</f>
        <v>110</v>
      </c>
      <c r="BV491" s="555">
        <f t="shared" si="1788"/>
        <v>55</v>
      </c>
      <c r="BW491" s="555">
        <f t="shared" si="1788"/>
        <v>55</v>
      </c>
      <c r="BX491" s="555">
        <f t="shared" si="1788"/>
        <v>55</v>
      </c>
      <c r="BY491" s="454" t="str">
        <f t="shared" si="1788"/>
        <v/>
      </c>
      <c r="BZ491" s="555">
        <f t="shared" si="1788"/>
        <v>55</v>
      </c>
      <c r="CA491" s="454" t="str">
        <f t="shared" si="1788"/>
        <v/>
      </c>
      <c r="CB491" s="454" t="str">
        <f t="shared" si="1788"/>
        <v/>
      </c>
      <c r="CC491" s="555">
        <f t="shared" si="1788"/>
        <v>68</v>
      </c>
      <c r="CD491" s="555">
        <f t="shared" si="1788"/>
        <v>34</v>
      </c>
      <c r="CE491" s="454" t="str">
        <f t="shared" si="1788"/>
        <v/>
      </c>
      <c r="CF491" s="555">
        <f t="shared" si="1788"/>
        <v>34</v>
      </c>
      <c r="CG491" s="454" t="str">
        <f t="shared" si="1788"/>
        <v/>
      </c>
      <c r="CH491" s="454" t="str">
        <f t="shared" si="1788"/>
        <v/>
      </c>
      <c r="CI491" s="454" t="str">
        <f t="shared" si="1788"/>
        <v/>
      </c>
      <c r="CJ491" s="2">
        <f t="shared" ref="CJ491:CK491" si="1789">D566</f>
        <v>1</v>
      </c>
      <c r="CK491" s="529" t="str">
        <f t="shared" si="1789"/>
        <v/>
      </c>
      <c r="CL491" s="556" t="str">
        <f t="shared" si="209"/>
        <v/>
      </c>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row>
    <row r="492" outlineLevel="2">
      <c r="A492" s="452"/>
      <c r="D492" s="701">
        <f t="shared" si="510"/>
        <v>1</v>
      </c>
      <c r="E492" s="712" t="str">
        <f t="shared" si="501"/>
        <v/>
      </c>
      <c r="F492" s="703" t="str">
        <f t="shared" si="486"/>
        <v>189912</v>
      </c>
      <c r="G492" s="704" t="str">
        <f t="shared" si="487"/>
        <v/>
      </c>
      <c r="H492" s="690" t="str">
        <f t="shared" si="488"/>
        <v/>
      </c>
      <c r="I492" s="713" t="str">
        <f t="shared" si="489"/>
        <v/>
      </c>
      <c r="J492" s="714" t="str">
        <f t="shared" si="490"/>
        <v/>
      </c>
      <c r="K492" s="707">
        <f t="shared" ref="K492:N492" si="1790">if($F492="","",K$203/day(eomonth($E492,0)))</f>
        <v>0</v>
      </c>
      <c r="L492" s="707">
        <f t="shared" si="1790"/>
        <v>0</v>
      </c>
      <c r="M492" s="707">
        <f t="shared" si="1790"/>
        <v>0</v>
      </c>
      <c r="N492" s="707">
        <f t="shared" si="1790"/>
        <v>0</v>
      </c>
      <c r="O492" s="715">
        <f t="shared" si="623"/>
        <v>110</v>
      </c>
      <c r="P492" s="710">
        <f t="shared" si="624"/>
        <v>55</v>
      </c>
      <c r="Q492" s="710">
        <f t="shared" si="625"/>
        <v>55</v>
      </c>
      <c r="R492" s="710">
        <f t="shared" ref="R492:U492" si="1791">if(D492="","", if(R$275&gt;$E492,"",if(R$276&lt;$E492,"", if($D492=0,0, if($D492&lt;=$N$277,R$277,if($D492&lt;=$N$278,R$278,R$279))*if($O$267=$R$267,$S$267, $G492)))))</f>
        <v>55</v>
      </c>
      <c r="S492" s="711" t="str">
        <f t="shared" si="1791"/>
        <v/>
      </c>
      <c r="T492" s="710">
        <f t="shared" si="1791"/>
        <v>55</v>
      </c>
      <c r="U492" s="711" t="str">
        <f t="shared" si="1791"/>
        <v/>
      </c>
      <c r="W492" s="710">
        <f t="shared" si="627"/>
        <v>68</v>
      </c>
      <c r="X492" s="710">
        <f t="shared" ref="X492:AC492" si="1792">if(D492="","", if(P$275&gt;$E492,"",if(P$276&lt;$E492,"", if($D492=0,0, if($D492&lt;=$N$277,P$277,if($D492&lt;=$N$278,P$278,P$279))*if($O$267=$R$267,$V$267, $H492)))))</f>
        <v>34</v>
      </c>
      <c r="Y492" s="680" t="str">
        <f t="shared" si="1792"/>
        <v/>
      </c>
      <c r="Z492" s="710">
        <f t="shared" si="1792"/>
        <v>34</v>
      </c>
      <c r="AA492" s="680" t="str">
        <f t="shared" si="1792"/>
        <v/>
      </c>
      <c r="AB492" s="680" t="str">
        <f t="shared" si="1792"/>
        <v/>
      </c>
      <c r="AC492" s="680" t="str">
        <f t="shared" si="1792"/>
        <v/>
      </c>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49"/>
      <c r="BP492" s="446" t="s">
        <v>2</v>
      </c>
      <c r="BQ492" s="451"/>
      <c r="BR492" s="4"/>
      <c r="BS492" s="472" t="str">
        <f t="shared" ref="BS492:BT492" si="1793">I567</f>
        <v/>
      </c>
      <c r="BT492" s="454" t="str">
        <f t="shared" si="1793"/>
        <v/>
      </c>
      <c r="BU492" s="555">
        <f t="shared" ref="BU492:CI492" si="1794">O567</f>
        <v>110</v>
      </c>
      <c r="BV492" s="555">
        <f t="shared" si="1794"/>
        <v>55</v>
      </c>
      <c r="BW492" s="555">
        <f t="shared" si="1794"/>
        <v>55</v>
      </c>
      <c r="BX492" s="555">
        <f t="shared" si="1794"/>
        <v>55</v>
      </c>
      <c r="BY492" s="454" t="str">
        <f t="shared" si="1794"/>
        <v/>
      </c>
      <c r="BZ492" s="555">
        <f t="shared" si="1794"/>
        <v>55</v>
      </c>
      <c r="CA492" s="454" t="str">
        <f t="shared" si="1794"/>
        <v/>
      </c>
      <c r="CB492" s="454" t="str">
        <f t="shared" si="1794"/>
        <v/>
      </c>
      <c r="CC492" s="555">
        <f t="shared" si="1794"/>
        <v>68</v>
      </c>
      <c r="CD492" s="555">
        <f t="shared" si="1794"/>
        <v>34</v>
      </c>
      <c r="CE492" s="454" t="str">
        <f t="shared" si="1794"/>
        <v/>
      </c>
      <c r="CF492" s="555">
        <f t="shared" si="1794"/>
        <v>34</v>
      </c>
      <c r="CG492" s="454" t="str">
        <f t="shared" si="1794"/>
        <v/>
      </c>
      <c r="CH492" s="454" t="str">
        <f t="shared" si="1794"/>
        <v/>
      </c>
      <c r="CI492" s="454" t="str">
        <f t="shared" si="1794"/>
        <v/>
      </c>
      <c r="CJ492" s="2">
        <f t="shared" ref="CJ492:CK492" si="1795">D567</f>
        <v>1</v>
      </c>
      <c r="CK492" s="529" t="str">
        <f t="shared" si="1795"/>
        <v/>
      </c>
      <c r="CL492" s="556" t="str">
        <f t="shared" si="209"/>
        <v/>
      </c>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row>
    <row r="493" outlineLevel="2">
      <c r="A493" s="452"/>
      <c r="D493" s="701">
        <f t="shared" si="510"/>
        <v>1</v>
      </c>
      <c r="E493" s="712" t="str">
        <f t="shared" si="501"/>
        <v/>
      </c>
      <c r="F493" s="703" t="str">
        <f t="shared" si="486"/>
        <v>189912</v>
      </c>
      <c r="G493" s="704" t="str">
        <f t="shared" si="487"/>
        <v/>
      </c>
      <c r="H493" s="690" t="str">
        <f t="shared" si="488"/>
        <v/>
      </c>
      <c r="I493" s="713" t="str">
        <f t="shared" si="489"/>
        <v/>
      </c>
      <c r="J493" s="714" t="str">
        <f t="shared" si="490"/>
        <v/>
      </c>
      <c r="K493" s="707">
        <f t="shared" ref="K493:N493" si="1796">if($F493="","",K$203/day(eomonth($E493,0)))</f>
        <v>0</v>
      </c>
      <c r="L493" s="707">
        <f t="shared" si="1796"/>
        <v>0</v>
      </c>
      <c r="M493" s="707">
        <f t="shared" si="1796"/>
        <v>0</v>
      </c>
      <c r="N493" s="707">
        <f t="shared" si="1796"/>
        <v>0</v>
      </c>
      <c r="O493" s="715">
        <f t="shared" si="623"/>
        <v>110</v>
      </c>
      <c r="P493" s="710">
        <f t="shared" si="624"/>
        <v>55</v>
      </c>
      <c r="Q493" s="710">
        <f t="shared" si="625"/>
        <v>55</v>
      </c>
      <c r="R493" s="710">
        <f t="shared" ref="R493:U493" si="1797">if(D493="","", if(R$275&gt;$E493,"",if(R$276&lt;$E493,"", if($D493=0,0, if($D493&lt;=$N$277,R$277,if($D493&lt;=$N$278,R$278,R$279))*if($O$267=$R$267,$S$267, $G493)))))</f>
        <v>55</v>
      </c>
      <c r="S493" s="711" t="str">
        <f t="shared" si="1797"/>
        <v/>
      </c>
      <c r="T493" s="710">
        <f t="shared" si="1797"/>
        <v>55</v>
      </c>
      <c r="U493" s="711" t="str">
        <f t="shared" si="1797"/>
        <v/>
      </c>
      <c r="W493" s="710">
        <f t="shared" si="627"/>
        <v>68</v>
      </c>
      <c r="X493" s="710">
        <f t="shared" ref="X493:AC493" si="1798">if(D493="","", if(P$275&gt;$E493,"",if(P$276&lt;$E493,"", if($D493=0,0, if($D493&lt;=$N$277,P$277,if($D493&lt;=$N$278,P$278,P$279))*if($O$267=$R$267,$V$267, $H493)))))</f>
        <v>34</v>
      </c>
      <c r="Y493" s="680" t="str">
        <f t="shared" si="1798"/>
        <v/>
      </c>
      <c r="Z493" s="710">
        <f t="shared" si="1798"/>
        <v>34</v>
      </c>
      <c r="AA493" s="680" t="str">
        <f t="shared" si="1798"/>
        <v/>
      </c>
      <c r="AB493" s="680" t="str">
        <f t="shared" si="1798"/>
        <v/>
      </c>
      <c r="AC493" s="680" t="str">
        <f t="shared" si="1798"/>
        <v/>
      </c>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49"/>
      <c r="BP493" s="446" t="s">
        <v>2</v>
      </c>
      <c r="BQ493" s="451"/>
      <c r="BR493" s="4"/>
      <c r="BS493" s="472" t="str">
        <f t="shared" ref="BS493:BT493" si="1799">I568</f>
        <v/>
      </c>
      <c r="BT493" s="454" t="str">
        <f t="shared" si="1799"/>
        <v/>
      </c>
      <c r="BU493" s="555">
        <f t="shared" ref="BU493:CI493" si="1800">O568</f>
        <v>110</v>
      </c>
      <c r="BV493" s="555">
        <f t="shared" si="1800"/>
        <v>55</v>
      </c>
      <c r="BW493" s="555">
        <f t="shared" si="1800"/>
        <v>55</v>
      </c>
      <c r="BX493" s="555">
        <f t="shared" si="1800"/>
        <v>55</v>
      </c>
      <c r="BY493" s="454" t="str">
        <f t="shared" si="1800"/>
        <v/>
      </c>
      <c r="BZ493" s="555">
        <f t="shared" si="1800"/>
        <v>55</v>
      </c>
      <c r="CA493" s="454" t="str">
        <f t="shared" si="1800"/>
        <v/>
      </c>
      <c r="CB493" s="454" t="str">
        <f t="shared" si="1800"/>
        <v/>
      </c>
      <c r="CC493" s="555">
        <f t="shared" si="1800"/>
        <v>68</v>
      </c>
      <c r="CD493" s="555">
        <f t="shared" si="1800"/>
        <v>34</v>
      </c>
      <c r="CE493" s="454" t="str">
        <f t="shared" si="1800"/>
        <v/>
      </c>
      <c r="CF493" s="555">
        <f t="shared" si="1800"/>
        <v>34</v>
      </c>
      <c r="CG493" s="454" t="str">
        <f t="shared" si="1800"/>
        <v/>
      </c>
      <c r="CH493" s="454" t="str">
        <f t="shared" si="1800"/>
        <v/>
      </c>
      <c r="CI493" s="454" t="str">
        <f t="shared" si="1800"/>
        <v/>
      </c>
      <c r="CJ493" s="2">
        <f t="shared" ref="CJ493:CK493" si="1801">D568</f>
        <v>1</v>
      </c>
      <c r="CK493" s="529" t="str">
        <f t="shared" si="1801"/>
        <v/>
      </c>
      <c r="CL493" s="556" t="str">
        <f t="shared" si="209"/>
        <v/>
      </c>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row>
    <row r="494" outlineLevel="2">
      <c r="A494" s="452"/>
      <c r="D494" s="701">
        <f t="shared" si="510"/>
        <v>1</v>
      </c>
      <c r="E494" s="712" t="str">
        <f t="shared" si="501"/>
        <v/>
      </c>
      <c r="F494" s="703" t="str">
        <f t="shared" si="486"/>
        <v>189912</v>
      </c>
      <c r="G494" s="704" t="str">
        <f t="shared" si="487"/>
        <v/>
      </c>
      <c r="H494" s="690" t="str">
        <f t="shared" si="488"/>
        <v/>
      </c>
      <c r="I494" s="713" t="str">
        <f t="shared" si="489"/>
        <v/>
      </c>
      <c r="J494" s="714" t="str">
        <f t="shared" si="490"/>
        <v/>
      </c>
      <c r="K494" s="707">
        <f t="shared" ref="K494:N494" si="1802">if($F494="","",K$203/day(eomonth($E494,0)))</f>
        <v>0</v>
      </c>
      <c r="L494" s="707">
        <f t="shared" si="1802"/>
        <v>0</v>
      </c>
      <c r="M494" s="707">
        <f t="shared" si="1802"/>
        <v>0</v>
      </c>
      <c r="N494" s="707">
        <f t="shared" si="1802"/>
        <v>0</v>
      </c>
      <c r="O494" s="715">
        <f t="shared" si="623"/>
        <v>110</v>
      </c>
      <c r="P494" s="710">
        <f t="shared" si="624"/>
        <v>55</v>
      </c>
      <c r="Q494" s="710">
        <f t="shared" si="625"/>
        <v>55</v>
      </c>
      <c r="R494" s="710">
        <f t="shared" ref="R494:U494" si="1803">if(D494="","", if(R$275&gt;$E494,"",if(R$276&lt;$E494,"", if($D494=0,0, if($D494&lt;=$N$277,R$277,if($D494&lt;=$N$278,R$278,R$279))*if($O$267=$R$267,$S$267, $G494)))))</f>
        <v>55</v>
      </c>
      <c r="S494" s="711" t="str">
        <f t="shared" si="1803"/>
        <v/>
      </c>
      <c r="T494" s="710">
        <f t="shared" si="1803"/>
        <v>55</v>
      </c>
      <c r="U494" s="711" t="str">
        <f t="shared" si="1803"/>
        <v/>
      </c>
      <c r="W494" s="710">
        <f t="shared" si="627"/>
        <v>68</v>
      </c>
      <c r="X494" s="710">
        <f t="shared" ref="X494:AC494" si="1804">if(D494="","", if(P$275&gt;$E494,"",if(P$276&lt;$E494,"", if($D494=0,0, if($D494&lt;=$N$277,P$277,if($D494&lt;=$N$278,P$278,P$279))*if($O$267=$R$267,$V$267, $H494)))))</f>
        <v>34</v>
      </c>
      <c r="Y494" s="680" t="str">
        <f t="shared" si="1804"/>
        <v/>
      </c>
      <c r="Z494" s="710">
        <f t="shared" si="1804"/>
        <v>34</v>
      </c>
      <c r="AA494" s="680" t="str">
        <f t="shared" si="1804"/>
        <v/>
      </c>
      <c r="AB494" s="680" t="str">
        <f t="shared" si="1804"/>
        <v/>
      </c>
      <c r="AC494" s="680" t="str">
        <f t="shared" si="1804"/>
        <v/>
      </c>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49"/>
      <c r="BP494" s="446" t="s">
        <v>2</v>
      </c>
      <c r="BQ494" s="451"/>
      <c r="BR494" s="4"/>
      <c r="BS494" s="472" t="str">
        <f t="shared" ref="BS494:BT494" si="1805">I569</f>
        <v/>
      </c>
      <c r="BT494" s="454" t="str">
        <f t="shared" si="1805"/>
        <v/>
      </c>
      <c r="BU494" s="555">
        <f t="shared" ref="BU494:CI494" si="1806">O569</f>
        <v>110</v>
      </c>
      <c r="BV494" s="555">
        <f t="shared" si="1806"/>
        <v>55</v>
      </c>
      <c r="BW494" s="555">
        <f t="shared" si="1806"/>
        <v>55</v>
      </c>
      <c r="BX494" s="555">
        <f t="shared" si="1806"/>
        <v>55</v>
      </c>
      <c r="BY494" s="454" t="str">
        <f t="shared" si="1806"/>
        <v/>
      </c>
      <c r="BZ494" s="555">
        <f t="shared" si="1806"/>
        <v>55</v>
      </c>
      <c r="CA494" s="454" t="str">
        <f t="shared" si="1806"/>
        <v/>
      </c>
      <c r="CB494" s="454" t="str">
        <f t="shared" si="1806"/>
        <v/>
      </c>
      <c r="CC494" s="555">
        <f t="shared" si="1806"/>
        <v>68</v>
      </c>
      <c r="CD494" s="555">
        <f t="shared" si="1806"/>
        <v>34</v>
      </c>
      <c r="CE494" s="454" t="str">
        <f t="shared" si="1806"/>
        <v/>
      </c>
      <c r="CF494" s="555">
        <f t="shared" si="1806"/>
        <v>34</v>
      </c>
      <c r="CG494" s="454" t="str">
        <f t="shared" si="1806"/>
        <v/>
      </c>
      <c r="CH494" s="454" t="str">
        <f t="shared" si="1806"/>
        <v/>
      </c>
      <c r="CI494" s="454" t="str">
        <f t="shared" si="1806"/>
        <v/>
      </c>
      <c r="CJ494" s="2">
        <f t="shared" ref="CJ494:CK494" si="1807">D569</f>
        <v>1</v>
      </c>
      <c r="CK494" s="529" t="str">
        <f t="shared" si="1807"/>
        <v/>
      </c>
      <c r="CL494" s="556" t="str">
        <f t="shared" si="209"/>
        <v/>
      </c>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row>
    <row r="495" outlineLevel="2">
      <c r="A495" s="452"/>
      <c r="D495" s="701">
        <f t="shared" si="510"/>
        <v>1</v>
      </c>
      <c r="E495" s="712" t="str">
        <f t="shared" si="501"/>
        <v/>
      </c>
      <c r="F495" s="703" t="str">
        <f t="shared" si="486"/>
        <v>189912</v>
      </c>
      <c r="G495" s="704" t="str">
        <f t="shared" si="487"/>
        <v/>
      </c>
      <c r="H495" s="690" t="str">
        <f t="shared" si="488"/>
        <v/>
      </c>
      <c r="I495" s="713" t="str">
        <f t="shared" si="489"/>
        <v/>
      </c>
      <c r="J495" s="714" t="str">
        <f t="shared" si="490"/>
        <v/>
      </c>
      <c r="K495" s="707">
        <f t="shared" ref="K495:N495" si="1808">if($F495="","",K$203/day(eomonth($E495,0)))</f>
        <v>0</v>
      </c>
      <c r="L495" s="707">
        <f t="shared" si="1808"/>
        <v>0</v>
      </c>
      <c r="M495" s="707">
        <f t="shared" si="1808"/>
        <v>0</v>
      </c>
      <c r="N495" s="707">
        <f t="shared" si="1808"/>
        <v>0</v>
      </c>
      <c r="O495" s="715">
        <f t="shared" si="623"/>
        <v>110</v>
      </c>
      <c r="P495" s="710">
        <f t="shared" si="624"/>
        <v>55</v>
      </c>
      <c r="Q495" s="710">
        <f t="shared" si="625"/>
        <v>55</v>
      </c>
      <c r="R495" s="710">
        <f t="shared" ref="R495:U495" si="1809">if(D495="","", if(R$275&gt;$E495,"",if(R$276&lt;$E495,"", if($D495=0,0, if($D495&lt;=$N$277,R$277,if($D495&lt;=$N$278,R$278,R$279))*if($O$267=$R$267,$S$267, $G495)))))</f>
        <v>55</v>
      </c>
      <c r="S495" s="711" t="str">
        <f t="shared" si="1809"/>
        <v/>
      </c>
      <c r="T495" s="710">
        <f t="shared" si="1809"/>
        <v>55</v>
      </c>
      <c r="U495" s="711" t="str">
        <f t="shared" si="1809"/>
        <v/>
      </c>
      <c r="W495" s="710">
        <f t="shared" si="627"/>
        <v>68</v>
      </c>
      <c r="X495" s="710">
        <f t="shared" ref="X495:AC495" si="1810">if(D495="","", if(P$275&gt;$E495,"",if(P$276&lt;$E495,"", if($D495=0,0, if($D495&lt;=$N$277,P$277,if($D495&lt;=$N$278,P$278,P$279))*if($O$267=$R$267,$V$267, $H495)))))</f>
        <v>34</v>
      </c>
      <c r="Y495" s="680" t="str">
        <f t="shared" si="1810"/>
        <v/>
      </c>
      <c r="Z495" s="710">
        <f t="shared" si="1810"/>
        <v>34</v>
      </c>
      <c r="AA495" s="680" t="str">
        <f t="shared" si="1810"/>
        <v/>
      </c>
      <c r="AB495" s="680" t="str">
        <f t="shared" si="1810"/>
        <v/>
      </c>
      <c r="AC495" s="680" t="str">
        <f t="shared" si="1810"/>
        <v/>
      </c>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49"/>
      <c r="BP495" s="446" t="s">
        <v>2</v>
      </c>
      <c r="BQ495" s="451"/>
      <c r="BR495" s="4"/>
      <c r="BS495" s="472" t="str">
        <f t="shared" ref="BS495:BT495" si="1811">I570</f>
        <v/>
      </c>
      <c r="BT495" s="454" t="str">
        <f t="shared" si="1811"/>
        <v/>
      </c>
      <c r="BU495" s="555">
        <f t="shared" ref="BU495:CI495" si="1812">O570</f>
        <v>110</v>
      </c>
      <c r="BV495" s="555">
        <f t="shared" si="1812"/>
        <v>55</v>
      </c>
      <c r="BW495" s="555">
        <f t="shared" si="1812"/>
        <v>55</v>
      </c>
      <c r="BX495" s="555">
        <f t="shared" si="1812"/>
        <v>55</v>
      </c>
      <c r="BY495" s="454" t="str">
        <f t="shared" si="1812"/>
        <v/>
      </c>
      <c r="BZ495" s="555">
        <f t="shared" si="1812"/>
        <v>55</v>
      </c>
      <c r="CA495" s="454" t="str">
        <f t="shared" si="1812"/>
        <v/>
      </c>
      <c r="CB495" s="454" t="str">
        <f t="shared" si="1812"/>
        <v/>
      </c>
      <c r="CC495" s="555">
        <f t="shared" si="1812"/>
        <v>68</v>
      </c>
      <c r="CD495" s="555">
        <f t="shared" si="1812"/>
        <v>34</v>
      </c>
      <c r="CE495" s="454" t="str">
        <f t="shared" si="1812"/>
        <v/>
      </c>
      <c r="CF495" s="555">
        <f t="shared" si="1812"/>
        <v>34</v>
      </c>
      <c r="CG495" s="454" t="str">
        <f t="shared" si="1812"/>
        <v/>
      </c>
      <c r="CH495" s="454" t="str">
        <f t="shared" si="1812"/>
        <v/>
      </c>
      <c r="CI495" s="454" t="str">
        <f t="shared" si="1812"/>
        <v/>
      </c>
      <c r="CJ495" s="2">
        <f t="shared" ref="CJ495:CK495" si="1813">D570</f>
        <v>1</v>
      </c>
      <c r="CK495" s="529" t="str">
        <f t="shared" si="1813"/>
        <v/>
      </c>
      <c r="CL495" s="556" t="str">
        <f t="shared" si="209"/>
        <v/>
      </c>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row>
    <row r="496" outlineLevel="2">
      <c r="A496" s="452"/>
      <c r="D496" s="701">
        <f t="shared" si="510"/>
        <v>1</v>
      </c>
      <c r="E496" s="712" t="str">
        <f t="shared" si="501"/>
        <v/>
      </c>
      <c r="F496" s="703" t="str">
        <f t="shared" si="486"/>
        <v>189912</v>
      </c>
      <c r="G496" s="704" t="str">
        <f t="shared" si="487"/>
        <v/>
      </c>
      <c r="H496" s="690" t="str">
        <f t="shared" si="488"/>
        <v/>
      </c>
      <c r="I496" s="713" t="str">
        <f t="shared" si="489"/>
        <v/>
      </c>
      <c r="J496" s="714" t="str">
        <f t="shared" si="490"/>
        <v/>
      </c>
      <c r="K496" s="707">
        <f t="shared" ref="K496:N496" si="1814">if($F496="","",K$203/day(eomonth($E496,0)))</f>
        <v>0</v>
      </c>
      <c r="L496" s="707">
        <f t="shared" si="1814"/>
        <v>0</v>
      </c>
      <c r="M496" s="707">
        <f t="shared" si="1814"/>
        <v>0</v>
      </c>
      <c r="N496" s="707">
        <f t="shared" si="1814"/>
        <v>0</v>
      </c>
      <c r="O496" s="715">
        <f t="shared" si="623"/>
        <v>110</v>
      </c>
      <c r="P496" s="710">
        <f t="shared" si="624"/>
        <v>55</v>
      </c>
      <c r="Q496" s="710">
        <f t="shared" si="625"/>
        <v>55</v>
      </c>
      <c r="R496" s="710">
        <f t="shared" ref="R496:U496" si="1815">if(D496="","", if(R$275&gt;$E496,"",if(R$276&lt;$E496,"", if($D496=0,0, if($D496&lt;=$N$277,R$277,if($D496&lt;=$N$278,R$278,R$279))*if($O$267=$R$267,$S$267, $G496)))))</f>
        <v>55</v>
      </c>
      <c r="S496" s="711" t="str">
        <f t="shared" si="1815"/>
        <v/>
      </c>
      <c r="T496" s="710">
        <f t="shared" si="1815"/>
        <v>55</v>
      </c>
      <c r="U496" s="711" t="str">
        <f t="shared" si="1815"/>
        <v/>
      </c>
      <c r="W496" s="710">
        <f t="shared" si="627"/>
        <v>68</v>
      </c>
      <c r="X496" s="710">
        <f t="shared" ref="X496:AC496" si="1816">if(D496="","", if(P$275&gt;$E496,"",if(P$276&lt;$E496,"", if($D496=0,0, if($D496&lt;=$N$277,P$277,if($D496&lt;=$N$278,P$278,P$279))*if($O$267=$R$267,$V$267, $H496)))))</f>
        <v>34</v>
      </c>
      <c r="Y496" s="680" t="str">
        <f t="shared" si="1816"/>
        <v/>
      </c>
      <c r="Z496" s="710">
        <f t="shared" si="1816"/>
        <v>34</v>
      </c>
      <c r="AA496" s="680" t="str">
        <f t="shared" si="1816"/>
        <v/>
      </c>
      <c r="AB496" s="680" t="str">
        <f t="shared" si="1816"/>
        <v/>
      </c>
      <c r="AC496" s="680" t="str">
        <f t="shared" si="1816"/>
        <v/>
      </c>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49"/>
      <c r="BP496" s="446" t="s">
        <v>2</v>
      </c>
      <c r="BQ496" s="451"/>
      <c r="BR496" s="4"/>
      <c r="BS496" s="472" t="str">
        <f t="shared" ref="BS496:BT496" si="1817">I571</f>
        <v/>
      </c>
      <c r="BT496" s="454" t="str">
        <f t="shared" si="1817"/>
        <v/>
      </c>
      <c r="BU496" s="555">
        <f t="shared" ref="BU496:CI496" si="1818">O571</f>
        <v>110</v>
      </c>
      <c r="BV496" s="555">
        <f t="shared" si="1818"/>
        <v>55</v>
      </c>
      <c r="BW496" s="555">
        <f t="shared" si="1818"/>
        <v>55</v>
      </c>
      <c r="BX496" s="555">
        <f t="shared" si="1818"/>
        <v>55</v>
      </c>
      <c r="BY496" s="454" t="str">
        <f t="shared" si="1818"/>
        <v/>
      </c>
      <c r="BZ496" s="555">
        <f t="shared" si="1818"/>
        <v>55</v>
      </c>
      <c r="CA496" s="454" t="str">
        <f t="shared" si="1818"/>
        <v/>
      </c>
      <c r="CB496" s="454" t="str">
        <f t="shared" si="1818"/>
        <v/>
      </c>
      <c r="CC496" s="555">
        <f t="shared" si="1818"/>
        <v>68</v>
      </c>
      <c r="CD496" s="555">
        <f t="shared" si="1818"/>
        <v>34</v>
      </c>
      <c r="CE496" s="454" t="str">
        <f t="shared" si="1818"/>
        <v/>
      </c>
      <c r="CF496" s="555">
        <f t="shared" si="1818"/>
        <v>34</v>
      </c>
      <c r="CG496" s="454" t="str">
        <f t="shared" si="1818"/>
        <v/>
      </c>
      <c r="CH496" s="454" t="str">
        <f t="shared" si="1818"/>
        <v/>
      </c>
      <c r="CI496" s="454" t="str">
        <f t="shared" si="1818"/>
        <v/>
      </c>
      <c r="CJ496" s="2">
        <f t="shared" ref="CJ496:CK496" si="1819">D571</f>
        <v>1</v>
      </c>
      <c r="CK496" s="529" t="str">
        <f t="shared" si="1819"/>
        <v/>
      </c>
      <c r="CL496" s="556" t="str">
        <f t="shared" si="209"/>
        <v/>
      </c>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row>
    <row r="497" outlineLevel="2">
      <c r="A497" s="452"/>
      <c r="D497" s="701">
        <f t="shared" si="510"/>
        <v>1</v>
      </c>
      <c r="E497" s="712" t="str">
        <f t="shared" si="501"/>
        <v/>
      </c>
      <c r="F497" s="703" t="str">
        <f t="shared" si="486"/>
        <v>189912</v>
      </c>
      <c r="G497" s="704" t="str">
        <f t="shared" si="487"/>
        <v/>
      </c>
      <c r="H497" s="690" t="str">
        <f t="shared" si="488"/>
        <v/>
      </c>
      <c r="I497" s="713" t="str">
        <f t="shared" si="489"/>
        <v/>
      </c>
      <c r="J497" s="714" t="str">
        <f t="shared" si="490"/>
        <v/>
      </c>
      <c r="K497" s="707">
        <f t="shared" ref="K497:N497" si="1820">if($F497="","",K$203/day(eomonth($E497,0)))</f>
        <v>0</v>
      </c>
      <c r="L497" s="707">
        <f t="shared" si="1820"/>
        <v>0</v>
      </c>
      <c r="M497" s="707">
        <f t="shared" si="1820"/>
        <v>0</v>
      </c>
      <c r="N497" s="707">
        <f t="shared" si="1820"/>
        <v>0</v>
      </c>
      <c r="O497" s="715">
        <f t="shared" si="623"/>
        <v>110</v>
      </c>
      <c r="P497" s="710">
        <f t="shared" si="624"/>
        <v>55</v>
      </c>
      <c r="Q497" s="710">
        <f t="shared" si="625"/>
        <v>55</v>
      </c>
      <c r="R497" s="710">
        <f t="shared" ref="R497:U497" si="1821">if(D497="","", if(R$275&gt;$E497,"",if(R$276&lt;$E497,"", if($D497=0,0, if($D497&lt;=$N$277,R$277,if($D497&lt;=$N$278,R$278,R$279))*if($O$267=$R$267,$S$267, $G497)))))</f>
        <v>55</v>
      </c>
      <c r="S497" s="711" t="str">
        <f t="shared" si="1821"/>
        <v/>
      </c>
      <c r="T497" s="710">
        <f t="shared" si="1821"/>
        <v>55</v>
      </c>
      <c r="U497" s="711" t="str">
        <f t="shared" si="1821"/>
        <v/>
      </c>
      <c r="W497" s="710">
        <f t="shared" si="627"/>
        <v>68</v>
      </c>
      <c r="X497" s="710">
        <f t="shared" ref="X497:AC497" si="1822">if(D497="","", if(P$275&gt;$E497,"",if(P$276&lt;$E497,"", if($D497=0,0, if($D497&lt;=$N$277,P$277,if($D497&lt;=$N$278,P$278,P$279))*if($O$267=$R$267,$V$267, $H497)))))</f>
        <v>34</v>
      </c>
      <c r="Y497" s="680" t="str">
        <f t="shared" si="1822"/>
        <v/>
      </c>
      <c r="Z497" s="710">
        <f t="shared" si="1822"/>
        <v>34</v>
      </c>
      <c r="AA497" s="680" t="str">
        <f t="shared" si="1822"/>
        <v/>
      </c>
      <c r="AB497" s="680" t="str">
        <f t="shared" si="1822"/>
        <v/>
      </c>
      <c r="AC497" s="680" t="str">
        <f t="shared" si="1822"/>
        <v/>
      </c>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49"/>
      <c r="BP497" s="446" t="s">
        <v>2</v>
      </c>
      <c r="BQ497" s="451"/>
      <c r="BR497" s="4"/>
      <c r="BS497" s="472" t="str">
        <f t="shared" ref="BS497:BT497" si="1823">I572</f>
        <v/>
      </c>
      <c r="BT497" s="454" t="str">
        <f t="shared" si="1823"/>
        <v/>
      </c>
      <c r="BU497" s="555">
        <f t="shared" ref="BU497:CI497" si="1824">O572</f>
        <v>110</v>
      </c>
      <c r="BV497" s="555">
        <f t="shared" si="1824"/>
        <v>55</v>
      </c>
      <c r="BW497" s="555">
        <f t="shared" si="1824"/>
        <v>55</v>
      </c>
      <c r="BX497" s="555">
        <f t="shared" si="1824"/>
        <v>55</v>
      </c>
      <c r="BY497" s="454" t="str">
        <f t="shared" si="1824"/>
        <v/>
      </c>
      <c r="BZ497" s="555">
        <f t="shared" si="1824"/>
        <v>55</v>
      </c>
      <c r="CA497" s="454" t="str">
        <f t="shared" si="1824"/>
        <v/>
      </c>
      <c r="CB497" s="454" t="str">
        <f t="shared" si="1824"/>
        <v/>
      </c>
      <c r="CC497" s="555">
        <f t="shared" si="1824"/>
        <v>68</v>
      </c>
      <c r="CD497" s="555">
        <f t="shared" si="1824"/>
        <v>34</v>
      </c>
      <c r="CE497" s="454" t="str">
        <f t="shared" si="1824"/>
        <v/>
      </c>
      <c r="CF497" s="555">
        <f t="shared" si="1824"/>
        <v>34</v>
      </c>
      <c r="CG497" s="454" t="str">
        <f t="shared" si="1824"/>
        <v/>
      </c>
      <c r="CH497" s="454" t="str">
        <f t="shared" si="1824"/>
        <v/>
      </c>
      <c r="CI497" s="454" t="str">
        <f t="shared" si="1824"/>
        <v/>
      </c>
      <c r="CJ497" s="2">
        <f t="shared" ref="CJ497:CK497" si="1825">D572</f>
        <v>1</v>
      </c>
      <c r="CK497" s="529" t="str">
        <f t="shared" si="1825"/>
        <v/>
      </c>
      <c r="CL497" s="556" t="str">
        <f t="shared" si="209"/>
        <v/>
      </c>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row>
    <row r="498" outlineLevel="2">
      <c r="A498" s="452"/>
      <c r="D498" s="701">
        <f t="shared" si="510"/>
        <v>1</v>
      </c>
      <c r="E498" s="712" t="str">
        <f t="shared" si="501"/>
        <v/>
      </c>
      <c r="F498" s="703" t="str">
        <f t="shared" si="486"/>
        <v>189912</v>
      </c>
      <c r="G498" s="704" t="str">
        <f t="shared" si="487"/>
        <v/>
      </c>
      <c r="H498" s="690" t="str">
        <f t="shared" si="488"/>
        <v/>
      </c>
      <c r="I498" s="713" t="str">
        <f t="shared" si="489"/>
        <v/>
      </c>
      <c r="J498" s="714" t="str">
        <f t="shared" si="490"/>
        <v/>
      </c>
      <c r="K498" s="707">
        <f t="shared" ref="K498:N498" si="1826">if($F498="","",K$203/day(eomonth($E498,0)))</f>
        <v>0</v>
      </c>
      <c r="L498" s="707">
        <f t="shared" si="1826"/>
        <v>0</v>
      </c>
      <c r="M498" s="707">
        <f t="shared" si="1826"/>
        <v>0</v>
      </c>
      <c r="N498" s="707">
        <f t="shared" si="1826"/>
        <v>0</v>
      </c>
      <c r="O498" s="715">
        <f t="shared" si="623"/>
        <v>110</v>
      </c>
      <c r="P498" s="710">
        <f t="shared" si="624"/>
        <v>55</v>
      </c>
      <c r="Q498" s="710">
        <f t="shared" si="625"/>
        <v>55</v>
      </c>
      <c r="R498" s="710">
        <f t="shared" ref="R498:U498" si="1827">if(D498="","", if(R$275&gt;$E498,"",if(R$276&lt;$E498,"", if($D498=0,0, if($D498&lt;=$N$277,R$277,if($D498&lt;=$N$278,R$278,R$279))*if($O$267=$R$267,$S$267, $G498)))))</f>
        <v>55</v>
      </c>
      <c r="S498" s="711" t="str">
        <f t="shared" si="1827"/>
        <v/>
      </c>
      <c r="T498" s="710">
        <f t="shared" si="1827"/>
        <v>55</v>
      </c>
      <c r="U498" s="711" t="str">
        <f t="shared" si="1827"/>
        <v/>
      </c>
      <c r="W498" s="710">
        <f t="shared" si="627"/>
        <v>68</v>
      </c>
      <c r="X498" s="710">
        <f t="shared" ref="X498:AC498" si="1828">if(D498="","", if(P$275&gt;$E498,"",if(P$276&lt;$E498,"", if($D498=0,0, if($D498&lt;=$N$277,P$277,if($D498&lt;=$N$278,P$278,P$279))*if($O$267=$R$267,$V$267, $H498)))))</f>
        <v>34</v>
      </c>
      <c r="Y498" s="680" t="str">
        <f t="shared" si="1828"/>
        <v/>
      </c>
      <c r="Z498" s="710">
        <f t="shared" si="1828"/>
        <v>34</v>
      </c>
      <c r="AA498" s="680" t="str">
        <f t="shared" si="1828"/>
        <v/>
      </c>
      <c r="AB498" s="680" t="str">
        <f t="shared" si="1828"/>
        <v/>
      </c>
      <c r="AC498" s="680" t="str">
        <f t="shared" si="1828"/>
        <v/>
      </c>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49"/>
      <c r="BP498" s="446" t="s">
        <v>2</v>
      </c>
      <c r="BQ498" s="451"/>
      <c r="BR498" s="4"/>
      <c r="BS498" s="472" t="str">
        <f t="shared" ref="BS498:BT498" si="1829">I573</f>
        <v/>
      </c>
      <c r="BT498" s="454" t="str">
        <f t="shared" si="1829"/>
        <v/>
      </c>
      <c r="BU498" s="555">
        <f t="shared" ref="BU498:CI498" si="1830">O573</f>
        <v>110</v>
      </c>
      <c r="BV498" s="555">
        <f t="shared" si="1830"/>
        <v>55</v>
      </c>
      <c r="BW498" s="555">
        <f t="shared" si="1830"/>
        <v>55</v>
      </c>
      <c r="BX498" s="555">
        <f t="shared" si="1830"/>
        <v>55</v>
      </c>
      <c r="BY498" s="454" t="str">
        <f t="shared" si="1830"/>
        <v/>
      </c>
      <c r="BZ498" s="555">
        <f t="shared" si="1830"/>
        <v>55</v>
      </c>
      <c r="CA498" s="454" t="str">
        <f t="shared" si="1830"/>
        <v/>
      </c>
      <c r="CB498" s="454" t="str">
        <f t="shared" si="1830"/>
        <v/>
      </c>
      <c r="CC498" s="555">
        <f t="shared" si="1830"/>
        <v>68</v>
      </c>
      <c r="CD498" s="555">
        <f t="shared" si="1830"/>
        <v>34</v>
      </c>
      <c r="CE498" s="454" t="str">
        <f t="shared" si="1830"/>
        <v/>
      </c>
      <c r="CF498" s="555">
        <f t="shared" si="1830"/>
        <v>34</v>
      </c>
      <c r="CG498" s="454" t="str">
        <f t="shared" si="1830"/>
        <v/>
      </c>
      <c r="CH498" s="454" t="str">
        <f t="shared" si="1830"/>
        <v/>
      </c>
      <c r="CI498" s="454" t="str">
        <f t="shared" si="1830"/>
        <v/>
      </c>
      <c r="CJ498" s="2">
        <f t="shared" ref="CJ498:CK498" si="1831">D573</f>
        <v>1</v>
      </c>
      <c r="CK498" s="529" t="str">
        <f t="shared" si="1831"/>
        <v/>
      </c>
      <c r="CL498" s="556" t="str">
        <f t="shared" si="209"/>
        <v/>
      </c>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row>
    <row r="499" outlineLevel="2">
      <c r="A499" s="452"/>
      <c r="D499" s="701">
        <f t="shared" si="510"/>
        <v>1</v>
      </c>
      <c r="E499" s="712" t="str">
        <f t="shared" si="501"/>
        <v/>
      </c>
      <c r="F499" s="703" t="str">
        <f t="shared" si="486"/>
        <v>189912</v>
      </c>
      <c r="G499" s="704" t="str">
        <f t="shared" si="487"/>
        <v/>
      </c>
      <c r="H499" s="690" t="str">
        <f t="shared" si="488"/>
        <v/>
      </c>
      <c r="I499" s="713" t="str">
        <f t="shared" si="489"/>
        <v/>
      </c>
      <c r="J499" s="714" t="str">
        <f t="shared" si="490"/>
        <v/>
      </c>
      <c r="K499" s="707">
        <f t="shared" ref="K499:N499" si="1832">if($F499="","",K$203/day(eomonth($E499,0)))</f>
        <v>0</v>
      </c>
      <c r="L499" s="707">
        <f t="shared" si="1832"/>
        <v>0</v>
      </c>
      <c r="M499" s="707">
        <f t="shared" si="1832"/>
        <v>0</v>
      </c>
      <c r="N499" s="707">
        <f t="shared" si="1832"/>
        <v>0</v>
      </c>
      <c r="O499" s="715">
        <f t="shared" si="623"/>
        <v>110</v>
      </c>
      <c r="P499" s="710">
        <f t="shared" si="624"/>
        <v>55</v>
      </c>
      <c r="Q499" s="710">
        <f t="shared" si="625"/>
        <v>55</v>
      </c>
      <c r="R499" s="710">
        <f t="shared" ref="R499:U499" si="1833">if(D499="","", if(R$275&gt;$E499,"",if(R$276&lt;$E499,"", if($D499=0,0, if($D499&lt;=$N$277,R$277,if($D499&lt;=$N$278,R$278,R$279))*if($O$267=$R$267,$S$267, $G499)))))</f>
        <v>55</v>
      </c>
      <c r="S499" s="711" t="str">
        <f t="shared" si="1833"/>
        <v/>
      </c>
      <c r="T499" s="710">
        <f t="shared" si="1833"/>
        <v>55</v>
      </c>
      <c r="U499" s="711" t="str">
        <f t="shared" si="1833"/>
        <v/>
      </c>
      <c r="W499" s="710">
        <f t="shared" si="627"/>
        <v>68</v>
      </c>
      <c r="X499" s="710">
        <f t="shared" ref="X499:AC499" si="1834">if(D499="","", if(P$275&gt;$E499,"",if(P$276&lt;$E499,"", if($D499=0,0, if($D499&lt;=$N$277,P$277,if($D499&lt;=$N$278,P$278,P$279))*if($O$267=$R$267,$V$267, $H499)))))</f>
        <v>34</v>
      </c>
      <c r="Y499" s="680" t="str">
        <f t="shared" si="1834"/>
        <v/>
      </c>
      <c r="Z499" s="710">
        <f t="shared" si="1834"/>
        <v>34</v>
      </c>
      <c r="AA499" s="680" t="str">
        <f t="shared" si="1834"/>
        <v/>
      </c>
      <c r="AB499" s="680" t="str">
        <f t="shared" si="1834"/>
        <v/>
      </c>
      <c r="AC499" s="680" t="str">
        <f t="shared" si="1834"/>
        <v/>
      </c>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49"/>
      <c r="BP499" s="446" t="s">
        <v>2</v>
      </c>
      <c r="BQ499" s="451"/>
      <c r="BR499" s="4"/>
      <c r="BS499" s="472" t="str">
        <f t="shared" ref="BS499:BT499" si="1835">I574</f>
        <v/>
      </c>
      <c r="BT499" s="454" t="str">
        <f t="shared" si="1835"/>
        <v/>
      </c>
      <c r="BU499" s="555">
        <f t="shared" ref="BU499:CI499" si="1836">O574</f>
        <v>110</v>
      </c>
      <c r="BV499" s="555">
        <f t="shared" si="1836"/>
        <v>55</v>
      </c>
      <c r="BW499" s="555">
        <f t="shared" si="1836"/>
        <v>55</v>
      </c>
      <c r="BX499" s="555">
        <f t="shared" si="1836"/>
        <v>55</v>
      </c>
      <c r="BY499" s="454" t="str">
        <f t="shared" si="1836"/>
        <v/>
      </c>
      <c r="BZ499" s="555">
        <f t="shared" si="1836"/>
        <v>55</v>
      </c>
      <c r="CA499" s="454" t="str">
        <f t="shared" si="1836"/>
        <v/>
      </c>
      <c r="CB499" s="454" t="str">
        <f t="shared" si="1836"/>
        <v/>
      </c>
      <c r="CC499" s="555">
        <f t="shared" si="1836"/>
        <v>68</v>
      </c>
      <c r="CD499" s="555">
        <f t="shared" si="1836"/>
        <v>34</v>
      </c>
      <c r="CE499" s="454" t="str">
        <f t="shared" si="1836"/>
        <v/>
      </c>
      <c r="CF499" s="555">
        <f t="shared" si="1836"/>
        <v>34</v>
      </c>
      <c r="CG499" s="454" t="str">
        <f t="shared" si="1836"/>
        <v/>
      </c>
      <c r="CH499" s="454" t="str">
        <f t="shared" si="1836"/>
        <v/>
      </c>
      <c r="CI499" s="454" t="str">
        <f t="shared" si="1836"/>
        <v/>
      </c>
      <c r="CJ499" s="2">
        <f t="shared" ref="CJ499:CK499" si="1837">D574</f>
        <v>1</v>
      </c>
      <c r="CK499" s="529" t="str">
        <f t="shared" si="1837"/>
        <v/>
      </c>
      <c r="CL499" s="556" t="str">
        <f t="shared" si="209"/>
        <v/>
      </c>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row>
    <row r="500" outlineLevel="2">
      <c r="A500" s="452"/>
      <c r="D500" s="701">
        <f t="shared" si="510"/>
        <v>1</v>
      </c>
      <c r="E500" s="712" t="str">
        <f t="shared" si="501"/>
        <v/>
      </c>
      <c r="F500" s="703" t="str">
        <f t="shared" si="486"/>
        <v>189912</v>
      </c>
      <c r="G500" s="704" t="str">
        <f t="shared" si="487"/>
        <v/>
      </c>
      <c r="H500" s="690" t="str">
        <f t="shared" si="488"/>
        <v/>
      </c>
      <c r="I500" s="713" t="str">
        <f t="shared" si="489"/>
        <v/>
      </c>
      <c r="J500" s="714" t="str">
        <f t="shared" si="490"/>
        <v/>
      </c>
      <c r="K500" s="707">
        <f t="shared" ref="K500:N500" si="1838">if($F500="","",K$203/day(eomonth($E500,0)))</f>
        <v>0</v>
      </c>
      <c r="L500" s="707">
        <f t="shared" si="1838"/>
        <v>0</v>
      </c>
      <c r="M500" s="707">
        <f t="shared" si="1838"/>
        <v>0</v>
      </c>
      <c r="N500" s="707">
        <f t="shared" si="1838"/>
        <v>0</v>
      </c>
      <c r="O500" s="715">
        <f t="shared" si="623"/>
        <v>110</v>
      </c>
      <c r="P500" s="710">
        <f t="shared" si="624"/>
        <v>55</v>
      </c>
      <c r="Q500" s="710">
        <f t="shared" si="625"/>
        <v>55</v>
      </c>
      <c r="R500" s="710">
        <f t="shared" ref="R500:U500" si="1839">if(D500="","", if(R$275&gt;$E500,"",if(R$276&lt;$E500,"", if($D500=0,0, if($D500&lt;=$N$277,R$277,if($D500&lt;=$N$278,R$278,R$279))*if($O$267=$R$267,$S$267, $G500)))))</f>
        <v>55</v>
      </c>
      <c r="S500" s="711" t="str">
        <f t="shared" si="1839"/>
        <v/>
      </c>
      <c r="T500" s="710">
        <f t="shared" si="1839"/>
        <v>55</v>
      </c>
      <c r="U500" s="711" t="str">
        <f t="shared" si="1839"/>
        <v/>
      </c>
      <c r="W500" s="710">
        <f t="shared" si="627"/>
        <v>68</v>
      </c>
      <c r="X500" s="710">
        <f t="shared" ref="X500:AC500" si="1840">if(D500="","", if(P$275&gt;$E500,"",if(P$276&lt;$E500,"", if($D500=0,0, if($D500&lt;=$N$277,P$277,if($D500&lt;=$N$278,P$278,P$279))*if($O$267=$R$267,$V$267, $H500)))))</f>
        <v>34</v>
      </c>
      <c r="Y500" s="680" t="str">
        <f t="shared" si="1840"/>
        <v/>
      </c>
      <c r="Z500" s="710">
        <f t="shared" si="1840"/>
        <v>34</v>
      </c>
      <c r="AA500" s="680" t="str">
        <f t="shared" si="1840"/>
        <v/>
      </c>
      <c r="AB500" s="680" t="str">
        <f t="shared" si="1840"/>
        <v/>
      </c>
      <c r="AC500" s="680" t="str">
        <f t="shared" si="1840"/>
        <v/>
      </c>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49"/>
      <c r="BP500" s="446" t="s">
        <v>2</v>
      </c>
      <c r="BQ500" s="451"/>
      <c r="BR500" s="4"/>
      <c r="BS500" s="472" t="str">
        <f t="shared" ref="BS500:BT500" si="1841">I575</f>
        <v/>
      </c>
      <c r="BT500" s="454" t="str">
        <f t="shared" si="1841"/>
        <v/>
      </c>
      <c r="BU500" s="555">
        <f t="shared" ref="BU500:CI500" si="1842">O575</f>
        <v>110</v>
      </c>
      <c r="BV500" s="555">
        <f t="shared" si="1842"/>
        <v>55</v>
      </c>
      <c r="BW500" s="555">
        <f t="shared" si="1842"/>
        <v>55</v>
      </c>
      <c r="BX500" s="555">
        <f t="shared" si="1842"/>
        <v>55</v>
      </c>
      <c r="BY500" s="454" t="str">
        <f t="shared" si="1842"/>
        <v/>
      </c>
      <c r="BZ500" s="555">
        <f t="shared" si="1842"/>
        <v>55</v>
      </c>
      <c r="CA500" s="454" t="str">
        <f t="shared" si="1842"/>
        <v/>
      </c>
      <c r="CB500" s="454" t="str">
        <f t="shared" si="1842"/>
        <v/>
      </c>
      <c r="CC500" s="555">
        <f t="shared" si="1842"/>
        <v>68</v>
      </c>
      <c r="CD500" s="555">
        <f t="shared" si="1842"/>
        <v>34</v>
      </c>
      <c r="CE500" s="454" t="str">
        <f t="shared" si="1842"/>
        <v/>
      </c>
      <c r="CF500" s="555">
        <f t="shared" si="1842"/>
        <v>34</v>
      </c>
      <c r="CG500" s="454" t="str">
        <f t="shared" si="1842"/>
        <v/>
      </c>
      <c r="CH500" s="454" t="str">
        <f t="shared" si="1842"/>
        <v/>
      </c>
      <c r="CI500" s="454" t="str">
        <f t="shared" si="1842"/>
        <v/>
      </c>
      <c r="CJ500" s="2">
        <f t="shared" ref="CJ500:CK500" si="1843">D575</f>
        <v>1</v>
      </c>
      <c r="CK500" s="529" t="str">
        <f t="shared" si="1843"/>
        <v/>
      </c>
      <c r="CL500" s="556" t="str">
        <f t="shared" si="209"/>
        <v/>
      </c>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row>
    <row r="501" outlineLevel="2">
      <c r="A501" s="452"/>
      <c r="D501" s="701">
        <f t="shared" si="510"/>
        <v>1</v>
      </c>
      <c r="E501" s="712" t="str">
        <f t="shared" si="501"/>
        <v/>
      </c>
      <c r="F501" s="703" t="str">
        <f t="shared" si="486"/>
        <v>189912</v>
      </c>
      <c r="G501" s="704" t="str">
        <f t="shared" si="487"/>
        <v/>
      </c>
      <c r="H501" s="690" t="str">
        <f t="shared" si="488"/>
        <v/>
      </c>
      <c r="I501" s="713" t="str">
        <f t="shared" si="489"/>
        <v/>
      </c>
      <c r="J501" s="714" t="str">
        <f t="shared" si="490"/>
        <v/>
      </c>
      <c r="K501" s="707">
        <f t="shared" ref="K501:N501" si="1844">if($F501="","",K$203/day(eomonth($E501,0)))</f>
        <v>0</v>
      </c>
      <c r="L501" s="707">
        <f t="shared" si="1844"/>
        <v>0</v>
      </c>
      <c r="M501" s="707">
        <f t="shared" si="1844"/>
        <v>0</v>
      </c>
      <c r="N501" s="707">
        <f t="shared" si="1844"/>
        <v>0</v>
      </c>
      <c r="O501" s="715">
        <f t="shared" si="623"/>
        <v>110</v>
      </c>
      <c r="P501" s="710">
        <f t="shared" si="624"/>
        <v>55</v>
      </c>
      <c r="Q501" s="710">
        <f t="shared" si="625"/>
        <v>55</v>
      </c>
      <c r="R501" s="710">
        <f t="shared" ref="R501:U501" si="1845">if(D501="","", if(R$275&gt;$E501,"",if(R$276&lt;$E501,"", if($D501=0,0, if($D501&lt;=$N$277,R$277,if($D501&lt;=$N$278,R$278,R$279))*if($O$267=$R$267,$S$267, $G501)))))</f>
        <v>55</v>
      </c>
      <c r="S501" s="711" t="str">
        <f t="shared" si="1845"/>
        <v/>
      </c>
      <c r="T501" s="710">
        <f t="shared" si="1845"/>
        <v>55</v>
      </c>
      <c r="U501" s="711" t="str">
        <f t="shared" si="1845"/>
        <v/>
      </c>
      <c r="W501" s="710">
        <f t="shared" si="627"/>
        <v>68</v>
      </c>
      <c r="X501" s="710">
        <f t="shared" ref="X501:AC501" si="1846">if(D501="","", if(P$275&gt;$E501,"",if(P$276&lt;$E501,"", if($D501=0,0, if($D501&lt;=$N$277,P$277,if($D501&lt;=$N$278,P$278,P$279))*if($O$267=$R$267,$V$267, $H501)))))</f>
        <v>34</v>
      </c>
      <c r="Y501" s="680" t="str">
        <f t="shared" si="1846"/>
        <v/>
      </c>
      <c r="Z501" s="710">
        <f t="shared" si="1846"/>
        <v>34</v>
      </c>
      <c r="AA501" s="680" t="str">
        <f t="shared" si="1846"/>
        <v/>
      </c>
      <c r="AB501" s="680" t="str">
        <f t="shared" si="1846"/>
        <v/>
      </c>
      <c r="AC501" s="680" t="str">
        <f t="shared" si="1846"/>
        <v/>
      </c>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49"/>
      <c r="BP501" s="446" t="s">
        <v>2</v>
      </c>
      <c r="BQ501" s="451"/>
      <c r="BR501" s="4"/>
      <c r="BS501" s="472" t="str">
        <f t="shared" ref="BS501:BT501" si="1847">I576</f>
        <v/>
      </c>
      <c r="BT501" s="454" t="str">
        <f t="shared" si="1847"/>
        <v/>
      </c>
      <c r="BU501" s="555">
        <f t="shared" ref="BU501:CI501" si="1848">O576</f>
        <v>110</v>
      </c>
      <c r="BV501" s="555">
        <f t="shared" si="1848"/>
        <v>55</v>
      </c>
      <c r="BW501" s="555">
        <f t="shared" si="1848"/>
        <v>55</v>
      </c>
      <c r="BX501" s="555">
        <f t="shared" si="1848"/>
        <v>55</v>
      </c>
      <c r="BY501" s="454" t="str">
        <f t="shared" si="1848"/>
        <v/>
      </c>
      <c r="BZ501" s="555">
        <f t="shared" si="1848"/>
        <v>55</v>
      </c>
      <c r="CA501" s="454" t="str">
        <f t="shared" si="1848"/>
        <v/>
      </c>
      <c r="CB501" s="454" t="str">
        <f t="shared" si="1848"/>
        <v/>
      </c>
      <c r="CC501" s="555">
        <f t="shared" si="1848"/>
        <v>68</v>
      </c>
      <c r="CD501" s="555">
        <f t="shared" si="1848"/>
        <v>34</v>
      </c>
      <c r="CE501" s="454" t="str">
        <f t="shared" si="1848"/>
        <v/>
      </c>
      <c r="CF501" s="555">
        <f t="shared" si="1848"/>
        <v>34</v>
      </c>
      <c r="CG501" s="454" t="str">
        <f t="shared" si="1848"/>
        <v/>
      </c>
      <c r="CH501" s="454" t="str">
        <f t="shared" si="1848"/>
        <v/>
      </c>
      <c r="CI501" s="454" t="str">
        <f t="shared" si="1848"/>
        <v/>
      </c>
      <c r="CJ501" s="2">
        <f t="shared" ref="CJ501:CK501" si="1849">D576</f>
        <v>1</v>
      </c>
      <c r="CK501" s="529" t="str">
        <f t="shared" si="1849"/>
        <v/>
      </c>
      <c r="CL501" s="556" t="str">
        <f t="shared" si="209"/>
        <v/>
      </c>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row>
    <row r="502" outlineLevel="2">
      <c r="A502" s="452"/>
      <c r="D502" s="701">
        <f t="shared" si="510"/>
        <v>1</v>
      </c>
      <c r="E502" s="712" t="str">
        <f t="shared" si="501"/>
        <v/>
      </c>
      <c r="F502" s="703" t="str">
        <f t="shared" si="486"/>
        <v>189912</v>
      </c>
      <c r="G502" s="704" t="str">
        <f t="shared" si="487"/>
        <v/>
      </c>
      <c r="H502" s="690" t="str">
        <f t="shared" si="488"/>
        <v/>
      </c>
      <c r="I502" s="713" t="str">
        <f t="shared" si="489"/>
        <v/>
      </c>
      <c r="J502" s="714" t="str">
        <f t="shared" si="490"/>
        <v/>
      </c>
      <c r="K502" s="707">
        <f t="shared" ref="K502:N502" si="1850">if($F502="","",K$203/day(eomonth($E502,0)))</f>
        <v>0</v>
      </c>
      <c r="L502" s="707">
        <f t="shared" si="1850"/>
        <v>0</v>
      </c>
      <c r="M502" s="707">
        <f t="shared" si="1850"/>
        <v>0</v>
      </c>
      <c r="N502" s="707">
        <f t="shared" si="1850"/>
        <v>0</v>
      </c>
      <c r="O502" s="715">
        <f t="shared" si="623"/>
        <v>110</v>
      </c>
      <c r="P502" s="710">
        <f t="shared" si="624"/>
        <v>55</v>
      </c>
      <c r="Q502" s="710">
        <f t="shared" si="625"/>
        <v>55</v>
      </c>
      <c r="R502" s="710">
        <f t="shared" ref="R502:U502" si="1851">if(D502="","", if(R$275&gt;$E502,"",if(R$276&lt;$E502,"", if($D502=0,0, if($D502&lt;=$N$277,R$277,if($D502&lt;=$N$278,R$278,R$279))*if($O$267=$R$267,$S$267, $G502)))))</f>
        <v>55</v>
      </c>
      <c r="S502" s="711" t="str">
        <f t="shared" si="1851"/>
        <v/>
      </c>
      <c r="T502" s="710">
        <f t="shared" si="1851"/>
        <v>55</v>
      </c>
      <c r="U502" s="711" t="str">
        <f t="shared" si="1851"/>
        <v/>
      </c>
      <c r="W502" s="710">
        <f t="shared" si="627"/>
        <v>68</v>
      </c>
      <c r="X502" s="710">
        <f t="shared" ref="X502:AC502" si="1852">if(D502="","", if(P$275&gt;$E502,"",if(P$276&lt;$E502,"", if($D502=0,0, if($D502&lt;=$N$277,P$277,if($D502&lt;=$N$278,P$278,P$279))*if($O$267=$R$267,$V$267, $H502)))))</f>
        <v>34</v>
      </c>
      <c r="Y502" s="680" t="str">
        <f t="shared" si="1852"/>
        <v/>
      </c>
      <c r="Z502" s="710">
        <f t="shared" si="1852"/>
        <v>34</v>
      </c>
      <c r="AA502" s="680" t="str">
        <f t="shared" si="1852"/>
        <v/>
      </c>
      <c r="AB502" s="680" t="str">
        <f t="shared" si="1852"/>
        <v/>
      </c>
      <c r="AC502" s="680" t="str">
        <f t="shared" si="1852"/>
        <v/>
      </c>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49"/>
      <c r="BP502" s="446" t="s">
        <v>2</v>
      </c>
      <c r="BQ502" s="451"/>
      <c r="BR502" s="4"/>
      <c r="BS502" s="472" t="str">
        <f t="shared" ref="BS502:BT502" si="1853">I577</f>
        <v/>
      </c>
      <c r="BT502" s="454" t="str">
        <f t="shared" si="1853"/>
        <v/>
      </c>
      <c r="BU502" s="555">
        <f t="shared" ref="BU502:CI502" si="1854">O577</f>
        <v>110</v>
      </c>
      <c r="BV502" s="555">
        <f t="shared" si="1854"/>
        <v>55</v>
      </c>
      <c r="BW502" s="555">
        <f t="shared" si="1854"/>
        <v>55</v>
      </c>
      <c r="BX502" s="555">
        <f t="shared" si="1854"/>
        <v>55</v>
      </c>
      <c r="BY502" s="454" t="str">
        <f t="shared" si="1854"/>
        <v/>
      </c>
      <c r="BZ502" s="555">
        <f t="shared" si="1854"/>
        <v>55</v>
      </c>
      <c r="CA502" s="454" t="str">
        <f t="shared" si="1854"/>
        <v/>
      </c>
      <c r="CB502" s="454" t="str">
        <f t="shared" si="1854"/>
        <v/>
      </c>
      <c r="CC502" s="555">
        <f t="shared" si="1854"/>
        <v>68</v>
      </c>
      <c r="CD502" s="555">
        <f t="shared" si="1854"/>
        <v>34</v>
      </c>
      <c r="CE502" s="454" t="str">
        <f t="shared" si="1854"/>
        <v/>
      </c>
      <c r="CF502" s="555">
        <f t="shared" si="1854"/>
        <v>34</v>
      </c>
      <c r="CG502" s="454" t="str">
        <f t="shared" si="1854"/>
        <v/>
      </c>
      <c r="CH502" s="454" t="str">
        <f t="shared" si="1854"/>
        <v/>
      </c>
      <c r="CI502" s="454" t="str">
        <f t="shared" si="1854"/>
        <v/>
      </c>
      <c r="CJ502" s="2">
        <f t="shared" ref="CJ502:CK502" si="1855">D577</f>
        <v>1</v>
      </c>
      <c r="CK502" s="529" t="str">
        <f t="shared" si="1855"/>
        <v/>
      </c>
      <c r="CL502" s="556" t="str">
        <f t="shared" si="209"/>
        <v/>
      </c>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row>
    <row r="503" outlineLevel="2">
      <c r="A503" s="452"/>
      <c r="D503" s="701">
        <f t="shared" si="510"/>
        <v>1</v>
      </c>
      <c r="E503" s="712" t="str">
        <f t="shared" si="501"/>
        <v/>
      </c>
      <c r="F503" s="703" t="str">
        <f t="shared" si="486"/>
        <v>189912</v>
      </c>
      <c r="G503" s="704" t="str">
        <f t="shared" si="487"/>
        <v/>
      </c>
      <c r="H503" s="690" t="str">
        <f t="shared" si="488"/>
        <v/>
      </c>
      <c r="I503" s="713" t="str">
        <f t="shared" si="489"/>
        <v/>
      </c>
      <c r="J503" s="714" t="str">
        <f t="shared" si="490"/>
        <v/>
      </c>
      <c r="K503" s="707">
        <f t="shared" ref="K503:N503" si="1856">if($F503="","",K$203/day(eomonth($E503,0)))</f>
        <v>0</v>
      </c>
      <c r="L503" s="707">
        <f t="shared" si="1856"/>
        <v>0</v>
      </c>
      <c r="M503" s="707">
        <f t="shared" si="1856"/>
        <v>0</v>
      </c>
      <c r="N503" s="707">
        <f t="shared" si="1856"/>
        <v>0</v>
      </c>
      <c r="O503" s="715">
        <f t="shared" si="623"/>
        <v>110</v>
      </c>
      <c r="P503" s="710">
        <f t="shared" si="624"/>
        <v>55</v>
      </c>
      <c r="Q503" s="710">
        <f t="shared" si="625"/>
        <v>55</v>
      </c>
      <c r="R503" s="710">
        <f t="shared" ref="R503:U503" si="1857">if(D503="","", if(R$275&gt;$E503,"",if(R$276&lt;$E503,"", if($D503=0,0, if($D503&lt;=$N$277,R$277,if($D503&lt;=$N$278,R$278,R$279))*if($O$267=$R$267,$S$267, $G503)))))</f>
        <v>55</v>
      </c>
      <c r="S503" s="711" t="str">
        <f t="shared" si="1857"/>
        <v/>
      </c>
      <c r="T503" s="710">
        <f t="shared" si="1857"/>
        <v>55</v>
      </c>
      <c r="U503" s="711" t="str">
        <f t="shared" si="1857"/>
        <v/>
      </c>
      <c r="W503" s="710">
        <f t="shared" si="627"/>
        <v>68</v>
      </c>
      <c r="X503" s="710">
        <f t="shared" ref="X503:AC503" si="1858">if(D503="","", if(P$275&gt;$E503,"",if(P$276&lt;$E503,"", if($D503=0,0, if($D503&lt;=$N$277,P$277,if($D503&lt;=$N$278,P$278,P$279))*if($O$267=$R$267,$V$267, $H503)))))</f>
        <v>34</v>
      </c>
      <c r="Y503" s="680" t="str">
        <f t="shared" si="1858"/>
        <v/>
      </c>
      <c r="Z503" s="710">
        <f t="shared" si="1858"/>
        <v>34</v>
      </c>
      <c r="AA503" s="680" t="str">
        <f t="shared" si="1858"/>
        <v/>
      </c>
      <c r="AB503" s="680" t="str">
        <f t="shared" si="1858"/>
        <v/>
      </c>
      <c r="AC503" s="680" t="str">
        <f t="shared" si="1858"/>
        <v/>
      </c>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49"/>
      <c r="BP503" s="446" t="s">
        <v>2</v>
      </c>
      <c r="BQ503" s="451"/>
      <c r="BR503" s="4"/>
      <c r="BS503" s="472" t="str">
        <f t="shared" ref="BS503:BT503" si="1859">I578</f>
        <v/>
      </c>
      <c r="BT503" s="454" t="str">
        <f t="shared" si="1859"/>
        <v/>
      </c>
      <c r="BU503" s="555">
        <f t="shared" ref="BU503:CI503" si="1860">O578</f>
        <v>110</v>
      </c>
      <c r="BV503" s="555">
        <f t="shared" si="1860"/>
        <v>55</v>
      </c>
      <c r="BW503" s="555">
        <f t="shared" si="1860"/>
        <v>55</v>
      </c>
      <c r="BX503" s="555">
        <f t="shared" si="1860"/>
        <v>55</v>
      </c>
      <c r="BY503" s="454" t="str">
        <f t="shared" si="1860"/>
        <v/>
      </c>
      <c r="BZ503" s="555">
        <f t="shared" si="1860"/>
        <v>55</v>
      </c>
      <c r="CA503" s="454" t="str">
        <f t="shared" si="1860"/>
        <v/>
      </c>
      <c r="CB503" s="454" t="str">
        <f t="shared" si="1860"/>
        <v/>
      </c>
      <c r="CC503" s="555">
        <f t="shared" si="1860"/>
        <v>68</v>
      </c>
      <c r="CD503" s="555">
        <f t="shared" si="1860"/>
        <v>34</v>
      </c>
      <c r="CE503" s="454" t="str">
        <f t="shared" si="1860"/>
        <v/>
      </c>
      <c r="CF503" s="555">
        <f t="shared" si="1860"/>
        <v>34</v>
      </c>
      <c r="CG503" s="454" t="str">
        <f t="shared" si="1860"/>
        <v/>
      </c>
      <c r="CH503" s="454" t="str">
        <f t="shared" si="1860"/>
        <v/>
      </c>
      <c r="CI503" s="454" t="str">
        <f t="shared" si="1860"/>
        <v/>
      </c>
      <c r="CJ503" s="2">
        <f t="shared" ref="CJ503:CK503" si="1861">D578</f>
        <v>1</v>
      </c>
      <c r="CK503" s="529" t="str">
        <f t="shared" si="1861"/>
        <v/>
      </c>
      <c r="CL503" s="556" t="str">
        <f t="shared" si="209"/>
        <v/>
      </c>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row>
    <row r="504" outlineLevel="2">
      <c r="A504" s="452"/>
      <c r="D504" s="701">
        <f t="shared" si="510"/>
        <v>1</v>
      </c>
      <c r="E504" s="712" t="str">
        <f t="shared" si="501"/>
        <v/>
      </c>
      <c r="F504" s="703" t="str">
        <f t="shared" si="486"/>
        <v>189912</v>
      </c>
      <c r="G504" s="704" t="str">
        <f t="shared" si="487"/>
        <v/>
      </c>
      <c r="H504" s="690" t="str">
        <f t="shared" si="488"/>
        <v/>
      </c>
      <c r="I504" s="713" t="str">
        <f t="shared" si="489"/>
        <v/>
      </c>
      <c r="J504" s="714" t="str">
        <f t="shared" si="490"/>
        <v/>
      </c>
      <c r="K504" s="707">
        <f t="shared" ref="K504:N504" si="1862">if($F504="","",K$203/day(eomonth($E504,0)))</f>
        <v>0</v>
      </c>
      <c r="L504" s="707">
        <f t="shared" si="1862"/>
        <v>0</v>
      </c>
      <c r="M504" s="707">
        <f t="shared" si="1862"/>
        <v>0</v>
      </c>
      <c r="N504" s="707">
        <f t="shared" si="1862"/>
        <v>0</v>
      </c>
      <c r="O504" s="715">
        <f t="shared" si="623"/>
        <v>110</v>
      </c>
      <c r="P504" s="710">
        <f t="shared" si="624"/>
        <v>55</v>
      </c>
      <c r="Q504" s="710">
        <f t="shared" si="625"/>
        <v>55</v>
      </c>
      <c r="R504" s="710">
        <f t="shared" ref="R504:U504" si="1863">if(D504="","", if(R$275&gt;$E504,"",if(R$276&lt;$E504,"", if($D504=0,0, if($D504&lt;=$N$277,R$277,if($D504&lt;=$N$278,R$278,R$279))*if($O$267=$R$267,$S$267, $G504)))))</f>
        <v>55</v>
      </c>
      <c r="S504" s="711" t="str">
        <f t="shared" si="1863"/>
        <v/>
      </c>
      <c r="T504" s="710">
        <f t="shared" si="1863"/>
        <v>55</v>
      </c>
      <c r="U504" s="711" t="str">
        <f t="shared" si="1863"/>
        <v/>
      </c>
      <c r="W504" s="710">
        <f t="shared" si="627"/>
        <v>68</v>
      </c>
      <c r="X504" s="710">
        <f t="shared" ref="X504:AC504" si="1864">if(D504="","", if(P$275&gt;$E504,"",if(P$276&lt;$E504,"", if($D504=0,0, if($D504&lt;=$N$277,P$277,if($D504&lt;=$N$278,P$278,P$279))*if($O$267=$R$267,$V$267, $H504)))))</f>
        <v>34</v>
      </c>
      <c r="Y504" s="680" t="str">
        <f t="shared" si="1864"/>
        <v/>
      </c>
      <c r="Z504" s="710">
        <f t="shared" si="1864"/>
        <v>34</v>
      </c>
      <c r="AA504" s="680" t="str">
        <f t="shared" si="1864"/>
        <v/>
      </c>
      <c r="AB504" s="680" t="str">
        <f t="shared" si="1864"/>
        <v/>
      </c>
      <c r="AC504" s="680" t="str">
        <f t="shared" si="1864"/>
        <v/>
      </c>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49"/>
      <c r="BP504" s="446" t="s">
        <v>2</v>
      </c>
      <c r="BQ504" s="451"/>
      <c r="BR504" s="4"/>
      <c r="BS504" s="472" t="str">
        <f t="shared" ref="BS504:BT504" si="1865">I579</f>
        <v/>
      </c>
      <c r="BT504" s="454" t="str">
        <f t="shared" si="1865"/>
        <v/>
      </c>
      <c r="BU504" s="555">
        <f t="shared" ref="BU504:CI504" si="1866">O579</f>
        <v>110</v>
      </c>
      <c r="BV504" s="555">
        <f t="shared" si="1866"/>
        <v>55</v>
      </c>
      <c r="BW504" s="555">
        <f t="shared" si="1866"/>
        <v>55</v>
      </c>
      <c r="BX504" s="555">
        <f t="shared" si="1866"/>
        <v>55</v>
      </c>
      <c r="BY504" s="454" t="str">
        <f t="shared" si="1866"/>
        <v/>
      </c>
      <c r="BZ504" s="555">
        <f t="shared" si="1866"/>
        <v>55</v>
      </c>
      <c r="CA504" s="454" t="str">
        <f t="shared" si="1866"/>
        <v/>
      </c>
      <c r="CB504" s="454" t="str">
        <f t="shared" si="1866"/>
        <v/>
      </c>
      <c r="CC504" s="555">
        <f t="shared" si="1866"/>
        <v>68</v>
      </c>
      <c r="CD504" s="555">
        <f t="shared" si="1866"/>
        <v>34</v>
      </c>
      <c r="CE504" s="454" t="str">
        <f t="shared" si="1866"/>
        <v/>
      </c>
      <c r="CF504" s="555">
        <f t="shared" si="1866"/>
        <v>34</v>
      </c>
      <c r="CG504" s="454" t="str">
        <f t="shared" si="1866"/>
        <v/>
      </c>
      <c r="CH504" s="454" t="str">
        <f t="shared" si="1866"/>
        <v/>
      </c>
      <c r="CI504" s="454" t="str">
        <f t="shared" si="1866"/>
        <v/>
      </c>
      <c r="CJ504" s="2">
        <f t="shared" ref="CJ504:CK504" si="1867">D579</f>
        <v>1</v>
      </c>
      <c r="CK504" s="529" t="str">
        <f t="shared" si="1867"/>
        <v/>
      </c>
      <c r="CL504" s="556" t="str">
        <f t="shared" si="209"/>
        <v/>
      </c>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row>
    <row r="505" outlineLevel="2">
      <c r="A505" s="452"/>
      <c r="D505" s="701">
        <f t="shared" si="510"/>
        <v>1</v>
      </c>
      <c r="E505" s="712" t="str">
        <f t="shared" si="501"/>
        <v/>
      </c>
      <c r="F505" s="703" t="str">
        <f t="shared" si="486"/>
        <v>189912</v>
      </c>
      <c r="G505" s="704" t="str">
        <f t="shared" si="487"/>
        <v/>
      </c>
      <c r="H505" s="690" t="str">
        <f t="shared" si="488"/>
        <v/>
      </c>
      <c r="I505" s="713" t="str">
        <f t="shared" si="489"/>
        <v/>
      </c>
      <c r="J505" s="714" t="str">
        <f t="shared" si="490"/>
        <v/>
      </c>
      <c r="K505" s="707">
        <f t="shared" ref="K505:N505" si="1868">if($F505="","",K$203/day(eomonth($E505,0)))</f>
        <v>0</v>
      </c>
      <c r="L505" s="707">
        <f t="shared" si="1868"/>
        <v>0</v>
      </c>
      <c r="M505" s="707">
        <f t="shared" si="1868"/>
        <v>0</v>
      </c>
      <c r="N505" s="707">
        <f t="shared" si="1868"/>
        <v>0</v>
      </c>
      <c r="O505" s="715">
        <f t="shared" si="623"/>
        <v>110</v>
      </c>
      <c r="P505" s="710">
        <f t="shared" si="624"/>
        <v>55</v>
      </c>
      <c r="Q505" s="710">
        <f t="shared" si="625"/>
        <v>55</v>
      </c>
      <c r="R505" s="710">
        <f t="shared" ref="R505:U505" si="1869">if(D505="","", if(R$275&gt;$E505,"",if(R$276&lt;$E505,"", if($D505=0,0, if($D505&lt;=$N$277,R$277,if($D505&lt;=$N$278,R$278,R$279))*if($O$267=$R$267,$S$267, $G505)))))</f>
        <v>55</v>
      </c>
      <c r="S505" s="711" t="str">
        <f t="shared" si="1869"/>
        <v/>
      </c>
      <c r="T505" s="710">
        <f t="shared" si="1869"/>
        <v>55</v>
      </c>
      <c r="U505" s="711" t="str">
        <f t="shared" si="1869"/>
        <v/>
      </c>
      <c r="W505" s="710">
        <f t="shared" si="627"/>
        <v>68</v>
      </c>
      <c r="X505" s="710">
        <f t="shared" ref="X505:AC505" si="1870">if(D505="","", if(P$275&gt;$E505,"",if(P$276&lt;$E505,"", if($D505=0,0, if($D505&lt;=$N$277,P$277,if($D505&lt;=$N$278,P$278,P$279))*if($O$267=$R$267,$V$267, $H505)))))</f>
        <v>34</v>
      </c>
      <c r="Y505" s="680" t="str">
        <f t="shared" si="1870"/>
        <v/>
      </c>
      <c r="Z505" s="710">
        <f t="shared" si="1870"/>
        <v>34</v>
      </c>
      <c r="AA505" s="680" t="str">
        <f t="shared" si="1870"/>
        <v/>
      </c>
      <c r="AB505" s="680" t="str">
        <f t="shared" si="1870"/>
        <v/>
      </c>
      <c r="AC505" s="680" t="str">
        <f t="shared" si="1870"/>
        <v/>
      </c>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49"/>
      <c r="BP505" s="446" t="s">
        <v>2</v>
      </c>
      <c r="BQ505" s="451"/>
      <c r="BR505" s="4"/>
      <c r="BS505" s="472" t="str">
        <f t="shared" ref="BS505:BT505" si="1871">I580</f>
        <v/>
      </c>
      <c r="BT505" s="454" t="str">
        <f t="shared" si="1871"/>
        <v/>
      </c>
      <c r="BU505" s="555">
        <f t="shared" ref="BU505:CI505" si="1872">O580</f>
        <v>110</v>
      </c>
      <c r="BV505" s="555">
        <f t="shared" si="1872"/>
        <v>55</v>
      </c>
      <c r="BW505" s="555">
        <f t="shared" si="1872"/>
        <v>55</v>
      </c>
      <c r="BX505" s="555">
        <f t="shared" si="1872"/>
        <v>55</v>
      </c>
      <c r="BY505" s="454" t="str">
        <f t="shared" si="1872"/>
        <v/>
      </c>
      <c r="BZ505" s="555">
        <f t="shared" si="1872"/>
        <v>55</v>
      </c>
      <c r="CA505" s="454" t="str">
        <f t="shared" si="1872"/>
        <v/>
      </c>
      <c r="CB505" s="454" t="str">
        <f t="shared" si="1872"/>
        <v/>
      </c>
      <c r="CC505" s="555">
        <f t="shared" si="1872"/>
        <v>68</v>
      </c>
      <c r="CD505" s="555">
        <f t="shared" si="1872"/>
        <v>34</v>
      </c>
      <c r="CE505" s="454" t="str">
        <f t="shared" si="1872"/>
        <v/>
      </c>
      <c r="CF505" s="555">
        <f t="shared" si="1872"/>
        <v>34</v>
      </c>
      <c r="CG505" s="454" t="str">
        <f t="shared" si="1872"/>
        <v/>
      </c>
      <c r="CH505" s="454" t="str">
        <f t="shared" si="1872"/>
        <v/>
      </c>
      <c r="CI505" s="454" t="str">
        <f t="shared" si="1872"/>
        <v/>
      </c>
      <c r="CJ505" s="2">
        <f t="shared" ref="CJ505:CK505" si="1873">D580</f>
        <v>1</v>
      </c>
      <c r="CK505" s="529" t="str">
        <f t="shared" si="1873"/>
        <v/>
      </c>
      <c r="CL505" s="556" t="str">
        <f t="shared" si="209"/>
        <v/>
      </c>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row>
    <row r="506" outlineLevel="2">
      <c r="A506" s="452"/>
      <c r="D506" s="701">
        <f t="shared" si="510"/>
        <v>1</v>
      </c>
      <c r="E506" s="712" t="str">
        <f t="shared" si="501"/>
        <v/>
      </c>
      <c r="F506" s="703" t="str">
        <f t="shared" si="486"/>
        <v>189912</v>
      </c>
      <c r="G506" s="704" t="str">
        <f t="shared" si="487"/>
        <v/>
      </c>
      <c r="H506" s="690" t="str">
        <f t="shared" si="488"/>
        <v/>
      </c>
      <c r="I506" s="713" t="str">
        <f t="shared" si="489"/>
        <v/>
      </c>
      <c r="J506" s="714" t="str">
        <f t="shared" si="490"/>
        <v/>
      </c>
      <c r="K506" s="707">
        <f t="shared" ref="K506:N506" si="1874">if($F506="","",K$203/day(eomonth($E506,0)))</f>
        <v>0</v>
      </c>
      <c r="L506" s="707">
        <f t="shared" si="1874"/>
        <v>0</v>
      </c>
      <c r="M506" s="707">
        <f t="shared" si="1874"/>
        <v>0</v>
      </c>
      <c r="N506" s="707">
        <f t="shared" si="1874"/>
        <v>0</v>
      </c>
      <c r="O506" s="715">
        <f t="shared" si="623"/>
        <v>110</v>
      </c>
      <c r="P506" s="710">
        <f t="shared" si="624"/>
        <v>55</v>
      </c>
      <c r="Q506" s="710">
        <f t="shared" si="625"/>
        <v>55</v>
      </c>
      <c r="R506" s="710">
        <f t="shared" ref="R506:U506" si="1875">if(D506="","", if(R$275&gt;$E506,"",if(R$276&lt;$E506,"", if($D506=0,0, if($D506&lt;=$N$277,R$277,if($D506&lt;=$N$278,R$278,R$279))*if($O$267=$R$267,$S$267, $G506)))))</f>
        <v>55</v>
      </c>
      <c r="S506" s="711" t="str">
        <f t="shared" si="1875"/>
        <v/>
      </c>
      <c r="T506" s="710">
        <f t="shared" si="1875"/>
        <v>55</v>
      </c>
      <c r="U506" s="711" t="str">
        <f t="shared" si="1875"/>
        <v/>
      </c>
      <c r="W506" s="710">
        <f t="shared" si="627"/>
        <v>68</v>
      </c>
      <c r="X506" s="710">
        <f t="shared" ref="X506:AC506" si="1876">if(D506="","", if(P$275&gt;$E506,"",if(P$276&lt;$E506,"", if($D506=0,0, if($D506&lt;=$N$277,P$277,if($D506&lt;=$N$278,P$278,P$279))*if($O$267=$R$267,$V$267, $H506)))))</f>
        <v>34</v>
      </c>
      <c r="Y506" s="680" t="str">
        <f t="shared" si="1876"/>
        <v/>
      </c>
      <c r="Z506" s="710">
        <f t="shared" si="1876"/>
        <v>34</v>
      </c>
      <c r="AA506" s="680" t="str">
        <f t="shared" si="1876"/>
        <v/>
      </c>
      <c r="AB506" s="680" t="str">
        <f t="shared" si="1876"/>
        <v/>
      </c>
      <c r="AC506" s="680" t="str">
        <f t="shared" si="1876"/>
        <v/>
      </c>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49"/>
      <c r="BP506" s="446" t="s">
        <v>2</v>
      </c>
      <c r="BQ506" s="451"/>
      <c r="BR506" s="4"/>
      <c r="BS506" s="472" t="str">
        <f t="shared" ref="BS506:BT506" si="1877">I581</f>
        <v/>
      </c>
      <c r="BT506" s="454" t="str">
        <f t="shared" si="1877"/>
        <v/>
      </c>
      <c r="BU506" s="555">
        <f t="shared" ref="BU506:CI506" si="1878">O581</f>
        <v>110</v>
      </c>
      <c r="BV506" s="555">
        <f t="shared" si="1878"/>
        <v>55</v>
      </c>
      <c r="BW506" s="555">
        <f t="shared" si="1878"/>
        <v>55</v>
      </c>
      <c r="BX506" s="555">
        <f t="shared" si="1878"/>
        <v>55</v>
      </c>
      <c r="BY506" s="454" t="str">
        <f t="shared" si="1878"/>
        <v/>
      </c>
      <c r="BZ506" s="555">
        <f t="shared" si="1878"/>
        <v>55</v>
      </c>
      <c r="CA506" s="454" t="str">
        <f t="shared" si="1878"/>
        <v/>
      </c>
      <c r="CB506" s="454" t="str">
        <f t="shared" si="1878"/>
        <v/>
      </c>
      <c r="CC506" s="555">
        <f t="shared" si="1878"/>
        <v>68</v>
      </c>
      <c r="CD506" s="555">
        <f t="shared" si="1878"/>
        <v>34</v>
      </c>
      <c r="CE506" s="454" t="str">
        <f t="shared" si="1878"/>
        <v/>
      </c>
      <c r="CF506" s="555">
        <f t="shared" si="1878"/>
        <v>34</v>
      </c>
      <c r="CG506" s="454" t="str">
        <f t="shared" si="1878"/>
        <v/>
      </c>
      <c r="CH506" s="454" t="str">
        <f t="shared" si="1878"/>
        <v/>
      </c>
      <c r="CI506" s="454" t="str">
        <f t="shared" si="1878"/>
        <v/>
      </c>
      <c r="CJ506" s="2">
        <f t="shared" ref="CJ506:CK506" si="1879">D581</f>
        <v>1</v>
      </c>
      <c r="CK506" s="529" t="str">
        <f t="shared" si="1879"/>
        <v/>
      </c>
      <c r="CL506" s="556" t="str">
        <f t="shared" si="209"/>
        <v/>
      </c>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row>
    <row r="507" outlineLevel="2">
      <c r="A507" s="452"/>
      <c r="D507" s="701">
        <f t="shared" si="510"/>
        <v>1</v>
      </c>
      <c r="E507" s="712" t="str">
        <f t="shared" si="501"/>
        <v/>
      </c>
      <c r="F507" s="703" t="str">
        <f t="shared" si="486"/>
        <v>189912</v>
      </c>
      <c r="G507" s="704" t="str">
        <f t="shared" si="487"/>
        <v/>
      </c>
      <c r="H507" s="690" t="str">
        <f t="shared" si="488"/>
        <v/>
      </c>
      <c r="I507" s="713" t="str">
        <f t="shared" si="489"/>
        <v/>
      </c>
      <c r="J507" s="714" t="str">
        <f t="shared" si="490"/>
        <v/>
      </c>
      <c r="K507" s="707">
        <f t="shared" ref="K507:N507" si="1880">if($F507="","",K$203/day(eomonth($E507,0)))</f>
        <v>0</v>
      </c>
      <c r="L507" s="707">
        <f t="shared" si="1880"/>
        <v>0</v>
      </c>
      <c r="M507" s="707">
        <f t="shared" si="1880"/>
        <v>0</v>
      </c>
      <c r="N507" s="707">
        <f t="shared" si="1880"/>
        <v>0</v>
      </c>
      <c r="O507" s="715">
        <f t="shared" si="623"/>
        <v>110</v>
      </c>
      <c r="P507" s="710">
        <f t="shared" si="624"/>
        <v>55</v>
      </c>
      <c r="Q507" s="710">
        <f t="shared" si="625"/>
        <v>55</v>
      </c>
      <c r="R507" s="710">
        <f t="shared" ref="R507:U507" si="1881">if(D507="","", if(R$275&gt;$E507,"",if(R$276&lt;$E507,"", if($D507=0,0, if($D507&lt;=$N$277,R$277,if($D507&lt;=$N$278,R$278,R$279))*if($O$267=$R$267,$S$267, $G507)))))</f>
        <v>55</v>
      </c>
      <c r="S507" s="711" t="str">
        <f t="shared" si="1881"/>
        <v/>
      </c>
      <c r="T507" s="710">
        <f t="shared" si="1881"/>
        <v>55</v>
      </c>
      <c r="U507" s="711" t="str">
        <f t="shared" si="1881"/>
        <v/>
      </c>
      <c r="W507" s="710">
        <f t="shared" si="627"/>
        <v>68</v>
      </c>
      <c r="X507" s="710">
        <f t="shared" ref="X507:AC507" si="1882">if(D507="","", if(P$275&gt;$E507,"",if(P$276&lt;$E507,"", if($D507=0,0, if($D507&lt;=$N$277,P$277,if($D507&lt;=$N$278,P$278,P$279))*if($O$267=$R$267,$V$267, $H507)))))</f>
        <v>34</v>
      </c>
      <c r="Y507" s="680" t="str">
        <f t="shared" si="1882"/>
        <v/>
      </c>
      <c r="Z507" s="710">
        <f t="shared" si="1882"/>
        <v>34</v>
      </c>
      <c r="AA507" s="680" t="str">
        <f t="shared" si="1882"/>
        <v/>
      </c>
      <c r="AB507" s="680" t="str">
        <f t="shared" si="1882"/>
        <v/>
      </c>
      <c r="AC507" s="680" t="str">
        <f t="shared" si="1882"/>
        <v/>
      </c>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49"/>
      <c r="BP507" s="446" t="s">
        <v>2</v>
      </c>
      <c r="BQ507" s="451"/>
      <c r="BR507" s="4"/>
      <c r="BS507" s="472" t="str">
        <f t="shared" ref="BS507:BT507" si="1883">I582</f>
        <v/>
      </c>
      <c r="BT507" s="454" t="str">
        <f t="shared" si="1883"/>
        <v/>
      </c>
      <c r="BU507" s="555">
        <f t="shared" ref="BU507:CI507" si="1884">O582</f>
        <v>110</v>
      </c>
      <c r="BV507" s="555">
        <f t="shared" si="1884"/>
        <v>55</v>
      </c>
      <c r="BW507" s="555">
        <f t="shared" si="1884"/>
        <v>55</v>
      </c>
      <c r="BX507" s="555">
        <f t="shared" si="1884"/>
        <v>55</v>
      </c>
      <c r="BY507" s="454" t="str">
        <f t="shared" si="1884"/>
        <v/>
      </c>
      <c r="BZ507" s="555">
        <f t="shared" si="1884"/>
        <v>55</v>
      </c>
      <c r="CA507" s="454" t="str">
        <f t="shared" si="1884"/>
        <v/>
      </c>
      <c r="CB507" s="454" t="str">
        <f t="shared" si="1884"/>
        <v/>
      </c>
      <c r="CC507" s="555">
        <f t="shared" si="1884"/>
        <v>68</v>
      </c>
      <c r="CD507" s="555">
        <f t="shared" si="1884"/>
        <v>34</v>
      </c>
      <c r="CE507" s="454" t="str">
        <f t="shared" si="1884"/>
        <v/>
      </c>
      <c r="CF507" s="555">
        <f t="shared" si="1884"/>
        <v>34</v>
      </c>
      <c r="CG507" s="454" t="str">
        <f t="shared" si="1884"/>
        <v/>
      </c>
      <c r="CH507" s="454" t="str">
        <f t="shared" si="1884"/>
        <v/>
      </c>
      <c r="CI507" s="454" t="str">
        <f t="shared" si="1884"/>
        <v/>
      </c>
      <c r="CJ507" s="2">
        <f t="shared" ref="CJ507:CK507" si="1885">D582</f>
        <v>1</v>
      </c>
      <c r="CK507" s="529" t="str">
        <f t="shared" si="1885"/>
        <v/>
      </c>
      <c r="CL507" s="556" t="str">
        <f t="shared" si="209"/>
        <v/>
      </c>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row>
    <row r="508" outlineLevel="2">
      <c r="A508" s="452"/>
      <c r="D508" s="701">
        <f t="shared" si="510"/>
        <v>1</v>
      </c>
      <c r="E508" s="712" t="str">
        <f t="shared" si="501"/>
        <v/>
      </c>
      <c r="F508" s="703" t="str">
        <f t="shared" si="486"/>
        <v>189912</v>
      </c>
      <c r="G508" s="704" t="str">
        <f t="shared" si="487"/>
        <v/>
      </c>
      <c r="H508" s="690" t="str">
        <f t="shared" si="488"/>
        <v/>
      </c>
      <c r="I508" s="713" t="str">
        <f t="shared" si="489"/>
        <v/>
      </c>
      <c r="J508" s="714" t="str">
        <f t="shared" si="490"/>
        <v/>
      </c>
      <c r="K508" s="707">
        <f t="shared" ref="K508:N508" si="1886">if($F508="","",K$203/day(eomonth($E508,0)))</f>
        <v>0</v>
      </c>
      <c r="L508" s="707">
        <f t="shared" si="1886"/>
        <v>0</v>
      </c>
      <c r="M508" s="707">
        <f t="shared" si="1886"/>
        <v>0</v>
      </c>
      <c r="N508" s="707">
        <f t="shared" si="1886"/>
        <v>0</v>
      </c>
      <c r="O508" s="715">
        <f t="shared" si="623"/>
        <v>110</v>
      </c>
      <c r="P508" s="710">
        <f t="shared" si="624"/>
        <v>55</v>
      </c>
      <c r="Q508" s="710">
        <f t="shared" si="625"/>
        <v>55</v>
      </c>
      <c r="R508" s="710">
        <f t="shared" ref="R508:U508" si="1887">if(D508="","", if(R$275&gt;$E508,"",if(R$276&lt;$E508,"", if($D508=0,0, if($D508&lt;=$N$277,R$277,if($D508&lt;=$N$278,R$278,R$279))*if($O$267=$R$267,$S$267, $G508)))))</f>
        <v>55</v>
      </c>
      <c r="S508" s="711" t="str">
        <f t="shared" si="1887"/>
        <v/>
      </c>
      <c r="T508" s="710">
        <f t="shared" si="1887"/>
        <v>55</v>
      </c>
      <c r="U508" s="711" t="str">
        <f t="shared" si="1887"/>
        <v/>
      </c>
      <c r="W508" s="710">
        <f t="shared" si="627"/>
        <v>68</v>
      </c>
      <c r="X508" s="710">
        <f t="shared" ref="X508:AC508" si="1888">if(D508="","", if(P$275&gt;$E508,"",if(P$276&lt;$E508,"", if($D508=0,0, if($D508&lt;=$N$277,P$277,if($D508&lt;=$N$278,P$278,P$279))*if($O$267=$R$267,$V$267, $H508)))))</f>
        <v>34</v>
      </c>
      <c r="Y508" s="680" t="str">
        <f t="shared" si="1888"/>
        <v/>
      </c>
      <c r="Z508" s="710">
        <f t="shared" si="1888"/>
        <v>34</v>
      </c>
      <c r="AA508" s="680" t="str">
        <f t="shared" si="1888"/>
        <v/>
      </c>
      <c r="AB508" s="680" t="str">
        <f t="shared" si="1888"/>
        <v/>
      </c>
      <c r="AC508" s="680" t="str">
        <f t="shared" si="1888"/>
        <v/>
      </c>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49"/>
      <c r="BP508" s="446" t="s">
        <v>2</v>
      </c>
      <c r="BQ508" s="451"/>
      <c r="BR508" s="4"/>
      <c r="BS508" s="472" t="str">
        <f t="shared" ref="BS508:BT508" si="1889">I583</f>
        <v/>
      </c>
      <c r="BT508" s="454" t="str">
        <f t="shared" si="1889"/>
        <v/>
      </c>
      <c r="BU508" s="555">
        <f t="shared" ref="BU508:CI508" si="1890">O583</f>
        <v>110</v>
      </c>
      <c r="BV508" s="555">
        <f t="shared" si="1890"/>
        <v>55</v>
      </c>
      <c r="BW508" s="555">
        <f t="shared" si="1890"/>
        <v>55</v>
      </c>
      <c r="BX508" s="555">
        <f t="shared" si="1890"/>
        <v>55</v>
      </c>
      <c r="BY508" s="454" t="str">
        <f t="shared" si="1890"/>
        <v/>
      </c>
      <c r="BZ508" s="555">
        <f t="shared" si="1890"/>
        <v>55</v>
      </c>
      <c r="CA508" s="454" t="str">
        <f t="shared" si="1890"/>
        <v/>
      </c>
      <c r="CB508" s="454" t="str">
        <f t="shared" si="1890"/>
        <v/>
      </c>
      <c r="CC508" s="555">
        <f t="shared" si="1890"/>
        <v>68</v>
      </c>
      <c r="CD508" s="555">
        <f t="shared" si="1890"/>
        <v>34</v>
      </c>
      <c r="CE508" s="454" t="str">
        <f t="shared" si="1890"/>
        <v/>
      </c>
      <c r="CF508" s="555">
        <f t="shared" si="1890"/>
        <v>34</v>
      </c>
      <c r="CG508" s="454" t="str">
        <f t="shared" si="1890"/>
        <v/>
      </c>
      <c r="CH508" s="454" t="str">
        <f t="shared" si="1890"/>
        <v/>
      </c>
      <c r="CI508" s="454" t="str">
        <f t="shared" si="1890"/>
        <v/>
      </c>
      <c r="CJ508" s="2">
        <f t="shared" ref="CJ508:CK508" si="1891">D583</f>
        <v>1</v>
      </c>
      <c r="CK508" s="529" t="str">
        <f t="shared" si="1891"/>
        <v/>
      </c>
      <c r="CL508" s="556" t="str">
        <f t="shared" si="209"/>
        <v/>
      </c>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row>
    <row r="509" outlineLevel="2">
      <c r="A509" s="452"/>
      <c r="D509" s="701">
        <f t="shared" si="510"/>
        <v>1</v>
      </c>
      <c r="E509" s="712" t="str">
        <f t="shared" si="501"/>
        <v/>
      </c>
      <c r="F509" s="703" t="str">
        <f t="shared" si="486"/>
        <v>189912</v>
      </c>
      <c r="G509" s="704" t="str">
        <f t="shared" si="487"/>
        <v/>
      </c>
      <c r="H509" s="690" t="str">
        <f t="shared" si="488"/>
        <v/>
      </c>
      <c r="I509" s="713" t="str">
        <f t="shared" si="489"/>
        <v/>
      </c>
      <c r="J509" s="714" t="str">
        <f t="shared" si="490"/>
        <v/>
      </c>
      <c r="K509" s="707">
        <f t="shared" ref="K509:N509" si="1892">if($F509="","",K$203/day(eomonth($E509,0)))</f>
        <v>0</v>
      </c>
      <c r="L509" s="707">
        <f t="shared" si="1892"/>
        <v>0</v>
      </c>
      <c r="M509" s="707">
        <f t="shared" si="1892"/>
        <v>0</v>
      </c>
      <c r="N509" s="707">
        <f t="shared" si="1892"/>
        <v>0</v>
      </c>
      <c r="O509" s="715">
        <f t="shared" si="623"/>
        <v>110</v>
      </c>
      <c r="P509" s="710">
        <f t="shared" si="624"/>
        <v>55</v>
      </c>
      <c r="Q509" s="710">
        <f t="shared" si="625"/>
        <v>55</v>
      </c>
      <c r="R509" s="710">
        <f t="shared" ref="R509:U509" si="1893">if(D509="","", if(R$275&gt;$E509,"",if(R$276&lt;$E509,"", if($D509=0,0, if($D509&lt;=$N$277,R$277,if($D509&lt;=$N$278,R$278,R$279))*if($O$267=$R$267,$S$267, $G509)))))</f>
        <v>55</v>
      </c>
      <c r="S509" s="711" t="str">
        <f t="shared" si="1893"/>
        <v/>
      </c>
      <c r="T509" s="710">
        <f t="shared" si="1893"/>
        <v>55</v>
      </c>
      <c r="U509" s="711" t="str">
        <f t="shared" si="1893"/>
        <v/>
      </c>
      <c r="W509" s="710">
        <f t="shared" si="627"/>
        <v>68</v>
      </c>
      <c r="X509" s="710">
        <f t="shared" ref="X509:AC509" si="1894">if(D509="","", if(P$275&gt;$E509,"",if(P$276&lt;$E509,"", if($D509=0,0, if($D509&lt;=$N$277,P$277,if($D509&lt;=$N$278,P$278,P$279))*if($O$267=$R$267,$V$267, $H509)))))</f>
        <v>34</v>
      </c>
      <c r="Y509" s="680" t="str">
        <f t="shared" si="1894"/>
        <v/>
      </c>
      <c r="Z509" s="710">
        <f t="shared" si="1894"/>
        <v>34</v>
      </c>
      <c r="AA509" s="680" t="str">
        <f t="shared" si="1894"/>
        <v/>
      </c>
      <c r="AB509" s="680" t="str">
        <f t="shared" si="1894"/>
        <v/>
      </c>
      <c r="AC509" s="680" t="str">
        <f t="shared" si="1894"/>
        <v/>
      </c>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49"/>
      <c r="BP509" s="446" t="s">
        <v>2</v>
      </c>
      <c r="BQ509" s="451"/>
      <c r="BR509" s="4"/>
      <c r="BS509" s="472" t="str">
        <f t="shared" ref="BS509:BT509" si="1895">I584</f>
        <v/>
      </c>
      <c r="BT509" s="454" t="str">
        <f t="shared" si="1895"/>
        <v/>
      </c>
      <c r="BU509" s="555">
        <f t="shared" ref="BU509:CI509" si="1896">O584</f>
        <v>110</v>
      </c>
      <c r="BV509" s="555">
        <f t="shared" si="1896"/>
        <v>55</v>
      </c>
      <c r="BW509" s="555">
        <f t="shared" si="1896"/>
        <v>55</v>
      </c>
      <c r="BX509" s="555">
        <f t="shared" si="1896"/>
        <v>55</v>
      </c>
      <c r="BY509" s="454" t="str">
        <f t="shared" si="1896"/>
        <v/>
      </c>
      <c r="BZ509" s="555">
        <f t="shared" si="1896"/>
        <v>55</v>
      </c>
      <c r="CA509" s="454" t="str">
        <f t="shared" si="1896"/>
        <v/>
      </c>
      <c r="CB509" s="454" t="str">
        <f t="shared" si="1896"/>
        <v/>
      </c>
      <c r="CC509" s="555">
        <f t="shared" si="1896"/>
        <v>68</v>
      </c>
      <c r="CD509" s="555">
        <f t="shared" si="1896"/>
        <v>34</v>
      </c>
      <c r="CE509" s="454" t="str">
        <f t="shared" si="1896"/>
        <v/>
      </c>
      <c r="CF509" s="555">
        <f t="shared" si="1896"/>
        <v>34</v>
      </c>
      <c r="CG509" s="454" t="str">
        <f t="shared" si="1896"/>
        <v/>
      </c>
      <c r="CH509" s="454" t="str">
        <f t="shared" si="1896"/>
        <v/>
      </c>
      <c r="CI509" s="454" t="str">
        <f t="shared" si="1896"/>
        <v/>
      </c>
      <c r="CJ509" s="2">
        <f t="shared" ref="CJ509:CK509" si="1897">D584</f>
        <v>1</v>
      </c>
      <c r="CK509" s="529" t="str">
        <f t="shared" si="1897"/>
        <v/>
      </c>
      <c r="CL509" s="556" t="str">
        <f t="shared" si="209"/>
        <v/>
      </c>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row>
    <row r="510" outlineLevel="2">
      <c r="A510" s="452"/>
      <c r="D510" s="701">
        <f t="shared" si="510"/>
        <v>1</v>
      </c>
      <c r="E510" s="712" t="str">
        <f t="shared" si="501"/>
        <v/>
      </c>
      <c r="F510" s="703" t="str">
        <f t="shared" si="486"/>
        <v>189912</v>
      </c>
      <c r="G510" s="704" t="str">
        <f t="shared" si="487"/>
        <v/>
      </c>
      <c r="H510" s="690" t="str">
        <f t="shared" si="488"/>
        <v/>
      </c>
      <c r="I510" s="713" t="str">
        <f t="shared" si="489"/>
        <v/>
      </c>
      <c r="J510" s="714" t="str">
        <f t="shared" si="490"/>
        <v/>
      </c>
      <c r="K510" s="707">
        <f t="shared" ref="K510:N510" si="1898">if($F510="","",K$203/day(eomonth($E510,0)))</f>
        <v>0</v>
      </c>
      <c r="L510" s="707">
        <f t="shared" si="1898"/>
        <v>0</v>
      </c>
      <c r="M510" s="707">
        <f t="shared" si="1898"/>
        <v>0</v>
      </c>
      <c r="N510" s="707">
        <f t="shared" si="1898"/>
        <v>0</v>
      </c>
      <c r="O510" s="715">
        <f t="shared" si="623"/>
        <v>110</v>
      </c>
      <c r="P510" s="710">
        <f t="shared" si="624"/>
        <v>55</v>
      </c>
      <c r="Q510" s="710">
        <f t="shared" si="625"/>
        <v>55</v>
      </c>
      <c r="R510" s="710">
        <f t="shared" ref="R510:U510" si="1899">if(D510="","", if(R$275&gt;$E510,"",if(R$276&lt;$E510,"", if($D510=0,0, if($D510&lt;=$N$277,R$277,if($D510&lt;=$N$278,R$278,R$279))*if($O$267=$R$267,$S$267, $G510)))))</f>
        <v>55</v>
      </c>
      <c r="S510" s="711" t="str">
        <f t="shared" si="1899"/>
        <v/>
      </c>
      <c r="T510" s="710">
        <f t="shared" si="1899"/>
        <v>55</v>
      </c>
      <c r="U510" s="711" t="str">
        <f t="shared" si="1899"/>
        <v/>
      </c>
      <c r="W510" s="710">
        <f t="shared" si="627"/>
        <v>68</v>
      </c>
      <c r="X510" s="710">
        <f t="shared" ref="X510:AC510" si="1900">if(D510="","", if(P$275&gt;$E510,"",if(P$276&lt;$E510,"", if($D510=0,0, if($D510&lt;=$N$277,P$277,if($D510&lt;=$N$278,P$278,P$279))*if($O$267=$R$267,$V$267, $H510)))))</f>
        <v>34</v>
      </c>
      <c r="Y510" s="680" t="str">
        <f t="shared" si="1900"/>
        <v/>
      </c>
      <c r="Z510" s="710">
        <f t="shared" si="1900"/>
        <v>34</v>
      </c>
      <c r="AA510" s="680" t="str">
        <f t="shared" si="1900"/>
        <v/>
      </c>
      <c r="AB510" s="680" t="str">
        <f t="shared" si="1900"/>
        <v/>
      </c>
      <c r="AC510" s="680" t="str">
        <f t="shared" si="1900"/>
        <v/>
      </c>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49"/>
      <c r="BP510" s="446" t="s">
        <v>2</v>
      </c>
      <c r="BQ510" s="451"/>
      <c r="BR510" s="4"/>
      <c r="BS510" s="472" t="str">
        <f t="shared" ref="BS510:BT510" si="1901">I585</f>
        <v/>
      </c>
      <c r="BT510" s="454" t="str">
        <f t="shared" si="1901"/>
        <v/>
      </c>
      <c r="BU510" s="555">
        <f t="shared" ref="BU510:CI510" si="1902">O585</f>
        <v>110</v>
      </c>
      <c r="BV510" s="555">
        <f t="shared" si="1902"/>
        <v>55</v>
      </c>
      <c r="BW510" s="555">
        <f t="shared" si="1902"/>
        <v>55</v>
      </c>
      <c r="BX510" s="555">
        <f t="shared" si="1902"/>
        <v>55</v>
      </c>
      <c r="BY510" s="454" t="str">
        <f t="shared" si="1902"/>
        <v/>
      </c>
      <c r="BZ510" s="555">
        <f t="shared" si="1902"/>
        <v>55</v>
      </c>
      <c r="CA510" s="454" t="str">
        <f t="shared" si="1902"/>
        <v/>
      </c>
      <c r="CB510" s="454" t="str">
        <f t="shared" si="1902"/>
        <v/>
      </c>
      <c r="CC510" s="555">
        <f t="shared" si="1902"/>
        <v>68</v>
      </c>
      <c r="CD510" s="555">
        <f t="shared" si="1902"/>
        <v>34</v>
      </c>
      <c r="CE510" s="454" t="str">
        <f t="shared" si="1902"/>
        <v/>
      </c>
      <c r="CF510" s="555">
        <f t="shared" si="1902"/>
        <v>34</v>
      </c>
      <c r="CG510" s="454" t="str">
        <f t="shared" si="1902"/>
        <v/>
      </c>
      <c r="CH510" s="454" t="str">
        <f t="shared" si="1902"/>
        <v/>
      </c>
      <c r="CI510" s="454" t="str">
        <f t="shared" si="1902"/>
        <v/>
      </c>
      <c r="CJ510" s="2">
        <f t="shared" ref="CJ510:CK510" si="1903">D585</f>
        <v>1</v>
      </c>
      <c r="CK510" s="529" t="str">
        <f t="shared" si="1903"/>
        <v/>
      </c>
      <c r="CL510" s="556" t="str">
        <f t="shared" si="209"/>
        <v/>
      </c>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row>
    <row r="511" outlineLevel="2">
      <c r="A511" s="452"/>
      <c r="D511" s="701">
        <f t="shared" si="510"/>
        <v>1</v>
      </c>
      <c r="E511" s="712" t="str">
        <f t="shared" si="501"/>
        <v/>
      </c>
      <c r="F511" s="703" t="str">
        <f t="shared" si="486"/>
        <v>189912</v>
      </c>
      <c r="G511" s="704" t="str">
        <f t="shared" si="487"/>
        <v/>
      </c>
      <c r="H511" s="690" t="str">
        <f t="shared" si="488"/>
        <v/>
      </c>
      <c r="I511" s="713" t="str">
        <f t="shared" si="489"/>
        <v/>
      </c>
      <c r="J511" s="714" t="str">
        <f t="shared" si="490"/>
        <v/>
      </c>
      <c r="K511" s="707">
        <f t="shared" ref="K511:N511" si="1904">if($F511="","",K$203/day(eomonth($E511,0)))</f>
        <v>0</v>
      </c>
      <c r="L511" s="707">
        <f t="shared" si="1904"/>
        <v>0</v>
      </c>
      <c r="M511" s="707">
        <f t="shared" si="1904"/>
        <v>0</v>
      </c>
      <c r="N511" s="707">
        <f t="shared" si="1904"/>
        <v>0</v>
      </c>
      <c r="O511" s="715">
        <f t="shared" si="623"/>
        <v>110</v>
      </c>
      <c r="P511" s="710">
        <f t="shared" si="624"/>
        <v>55</v>
      </c>
      <c r="Q511" s="710">
        <f t="shared" si="625"/>
        <v>55</v>
      </c>
      <c r="R511" s="710">
        <f t="shared" ref="R511:U511" si="1905">if(D511="","", if(R$275&gt;$E511,"",if(R$276&lt;$E511,"", if($D511=0,0, if($D511&lt;=$N$277,R$277,if($D511&lt;=$N$278,R$278,R$279))*if($O$267=$R$267,$S$267, $G511)))))</f>
        <v>55</v>
      </c>
      <c r="S511" s="711" t="str">
        <f t="shared" si="1905"/>
        <v/>
      </c>
      <c r="T511" s="710">
        <f t="shared" si="1905"/>
        <v>55</v>
      </c>
      <c r="U511" s="711" t="str">
        <f t="shared" si="1905"/>
        <v/>
      </c>
      <c r="W511" s="710">
        <f t="shared" si="627"/>
        <v>68</v>
      </c>
      <c r="X511" s="710">
        <f t="shared" ref="X511:AC511" si="1906">if(D511="","", if(P$275&gt;$E511,"",if(P$276&lt;$E511,"", if($D511=0,0, if($D511&lt;=$N$277,P$277,if($D511&lt;=$N$278,P$278,P$279))*if($O$267=$R$267,$V$267, $H511)))))</f>
        <v>34</v>
      </c>
      <c r="Y511" s="680" t="str">
        <f t="shared" si="1906"/>
        <v/>
      </c>
      <c r="Z511" s="710">
        <f t="shared" si="1906"/>
        <v>34</v>
      </c>
      <c r="AA511" s="680" t="str">
        <f t="shared" si="1906"/>
        <v/>
      </c>
      <c r="AB511" s="680" t="str">
        <f t="shared" si="1906"/>
        <v/>
      </c>
      <c r="AC511" s="680" t="str">
        <f t="shared" si="1906"/>
        <v/>
      </c>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49"/>
      <c r="BP511" s="446" t="s">
        <v>2</v>
      </c>
      <c r="BQ511" s="451"/>
      <c r="BR511" s="4"/>
      <c r="BS511" s="472" t="str">
        <f t="shared" ref="BS511:BT511" si="1907">I586</f>
        <v/>
      </c>
      <c r="BT511" s="454" t="str">
        <f t="shared" si="1907"/>
        <v/>
      </c>
      <c r="BU511" s="555">
        <f t="shared" ref="BU511:CI511" si="1908">O586</f>
        <v>110</v>
      </c>
      <c r="BV511" s="555">
        <f t="shared" si="1908"/>
        <v>55</v>
      </c>
      <c r="BW511" s="555">
        <f t="shared" si="1908"/>
        <v>55</v>
      </c>
      <c r="BX511" s="555">
        <f t="shared" si="1908"/>
        <v>55</v>
      </c>
      <c r="BY511" s="454" t="str">
        <f t="shared" si="1908"/>
        <v/>
      </c>
      <c r="BZ511" s="555">
        <f t="shared" si="1908"/>
        <v>55</v>
      </c>
      <c r="CA511" s="454" t="str">
        <f t="shared" si="1908"/>
        <v/>
      </c>
      <c r="CB511" s="454" t="str">
        <f t="shared" si="1908"/>
        <v/>
      </c>
      <c r="CC511" s="555">
        <f t="shared" si="1908"/>
        <v>68</v>
      </c>
      <c r="CD511" s="555">
        <f t="shared" si="1908"/>
        <v>34</v>
      </c>
      <c r="CE511" s="454" t="str">
        <f t="shared" si="1908"/>
        <v/>
      </c>
      <c r="CF511" s="555">
        <f t="shared" si="1908"/>
        <v>34</v>
      </c>
      <c r="CG511" s="454" t="str">
        <f t="shared" si="1908"/>
        <v/>
      </c>
      <c r="CH511" s="454" t="str">
        <f t="shared" si="1908"/>
        <v/>
      </c>
      <c r="CI511" s="454" t="str">
        <f t="shared" si="1908"/>
        <v/>
      </c>
      <c r="CJ511" s="2">
        <f t="shared" ref="CJ511:CK511" si="1909">D586</f>
        <v>1</v>
      </c>
      <c r="CK511" s="529" t="str">
        <f t="shared" si="1909"/>
        <v/>
      </c>
      <c r="CL511" s="556" t="str">
        <f t="shared" si="209"/>
        <v/>
      </c>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row>
    <row r="512" outlineLevel="2">
      <c r="A512" s="452"/>
      <c r="D512" s="701">
        <f t="shared" si="510"/>
        <v>1</v>
      </c>
      <c r="E512" s="712" t="str">
        <f t="shared" si="501"/>
        <v/>
      </c>
      <c r="F512" s="703" t="str">
        <f t="shared" si="486"/>
        <v>189912</v>
      </c>
      <c r="G512" s="704" t="str">
        <f t="shared" si="487"/>
        <v/>
      </c>
      <c r="H512" s="690" t="str">
        <f t="shared" si="488"/>
        <v/>
      </c>
      <c r="I512" s="713" t="str">
        <f t="shared" si="489"/>
        <v/>
      </c>
      <c r="J512" s="714" t="str">
        <f t="shared" si="490"/>
        <v/>
      </c>
      <c r="K512" s="707">
        <f t="shared" ref="K512:N512" si="1910">if($F512="","",K$203/day(eomonth($E512,0)))</f>
        <v>0</v>
      </c>
      <c r="L512" s="707">
        <f t="shared" si="1910"/>
        <v>0</v>
      </c>
      <c r="M512" s="707">
        <f t="shared" si="1910"/>
        <v>0</v>
      </c>
      <c r="N512" s="707">
        <f t="shared" si="1910"/>
        <v>0</v>
      </c>
      <c r="O512" s="715">
        <f t="shared" si="623"/>
        <v>110</v>
      </c>
      <c r="P512" s="710">
        <f t="shared" si="624"/>
        <v>55</v>
      </c>
      <c r="Q512" s="710">
        <f t="shared" si="625"/>
        <v>55</v>
      </c>
      <c r="R512" s="710">
        <f t="shared" ref="R512:U512" si="1911">if(D512="","", if(R$275&gt;$E512,"",if(R$276&lt;$E512,"", if($D512=0,0, if($D512&lt;=$N$277,R$277,if($D512&lt;=$N$278,R$278,R$279))*if($O$267=$R$267,$S$267, $G512)))))</f>
        <v>55</v>
      </c>
      <c r="S512" s="711" t="str">
        <f t="shared" si="1911"/>
        <v/>
      </c>
      <c r="T512" s="710">
        <f t="shared" si="1911"/>
        <v>55</v>
      </c>
      <c r="U512" s="711" t="str">
        <f t="shared" si="1911"/>
        <v/>
      </c>
      <c r="W512" s="710">
        <f t="shared" si="627"/>
        <v>68</v>
      </c>
      <c r="X512" s="710">
        <f t="shared" ref="X512:AC512" si="1912">if(D512="","", if(P$275&gt;$E512,"",if(P$276&lt;$E512,"", if($D512=0,0, if($D512&lt;=$N$277,P$277,if($D512&lt;=$N$278,P$278,P$279))*if($O$267=$R$267,$V$267, $H512)))))</f>
        <v>34</v>
      </c>
      <c r="Y512" s="680" t="str">
        <f t="shared" si="1912"/>
        <v/>
      </c>
      <c r="Z512" s="710">
        <f t="shared" si="1912"/>
        <v>34</v>
      </c>
      <c r="AA512" s="680" t="str">
        <f t="shared" si="1912"/>
        <v/>
      </c>
      <c r="AB512" s="680" t="str">
        <f t="shared" si="1912"/>
        <v/>
      </c>
      <c r="AC512" s="680" t="str">
        <f t="shared" si="1912"/>
        <v/>
      </c>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49"/>
      <c r="BP512" s="446" t="s">
        <v>2</v>
      </c>
      <c r="BQ512" s="451"/>
      <c r="BR512" s="4"/>
      <c r="BS512" s="472" t="str">
        <f t="shared" ref="BS512:BT512" si="1913">I587</f>
        <v/>
      </c>
      <c r="BT512" s="454" t="str">
        <f t="shared" si="1913"/>
        <v/>
      </c>
      <c r="BU512" s="555">
        <f t="shared" ref="BU512:CI512" si="1914">O587</f>
        <v>110</v>
      </c>
      <c r="BV512" s="555">
        <f t="shared" si="1914"/>
        <v>55</v>
      </c>
      <c r="BW512" s="555">
        <f t="shared" si="1914"/>
        <v>55</v>
      </c>
      <c r="BX512" s="555">
        <f t="shared" si="1914"/>
        <v>55</v>
      </c>
      <c r="BY512" s="454" t="str">
        <f t="shared" si="1914"/>
        <v/>
      </c>
      <c r="BZ512" s="555">
        <f t="shared" si="1914"/>
        <v>55</v>
      </c>
      <c r="CA512" s="454" t="str">
        <f t="shared" si="1914"/>
        <v/>
      </c>
      <c r="CB512" s="454" t="str">
        <f t="shared" si="1914"/>
        <v/>
      </c>
      <c r="CC512" s="555">
        <f t="shared" si="1914"/>
        <v>68</v>
      </c>
      <c r="CD512" s="555">
        <f t="shared" si="1914"/>
        <v>34</v>
      </c>
      <c r="CE512" s="454" t="str">
        <f t="shared" si="1914"/>
        <v/>
      </c>
      <c r="CF512" s="555">
        <f t="shared" si="1914"/>
        <v>34</v>
      </c>
      <c r="CG512" s="454" t="str">
        <f t="shared" si="1914"/>
        <v/>
      </c>
      <c r="CH512" s="454" t="str">
        <f t="shared" si="1914"/>
        <v/>
      </c>
      <c r="CI512" s="454" t="str">
        <f t="shared" si="1914"/>
        <v/>
      </c>
      <c r="CJ512" s="2">
        <f t="shared" ref="CJ512:CK512" si="1915">D587</f>
        <v>1</v>
      </c>
      <c r="CK512" s="529" t="str">
        <f t="shared" si="1915"/>
        <v/>
      </c>
      <c r="CL512" s="556" t="str">
        <f t="shared" si="209"/>
        <v/>
      </c>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row>
    <row r="513" outlineLevel="2">
      <c r="A513" s="452"/>
      <c r="D513" s="701">
        <f t="shared" si="510"/>
        <v>1</v>
      </c>
      <c r="E513" s="712" t="str">
        <f t="shared" si="501"/>
        <v/>
      </c>
      <c r="F513" s="703" t="str">
        <f t="shared" si="486"/>
        <v>189912</v>
      </c>
      <c r="G513" s="704" t="str">
        <f t="shared" si="487"/>
        <v/>
      </c>
      <c r="H513" s="690" t="str">
        <f t="shared" si="488"/>
        <v/>
      </c>
      <c r="I513" s="713" t="str">
        <f t="shared" si="489"/>
        <v/>
      </c>
      <c r="J513" s="714" t="str">
        <f t="shared" si="490"/>
        <v/>
      </c>
      <c r="K513" s="707">
        <f t="shared" ref="K513:N513" si="1916">if($F513="","",K$203/day(eomonth($E513,0)))</f>
        <v>0</v>
      </c>
      <c r="L513" s="707">
        <f t="shared" si="1916"/>
        <v>0</v>
      </c>
      <c r="M513" s="707">
        <f t="shared" si="1916"/>
        <v>0</v>
      </c>
      <c r="N513" s="707">
        <f t="shared" si="1916"/>
        <v>0</v>
      </c>
      <c r="O513" s="715">
        <f t="shared" si="623"/>
        <v>110</v>
      </c>
      <c r="P513" s="710">
        <f t="shared" si="624"/>
        <v>55</v>
      </c>
      <c r="Q513" s="710">
        <f t="shared" si="625"/>
        <v>55</v>
      </c>
      <c r="R513" s="710">
        <f t="shared" ref="R513:U513" si="1917">if(D513="","", if(R$275&gt;$E513,"",if(R$276&lt;$E513,"", if($D513=0,0, if($D513&lt;=$N$277,R$277,if($D513&lt;=$N$278,R$278,R$279))*if($O$267=$R$267,$S$267, $G513)))))</f>
        <v>55</v>
      </c>
      <c r="S513" s="711" t="str">
        <f t="shared" si="1917"/>
        <v/>
      </c>
      <c r="T513" s="710">
        <f t="shared" si="1917"/>
        <v>55</v>
      </c>
      <c r="U513" s="711" t="str">
        <f t="shared" si="1917"/>
        <v/>
      </c>
      <c r="W513" s="710">
        <f t="shared" si="627"/>
        <v>68</v>
      </c>
      <c r="X513" s="710">
        <f t="shared" ref="X513:AC513" si="1918">if(D513="","", if(P$275&gt;$E513,"",if(P$276&lt;$E513,"", if($D513=0,0, if($D513&lt;=$N$277,P$277,if($D513&lt;=$N$278,P$278,P$279))*if($O$267=$R$267,$V$267, $H513)))))</f>
        <v>34</v>
      </c>
      <c r="Y513" s="680" t="str">
        <f t="shared" si="1918"/>
        <v/>
      </c>
      <c r="Z513" s="710">
        <f t="shared" si="1918"/>
        <v>34</v>
      </c>
      <c r="AA513" s="680" t="str">
        <f t="shared" si="1918"/>
        <v/>
      </c>
      <c r="AB513" s="680" t="str">
        <f t="shared" si="1918"/>
        <v/>
      </c>
      <c r="AC513" s="680" t="str">
        <f t="shared" si="1918"/>
        <v/>
      </c>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49"/>
      <c r="BP513" s="446" t="s">
        <v>2</v>
      </c>
      <c r="BQ513" s="451"/>
      <c r="BR513" s="4"/>
      <c r="BS513" s="472" t="str">
        <f t="shared" ref="BS513:BT513" si="1919">I588</f>
        <v/>
      </c>
      <c r="BT513" s="454" t="str">
        <f t="shared" si="1919"/>
        <v/>
      </c>
      <c r="BU513" s="555">
        <f t="shared" ref="BU513:CI513" si="1920">O588</f>
        <v>110</v>
      </c>
      <c r="BV513" s="555">
        <f t="shared" si="1920"/>
        <v>55</v>
      </c>
      <c r="BW513" s="555">
        <f t="shared" si="1920"/>
        <v>55</v>
      </c>
      <c r="BX513" s="555">
        <f t="shared" si="1920"/>
        <v>55</v>
      </c>
      <c r="BY513" s="454" t="str">
        <f t="shared" si="1920"/>
        <v/>
      </c>
      <c r="BZ513" s="555">
        <f t="shared" si="1920"/>
        <v>55</v>
      </c>
      <c r="CA513" s="454" t="str">
        <f t="shared" si="1920"/>
        <v/>
      </c>
      <c r="CB513" s="454" t="str">
        <f t="shared" si="1920"/>
        <v/>
      </c>
      <c r="CC513" s="555">
        <f t="shared" si="1920"/>
        <v>68</v>
      </c>
      <c r="CD513" s="555">
        <f t="shared" si="1920"/>
        <v>34</v>
      </c>
      <c r="CE513" s="454" t="str">
        <f t="shared" si="1920"/>
        <v/>
      </c>
      <c r="CF513" s="555">
        <f t="shared" si="1920"/>
        <v>34</v>
      </c>
      <c r="CG513" s="454" t="str">
        <f t="shared" si="1920"/>
        <v/>
      </c>
      <c r="CH513" s="454" t="str">
        <f t="shared" si="1920"/>
        <v/>
      </c>
      <c r="CI513" s="454" t="str">
        <f t="shared" si="1920"/>
        <v/>
      </c>
      <c r="CJ513" s="2">
        <f t="shared" ref="CJ513:CK513" si="1921">D588</f>
        <v>1</v>
      </c>
      <c r="CK513" s="529" t="str">
        <f t="shared" si="1921"/>
        <v/>
      </c>
      <c r="CL513" s="556" t="str">
        <f t="shared" si="209"/>
        <v/>
      </c>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row>
    <row r="514" outlineLevel="2">
      <c r="A514" s="452"/>
      <c r="D514" s="701">
        <f t="shared" si="510"/>
        <v>1</v>
      </c>
      <c r="E514" s="712" t="str">
        <f t="shared" si="501"/>
        <v/>
      </c>
      <c r="F514" s="703" t="str">
        <f t="shared" si="486"/>
        <v>189912</v>
      </c>
      <c r="G514" s="704" t="str">
        <f t="shared" si="487"/>
        <v/>
      </c>
      <c r="H514" s="690" t="str">
        <f t="shared" si="488"/>
        <v/>
      </c>
      <c r="I514" s="713" t="str">
        <f t="shared" si="489"/>
        <v/>
      </c>
      <c r="J514" s="714" t="str">
        <f t="shared" si="490"/>
        <v/>
      </c>
      <c r="K514" s="707">
        <f t="shared" ref="K514:N514" si="1922">if($F514="","",K$203/day(eomonth($E514,0)))</f>
        <v>0</v>
      </c>
      <c r="L514" s="707">
        <f t="shared" si="1922"/>
        <v>0</v>
      </c>
      <c r="M514" s="707">
        <f t="shared" si="1922"/>
        <v>0</v>
      </c>
      <c r="N514" s="707">
        <f t="shared" si="1922"/>
        <v>0</v>
      </c>
      <c r="O514" s="715">
        <f t="shared" si="623"/>
        <v>110</v>
      </c>
      <c r="P514" s="710">
        <f t="shared" si="624"/>
        <v>55</v>
      </c>
      <c r="Q514" s="710">
        <f t="shared" si="625"/>
        <v>55</v>
      </c>
      <c r="R514" s="710">
        <f t="shared" ref="R514:U514" si="1923">if(D514="","", if(R$275&gt;$E514,"",if(R$276&lt;$E514,"", if($D514=0,0, if($D514&lt;=$N$277,R$277,if($D514&lt;=$N$278,R$278,R$279))*if($O$267=$R$267,$S$267, $G514)))))</f>
        <v>55</v>
      </c>
      <c r="S514" s="711" t="str">
        <f t="shared" si="1923"/>
        <v/>
      </c>
      <c r="T514" s="710">
        <f t="shared" si="1923"/>
        <v>55</v>
      </c>
      <c r="U514" s="711" t="str">
        <f t="shared" si="1923"/>
        <v/>
      </c>
      <c r="W514" s="710">
        <f t="shared" si="627"/>
        <v>68</v>
      </c>
      <c r="X514" s="710">
        <f t="shared" ref="X514:AC514" si="1924">if(D514="","", if(P$275&gt;$E514,"",if(P$276&lt;$E514,"", if($D514=0,0, if($D514&lt;=$N$277,P$277,if($D514&lt;=$N$278,P$278,P$279))*if($O$267=$R$267,$V$267, $H514)))))</f>
        <v>34</v>
      </c>
      <c r="Y514" s="680" t="str">
        <f t="shared" si="1924"/>
        <v/>
      </c>
      <c r="Z514" s="710">
        <f t="shared" si="1924"/>
        <v>34</v>
      </c>
      <c r="AA514" s="680" t="str">
        <f t="shared" si="1924"/>
        <v/>
      </c>
      <c r="AB514" s="680" t="str">
        <f t="shared" si="1924"/>
        <v/>
      </c>
      <c r="AC514" s="680" t="str">
        <f t="shared" si="1924"/>
        <v/>
      </c>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49"/>
      <c r="BP514" s="446" t="s">
        <v>2</v>
      </c>
      <c r="BQ514" s="451"/>
      <c r="BR514" s="4"/>
      <c r="BS514" s="472" t="str">
        <f t="shared" ref="BS514:BT514" si="1925">I589</f>
        <v/>
      </c>
      <c r="BT514" s="454" t="str">
        <f t="shared" si="1925"/>
        <v/>
      </c>
      <c r="BU514" s="555">
        <f t="shared" ref="BU514:CI514" si="1926">O589</f>
        <v>110</v>
      </c>
      <c r="BV514" s="555">
        <f t="shared" si="1926"/>
        <v>55</v>
      </c>
      <c r="BW514" s="555">
        <f t="shared" si="1926"/>
        <v>55</v>
      </c>
      <c r="BX514" s="555">
        <f t="shared" si="1926"/>
        <v>55</v>
      </c>
      <c r="BY514" s="454" t="str">
        <f t="shared" si="1926"/>
        <v/>
      </c>
      <c r="BZ514" s="555">
        <f t="shared" si="1926"/>
        <v>55</v>
      </c>
      <c r="CA514" s="454" t="str">
        <f t="shared" si="1926"/>
        <v/>
      </c>
      <c r="CB514" s="454" t="str">
        <f t="shared" si="1926"/>
        <v/>
      </c>
      <c r="CC514" s="555">
        <f t="shared" si="1926"/>
        <v>68</v>
      </c>
      <c r="CD514" s="555">
        <f t="shared" si="1926"/>
        <v>34</v>
      </c>
      <c r="CE514" s="454" t="str">
        <f t="shared" si="1926"/>
        <v/>
      </c>
      <c r="CF514" s="555">
        <f t="shared" si="1926"/>
        <v>34</v>
      </c>
      <c r="CG514" s="454" t="str">
        <f t="shared" si="1926"/>
        <v/>
      </c>
      <c r="CH514" s="454" t="str">
        <f t="shared" si="1926"/>
        <v/>
      </c>
      <c r="CI514" s="454" t="str">
        <f t="shared" si="1926"/>
        <v/>
      </c>
      <c r="CJ514" s="2">
        <f t="shared" ref="CJ514:CK514" si="1927">D589</f>
        <v>1</v>
      </c>
      <c r="CK514" s="529" t="str">
        <f t="shared" si="1927"/>
        <v/>
      </c>
      <c r="CL514" s="556" t="str">
        <f t="shared" si="209"/>
        <v/>
      </c>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row>
    <row r="515" outlineLevel="2">
      <c r="A515" s="452"/>
      <c r="D515" s="701">
        <f t="shared" si="510"/>
        <v>1</v>
      </c>
      <c r="E515" s="712" t="str">
        <f t="shared" si="501"/>
        <v/>
      </c>
      <c r="F515" s="703" t="str">
        <f t="shared" si="486"/>
        <v>189912</v>
      </c>
      <c r="G515" s="704" t="str">
        <f t="shared" si="487"/>
        <v/>
      </c>
      <c r="H515" s="690" t="str">
        <f t="shared" si="488"/>
        <v/>
      </c>
      <c r="I515" s="713" t="str">
        <f t="shared" si="489"/>
        <v/>
      </c>
      <c r="J515" s="714" t="str">
        <f t="shared" si="490"/>
        <v/>
      </c>
      <c r="K515" s="707">
        <f t="shared" ref="K515:N515" si="1928">if($F515="","",K$203/day(eomonth($E515,0)))</f>
        <v>0</v>
      </c>
      <c r="L515" s="707">
        <f t="shared" si="1928"/>
        <v>0</v>
      </c>
      <c r="M515" s="707">
        <f t="shared" si="1928"/>
        <v>0</v>
      </c>
      <c r="N515" s="707">
        <f t="shared" si="1928"/>
        <v>0</v>
      </c>
      <c r="O515" s="715">
        <f t="shared" si="623"/>
        <v>110</v>
      </c>
      <c r="P515" s="710">
        <f t="shared" si="624"/>
        <v>55</v>
      </c>
      <c r="Q515" s="710">
        <f t="shared" si="625"/>
        <v>55</v>
      </c>
      <c r="R515" s="710">
        <f t="shared" ref="R515:U515" si="1929">if(D515="","", if(R$275&gt;$E515,"",if(R$276&lt;$E515,"", if($D515=0,0, if($D515&lt;=$N$277,R$277,if($D515&lt;=$N$278,R$278,R$279))*if($O$267=$R$267,$S$267, $G515)))))</f>
        <v>55</v>
      </c>
      <c r="S515" s="711" t="str">
        <f t="shared" si="1929"/>
        <v/>
      </c>
      <c r="T515" s="710">
        <f t="shared" si="1929"/>
        <v>55</v>
      </c>
      <c r="U515" s="711" t="str">
        <f t="shared" si="1929"/>
        <v/>
      </c>
      <c r="W515" s="710">
        <f t="shared" si="627"/>
        <v>68</v>
      </c>
      <c r="X515" s="710">
        <f t="shared" ref="X515:AC515" si="1930">if(D515="","", if(P$275&gt;$E515,"",if(P$276&lt;$E515,"", if($D515=0,0, if($D515&lt;=$N$277,P$277,if($D515&lt;=$N$278,P$278,P$279))*if($O$267=$R$267,$V$267, $H515)))))</f>
        <v>34</v>
      </c>
      <c r="Y515" s="680" t="str">
        <f t="shared" si="1930"/>
        <v/>
      </c>
      <c r="Z515" s="710">
        <f t="shared" si="1930"/>
        <v>34</v>
      </c>
      <c r="AA515" s="680" t="str">
        <f t="shared" si="1930"/>
        <v/>
      </c>
      <c r="AB515" s="680" t="str">
        <f t="shared" si="1930"/>
        <v/>
      </c>
      <c r="AC515" s="680" t="str">
        <f t="shared" si="1930"/>
        <v/>
      </c>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49"/>
      <c r="BP515" s="446" t="s">
        <v>2</v>
      </c>
      <c r="BQ515" s="451"/>
      <c r="BR515" s="4"/>
      <c r="BS515" s="472" t="str">
        <f t="shared" ref="BS515:BT515" si="1931">I590</f>
        <v/>
      </c>
      <c r="BT515" s="454" t="str">
        <f t="shared" si="1931"/>
        <v/>
      </c>
      <c r="BU515" s="555">
        <f t="shared" ref="BU515:CI515" si="1932">O590</f>
        <v>110</v>
      </c>
      <c r="BV515" s="555">
        <f t="shared" si="1932"/>
        <v>55</v>
      </c>
      <c r="BW515" s="555">
        <f t="shared" si="1932"/>
        <v>55</v>
      </c>
      <c r="BX515" s="555">
        <f t="shared" si="1932"/>
        <v>55</v>
      </c>
      <c r="BY515" s="454" t="str">
        <f t="shared" si="1932"/>
        <v/>
      </c>
      <c r="BZ515" s="555">
        <f t="shared" si="1932"/>
        <v>55</v>
      </c>
      <c r="CA515" s="454" t="str">
        <f t="shared" si="1932"/>
        <v/>
      </c>
      <c r="CB515" s="454" t="str">
        <f t="shared" si="1932"/>
        <v/>
      </c>
      <c r="CC515" s="555">
        <f t="shared" si="1932"/>
        <v>68</v>
      </c>
      <c r="CD515" s="555">
        <f t="shared" si="1932"/>
        <v>34</v>
      </c>
      <c r="CE515" s="454" t="str">
        <f t="shared" si="1932"/>
        <v/>
      </c>
      <c r="CF515" s="555">
        <f t="shared" si="1932"/>
        <v>34</v>
      </c>
      <c r="CG515" s="454" t="str">
        <f t="shared" si="1932"/>
        <v/>
      </c>
      <c r="CH515" s="454" t="str">
        <f t="shared" si="1932"/>
        <v/>
      </c>
      <c r="CI515" s="454" t="str">
        <f t="shared" si="1932"/>
        <v/>
      </c>
      <c r="CJ515" s="2">
        <f t="shared" ref="CJ515:CK515" si="1933">D590</f>
        <v>1</v>
      </c>
      <c r="CK515" s="529" t="str">
        <f t="shared" si="1933"/>
        <v/>
      </c>
      <c r="CL515" s="556" t="str">
        <f t="shared" si="209"/>
        <v/>
      </c>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row>
    <row r="516" outlineLevel="2">
      <c r="A516" s="452"/>
      <c r="D516" s="701">
        <f t="shared" si="510"/>
        <v>1</v>
      </c>
      <c r="E516" s="712" t="str">
        <f t="shared" si="501"/>
        <v/>
      </c>
      <c r="F516" s="703" t="str">
        <f t="shared" si="486"/>
        <v>189912</v>
      </c>
      <c r="G516" s="704" t="str">
        <f t="shared" si="487"/>
        <v/>
      </c>
      <c r="H516" s="690" t="str">
        <f t="shared" si="488"/>
        <v/>
      </c>
      <c r="I516" s="713" t="str">
        <f t="shared" si="489"/>
        <v/>
      </c>
      <c r="J516" s="714" t="str">
        <f t="shared" si="490"/>
        <v/>
      </c>
      <c r="K516" s="707">
        <f t="shared" ref="K516:N516" si="1934">if($F516="","",K$203/day(eomonth($E516,0)))</f>
        <v>0</v>
      </c>
      <c r="L516" s="707">
        <f t="shared" si="1934"/>
        <v>0</v>
      </c>
      <c r="M516" s="707">
        <f t="shared" si="1934"/>
        <v>0</v>
      </c>
      <c r="N516" s="707">
        <f t="shared" si="1934"/>
        <v>0</v>
      </c>
      <c r="O516" s="715">
        <f t="shared" si="623"/>
        <v>110</v>
      </c>
      <c r="P516" s="710">
        <f t="shared" si="624"/>
        <v>55</v>
      </c>
      <c r="Q516" s="710">
        <f t="shared" si="625"/>
        <v>55</v>
      </c>
      <c r="R516" s="710">
        <f t="shared" ref="R516:U516" si="1935">if(D516="","", if(R$275&gt;$E516,"",if(R$276&lt;$E516,"", if($D516=0,0, if($D516&lt;=$N$277,R$277,if($D516&lt;=$N$278,R$278,R$279))*if($O$267=$R$267,$S$267, $G516)))))</f>
        <v>55</v>
      </c>
      <c r="S516" s="711" t="str">
        <f t="shared" si="1935"/>
        <v/>
      </c>
      <c r="T516" s="710">
        <f t="shared" si="1935"/>
        <v>55</v>
      </c>
      <c r="U516" s="711" t="str">
        <f t="shared" si="1935"/>
        <v/>
      </c>
      <c r="W516" s="710">
        <f t="shared" si="627"/>
        <v>68</v>
      </c>
      <c r="X516" s="710">
        <f t="shared" ref="X516:AC516" si="1936">if(D516="","", if(P$275&gt;$E516,"",if(P$276&lt;$E516,"", if($D516=0,0, if($D516&lt;=$N$277,P$277,if($D516&lt;=$N$278,P$278,P$279))*if($O$267=$R$267,$V$267, $H516)))))</f>
        <v>34</v>
      </c>
      <c r="Y516" s="680" t="str">
        <f t="shared" si="1936"/>
        <v/>
      </c>
      <c r="Z516" s="710">
        <f t="shared" si="1936"/>
        <v>34</v>
      </c>
      <c r="AA516" s="680" t="str">
        <f t="shared" si="1936"/>
        <v/>
      </c>
      <c r="AB516" s="680" t="str">
        <f t="shared" si="1936"/>
        <v/>
      </c>
      <c r="AC516" s="680" t="str">
        <f t="shared" si="1936"/>
        <v/>
      </c>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49"/>
      <c r="BP516" s="446" t="s">
        <v>2</v>
      </c>
      <c r="BQ516" s="451"/>
      <c r="BR516" s="4"/>
      <c r="BS516" s="472" t="str">
        <f t="shared" ref="BS516:BT516" si="1937">I591</f>
        <v/>
      </c>
      <c r="BT516" s="454" t="str">
        <f t="shared" si="1937"/>
        <v/>
      </c>
      <c r="BU516" s="555">
        <f t="shared" ref="BU516:CI516" si="1938">O591</f>
        <v>110</v>
      </c>
      <c r="BV516" s="555">
        <f t="shared" si="1938"/>
        <v>55</v>
      </c>
      <c r="BW516" s="555">
        <f t="shared" si="1938"/>
        <v>55</v>
      </c>
      <c r="BX516" s="555">
        <f t="shared" si="1938"/>
        <v>55</v>
      </c>
      <c r="BY516" s="454" t="str">
        <f t="shared" si="1938"/>
        <v/>
      </c>
      <c r="BZ516" s="555">
        <f t="shared" si="1938"/>
        <v>55</v>
      </c>
      <c r="CA516" s="454" t="str">
        <f t="shared" si="1938"/>
        <v/>
      </c>
      <c r="CB516" s="454" t="str">
        <f t="shared" si="1938"/>
        <v/>
      </c>
      <c r="CC516" s="555">
        <f t="shared" si="1938"/>
        <v>68</v>
      </c>
      <c r="CD516" s="555">
        <f t="shared" si="1938"/>
        <v>34</v>
      </c>
      <c r="CE516" s="454" t="str">
        <f t="shared" si="1938"/>
        <v/>
      </c>
      <c r="CF516" s="555">
        <f t="shared" si="1938"/>
        <v>34</v>
      </c>
      <c r="CG516" s="454" t="str">
        <f t="shared" si="1938"/>
        <v/>
      </c>
      <c r="CH516" s="454" t="str">
        <f t="shared" si="1938"/>
        <v/>
      </c>
      <c r="CI516" s="454" t="str">
        <f t="shared" si="1938"/>
        <v/>
      </c>
      <c r="CJ516" s="2">
        <f t="shared" ref="CJ516:CK516" si="1939">D591</f>
        <v>1</v>
      </c>
      <c r="CK516" s="529" t="str">
        <f t="shared" si="1939"/>
        <v/>
      </c>
      <c r="CL516" s="556" t="str">
        <f t="shared" si="209"/>
        <v/>
      </c>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row>
    <row r="517" outlineLevel="2">
      <c r="A517" s="452"/>
      <c r="D517" s="701">
        <f t="shared" si="510"/>
        <v>1</v>
      </c>
      <c r="E517" s="712" t="str">
        <f t="shared" si="501"/>
        <v/>
      </c>
      <c r="F517" s="703" t="str">
        <f t="shared" si="486"/>
        <v>189912</v>
      </c>
      <c r="G517" s="704" t="str">
        <f t="shared" si="487"/>
        <v/>
      </c>
      <c r="H517" s="690" t="str">
        <f t="shared" si="488"/>
        <v/>
      </c>
      <c r="I517" s="713" t="str">
        <f t="shared" si="489"/>
        <v/>
      </c>
      <c r="J517" s="714" t="str">
        <f t="shared" si="490"/>
        <v/>
      </c>
      <c r="K517" s="707">
        <f t="shared" ref="K517:N517" si="1940">if($F517="","",K$203/day(eomonth($E517,0)))</f>
        <v>0</v>
      </c>
      <c r="L517" s="707">
        <f t="shared" si="1940"/>
        <v>0</v>
      </c>
      <c r="M517" s="707">
        <f t="shared" si="1940"/>
        <v>0</v>
      </c>
      <c r="N517" s="707">
        <f t="shared" si="1940"/>
        <v>0</v>
      </c>
      <c r="O517" s="715">
        <f t="shared" si="623"/>
        <v>110</v>
      </c>
      <c r="P517" s="710">
        <f t="shared" si="624"/>
        <v>55</v>
      </c>
      <c r="Q517" s="710">
        <f t="shared" si="625"/>
        <v>55</v>
      </c>
      <c r="R517" s="710">
        <f t="shared" ref="R517:U517" si="1941">if(D517="","", if(R$275&gt;$E517,"",if(R$276&lt;$E517,"", if($D517=0,0, if($D517&lt;=$N$277,R$277,if($D517&lt;=$N$278,R$278,R$279))*if($O$267=$R$267,$S$267, $G517)))))</f>
        <v>55</v>
      </c>
      <c r="S517" s="711" t="str">
        <f t="shared" si="1941"/>
        <v/>
      </c>
      <c r="T517" s="710">
        <f t="shared" si="1941"/>
        <v>55</v>
      </c>
      <c r="U517" s="711" t="str">
        <f t="shared" si="1941"/>
        <v/>
      </c>
      <c r="W517" s="710">
        <f t="shared" si="627"/>
        <v>68</v>
      </c>
      <c r="X517" s="710">
        <f t="shared" ref="X517:AC517" si="1942">if(D517="","", if(P$275&gt;$E517,"",if(P$276&lt;$E517,"", if($D517=0,0, if($D517&lt;=$N$277,P$277,if($D517&lt;=$N$278,P$278,P$279))*if($O$267=$R$267,$V$267, $H517)))))</f>
        <v>34</v>
      </c>
      <c r="Y517" s="680" t="str">
        <f t="shared" si="1942"/>
        <v/>
      </c>
      <c r="Z517" s="710">
        <f t="shared" si="1942"/>
        <v>34</v>
      </c>
      <c r="AA517" s="680" t="str">
        <f t="shared" si="1942"/>
        <v/>
      </c>
      <c r="AB517" s="680" t="str">
        <f t="shared" si="1942"/>
        <v/>
      </c>
      <c r="AC517" s="680" t="str">
        <f t="shared" si="1942"/>
        <v/>
      </c>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49"/>
      <c r="BP517" s="446" t="s">
        <v>2</v>
      </c>
      <c r="BQ517" s="451"/>
      <c r="BR517" s="4"/>
      <c r="BS517" s="472" t="str">
        <f t="shared" ref="BS517:BT517" si="1943">I592</f>
        <v/>
      </c>
      <c r="BT517" s="454" t="str">
        <f t="shared" si="1943"/>
        <v/>
      </c>
      <c r="BU517" s="555">
        <f t="shared" ref="BU517:CI517" si="1944">O592</f>
        <v>110</v>
      </c>
      <c r="BV517" s="555">
        <f t="shared" si="1944"/>
        <v>55</v>
      </c>
      <c r="BW517" s="555">
        <f t="shared" si="1944"/>
        <v>55</v>
      </c>
      <c r="BX517" s="555">
        <f t="shared" si="1944"/>
        <v>55</v>
      </c>
      <c r="BY517" s="454" t="str">
        <f t="shared" si="1944"/>
        <v/>
      </c>
      <c r="BZ517" s="555">
        <f t="shared" si="1944"/>
        <v>55</v>
      </c>
      <c r="CA517" s="454" t="str">
        <f t="shared" si="1944"/>
        <v/>
      </c>
      <c r="CB517" s="454" t="str">
        <f t="shared" si="1944"/>
        <v/>
      </c>
      <c r="CC517" s="555">
        <f t="shared" si="1944"/>
        <v>68</v>
      </c>
      <c r="CD517" s="555">
        <f t="shared" si="1944"/>
        <v>34</v>
      </c>
      <c r="CE517" s="454" t="str">
        <f t="shared" si="1944"/>
        <v/>
      </c>
      <c r="CF517" s="555">
        <f t="shared" si="1944"/>
        <v>34</v>
      </c>
      <c r="CG517" s="454" t="str">
        <f t="shared" si="1944"/>
        <v/>
      </c>
      <c r="CH517" s="454" t="str">
        <f t="shared" si="1944"/>
        <v/>
      </c>
      <c r="CI517" s="454" t="str">
        <f t="shared" si="1944"/>
        <v/>
      </c>
      <c r="CJ517" s="2">
        <f t="shared" ref="CJ517:CK517" si="1945">D592</f>
        <v>1</v>
      </c>
      <c r="CK517" s="529" t="str">
        <f t="shared" si="1945"/>
        <v/>
      </c>
      <c r="CL517" s="556" t="str">
        <f t="shared" si="209"/>
        <v/>
      </c>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row>
    <row r="518" outlineLevel="2">
      <c r="A518" s="452"/>
      <c r="D518" s="701">
        <f t="shared" si="510"/>
        <v>1</v>
      </c>
      <c r="E518" s="712" t="str">
        <f t="shared" si="501"/>
        <v/>
      </c>
      <c r="F518" s="703" t="str">
        <f t="shared" si="486"/>
        <v>189912</v>
      </c>
      <c r="G518" s="704" t="str">
        <f t="shared" si="487"/>
        <v/>
      </c>
      <c r="H518" s="690" t="str">
        <f t="shared" si="488"/>
        <v/>
      </c>
      <c r="I518" s="713" t="str">
        <f t="shared" si="489"/>
        <v/>
      </c>
      <c r="J518" s="714" t="str">
        <f t="shared" si="490"/>
        <v/>
      </c>
      <c r="K518" s="707">
        <f t="shared" ref="K518:N518" si="1946">if($F518="","",K$203/day(eomonth($E518,0)))</f>
        <v>0</v>
      </c>
      <c r="L518" s="707">
        <f t="shared" si="1946"/>
        <v>0</v>
      </c>
      <c r="M518" s="707">
        <f t="shared" si="1946"/>
        <v>0</v>
      </c>
      <c r="N518" s="707">
        <f t="shared" si="1946"/>
        <v>0</v>
      </c>
      <c r="O518" s="715">
        <f t="shared" si="623"/>
        <v>110</v>
      </c>
      <c r="P518" s="710">
        <f t="shared" si="624"/>
        <v>55</v>
      </c>
      <c r="Q518" s="710">
        <f t="shared" si="625"/>
        <v>55</v>
      </c>
      <c r="R518" s="710">
        <f t="shared" ref="R518:U518" si="1947">if(D518="","", if(R$275&gt;$E518,"",if(R$276&lt;$E518,"", if($D518=0,0, if($D518&lt;=$N$277,R$277,if($D518&lt;=$N$278,R$278,R$279))*if($O$267=$R$267,$S$267, $G518)))))</f>
        <v>55</v>
      </c>
      <c r="S518" s="711" t="str">
        <f t="shared" si="1947"/>
        <v/>
      </c>
      <c r="T518" s="710">
        <f t="shared" si="1947"/>
        <v>55</v>
      </c>
      <c r="U518" s="711" t="str">
        <f t="shared" si="1947"/>
        <v/>
      </c>
      <c r="W518" s="710">
        <f t="shared" si="627"/>
        <v>68</v>
      </c>
      <c r="X518" s="710">
        <f t="shared" ref="X518:AC518" si="1948">if(D518="","", if(P$275&gt;$E518,"",if(P$276&lt;$E518,"", if($D518=0,0, if($D518&lt;=$N$277,P$277,if($D518&lt;=$N$278,P$278,P$279))*if($O$267=$R$267,$V$267, $H518)))))</f>
        <v>34</v>
      </c>
      <c r="Y518" s="680" t="str">
        <f t="shared" si="1948"/>
        <v/>
      </c>
      <c r="Z518" s="710">
        <f t="shared" si="1948"/>
        <v>34</v>
      </c>
      <c r="AA518" s="680" t="str">
        <f t="shared" si="1948"/>
        <v/>
      </c>
      <c r="AB518" s="680" t="str">
        <f t="shared" si="1948"/>
        <v/>
      </c>
      <c r="AC518" s="680" t="str">
        <f t="shared" si="1948"/>
        <v/>
      </c>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49"/>
      <c r="BP518" s="446" t="s">
        <v>2</v>
      </c>
      <c r="BQ518" s="451"/>
      <c r="BR518" s="4"/>
      <c r="BS518" s="472" t="str">
        <f t="shared" ref="BS518:BT518" si="1949">I593</f>
        <v/>
      </c>
      <c r="BT518" s="454" t="str">
        <f t="shared" si="1949"/>
        <v/>
      </c>
      <c r="BU518" s="555">
        <f t="shared" ref="BU518:CI518" si="1950">O593</f>
        <v>110</v>
      </c>
      <c r="BV518" s="555">
        <f t="shared" si="1950"/>
        <v>55</v>
      </c>
      <c r="BW518" s="555">
        <f t="shared" si="1950"/>
        <v>55</v>
      </c>
      <c r="BX518" s="555">
        <f t="shared" si="1950"/>
        <v>55</v>
      </c>
      <c r="BY518" s="454" t="str">
        <f t="shared" si="1950"/>
        <v/>
      </c>
      <c r="BZ518" s="555">
        <f t="shared" si="1950"/>
        <v>55</v>
      </c>
      <c r="CA518" s="454" t="str">
        <f t="shared" si="1950"/>
        <v/>
      </c>
      <c r="CB518" s="454" t="str">
        <f t="shared" si="1950"/>
        <v/>
      </c>
      <c r="CC518" s="555">
        <f t="shared" si="1950"/>
        <v>68</v>
      </c>
      <c r="CD518" s="555">
        <f t="shared" si="1950"/>
        <v>34</v>
      </c>
      <c r="CE518" s="454" t="str">
        <f t="shared" si="1950"/>
        <v/>
      </c>
      <c r="CF518" s="555">
        <f t="shared" si="1950"/>
        <v>34</v>
      </c>
      <c r="CG518" s="454" t="str">
        <f t="shared" si="1950"/>
        <v/>
      </c>
      <c r="CH518" s="454" t="str">
        <f t="shared" si="1950"/>
        <v/>
      </c>
      <c r="CI518" s="454" t="str">
        <f t="shared" si="1950"/>
        <v/>
      </c>
      <c r="CJ518" s="2">
        <f t="shared" ref="CJ518:CK518" si="1951">D593</f>
        <v>1</v>
      </c>
      <c r="CK518" s="529" t="str">
        <f t="shared" si="1951"/>
        <v/>
      </c>
      <c r="CL518" s="556" t="str">
        <f t="shared" si="209"/>
        <v/>
      </c>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row>
    <row r="519" outlineLevel="2">
      <c r="A519" s="452"/>
      <c r="D519" s="701">
        <f t="shared" si="510"/>
        <v>1</v>
      </c>
      <c r="E519" s="712" t="str">
        <f t="shared" si="501"/>
        <v/>
      </c>
      <c r="F519" s="703" t="str">
        <f t="shared" si="486"/>
        <v>189912</v>
      </c>
      <c r="G519" s="704" t="str">
        <f t="shared" si="487"/>
        <v/>
      </c>
      <c r="H519" s="690" t="str">
        <f t="shared" si="488"/>
        <v/>
      </c>
      <c r="I519" s="713" t="str">
        <f t="shared" si="489"/>
        <v/>
      </c>
      <c r="J519" s="714" t="str">
        <f t="shared" si="490"/>
        <v/>
      </c>
      <c r="K519" s="707">
        <f t="shared" ref="K519:N519" si="1952">if($F519="","",K$203/day(eomonth($E519,0)))</f>
        <v>0</v>
      </c>
      <c r="L519" s="707">
        <f t="shared" si="1952"/>
        <v>0</v>
      </c>
      <c r="M519" s="707">
        <f t="shared" si="1952"/>
        <v>0</v>
      </c>
      <c r="N519" s="707">
        <f t="shared" si="1952"/>
        <v>0</v>
      </c>
      <c r="O519" s="715">
        <f t="shared" si="623"/>
        <v>110</v>
      </c>
      <c r="P519" s="710">
        <f t="shared" si="624"/>
        <v>55</v>
      </c>
      <c r="Q519" s="710">
        <f t="shared" si="625"/>
        <v>55</v>
      </c>
      <c r="R519" s="710">
        <f t="shared" ref="R519:U519" si="1953">if(D519="","", if(R$275&gt;$E519,"",if(R$276&lt;$E519,"", if($D519=0,0, if($D519&lt;=$N$277,R$277,if($D519&lt;=$N$278,R$278,R$279))*if($O$267=$R$267,$S$267, $G519)))))</f>
        <v>55</v>
      </c>
      <c r="S519" s="711" t="str">
        <f t="shared" si="1953"/>
        <v/>
      </c>
      <c r="T519" s="710">
        <f t="shared" si="1953"/>
        <v>55</v>
      </c>
      <c r="U519" s="711" t="str">
        <f t="shared" si="1953"/>
        <v/>
      </c>
      <c r="W519" s="710">
        <f t="shared" si="627"/>
        <v>68</v>
      </c>
      <c r="X519" s="710">
        <f t="shared" ref="X519:AC519" si="1954">if(D519="","", if(P$275&gt;$E519,"",if(P$276&lt;$E519,"", if($D519=0,0, if($D519&lt;=$N$277,P$277,if($D519&lt;=$N$278,P$278,P$279))*if($O$267=$R$267,$V$267, $H519)))))</f>
        <v>34</v>
      </c>
      <c r="Y519" s="680" t="str">
        <f t="shared" si="1954"/>
        <v/>
      </c>
      <c r="Z519" s="710">
        <f t="shared" si="1954"/>
        <v>34</v>
      </c>
      <c r="AA519" s="680" t="str">
        <f t="shared" si="1954"/>
        <v/>
      </c>
      <c r="AB519" s="680" t="str">
        <f t="shared" si="1954"/>
        <v/>
      </c>
      <c r="AC519" s="680" t="str">
        <f t="shared" si="1954"/>
        <v/>
      </c>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49"/>
      <c r="BP519" s="446" t="s">
        <v>2</v>
      </c>
      <c r="BQ519" s="451"/>
      <c r="BR519" s="4"/>
      <c r="BS519" s="472" t="str">
        <f t="shared" ref="BS519:BT519" si="1955">I594</f>
        <v/>
      </c>
      <c r="BT519" s="454" t="str">
        <f t="shared" si="1955"/>
        <v/>
      </c>
      <c r="BU519" s="555">
        <f t="shared" ref="BU519:CI519" si="1956">O594</f>
        <v>110</v>
      </c>
      <c r="BV519" s="555">
        <f t="shared" si="1956"/>
        <v>55</v>
      </c>
      <c r="BW519" s="555">
        <f t="shared" si="1956"/>
        <v>55</v>
      </c>
      <c r="BX519" s="555">
        <f t="shared" si="1956"/>
        <v>55</v>
      </c>
      <c r="BY519" s="454" t="str">
        <f t="shared" si="1956"/>
        <v/>
      </c>
      <c r="BZ519" s="555">
        <f t="shared" si="1956"/>
        <v>55</v>
      </c>
      <c r="CA519" s="454" t="str">
        <f t="shared" si="1956"/>
        <v/>
      </c>
      <c r="CB519" s="454" t="str">
        <f t="shared" si="1956"/>
        <v/>
      </c>
      <c r="CC519" s="555">
        <f t="shared" si="1956"/>
        <v>68</v>
      </c>
      <c r="CD519" s="555">
        <f t="shared" si="1956"/>
        <v>34</v>
      </c>
      <c r="CE519" s="454" t="str">
        <f t="shared" si="1956"/>
        <v/>
      </c>
      <c r="CF519" s="555">
        <f t="shared" si="1956"/>
        <v>34</v>
      </c>
      <c r="CG519" s="454" t="str">
        <f t="shared" si="1956"/>
        <v/>
      </c>
      <c r="CH519" s="454" t="str">
        <f t="shared" si="1956"/>
        <v/>
      </c>
      <c r="CI519" s="454" t="str">
        <f t="shared" si="1956"/>
        <v/>
      </c>
      <c r="CJ519" s="2">
        <f t="shared" ref="CJ519:CK519" si="1957">D594</f>
        <v>1</v>
      </c>
      <c r="CK519" s="529" t="str">
        <f t="shared" si="1957"/>
        <v/>
      </c>
      <c r="CL519" s="556" t="str">
        <f t="shared" si="209"/>
        <v/>
      </c>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row>
    <row r="520" outlineLevel="2">
      <c r="A520" s="452"/>
      <c r="D520" s="701">
        <f t="shared" si="510"/>
        <v>1</v>
      </c>
      <c r="E520" s="712" t="str">
        <f t="shared" si="501"/>
        <v/>
      </c>
      <c r="F520" s="703" t="str">
        <f t="shared" si="486"/>
        <v>189912</v>
      </c>
      <c r="G520" s="704" t="str">
        <f t="shared" si="487"/>
        <v/>
      </c>
      <c r="H520" s="690" t="str">
        <f t="shared" si="488"/>
        <v/>
      </c>
      <c r="I520" s="713" t="str">
        <f t="shared" si="489"/>
        <v/>
      </c>
      <c r="J520" s="714" t="str">
        <f t="shared" si="490"/>
        <v/>
      </c>
      <c r="K520" s="707">
        <f t="shared" ref="K520:N520" si="1958">if($F520="","",K$203/day(eomonth($E520,0)))</f>
        <v>0</v>
      </c>
      <c r="L520" s="707">
        <f t="shared" si="1958"/>
        <v>0</v>
      </c>
      <c r="M520" s="707">
        <f t="shared" si="1958"/>
        <v>0</v>
      </c>
      <c r="N520" s="707">
        <f t="shared" si="1958"/>
        <v>0</v>
      </c>
      <c r="O520" s="715">
        <f t="shared" si="623"/>
        <v>110</v>
      </c>
      <c r="P520" s="710">
        <f t="shared" si="624"/>
        <v>55</v>
      </c>
      <c r="Q520" s="710">
        <f t="shared" si="625"/>
        <v>55</v>
      </c>
      <c r="R520" s="710">
        <f t="shared" ref="R520:U520" si="1959">if(D520="","", if(R$275&gt;$E520,"",if(R$276&lt;$E520,"", if($D520=0,0, if($D520&lt;=$N$277,R$277,if($D520&lt;=$N$278,R$278,R$279))*if($O$267=$R$267,$S$267, $G520)))))</f>
        <v>55</v>
      </c>
      <c r="S520" s="711" t="str">
        <f t="shared" si="1959"/>
        <v/>
      </c>
      <c r="T520" s="710">
        <f t="shared" si="1959"/>
        <v>55</v>
      </c>
      <c r="U520" s="711" t="str">
        <f t="shared" si="1959"/>
        <v/>
      </c>
      <c r="W520" s="710">
        <f t="shared" si="627"/>
        <v>68</v>
      </c>
      <c r="X520" s="710">
        <f t="shared" ref="X520:AC520" si="1960">if(D520="","", if(P$275&gt;$E520,"",if(P$276&lt;$E520,"", if($D520=0,0, if($D520&lt;=$N$277,P$277,if($D520&lt;=$N$278,P$278,P$279))*if($O$267=$R$267,$V$267, $H520)))))</f>
        <v>34</v>
      </c>
      <c r="Y520" s="680" t="str">
        <f t="shared" si="1960"/>
        <v/>
      </c>
      <c r="Z520" s="710">
        <f t="shared" si="1960"/>
        <v>34</v>
      </c>
      <c r="AA520" s="680" t="str">
        <f t="shared" si="1960"/>
        <v/>
      </c>
      <c r="AB520" s="680" t="str">
        <f t="shared" si="1960"/>
        <v/>
      </c>
      <c r="AC520" s="680" t="str">
        <f t="shared" si="1960"/>
        <v/>
      </c>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49"/>
      <c r="BP520" s="446" t="s">
        <v>2</v>
      </c>
      <c r="BQ520" s="451"/>
      <c r="BR520" s="4"/>
      <c r="BS520" s="472" t="str">
        <f t="shared" ref="BS520:BT520" si="1961">I595</f>
        <v/>
      </c>
      <c r="BT520" s="454" t="str">
        <f t="shared" si="1961"/>
        <v/>
      </c>
      <c r="BU520" s="555">
        <f t="shared" ref="BU520:CI520" si="1962">O595</f>
        <v>110</v>
      </c>
      <c r="BV520" s="555">
        <f t="shared" si="1962"/>
        <v>55</v>
      </c>
      <c r="BW520" s="555">
        <f t="shared" si="1962"/>
        <v>55</v>
      </c>
      <c r="BX520" s="555">
        <f t="shared" si="1962"/>
        <v>55</v>
      </c>
      <c r="BY520" s="454" t="str">
        <f t="shared" si="1962"/>
        <v/>
      </c>
      <c r="BZ520" s="555">
        <f t="shared" si="1962"/>
        <v>55</v>
      </c>
      <c r="CA520" s="454" t="str">
        <f t="shared" si="1962"/>
        <v/>
      </c>
      <c r="CB520" s="454" t="str">
        <f t="shared" si="1962"/>
        <v/>
      </c>
      <c r="CC520" s="555">
        <f t="shared" si="1962"/>
        <v>68</v>
      </c>
      <c r="CD520" s="555">
        <f t="shared" si="1962"/>
        <v>34</v>
      </c>
      <c r="CE520" s="454" t="str">
        <f t="shared" si="1962"/>
        <v/>
      </c>
      <c r="CF520" s="555">
        <f t="shared" si="1962"/>
        <v>34</v>
      </c>
      <c r="CG520" s="454" t="str">
        <f t="shared" si="1962"/>
        <v/>
      </c>
      <c r="CH520" s="454" t="str">
        <f t="shared" si="1962"/>
        <v/>
      </c>
      <c r="CI520" s="454" t="str">
        <f t="shared" si="1962"/>
        <v/>
      </c>
      <c r="CJ520" s="2">
        <f t="shared" ref="CJ520:CK520" si="1963">D595</f>
        <v>1</v>
      </c>
      <c r="CK520" s="529" t="str">
        <f t="shared" si="1963"/>
        <v/>
      </c>
      <c r="CL520" s="556" t="str">
        <f t="shared" si="209"/>
        <v/>
      </c>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row>
    <row r="521" outlineLevel="2">
      <c r="A521" s="452"/>
      <c r="D521" s="701">
        <f t="shared" si="510"/>
        <v>1</v>
      </c>
      <c r="E521" s="712" t="str">
        <f t="shared" si="501"/>
        <v/>
      </c>
      <c r="F521" s="703" t="str">
        <f t="shared" si="486"/>
        <v>189912</v>
      </c>
      <c r="G521" s="704" t="str">
        <f t="shared" si="487"/>
        <v/>
      </c>
      <c r="H521" s="690" t="str">
        <f t="shared" si="488"/>
        <v/>
      </c>
      <c r="I521" s="713" t="str">
        <f t="shared" si="489"/>
        <v/>
      </c>
      <c r="J521" s="714" t="str">
        <f t="shared" si="490"/>
        <v/>
      </c>
      <c r="K521" s="707">
        <f t="shared" ref="K521:N521" si="1964">if($F521="","",K$203/day(eomonth($E521,0)))</f>
        <v>0</v>
      </c>
      <c r="L521" s="707">
        <f t="shared" si="1964"/>
        <v>0</v>
      </c>
      <c r="M521" s="707">
        <f t="shared" si="1964"/>
        <v>0</v>
      </c>
      <c r="N521" s="707">
        <f t="shared" si="1964"/>
        <v>0</v>
      </c>
      <c r="O521" s="715">
        <f t="shared" si="623"/>
        <v>110</v>
      </c>
      <c r="P521" s="710">
        <f t="shared" si="624"/>
        <v>55</v>
      </c>
      <c r="Q521" s="710">
        <f t="shared" si="625"/>
        <v>55</v>
      </c>
      <c r="R521" s="710">
        <f t="shared" ref="R521:U521" si="1965">if(D521="","", if(R$275&gt;$E521,"",if(R$276&lt;$E521,"", if($D521=0,0, if($D521&lt;=$N$277,R$277,if($D521&lt;=$N$278,R$278,R$279))*if($O$267=$R$267,$S$267, $G521)))))</f>
        <v>55</v>
      </c>
      <c r="S521" s="711" t="str">
        <f t="shared" si="1965"/>
        <v/>
      </c>
      <c r="T521" s="710">
        <f t="shared" si="1965"/>
        <v>55</v>
      </c>
      <c r="U521" s="711" t="str">
        <f t="shared" si="1965"/>
        <v/>
      </c>
      <c r="W521" s="710">
        <f t="shared" si="627"/>
        <v>68</v>
      </c>
      <c r="X521" s="710">
        <f t="shared" ref="X521:AC521" si="1966">if(D521="","", if(P$275&gt;$E521,"",if(P$276&lt;$E521,"", if($D521=0,0, if($D521&lt;=$N$277,P$277,if($D521&lt;=$N$278,P$278,P$279))*if($O$267=$R$267,$V$267, $H521)))))</f>
        <v>34</v>
      </c>
      <c r="Y521" s="680" t="str">
        <f t="shared" si="1966"/>
        <v/>
      </c>
      <c r="Z521" s="710">
        <f t="shared" si="1966"/>
        <v>34</v>
      </c>
      <c r="AA521" s="680" t="str">
        <f t="shared" si="1966"/>
        <v/>
      </c>
      <c r="AB521" s="680" t="str">
        <f t="shared" si="1966"/>
        <v/>
      </c>
      <c r="AC521" s="680" t="str">
        <f t="shared" si="1966"/>
        <v/>
      </c>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49"/>
      <c r="BP521" s="446" t="s">
        <v>2</v>
      </c>
      <c r="BQ521" s="451"/>
      <c r="BR521" s="4"/>
      <c r="BS521" s="472" t="str">
        <f t="shared" ref="BS521:BT521" si="1967">I596</f>
        <v/>
      </c>
      <c r="BT521" s="454" t="str">
        <f t="shared" si="1967"/>
        <v/>
      </c>
      <c r="BU521" s="555">
        <f t="shared" ref="BU521:CI521" si="1968">O596</f>
        <v>110</v>
      </c>
      <c r="BV521" s="555">
        <f t="shared" si="1968"/>
        <v>55</v>
      </c>
      <c r="BW521" s="555">
        <f t="shared" si="1968"/>
        <v>55</v>
      </c>
      <c r="BX521" s="555">
        <f t="shared" si="1968"/>
        <v>55</v>
      </c>
      <c r="BY521" s="454" t="str">
        <f t="shared" si="1968"/>
        <v/>
      </c>
      <c r="BZ521" s="555">
        <f t="shared" si="1968"/>
        <v>55</v>
      </c>
      <c r="CA521" s="454" t="str">
        <f t="shared" si="1968"/>
        <v/>
      </c>
      <c r="CB521" s="454" t="str">
        <f t="shared" si="1968"/>
        <v/>
      </c>
      <c r="CC521" s="555">
        <f t="shared" si="1968"/>
        <v>68</v>
      </c>
      <c r="CD521" s="555">
        <f t="shared" si="1968"/>
        <v>34</v>
      </c>
      <c r="CE521" s="454" t="str">
        <f t="shared" si="1968"/>
        <v/>
      </c>
      <c r="CF521" s="555">
        <f t="shared" si="1968"/>
        <v>34</v>
      </c>
      <c r="CG521" s="454" t="str">
        <f t="shared" si="1968"/>
        <v/>
      </c>
      <c r="CH521" s="454" t="str">
        <f t="shared" si="1968"/>
        <v/>
      </c>
      <c r="CI521" s="454" t="str">
        <f t="shared" si="1968"/>
        <v/>
      </c>
      <c r="CJ521" s="2">
        <f t="shared" ref="CJ521:CK521" si="1969">D596</f>
        <v>1</v>
      </c>
      <c r="CK521" s="529" t="str">
        <f t="shared" si="1969"/>
        <v/>
      </c>
      <c r="CL521" s="556" t="str">
        <f t="shared" si="209"/>
        <v/>
      </c>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row>
    <row r="522" outlineLevel="2">
      <c r="A522" s="452"/>
      <c r="D522" s="701">
        <f t="shared" si="510"/>
        <v>1</v>
      </c>
      <c r="E522" s="712" t="str">
        <f t="shared" si="501"/>
        <v/>
      </c>
      <c r="F522" s="703" t="str">
        <f t="shared" si="486"/>
        <v>189912</v>
      </c>
      <c r="G522" s="704" t="str">
        <f t="shared" si="487"/>
        <v/>
      </c>
      <c r="H522" s="690" t="str">
        <f t="shared" si="488"/>
        <v/>
      </c>
      <c r="I522" s="713" t="str">
        <f t="shared" si="489"/>
        <v/>
      </c>
      <c r="J522" s="714" t="str">
        <f t="shared" si="490"/>
        <v/>
      </c>
      <c r="K522" s="707">
        <f t="shared" ref="K522:N522" si="1970">if($F522="","",K$203/day(eomonth($E522,0)))</f>
        <v>0</v>
      </c>
      <c r="L522" s="707">
        <f t="shared" si="1970"/>
        <v>0</v>
      </c>
      <c r="M522" s="707">
        <f t="shared" si="1970"/>
        <v>0</v>
      </c>
      <c r="N522" s="707">
        <f t="shared" si="1970"/>
        <v>0</v>
      </c>
      <c r="O522" s="715">
        <f t="shared" si="623"/>
        <v>110</v>
      </c>
      <c r="P522" s="710">
        <f t="shared" si="624"/>
        <v>55</v>
      </c>
      <c r="Q522" s="710">
        <f t="shared" si="625"/>
        <v>55</v>
      </c>
      <c r="R522" s="710">
        <f t="shared" ref="R522:U522" si="1971">if(D522="","", if(R$275&gt;$E522,"",if(R$276&lt;$E522,"", if($D522=0,0, if($D522&lt;=$N$277,R$277,if($D522&lt;=$N$278,R$278,R$279))*if($O$267=$R$267,$S$267, $G522)))))</f>
        <v>55</v>
      </c>
      <c r="S522" s="711" t="str">
        <f t="shared" si="1971"/>
        <v/>
      </c>
      <c r="T522" s="710">
        <f t="shared" si="1971"/>
        <v>55</v>
      </c>
      <c r="U522" s="711" t="str">
        <f t="shared" si="1971"/>
        <v/>
      </c>
      <c r="W522" s="710">
        <f t="shared" si="627"/>
        <v>68</v>
      </c>
      <c r="X522" s="710">
        <f t="shared" ref="X522:AC522" si="1972">if(D522="","", if(P$275&gt;$E522,"",if(P$276&lt;$E522,"", if($D522=0,0, if($D522&lt;=$N$277,P$277,if($D522&lt;=$N$278,P$278,P$279))*if($O$267=$R$267,$V$267, $H522)))))</f>
        <v>34</v>
      </c>
      <c r="Y522" s="680" t="str">
        <f t="shared" si="1972"/>
        <v/>
      </c>
      <c r="Z522" s="710">
        <f t="shared" si="1972"/>
        <v>34</v>
      </c>
      <c r="AA522" s="680" t="str">
        <f t="shared" si="1972"/>
        <v/>
      </c>
      <c r="AB522" s="680" t="str">
        <f t="shared" si="1972"/>
        <v/>
      </c>
      <c r="AC522" s="680" t="str">
        <f t="shared" si="1972"/>
        <v/>
      </c>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49"/>
      <c r="BP522" s="446" t="s">
        <v>2</v>
      </c>
      <c r="BQ522" s="451"/>
      <c r="BR522" s="4"/>
      <c r="BS522" s="472" t="str">
        <f t="shared" ref="BS522:BT522" si="1973">I597</f>
        <v/>
      </c>
      <c r="BT522" s="454" t="str">
        <f t="shared" si="1973"/>
        <v/>
      </c>
      <c r="BU522" s="555">
        <f t="shared" ref="BU522:CI522" si="1974">O597</f>
        <v>110</v>
      </c>
      <c r="BV522" s="555">
        <f t="shared" si="1974"/>
        <v>55</v>
      </c>
      <c r="BW522" s="555">
        <f t="shared" si="1974"/>
        <v>55</v>
      </c>
      <c r="BX522" s="555">
        <f t="shared" si="1974"/>
        <v>55</v>
      </c>
      <c r="BY522" s="454" t="str">
        <f t="shared" si="1974"/>
        <v/>
      </c>
      <c r="BZ522" s="555">
        <f t="shared" si="1974"/>
        <v>55</v>
      </c>
      <c r="CA522" s="454" t="str">
        <f t="shared" si="1974"/>
        <v/>
      </c>
      <c r="CB522" s="454" t="str">
        <f t="shared" si="1974"/>
        <v/>
      </c>
      <c r="CC522" s="555">
        <f t="shared" si="1974"/>
        <v>68</v>
      </c>
      <c r="CD522" s="555">
        <f t="shared" si="1974"/>
        <v>34</v>
      </c>
      <c r="CE522" s="454" t="str">
        <f t="shared" si="1974"/>
        <v/>
      </c>
      <c r="CF522" s="555">
        <f t="shared" si="1974"/>
        <v>34</v>
      </c>
      <c r="CG522" s="454" t="str">
        <f t="shared" si="1974"/>
        <v/>
      </c>
      <c r="CH522" s="454" t="str">
        <f t="shared" si="1974"/>
        <v/>
      </c>
      <c r="CI522" s="454" t="str">
        <f t="shared" si="1974"/>
        <v/>
      </c>
      <c r="CJ522" s="2">
        <f t="shared" ref="CJ522:CK522" si="1975">D597</f>
        <v>1</v>
      </c>
      <c r="CK522" s="529" t="str">
        <f t="shared" si="1975"/>
        <v/>
      </c>
      <c r="CL522" s="556" t="str">
        <f t="shared" si="209"/>
        <v/>
      </c>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row>
    <row r="523" outlineLevel="2">
      <c r="A523" s="452"/>
      <c r="D523" s="701">
        <f t="shared" si="510"/>
        <v>1</v>
      </c>
      <c r="E523" s="712" t="str">
        <f t="shared" si="501"/>
        <v/>
      </c>
      <c r="F523" s="703" t="str">
        <f t="shared" si="486"/>
        <v>189912</v>
      </c>
      <c r="G523" s="704" t="str">
        <f t="shared" si="487"/>
        <v/>
      </c>
      <c r="H523" s="690" t="str">
        <f t="shared" si="488"/>
        <v/>
      </c>
      <c r="I523" s="713" t="str">
        <f t="shared" si="489"/>
        <v/>
      </c>
      <c r="J523" s="714" t="str">
        <f t="shared" si="490"/>
        <v/>
      </c>
      <c r="K523" s="707">
        <f t="shared" ref="K523:N523" si="1976">if($F523="","",K$203/day(eomonth($E523,0)))</f>
        <v>0</v>
      </c>
      <c r="L523" s="707">
        <f t="shared" si="1976"/>
        <v>0</v>
      </c>
      <c r="M523" s="707">
        <f t="shared" si="1976"/>
        <v>0</v>
      </c>
      <c r="N523" s="707">
        <f t="shared" si="1976"/>
        <v>0</v>
      </c>
      <c r="O523" s="715">
        <f t="shared" si="623"/>
        <v>110</v>
      </c>
      <c r="P523" s="710">
        <f t="shared" si="624"/>
        <v>55</v>
      </c>
      <c r="Q523" s="710">
        <f t="shared" si="625"/>
        <v>55</v>
      </c>
      <c r="R523" s="710">
        <f t="shared" ref="R523:U523" si="1977">if(D523="","", if(R$275&gt;$E523,"",if(R$276&lt;$E523,"", if($D523=0,0, if($D523&lt;=$N$277,R$277,if($D523&lt;=$N$278,R$278,R$279))*if($O$267=$R$267,$S$267, $G523)))))</f>
        <v>55</v>
      </c>
      <c r="S523" s="711" t="str">
        <f t="shared" si="1977"/>
        <v/>
      </c>
      <c r="T523" s="710">
        <f t="shared" si="1977"/>
        <v>55</v>
      </c>
      <c r="U523" s="711" t="str">
        <f t="shared" si="1977"/>
        <v/>
      </c>
      <c r="W523" s="710">
        <f t="shared" si="627"/>
        <v>68</v>
      </c>
      <c r="X523" s="710">
        <f t="shared" ref="X523:AC523" si="1978">if(D523="","", if(P$275&gt;$E523,"",if(P$276&lt;$E523,"", if($D523=0,0, if($D523&lt;=$N$277,P$277,if($D523&lt;=$N$278,P$278,P$279))*if($O$267=$R$267,$V$267, $H523)))))</f>
        <v>34</v>
      </c>
      <c r="Y523" s="680" t="str">
        <f t="shared" si="1978"/>
        <v/>
      </c>
      <c r="Z523" s="710">
        <f t="shared" si="1978"/>
        <v>34</v>
      </c>
      <c r="AA523" s="680" t="str">
        <f t="shared" si="1978"/>
        <v/>
      </c>
      <c r="AB523" s="680" t="str">
        <f t="shared" si="1978"/>
        <v/>
      </c>
      <c r="AC523" s="680" t="str">
        <f t="shared" si="1978"/>
        <v/>
      </c>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49"/>
      <c r="BP523" s="446" t="s">
        <v>2</v>
      </c>
      <c r="BQ523" s="451"/>
      <c r="BR523" s="4"/>
      <c r="BS523" s="472" t="str">
        <f t="shared" ref="BS523:BT523" si="1979">I598</f>
        <v/>
      </c>
      <c r="BT523" s="454" t="str">
        <f t="shared" si="1979"/>
        <v/>
      </c>
      <c r="BU523" s="555">
        <f t="shared" ref="BU523:CI523" si="1980">O598</f>
        <v>110</v>
      </c>
      <c r="BV523" s="555">
        <f t="shared" si="1980"/>
        <v>55</v>
      </c>
      <c r="BW523" s="555">
        <f t="shared" si="1980"/>
        <v>55</v>
      </c>
      <c r="BX523" s="555">
        <f t="shared" si="1980"/>
        <v>55</v>
      </c>
      <c r="BY523" s="454" t="str">
        <f t="shared" si="1980"/>
        <v/>
      </c>
      <c r="BZ523" s="555">
        <f t="shared" si="1980"/>
        <v>55</v>
      </c>
      <c r="CA523" s="454" t="str">
        <f t="shared" si="1980"/>
        <v/>
      </c>
      <c r="CB523" s="454" t="str">
        <f t="shared" si="1980"/>
        <v/>
      </c>
      <c r="CC523" s="555">
        <f t="shared" si="1980"/>
        <v>68</v>
      </c>
      <c r="CD523" s="555">
        <f t="shared" si="1980"/>
        <v>34</v>
      </c>
      <c r="CE523" s="454" t="str">
        <f t="shared" si="1980"/>
        <v/>
      </c>
      <c r="CF523" s="555">
        <f t="shared" si="1980"/>
        <v>34</v>
      </c>
      <c r="CG523" s="454" t="str">
        <f t="shared" si="1980"/>
        <v/>
      </c>
      <c r="CH523" s="454" t="str">
        <f t="shared" si="1980"/>
        <v/>
      </c>
      <c r="CI523" s="454" t="str">
        <f t="shared" si="1980"/>
        <v/>
      </c>
      <c r="CJ523" s="2">
        <f t="shared" ref="CJ523:CK523" si="1981">D598</f>
        <v>1</v>
      </c>
      <c r="CK523" s="529" t="str">
        <f t="shared" si="1981"/>
        <v/>
      </c>
      <c r="CL523" s="556" t="str">
        <f t="shared" si="209"/>
        <v/>
      </c>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row>
    <row r="524" outlineLevel="2">
      <c r="A524" s="452"/>
      <c r="D524" s="701">
        <f t="shared" si="510"/>
        <v>1</v>
      </c>
      <c r="E524" s="712" t="str">
        <f t="shared" si="501"/>
        <v/>
      </c>
      <c r="F524" s="703" t="str">
        <f t="shared" si="486"/>
        <v>189912</v>
      </c>
      <c r="G524" s="704" t="str">
        <f t="shared" si="487"/>
        <v/>
      </c>
      <c r="H524" s="690" t="str">
        <f t="shared" si="488"/>
        <v/>
      </c>
      <c r="I524" s="713" t="str">
        <f t="shared" si="489"/>
        <v/>
      </c>
      <c r="J524" s="714" t="str">
        <f t="shared" si="490"/>
        <v/>
      </c>
      <c r="K524" s="707">
        <f t="shared" ref="K524:N524" si="1982">if($F524="","",K$203/day(eomonth($E524,0)))</f>
        <v>0</v>
      </c>
      <c r="L524" s="707">
        <f t="shared" si="1982"/>
        <v>0</v>
      </c>
      <c r="M524" s="707">
        <f t="shared" si="1982"/>
        <v>0</v>
      </c>
      <c r="N524" s="707">
        <f t="shared" si="1982"/>
        <v>0</v>
      </c>
      <c r="O524" s="715">
        <f t="shared" si="623"/>
        <v>110</v>
      </c>
      <c r="P524" s="710">
        <f t="shared" si="624"/>
        <v>55</v>
      </c>
      <c r="Q524" s="710">
        <f t="shared" si="625"/>
        <v>55</v>
      </c>
      <c r="R524" s="710">
        <f t="shared" ref="R524:U524" si="1983">if(D524="","", if(R$275&gt;$E524,"",if(R$276&lt;$E524,"", if($D524=0,0, if($D524&lt;=$N$277,R$277,if($D524&lt;=$N$278,R$278,R$279))*if($O$267=$R$267,$S$267, $G524)))))</f>
        <v>55</v>
      </c>
      <c r="S524" s="711" t="str">
        <f t="shared" si="1983"/>
        <v/>
      </c>
      <c r="T524" s="710">
        <f t="shared" si="1983"/>
        <v>55</v>
      </c>
      <c r="U524" s="711" t="str">
        <f t="shared" si="1983"/>
        <v/>
      </c>
      <c r="W524" s="710">
        <f t="shared" si="627"/>
        <v>68</v>
      </c>
      <c r="X524" s="710">
        <f t="shared" ref="X524:AC524" si="1984">if(D524="","", if(P$275&gt;$E524,"",if(P$276&lt;$E524,"", if($D524=0,0, if($D524&lt;=$N$277,P$277,if($D524&lt;=$N$278,P$278,P$279))*if($O$267=$R$267,$V$267, $H524)))))</f>
        <v>34</v>
      </c>
      <c r="Y524" s="680" t="str">
        <f t="shared" si="1984"/>
        <v/>
      </c>
      <c r="Z524" s="710">
        <f t="shared" si="1984"/>
        <v>34</v>
      </c>
      <c r="AA524" s="680" t="str">
        <f t="shared" si="1984"/>
        <v/>
      </c>
      <c r="AB524" s="680" t="str">
        <f t="shared" si="1984"/>
        <v/>
      </c>
      <c r="AC524" s="680" t="str">
        <f t="shared" si="1984"/>
        <v/>
      </c>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49"/>
      <c r="BP524" s="446" t="s">
        <v>2</v>
      </c>
      <c r="BQ524" s="451"/>
      <c r="BR524" s="4"/>
      <c r="BS524" s="472" t="str">
        <f t="shared" ref="BS524:BT524" si="1985">I599</f>
        <v/>
      </c>
      <c r="BT524" s="454" t="str">
        <f t="shared" si="1985"/>
        <v/>
      </c>
      <c r="BU524" s="555">
        <f t="shared" ref="BU524:CI524" si="1986">O599</f>
        <v>110</v>
      </c>
      <c r="BV524" s="555">
        <f t="shared" si="1986"/>
        <v>55</v>
      </c>
      <c r="BW524" s="555">
        <f t="shared" si="1986"/>
        <v>55</v>
      </c>
      <c r="BX524" s="555">
        <f t="shared" si="1986"/>
        <v>55</v>
      </c>
      <c r="BY524" s="454" t="str">
        <f t="shared" si="1986"/>
        <v/>
      </c>
      <c r="BZ524" s="555">
        <f t="shared" si="1986"/>
        <v>55</v>
      </c>
      <c r="CA524" s="454" t="str">
        <f t="shared" si="1986"/>
        <v/>
      </c>
      <c r="CB524" s="454" t="str">
        <f t="shared" si="1986"/>
        <v/>
      </c>
      <c r="CC524" s="555">
        <f t="shared" si="1986"/>
        <v>68</v>
      </c>
      <c r="CD524" s="555">
        <f t="shared" si="1986"/>
        <v>34</v>
      </c>
      <c r="CE524" s="454" t="str">
        <f t="shared" si="1986"/>
        <v/>
      </c>
      <c r="CF524" s="555">
        <f t="shared" si="1986"/>
        <v>34</v>
      </c>
      <c r="CG524" s="454" t="str">
        <f t="shared" si="1986"/>
        <v/>
      </c>
      <c r="CH524" s="454" t="str">
        <f t="shared" si="1986"/>
        <v/>
      </c>
      <c r="CI524" s="454" t="str">
        <f t="shared" si="1986"/>
        <v/>
      </c>
      <c r="CJ524" s="2">
        <f t="shared" ref="CJ524:CK524" si="1987">D599</f>
        <v>1</v>
      </c>
      <c r="CK524" s="529" t="str">
        <f t="shared" si="1987"/>
        <v/>
      </c>
      <c r="CL524" s="556" t="str">
        <f t="shared" si="209"/>
        <v/>
      </c>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row>
    <row r="525" outlineLevel="2">
      <c r="A525" s="452"/>
      <c r="D525" s="701">
        <f t="shared" si="510"/>
        <v>1</v>
      </c>
      <c r="E525" s="712" t="str">
        <f t="shared" si="501"/>
        <v/>
      </c>
      <c r="F525" s="703" t="str">
        <f t="shared" si="486"/>
        <v>189912</v>
      </c>
      <c r="G525" s="704" t="str">
        <f t="shared" si="487"/>
        <v/>
      </c>
      <c r="H525" s="690" t="str">
        <f t="shared" si="488"/>
        <v/>
      </c>
      <c r="I525" s="713" t="str">
        <f t="shared" si="489"/>
        <v/>
      </c>
      <c r="J525" s="714" t="str">
        <f t="shared" si="490"/>
        <v/>
      </c>
      <c r="K525" s="707">
        <f t="shared" ref="K525:N525" si="1988">if($F525="","",K$203/day(eomonth($E525,0)))</f>
        <v>0</v>
      </c>
      <c r="L525" s="707">
        <f t="shared" si="1988"/>
        <v>0</v>
      </c>
      <c r="M525" s="707">
        <f t="shared" si="1988"/>
        <v>0</v>
      </c>
      <c r="N525" s="707">
        <f t="shared" si="1988"/>
        <v>0</v>
      </c>
      <c r="O525" s="715">
        <f t="shared" si="623"/>
        <v>110</v>
      </c>
      <c r="P525" s="710">
        <f t="shared" si="624"/>
        <v>55</v>
      </c>
      <c r="Q525" s="710">
        <f t="shared" si="625"/>
        <v>55</v>
      </c>
      <c r="R525" s="710">
        <f t="shared" ref="R525:U525" si="1989">if(D525="","", if(R$275&gt;$E525,"",if(R$276&lt;$E525,"", if($D525=0,0, if($D525&lt;=$N$277,R$277,if($D525&lt;=$N$278,R$278,R$279))*if($O$267=$R$267,$S$267, $G525)))))</f>
        <v>55</v>
      </c>
      <c r="S525" s="711" t="str">
        <f t="shared" si="1989"/>
        <v/>
      </c>
      <c r="T525" s="710">
        <f t="shared" si="1989"/>
        <v>55</v>
      </c>
      <c r="U525" s="711" t="str">
        <f t="shared" si="1989"/>
        <v/>
      </c>
      <c r="W525" s="710">
        <f t="shared" si="627"/>
        <v>68</v>
      </c>
      <c r="X525" s="710">
        <f t="shared" ref="X525:AC525" si="1990">if(D525="","", if(P$275&gt;$E525,"",if(P$276&lt;$E525,"", if($D525=0,0, if($D525&lt;=$N$277,P$277,if($D525&lt;=$N$278,P$278,P$279))*if($O$267=$R$267,$V$267, $H525)))))</f>
        <v>34</v>
      </c>
      <c r="Y525" s="680" t="str">
        <f t="shared" si="1990"/>
        <v/>
      </c>
      <c r="Z525" s="710">
        <f t="shared" si="1990"/>
        <v>34</v>
      </c>
      <c r="AA525" s="680" t="str">
        <f t="shared" si="1990"/>
        <v/>
      </c>
      <c r="AB525" s="680" t="str">
        <f t="shared" si="1990"/>
        <v/>
      </c>
      <c r="AC525" s="680" t="str">
        <f t="shared" si="1990"/>
        <v/>
      </c>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49"/>
      <c r="BP525" s="446" t="s">
        <v>2</v>
      </c>
      <c r="BQ525" s="451"/>
      <c r="BR525" s="4"/>
      <c r="BS525" s="472" t="str">
        <f t="shared" ref="BS525:BT525" si="1991">I600</f>
        <v/>
      </c>
      <c r="BT525" s="454" t="str">
        <f t="shared" si="1991"/>
        <v/>
      </c>
      <c r="BU525" s="555">
        <f t="shared" ref="BU525:CI525" si="1992">O600</f>
        <v>110</v>
      </c>
      <c r="BV525" s="555">
        <f t="shared" si="1992"/>
        <v>55</v>
      </c>
      <c r="BW525" s="555">
        <f t="shared" si="1992"/>
        <v>55</v>
      </c>
      <c r="BX525" s="555">
        <f t="shared" si="1992"/>
        <v>55</v>
      </c>
      <c r="BY525" s="454" t="str">
        <f t="shared" si="1992"/>
        <v/>
      </c>
      <c r="BZ525" s="555">
        <f t="shared" si="1992"/>
        <v>55</v>
      </c>
      <c r="CA525" s="454" t="str">
        <f t="shared" si="1992"/>
        <v/>
      </c>
      <c r="CB525" s="454" t="str">
        <f t="shared" si="1992"/>
        <v/>
      </c>
      <c r="CC525" s="555">
        <f t="shared" si="1992"/>
        <v>68</v>
      </c>
      <c r="CD525" s="555">
        <f t="shared" si="1992"/>
        <v>34</v>
      </c>
      <c r="CE525" s="454" t="str">
        <f t="shared" si="1992"/>
        <v/>
      </c>
      <c r="CF525" s="555">
        <f t="shared" si="1992"/>
        <v>34</v>
      </c>
      <c r="CG525" s="454" t="str">
        <f t="shared" si="1992"/>
        <v/>
      </c>
      <c r="CH525" s="454" t="str">
        <f t="shared" si="1992"/>
        <v/>
      </c>
      <c r="CI525" s="454" t="str">
        <f t="shared" si="1992"/>
        <v/>
      </c>
      <c r="CJ525" s="2">
        <f t="shared" ref="CJ525:CK525" si="1993">D600</f>
        <v>1</v>
      </c>
      <c r="CK525" s="529" t="str">
        <f t="shared" si="1993"/>
        <v/>
      </c>
      <c r="CL525" s="556" t="str">
        <f t="shared" si="209"/>
        <v/>
      </c>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row>
    <row r="526" outlineLevel="2">
      <c r="A526" s="452"/>
      <c r="D526" s="701">
        <f t="shared" si="510"/>
        <v>1</v>
      </c>
      <c r="E526" s="712" t="str">
        <f t="shared" si="501"/>
        <v/>
      </c>
      <c r="F526" s="703" t="str">
        <f t="shared" si="486"/>
        <v>189912</v>
      </c>
      <c r="G526" s="704" t="str">
        <f t="shared" si="487"/>
        <v/>
      </c>
      <c r="H526" s="690" t="str">
        <f t="shared" si="488"/>
        <v/>
      </c>
      <c r="I526" s="713" t="str">
        <f t="shared" si="489"/>
        <v/>
      </c>
      <c r="J526" s="714" t="str">
        <f t="shared" si="490"/>
        <v/>
      </c>
      <c r="K526" s="707">
        <f t="shared" ref="K526:N526" si="1994">if($F526="","",K$203/day(eomonth($E526,0)))</f>
        <v>0</v>
      </c>
      <c r="L526" s="707">
        <f t="shared" si="1994"/>
        <v>0</v>
      </c>
      <c r="M526" s="707">
        <f t="shared" si="1994"/>
        <v>0</v>
      </c>
      <c r="N526" s="707">
        <f t="shared" si="1994"/>
        <v>0</v>
      </c>
      <c r="O526" s="715">
        <f t="shared" si="623"/>
        <v>110</v>
      </c>
      <c r="P526" s="710">
        <f t="shared" si="624"/>
        <v>55</v>
      </c>
      <c r="Q526" s="710">
        <f t="shared" si="625"/>
        <v>55</v>
      </c>
      <c r="R526" s="710">
        <f t="shared" ref="R526:U526" si="1995">if(D526="","", if(R$275&gt;$E526,"",if(R$276&lt;$E526,"", if($D526=0,0, if($D526&lt;=$N$277,R$277,if($D526&lt;=$N$278,R$278,R$279))*if($O$267=$R$267,$S$267, $G526)))))</f>
        <v>55</v>
      </c>
      <c r="S526" s="711" t="str">
        <f t="shared" si="1995"/>
        <v/>
      </c>
      <c r="T526" s="710">
        <f t="shared" si="1995"/>
        <v>55</v>
      </c>
      <c r="U526" s="711" t="str">
        <f t="shared" si="1995"/>
        <v/>
      </c>
      <c r="W526" s="710">
        <f t="shared" si="627"/>
        <v>68</v>
      </c>
      <c r="X526" s="710">
        <f t="shared" ref="X526:AC526" si="1996">if(D526="","", if(P$275&gt;$E526,"",if(P$276&lt;$E526,"", if($D526=0,0, if($D526&lt;=$N$277,P$277,if($D526&lt;=$N$278,P$278,P$279))*if($O$267=$R$267,$V$267, $H526)))))</f>
        <v>34</v>
      </c>
      <c r="Y526" s="680" t="str">
        <f t="shared" si="1996"/>
        <v/>
      </c>
      <c r="Z526" s="710">
        <f t="shared" si="1996"/>
        <v>34</v>
      </c>
      <c r="AA526" s="680" t="str">
        <f t="shared" si="1996"/>
        <v/>
      </c>
      <c r="AB526" s="680" t="str">
        <f t="shared" si="1996"/>
        <v/>
      </c>
      <c r="AC526" s="680" t="str">
        <f t="shared" si="1996"/>
        <v/>
      </c>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49"/>
      <c r="BP526" s="446" t="s">
        <v>2</v>
      </c>
      <c r="BQ526" s="451"/>
      <c r="BR526" s="4"/>
      <c r="BS526" s="472" t="str">
        <f t="shared" ref="BS526:BT526" si="1997">I601</f>
        <v/>
      </c>
      <c r="BT526" s="454" t="str">
        <f t="shared" si="1997"/>
        <v/>
      </c>
      <c r="BU526" s="555">
        <f t="shared" ref="BU526:CI526" si="1998">O601</f>
        <v>110</v>
      </c>
      <c r="BV526" s="555">
        <f t="shared" si="1998"/>
        <v>55</v>
      </c>
      <c r="BW526" s="555">
        <f t="shared" si="1998"/>
        <v>55</v>
      </c>
      <c r="BX526" s="555">
        <f t="shared" si="1998"/>
        <v>55</v>
      </c>
      <c r="BY526" s="454" t="str">
        <f t="shared" si="1998"/>
        <v/>
      </c>
      <c r="BZ526" s="555">
        <f t="shared" si="1998"/>
        <v>55</v>
      </c>
      <c r="CA526" s="454" t="str">
        <f t="shared" si="1998"/>
        <v/>
      </c>
      <c r="CB526" s="454" t="str">
        <f t="shared" si="1998"/>
        <v/>
      </c>
      <c r="CC526" s="555">
        <f t="shared" si="1998"/>
        <v>68</v>
      </c>
      <c r="CD526" s="555">
        <f t="shared" si="1998"/>
        <v>34</v>
      </c>
      <c r="CE526" s="454" t="str">
        <f t="shared" si="1998"/>
        <v/>
      </c>
      <c r="CF526" s="555">
        <f t="shared" si="1998"/>
        <v>34</v>
      </c>
      <c r="CG526" s="454" t="str">
        <f t="shared" si="1998"/>
        <v/>
      </c>
      <c r="CH526" s="454" t="str">
        <f t="shared" si="1998"/>
        <v/>
      </c>
      <c r="CI526" s="454" t="str">
        <f t="shared" si="1998"/>
        <v/>
      </c>
      <c r="CJ526" s="2">
        <f t="shared" ref="CJ526:CK526" si="1999">D601</f>
        <v>1</v>
      </c>
      <c r="CK526" s="529" t="str">
        <f t="shared" si="1999"/>
        <v/>
      </c>
      <c r="CL526" s="556" t="str">
        <f t="shared" si="209"/>
        <v/>
      </c>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row>
    <row r="527" outlineLevel="2">
      <c r="A527" s="452"/>
      <c r="D527" s="701">
        <f t="shared" si="510"/>
        <v>1</v>
      </c>
      <c r="E527" s="712" t="str">
        <f t="shared" si="501"/>
        <v/>
      </c>
      <c r="F527" s="703" t="str">
        <f t="shared" si="486"/>
        <v>189912</v>
      </c>
      <c r="G527" s="704" t="str">
        <f t="shared" si="487"/>
        <v/>
      </c>
      <c r="H527" s="690" t="str">
        <f t="shared" si="488"/>
        <v/>
      </c>
      <c r="I527" s="713" t="str">
        <f t="shared" si="489"/>
        <v/>
      </c>
      <c r="J527" s="714" t="str">
        <f t="shared" si="490"/>
        <v/>
      </c>
      <c r="K527" s="707">
        <f t="shared" ref="K527:N527" si="2000">if($F527="","",K$203/day(eomonth($E527,0)))</f>
        <v>0</v>
      </c>
      <c r="L527" s="707">
        <f t="shared" si="2000"/>
        <v>0</v>
      </c>
      <c r="M527" s="707">
        <f t="shared" si="2000"/>
        <v>0</v>
      </c>
      <c r="N527" s="707">
        <f t="shared" si="2000"/>
        <v>0</v>
      </c>
      <c r="O527" s="715">
        <f t="shared" si="623"/>
        <v>110</v>
      </c>
      <c r="P527" s="710">
        <f t="shared" si="624"/>
        <v>55</v>
      </c>
      <c r="Q527" s="710">
        <f t="shared" si="625"/>
        <v>55</v>
      </c>
      <c r="R527" s="710">
        <f t="shared" ref="R527:U527" si="2001">if(D527="","", if(R$275&gt;$E527,"",if(R$276&lt;$E527,"", if($D527=0,0, if($D527&lt;=$N$277,R$277,if($D527&lt;=$N$278,R$278,R$279))*if($O$267=$R$267,$S$267, $G527)))))</f>
        <v>55</v>
      </c>
      <c r="S527" s="711" t="str">
        <f t="shared" si="2001"/>
        <v/>
      </c>
      <c r="T527" s="710">
        <f t="shared" si="2001"/>
        <v>55</v>
      </c>
      <c r="U527" s="711" t="str">
        <f t="shared" si="2001"/>
        <v/>
      </c>
      <c r="W527" s="710">
        <f t="shared" si="627"/>
        <v>68</v>
      </c>
      <c r="X527" s="710">
        <f t="shared" ref="X527:AC527" si="2002">if(D527="","", if(P$275&gt;$E527,"",if(P$276&lt;$E527,"", if($D527=0,0, if($D527&lt;=$N$277,P$277,if($D527&lt;=$N$278,P$278,P$279))*if($O$267=$R$267,$V$267, $H527)))))</f>
        <v>34</v>
      </c>
      <c r="Y527" s="680" t="str">
        <f t="shared" si="2002"/>
        <v/>
      </c>
      <c r="Z527" s="710">
        <f t="shared" si="2002"/>
        <v>34</v>
      </c>
      <c r="AA527" s="680" t="str">
        <f t="shared" si="2002"/>
        <v/>
      </c>
      <c r="AB527" s="680" t="str">
        <f t="shared" si="2002"/>
        <v/>
      </c>
      <c r="AC527" s="680" t="str">
        <f t="shared" si="2002"/>
        <v/>
      </c>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49"/>
      <c r="BP527" s="446" t="s">
        <v>2</v>
      </c>
      <c r="BQ527" s="451"/>
      <c r="BR527" s="4"/>
      <c r="BS527" s="472" t="str">
        <f t="shared" ref="BS527:BT527" si="2003">I602</f>
        <v/>
      </c>
      <c r="BT527" s="454" t="str">
        <f t="shared" si="2003"/>
        <v/>
      </c>
      <c r="BU527" s="555">
        <f t="shared" ref="BU527:CI527" si="2004">O602</f>
        <v>110</v>
      </c>
      <c r="BV527" s="555">
        <f t="shared" si="2004"/>
        <v>55</v>
      </c>
      <c r="BW527" s="555">
        <f t="shared" si="2004"/>
        <v>55</v>
      </c>
      <c r="BX527" s="555">
        <f t="shared" si="2004"/>
        <v>55</v>
      </c>
      <c r="BY527" s="454" t="str">
        <f t="shared" si="2004"/>
        <v/>
      </c>
      <c r="BZ527" s="555">
        <f t="shared" si="2004"/>
        <v>55</v>
      </c>
      <c r="CA527" s="454" t="str">
        <f t="shared" si="2004"/>
        <v/>
      </c>
      <c r="CB527" s="454" t="str">
        <f t="shared" si="2004"/>
        <v/>
      </c>
      <c r="CC527" s="555">
        <f t="shared" si="2004"/>
        <v>68</v>
      </c>
      <c r="CD527" s="555">
        <f t="shared" si="2004"/>
        <v>34</v>
      </c>
      <c r="CE527" s="454" t="str">
        <f t="shared" si="2004"/>
        <v/>
      </c>
      <c r="CF527" s="555">
        <f t="shared" si="2004"/>
        <v>34</v>
      </c>
      <c r="CG527" s="454" t="str">
        <f t="shared" si="2004"/>
        <v/>
      </c>
      <c r="CH527" s="454" t="str">
        <f t="shared" si="2004"/>
        <v/>
      </c>
      <c r="CI527" s="454" t="str">
        <f t="shared" si="2004"/>
        <v/>
      </c>
      <c r="CJ527" s="2">
        <f t="shared" ref="CJ527:CK527" si="2005">D602</f>
        <v>1</v>
      </c>
      <c r="CK527" s="529" t="str">
        <f t="shared" si="2005"/>
        <v/>
      </c>
      <c r="CL527" s="556" t="str">
        <f t="shared" si="209"/>
        <v/>
      </c>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row>
    <row r="528" outlineLevel="2">
      <c r="A528" s="452"/>
      <c r="D528" s="701">
        <f t="shared" si="510"/>
        <v>1</v>
      </c>
      <c r="E528" s="712" t="str">
        <f t="shared" si="501"/>
        <v/>
      </c>
      <c r="F528" s="703" t="str">
        <f t="shared" si="486"/>
        <v>189912</v>
      </c>
      <c r="G528" s="704" t="str">
        <f t="shared" si="487"/>
        <v/>
      </c>
      <c r="H528" s="690" t="str">
        <f t="shared" si="488"/>
        <v/>
      </c>
      <c r="I528" s="713" t="str">
        <f t="shared" si="489"/>
        <v/>
      </c>
      <c r="J528" s="714" t="str">
        <f t="shared" si="490"/>
        <v/>
      </c>
      <c r="K528" s="707">
        <f t="shared" ref="K528:N528" si="2006">if($F528="","",K$203/day(eomonth($E528,0)))</f>
        <v>0</v>
      </c>
      <c r="L528" s="707">
        <f t="shared" si="2006"/>
        <v>0</v>
      </c>
      <c r="M528" s="707">
        <f t="shared" si="2006"/>
        <v>0</v>
      </c>
      <c r="N528" s="707">
        <f t="shared" si="2006"/>
        <v>0</v>
      </c>
      <c r="O528" s="715">
        <f t="shared" si="623"/>
        <v>110</v>
      </c>
      <c r="P528" s="710">
        <f t="shared" si="624"/>
        <v>55</v>
      </c>
      <c r="Q528" s="710">
        <f t="shared" si="625"/>
        <v>55</v>
      </c>
      <c r="R528" s="710">
        <f t="shared" ref="R528:U528" si="2007">if(D528="","", if(R$275&gt;$E528,"",if(R$276&lt;$E528,"", if($D528=0,0, if($D528&lt;=$N$277,R$277,if($D528&lt;=$N$278,R$278,R$279))*if($O$267=$R$267,$S$267, $G528)))))</f>
        <v>55</v>
      </c>
      <c r="S528" s="711" t="str">
        <f t="shared" si="2007"/>
        <v/>
      </c>
      <c r="T528" s="710">
        <f t="shared" si="2007"/>
        <v>55</v>
      </c>
      <c r="U528" s="711" t="str">
        <f t="shared" si="2007"/>
        <v/>
      </c>
      <c r="W528" s="710">
        <f t="shared" si="627"/>
        <v>68</v>
      </c>
      <c r="X528" s="710">
        <f t="shared" ref="X528:AC528" si="2008">if(D528="","", if(P$275&gt;$E528,"",if(P$276&lt;$E528,"", if($D528=0,0, if($D528&lt;=$N$277,P$277,if($D528&lt;=$N$278,P$278,P$279))*if($O$267=$R$267,$V$267, $H528)))))</f>
        <v>34</v>
      </c>
      <c r="Y528" s="680" t="str">
        <f t="shared" si="2008"/>
        <v/>
      </c>
      <c r="Z528" s="710">
        <f t="shared" si="2008"/>
        <v>34</v>
      </c>
      <c r="AA528" s="680" t="str">
        <f t="shared" si="2008"/>
        <v/>
      </c>
      <c r="AB528" s="680" t="str">
        <f t="shared" si="2008"/>
        <v/>
      </c>
      <c r="AC528" s="680" t="str">
        <f t="shared" si="2008"/>
        <v/>
      </c>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49"/>
      <c r="BP528" s="446" t="s">
        <v>2</v>
      </c>
      <c r="BQ528" s="451"/>
      <c r="BR528" s="4"/>
      <c r="BS528" s="472" t="str">
        <f t="shared" ref="BS528:BT528" si="2009">I603</f>
        <v/>
      </c>
      <c r="BT528" s="454" t="str">
        <f t="shared" si="2009"/>
        <v/>
      </c>
      <c r="BU528" s="555">
        <f t="shared" ref="BU528:CI528" si="2010">O603</f>
        <v>110</v>
      </c>
      <c r="BV528" s="555">
        <f t="shared" si="2010"/>
        <v>55</v>
      </c>
      <c r="BW528" s="555">
        <f t="shared" si="2010"/>
        <v>55</v>
      </c>
      <c r="BX528" s="555">
        <f t="shared" si="2010"/>
        <v>55</v>
      </c>
      <c r="BY528" s="454" t="str">
        <f t="shared" si="2010"/>
        <v/>
      </c>
      <c r="BZ528" s="555">
        <f t="shared" si="2010"/>
        <v>55</v>
      </c>
      <c r="CA528" s="454" t="str">
        <f t="shared" si="2010"/>
        <v/>
      </c>
      <c r="CB528" s="454" t="str">
        <f t="shared" si="2010"/>
        <v/>
      </c>
      <c r="CC528" s="555">
        <f t="shared" si="2010"/>
        <v>68</v>
      </c>
      <c r="CD528" s="555">
        <f t="shared" si="2010"/>
        <v>34</v>
      </c>
      <c r="CE528" s="454" t="str">
        <f t="shared" si="2010"/>
        <v/>
      </c>
      <c r="CF528" s="555">
        <f t="shared" si="2010"/>
        <v>34</v>
      </c>
      <c r="CG528" s="454" t="str">
        <f t="shared" si="2010"/>
        <v/>
      </c>
      <c r="CH528" s="454" t="str">
        <f t="shared" si="2010"/>
        <v/>
      </c>
      <c r="CI528" s="454" t="str">
        <f t="shared" si="2010"/>
        <v/>
      </c>
      <c r="CJ528" s="2">
        <f t="shared" ref="CJ528:CK528" si="2011">D603</f>
        <v>1</v>
      </c>
      <c r="CK528" s="529" t="str">
        <f t="shared" si="2011"/>
        <v/>
      </c>
      <c r="CL528" s="556" t="str">
        <f t="shared" si="209"/>
        <v/>
      </c>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row>
    <row r="529" outlineLevel="2">
      <c r="A529" s="452"/>
      <c r="D529" s="701">
        <f t="shared" si="510"/>
        <v>1</v>
      </c>
      <c r="E529" s="712" t="str">
        <f t="shared" si="501"/>
        <v/>
      </c>
      <c r="F529" s="703" t="str">
        <f t="shared" si="486"/>
        <v>189912</v>
      </c>
      <c r="G529" s="704" t="str">
        <f t="shared" si="487"/>
        <v/>
      </c>
      <c r="H529" s="690" t="str">
        <f t="shared" si="488"/>
        <v/>
      </c>
      <c r="I529" s="713" t="str">
        <f t="shared" si="489"/>
        <v/>
      </c>
      <c r="J529" s="714" t="str">
        <f t="shared" si="490"/>
        <v/>
      </c>
      <c r="K529" s="707">
        <f t="shared" ref="K529:N529" si="2012">if($F529="","",K$203/day(eomonth($E529,0)))</f>
        <v>0</v>
      </c>
      <c r="L529" s="707">
        <f t="shared" si="2012"/>
        <v>0</v>
      </c>
      <c r="M529" s="707">
        <f t="shared" si="2012"/>
        <v>0</v>
      </c>
      <c r="N529" s="707">
        <f t="shared" si="2012"/>
        <v>0</v>
      </c>
      <c r="O529" s="715">
        <f t="shared" si="623"/>
        <v>110</v>
      </c>
      <c r="P529" s="710">
        <f t="shared" si="624"/>
        <v>55</v>
      </c>
      <c r="Q529" s="710">
        <f t="shared" si="625"/>
        <v>55</v>
      </c>
      <c r="R529" s="710">
        <f t="shared" ref="R529:U529" si="2013">if(D529="","", if(R$275&gt;$E529,"",if(R$276&lt;$E529,"", if($D529=0,0, if($D529&lt;=$N$277,R$277,if($D529&lt;=$N$278,R$278,R$279))*if($O$267=$R$267,$S$267, $G529)))))</f>
        <v>55</v>
      </c>
      <c r="S529" s="711" t="str">
        <f t="shared" si="2013"/>
        <v/>
      </c>
      <c r="T529" s="710">
        <f t="shared" si="2013"/>
        <v>55</v>
      </c>
      <c r="U529" s="711" t="str">
        <f t="shared" si="2013"/>
        <v/>
      </c>
      <c r="W529" s="710">
        <f t="shared" si="627"/>
        <v>68</v>
      </c>
      <c r="X529" s="710">
        <f t="shared" ref="X529:AC529" si="2014">if(D529="","", if(P$275&gt;$E529,"",if(P$276&lt;$E529,"", if($D529=0,0, if($D529&lt;=$N$277,P$277,if($D529&lt;=$N$278,P$278,P$279))*if($O$267=$R$267,$V$267, $H529)))))</f>
        <v>34</v>
      </c>
      <c r="Y529" s="680" t="str">
        <f t="shared" si="2014"/>
        <v/>
      </c>
      <c r="Z529" s="710">
        <f t="shared" si="2014"/>
        <v>34</v>
      </c>
      <c r="AA529" s="680" t="str">
        <f t="shared" si="2014"/>
        <v/>
      </c>
      <c r="AB529" s="680" t="str">
        <f t="shared" si="2014"/>
        <v/>
      </c>
      <c r="AC529" s="680" t="str">
        <f t="shared" si="2014"/>
        <v/>
      </c>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49"/>
      <c r="BP529" s="446" t="s">
        <v>2</v>
      </c>
      <c r="BQ529" s="451"/>
      <c r="BR529" s="4"/>
      <c r="BS529" s="472" t="str">
        <f t="shared" ref="BS529:BT529" si="2015">I604</f>
        <v/>
      </c>
      <c r="BT529" s="454" t="str">
        <f t="shared" si="2015"/>
        <v/>
      </c>
      <c r="BU529" s="555">
        <f t="shared" ref="BU529:CI529" si="2016">O604</f>
        <v>110</v>
      </c>
      <c r="BV529" s="555">
        <f t="shared" si="2016"/>
        <v>55</v>
      </c>
      <c r="BW529" s="555">
        <f t="shared" si="2016"/>
        <v>55</v>
      </c>
      <c r="BX529" s="555">
        <f t="shared" si="2016"/>
        <v>55</v>
      </c>
      <c r="BY529" s="454" t="str">
        <f t="shared" si="2016"/>
        <v/>
      </c>
      <c r="BZ529" s="555">
        <f t="shared" si="2016"/>
        <v>55</v>
      </c>
      <c r="CA529" s="454" t="str">
        <f t="shared" si="2016"/>
        <v/>
      </c>
      <c r="CB529" s="454" t="str">
        <f t="shared" si="2016"/>
        <v/>
      </c>
      <c r="CC529" s="555">
        <f t="shared" si="2016"/>
        <v>68</v>
      </c>
      <c r="CD529" s="555">
        <f t="shared" si="2016"/>
        <v>34</v>
      </c>
      <c r="CE529" s="454" t="str">
        <f t="shared" si="2016"/>
        <v/>
      </c>
      <c r="CF529" s="555">
        <f t="shared" si="2016"/>
        <v>34</v>
      </c>
      <c r="CG529" s="454" t="str">
        <f t="shared" si="2016"/>
        <v/>
      </c>
      <c r="CH529" s="454" t="str">
        <f t="shared" si="2016"/>
        <v/>
      </c>
      <c r="CI529" s="454" t="str">
        <f t="shared" si="2016"/>
        <v/>
      </c>
      <c r="CJ529" s="2">
        <f t="shared" ref="CJ529:CK529" si="2017">D604</f>
        <v>1</v>
      </c>
      <c r="CK529" s="529" t="str">
        <f t="shared" si="2017"/>
        <v/>
      </c>
      <c r="CL529" s="556" t="str">
        <f t="shared" si="209"/>
        <v/>
      </c>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row>
    <row r="530" outlineLevel="2">
      <c r="A530" s="452"/>
      <c r="D530" s="701">
        <f t="shared" si="510"/>
        <v>1</v>
      </c>
      <c r="E530" s="712" t="str">
        <f t="shared" si="501"/>
        <v/>
      </c>
      <c r="F530" s="703" t="str">
        <f t="shared" si="486"/>
        <v>189912</v>
      </c>
      <c r="G530" s="704" t="str">
        <f t="shared" si="487"/>
        <v/>
      </c>
      <c r="H530" s="690" t="str">
        <f t="shared" si="488"/>
        <v/>
      </c>
      <c r="I530" s="713" t="str">
        <f t="shared" si="489"/>
        <v/>
      </c>
      <c r="J530" s="714" t="str">
        <f t="shared" si="490"/>
        <v/>
      </c>
      <c r="K530" s="707">
        <f t="shared" ref="K530:N530" si="2018">if($F530="","",K$203/day(eomonth($E530,0)))</f>
        <v>0</v>
      </c>
      <c r="L530" s="707">
        <f t="shared" si="2018"/>
        <v>0</v>
      </c>
      <c r="M530" s="707">
        <f t="shared" si="2018"/>
        <v>0</v>
      </c>
      <c r="N530" s="707">
        <f t="shared" si="2018"/>
        <v>0</v>
      </c>
      <c r="O530" s="715">
        <f t="shared" si="623"/>
        <v>110</v>
      </c>
      <c r="P530" s="710">
        <f t="shared" si="624"/>
        <v>55</v>
      </c>
      <c r="Q530" s="710">
        <f t="shared" si="625"/>
        <v>55</v>
      </c>
      <c r="R530" s="710">
        <f t="shared" ref="R530:U530" si="2019">if(D530="","", if(R$275&gt;$E530,"",if(R$276&lt;$E530,"", if($D530=0,0, if($D530&lt;=$N$277,R$277,if($D530&lt;=$N$278,R$278,R$279))*if($O$267=$R$267,$S$267, $G530)))))</f>
        <v>55</v>
      </c>
      <c r="S530" s="711" t="str">
        <f t="shared" si="2019"/>
        <v/>
      </c>
      <c r="T530" s="710">
        <f t="shared" si="2019"/>
        <v>55</v>
      </c>
      <c r="U530" s="711" t="str">
        <f t="shared" si="2019"/>
        <v/>
      </c>
      <c r="W530" s="710">
        <f t="shared" si="627"/>
        <v>68</v>
      </c>
      <c r="X530" s="710">
        <f t="shared" ref="X530:AC530" si="2020">if(D530="","", if(P$275&gt;$E530,"",if(P$276&lt;$E530,"", if($D530=0,0, if($D530&lt;=$N$277,P$277,if($D530&lt;=$N$278,P$278,P$279))*if($O$267=$R$267,$V$267, $H530)))))</f>
        <v>34</v>
      </c>
      <c r="Y530" s="680" t="str">
        <f t="shared" si="2020"/>
        <v/>
      </c>
      <c r="Z530" s="710">
        <f t="shared" si="2020"/>
        <v>34</v>
      </c>
      <c r="AA530" s="680" t="str">
        <f t="shared" si="2020"/>
        <v/>
      </c>
      <c r="AB530" s="680" t="str">
        <f t="shared" si="2020"/>
        <v/>
      </c>
      <c r="AC530" s="680" t="str">
        <f t="shared" si="2020"/>
        <v/>
      </c>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49"/>
      <c r="BP530" s="446" t="s">
        <v>2</v>
      </c>
      <c r="BQ530" s="451"/>
      <c r="BR530" s="4"/>
      <c r="BS530" s="472" t="str">
        <f t="shared" ref="BS530:BT530" si="2021">I605</f>
        <v/>
      </c>
      <c r="BT530" s="454" t="str">
        <f t="shared" si="2021"/>
        <v/>
      </c>
      <c r="BU530" s="555">
        <f t="shared" ref="BU530:CI530" si="2022">O605</f>
        <v>110</v>
      </c>
      <c r="BV530" s="555">
        <f t="shared" si="2022"/>
        <v>55</v>
      </c>
      <c r="BW530" s="555">
        <f t="shared" si="2022"/>
        <v>55</v>
      </c>
      <c r="BX530" s="555">
        <f t="shared" si="2022"/>
        <v>55</v>
      </c>
      <c r="BY530" s="454" t="str">
        <f t="shared" si="2022"/>
        <v/>
      </c>
      <c r="BZ530" s="555">
        <f t="shared" si="2022"/>
        <v>55</v>
      </c>
      <c r="CA530" s="454" t="str">
        <f t="shared" si="2022"/>
        <v/>
      </c>
      <c r="CB530" s="454" t="str">
        <f t="shared" si="2022"/>
        <v/>
      </c>
      <c r="CC530" s="555">
        <f t="shared" si="2022"/>
        <v>68</v>
      </c>
      <c r="CD530" s="555">
        <f t="shared" si="2022"/>
        <v>34</v>
      </c>
      <c r="CE530" s="454" t="str">
        <f t="shared" si="2022"/>
        <v/>
      </c>
      <c r="CF530" s="555">
        <f t="shared" si="2022"/>
        <v>34</v>
      </c>
      <c r="CG530" s="454" t="str">
        <f t="shared" si="2022"/>
        <v/>
      </c>
      <c r="CH530" s="454" t="str">
        <f t="shared" si="2022"/>
        <v/>
      </c>
      <c r="CI530" s="454" t="str">
        <f t="shared" si="2022"/>
        <v/>
      </c>
      <c r="CJ530" s="2">
        <f t="shared" ref="CJ530:CK530" si="2023">D605</f>
        <v>1</v>
      </c>
      <c r="CK530" s="529" t="str">
        <f t="shared" si="2023"/>
        <v/>
      </c>
      <c r="CL530" s="556" t="str">
        <f t="shared" si="209"/>
        <v/>
      </c>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row>
    <row r="531" outlineLevel="2">
      <c r="A531" s="452"/>
      <c r="D531" s="701">
        <f t="shared" si="510"/>
        <v>1</v>
      </c>
      <c r="E531" s="712" t="str">
        <f t="shared" si="501"/>
        <v/>
      </c>
      <c r="F531" s="703" t="str">
        <f t="shared" si="486"/>
        <v>189912</v>
      </c>
      <c r="G531" s="704" t="str">
        <f t="shared" si="487"/>
        <v/>
      </c>
      <c r="H531" s="690" t="str">
        <f t="shared" si="488"/>
        <v/>
      </c>
      <c r="I531" s="713" t="str">
        <f t="shared" si="489"/>
        <v/>
      </c>
      <c r="J531" s="714" t="str">
        <f t="shared" si="490"/>
        <v/>
      </c>
      <c r="K531" s="707">
        <f t="shared" ref="K531:N531" si="2024">if($F531="","",K$203/day(eomonth($E531,0)))</f>
        <v>0</v>
      </c>
      <c r="L531" s="707">
        <f t="shared" si="2024"/>
        <v>0</v>
      </c>
      <c r="M531" s="707">
        <f t="shared" si="2024"/>
        <v>0</v>
      </c>
      <c r="N531" s="707">
        <f t="shared" si="2024"/>
        <v>0</v>
      </c>
      <c r="O531" s="715">
        <f t="shared" si="623"/>
        <v>110</v>
      </c>
      <c r="P531" s="710">
        <f t="shared" si="624"/>
        <v>55</v>
      </c>
      <c r="Q531" s="710">
        <f t="shared" si="625"/>
        <v>55</v>
      </c>
      <c r="R531" s="710">
        <f t="shared" ref="R531:U531" si="2025">if(D531="","", if(R$275&gt;$E531,"",if(R$276&lt;$E531,"", if($D531=0,0, if($D531&lt;=$N$277,R$277,if($D531&lt;=$N$278,R$278,R$279))*if($O$267=$R$267,$S$267, $G531)))))</f>
        <v>55</v>
      </c>
      <c r="S531" s="711" t="str">
        <f t="shared" si="2025"/>
        <v/>
      </c>
      <c r="T531" s="710">
        <f t="shared" si="2025"/>
        <v>55</v>
      </c>
      <c r="U531" s="711" t="str">
        <f t="shared" si="2025"/>
        <v/>
      </c>
      <c r="W531" s="710">
        <f t="shared" si="627"/>
        <v>68</v>
      </c>
      <c r="X531" s="710">
        <f t="shared" ref="X531:AC531" si="2026">if(D531="","", if(P$275&gt;$E531,"",if(P$276&lt;$E531,"", if($D531=0,0, if($D531&lt;=$N$277,P$277,if($D531&lt;=$N$278,P$278,P$279))*if($O$267=$R$267,$V$267, $H531)))))</f>
        <v>34</v>
      </c>
      <c r="Y531" s="680" t="str">
        <f t="shared" si="2026"/>
        <v/>
      </c>
      <c r="Z531" s="710">
        <f t="shared" si="2026"/>
        <v>34</v>
      </c>
      <c r="AA531" s="680" t="str">
        <f t="shared" si="2026"/>
        <v/>
      </c>
      <c r="AB531" s="680" t="str">
        <f t="shared" si="2026"/>
        <v/>
      </c>
      <c r="AC531" s="680" t="str">
        <f t="shared" si="2026"/>
        <v/>
      </c>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49"/>
      <c r="BP531" s="446" t="s">
        <v>2</v>
      </c>
      <c r="BQ531" s="451"/>
      <c r="BR531" s="4"/>
      <c r="BS531" s="472" t="str">
        <f t="shared" ref="BS531:BT531" si="2027">I606</f>
        <v/>
      </c>
      <c r="BT531" s="454" t="str">
        <f t="shared" si="2027"/>
        <v/>
      </c>
      <c r="BU531" s="555">
        <f t="shared" ref="BU531:CI531" si="2028">O606</f>
        <v>110</v>
      </c>
      <c r="BV531" s="555">
        <f t="shared" si="2028"/>
        <v>55</v>
      </c>
      <c r="BW531" s="555">
        <f t="shared" si="2028"/>
        <v>55</v>
      </c>
      <c r="BX531" s="555">
        <f t="shared" si="2028"/>
        <v>55</v>
      </c>
      <c r="BY531" s="454" t="str">
        <f t="shared" si="2028"/>
        <v/>
      </c>
      <c r="BZ531" s="555">
        <f t="shared" si="2028"/>
        <v>55</v>
      </c>
      <c r="CA531" s="454" t="str">
        <f t="shared" si="2028"/>
        <v/>
      </c>
      <c r="CB531" s="454" t="str">
        <f t="shared" si="2028"/>
        <v/>
      </c>
      <c r="CC531" s="555">
        <f t="shared" si="2028"/>
        <v>68</v>
      </c>
      <c r="CD531" s="555">
        <f t="shared" si="2028"/>
        <v>34</v>
      </c>
      <c r="CE531" s="454" t="str">
        <f t="shared" si="2028"/>
        <v/>
      </c>
      <c r="CF531" s="555">
        <f t="shared" si="2028"/>
        <v>34</v>
      </c>
      <c r="CG531" s="454" t="str">
        <f t="shared" si="2028"/>
        <v/>
      </c>
      <c r="CH531" s="454" t="str">
        <f t="shared" si="2028"/>
        <v/>
      </c>
      <c r="CI531" s="454" t="str">
        <f t="shared" si="2028"/>
        <v/>
      </c>
      <c r="CJ531" s="2">
        <f t="shared" ref="CJ531:CK531" si="2029">D606</f>
        <v>1</v>
      </c>
      <c r="CK531" s="529" t="str">
        <f t="shared" si="2029"/>
        <v/>
      </c>
      <c r="CL531" s="556" t="str">
        <f t="shared" si="209"/>
        <v/>
      </c>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row>
    <row r="532" outlineLevel="2">
      <c r="A532" s="452"/>
      <c r="D532" s="701">
        <f t="shared" si="510"/>
        <v>1</v>
      </c>
      <c r="E532" s="712" t="str">
        <f t="shared" si="501"/>
        <v/>
      </c>
      <c r="F532" s="703" t="str">
        <f t="shared" si="486"/>
        <v>189912</v>
      </c>
      <c r="G532" s="704" t="str">
        <f t="shared" si="487"/>
        <v/>
      </c>
      <c r="H532" s="690" t="str">
        <f t="shared" si="488"/>
        <v/>
      </c>
      <c r="I532" s="713" t="str">
        <f t="shared" si="489"/>
        <v/>
      </c>
      <c r="J532" s="714" t="str">
        <f t="shared" si="490"/>
        <v/>
      </c>
      <c r="K532" s="707">
        <f t="shared" ref="K532:N532" si="2030">if($F532="","",K$203/day(eomonth($E532,0)))</f>
        <v>0</v>
      </c>
      <c r="L532" s="707">
        <f t="shared" si="2030"/>
        <v>0</v>
      </c>
      <c r="M532" s="707">
        <f t="shared" si="2030"/>
        <v>0</v>
      </c>
      <c r="N532" s="707">
        <f t="shared" si="2030"/>
        <v>0</v>
      </c>
      <c r="O532" s="715">
        <f t="shared" si="623"/>
        <v>110</v>
      </c>
      <c r="P532" s="710">
        <f t="shared" si="624"/>
        <v>55</v>
      </c>
      <c r="Q532" s="710">
        <f t="shared" si="625"/>
        <v>55</v>
      </c>
      <c r="R532" s="710">
        <f t="shared" ref="R532:U532" si="2031">if(D532="","", if(R$275&gt;$E532,"",if(R$276&lt;$E532,"", if($D532=0,0, if($D532&lt;=$N$277,R$277,if($D532&lt;=$N$278,R$278,R$279))*if($O$267=$R$267,$S$267, $G532)))))</f>
        <v>55</v>
      </c>
      <c r="S532" s="711" t="str">
        <f t="shared" si="2031"/>
        <v/>
      </c>
      <c r="T532" s="710">
        <f t="shared" si="2031"/>
        <v>55</v>
      </c>
      <c r="U532" s="711" t="str">
        <f t="shared" si="2031"/>
        <v/>
      </c>
      <c r="W532" s="710">
        <f t="shared" si="627"/>
        <v>68</v>
      </c>
      <c r="X532" s="710">
        <f t="shared" ref="X532:AC532" si="2032">if(D532="","", if(P$275&gt;$E532,"",if(P$276&lt;$E532,"", if($D532=0,0, if($D532&lt;=$N$277,P$277,if($D532&lt;=$N$278,P$278,P$279))*if($O$267=$R$267,$V$267, $H532)))))</f>
        <v>34</v>
      </c>
      <c r="Y532" s="680" t="str">
        <f t="shared" si="2032"/>
        <v/>
      </c>
      <c r="Z532" s="710">
        <f t="shared" si="2032"/>
        <v>34</v>
      </c>
      <c r="AA532" s="680" t="str">
        <f t="shared" si="2032"/>
        <v/>
      </c>
      <c r="AB532" s="680" t="str">
        <f t="shared" si="2032"/>
        <v/>
      </c>
      <c r="AC532" s="680" t="str">
        <f t="shared" si="2032"/>
        <v/>
      </c>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49"/>
      <c r="BP532" s="446" t="s">
        <v>2</v>
      </c>
      <c r="BQ532" s="451"/>
      <c r="BR532" s="4"/>
      <c r="BS532" s="472" t="str">
        <f t="shared" ref="BS532:BT532" si="2033">I607</f>
        <v/>
      </c>
      <c r="BT532" s="454" t="str">
        <f t="shared" si="2033"/>
        <v/>
      </c>
      <c r="BU532" s="555">
        <f t="shared" ref="BU532:CI532" si="2034">O607</f>
        <v>110</v>
      </c>
      <c r="BV532" s="555">
        <f t="shared" si="2034"/>
        <v>55</v>
      </c>
      <c r="BW532" s="555">
        <f t="shared" si="2034"/>
        <v>55</v>
      </c>
      <c r="BX532" s="555">
        <f t="shared" si="2034"/>
        <v>55</v>
      </c>
      <c r="BY532" s="454" t="str">
        <f t="shared" si="2034"/>
        <v/>
      </c>
      <c r="BZ532" s="555">
        <f t="shared" si="2034"/>
        <v>55</v>
      </c>
      <c r="CA532" s="454" t="str">
        <f t="shared" si="2034"/>
        <v/>
      </c>
      <c r="CB532" s="454" t="str">
        <f t="shared" si="2034"/>
        <v/>
      </c>
      <c r="CC532" s="555">
        <f t="shared" si="2034"/>
        <v>68</v>
      </c>
      <c r="CD532" s="555">
        <f t="shared" si="2034"/>
        <v>34</v>
      </c>
      <c r="CE532" s="454" t="str">
        <f t="shared" si="2034"/>
        <v/>
      </c>
      <c r="CF532" s="555">
        <f t="shared" si="2034"/>
        <v>34</v>
      </c>
      <c r="CG532" s="454" t="str">
        <f t="shared" si="2034"/>
        <v/>
      </c>
      <c r="CH532" s="454" t="str">
        <f t="shared" si="2034"/>
        <v/>
      </c>
      <c r="CI532" s="454" t="str">
        <f t="shared" si="2034"/>
        <v/>
      </c>
      <c r="CJ532" s="2">
        <f t="shared" ref="CJ532:CK532" si="2035">D607</f>
        <v>1</v>
      </c>
      <c r="CK532" s="529" t="str">
        <f t="shared" si="2035"/>
        <v/>
      </c>
      <c r="CL532" s="556" t="str">
        <f t="shared" si="209"/>
        <v/>
      </c>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row>
    <row r="533" outlineLevel="2">
      <c r="A533" s="452"/>
      <c r="D533" s="701">
        <f t="shared" si="510"/>
        <v>1</v>
      </c>
      <c r="E533" s="712" t="str">
        <f t="shared" si="501"/>
        <v/>
      </c>
      <c r="F533" s="703" t="str">
        <f t="shared" si="486"/>
        <v>189912</v>
      </c>
      <c r="G533" s="704" t="str">
        <f t="shared" si="487"/>
        <v/>
      </c>
      <c r="H533" s="690" t="str">
        <f t="shared" si="488"/>
        <v/>
      </c>
      <c r="I533" s="713" t="str">
        <f t="shared" si="489"/>
        <v/>
      </c>
      <c r="J533" s="714" t="str">
        <f t="shared" si="490"/>
        <v/>
      </c>
      <c r="K533" s="707">
        <f t="shared" ref="K533:N533" si="2036">if($F533="","",K$203/day(eomonth($E533,0)))</f>
        <v>0</v>
      </c>
      <c r="L533" s="707">
        <f t="shared" si="2036"/>
        <v>0</v>
      </c>
      <c r="M533" s="707">
        <f t="shared" si="2036"/>
        <v>0</v>
      </c>
      <c r="N533" s="707">
        <f t="shared" si="2036"/>
        <v>0</v>
      </c>
      <c r="O533" s="715">
        <f t="shared" si="623"/>
        <v>110</v>
      </c>
      <c r="P533" s="710">
        <f t="shared" si="624"/>
        <v>55</v>
      </c>
      <c r="Q533" s="710">
        <f t="shared" si="625"/>
        <v>55</v>
      </c>
      <c r="R533" s="710">
        <f t="shared" ref="R533:U533" si="2037">if(D533="","", if(R$275&gt;$E533,"",if(R$276&lt;$E533,"", if($D533=0,0, if($D533&lt;=$N$277,R$277,if($D533&lt;=$N$278,R$278,R$279))*if($O$267=$R$267,$S$267, $G533)))))</f>
        <v>55</v>
      </c>
      <c r="S533" s="711" t="str">
        <f t="shared" si="2037"/>
        <v/>
      </c>
      <c r="T533" s="710">
        <f t="shared" si="2037"/>
        <v>55</v>
      </c>
      <c r="U533" s="711" t="str">
        <f t="shared" si="2037"/>
        <v/>
      </c>
      <c r="W533" s="710">
        <f t="shared" si="627"/>
        <v>68</v>
      </c>
      <c r="X533" s="710">
        <f t="shared" ref="X533:AC533" si="2038">if(D533="","", if(P$275&gt;$E533,"",if(P$276&lt;$E533,"", if($D533=0,0, if($D533&lt;=$N$277,P$277,if($D533&lt;=$N$278,P$278,P$279))*if($O$267=$R$267,$V$267, $H533)))))</f>
        <v>34</v>
      </c>
      <c r="Y533" s="680" t="str">
        <f t="shared" si="2038"/>
        <v/>
      </c>
      <c r="Z533" s="710">
        <f t="shared" si="2038"/>
        <v>34</v>
      </c>
      <c r="AA533" s="680" t="str">
        <f t="shared" si="2038"/>
        <v/>
      </c>
      <c r="AB533" s="680" t="str">
        <f t="shared" si="2038"/>
        <v/>
      </c>
      <c r="AC533" s="680" t="str">
        <f t="shared" si="2038"/>
        <v/>
      </c>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49"/>
      <c r="BP533" s="446" t="s">
        <v>2</v>
      </c>
      <c r="BQ533" s="451"/>
      <c r="BR533" s="4"/>
      <c r="BS533" s="472" t="str">
        <f t="shared" ref="BS533:BT533" si="2039">I608</f>
        <v/>
      </c>
      <c r="BT533" s="454" t="str">
        <f t="shared" si="2039"/>
        <v/>
      </c>
      <c r="BU533" s="555">
        <f t="shared" ref="BU533:CI533" si="2040">O608</f>
        <v>110</v>
      </c>
      <c r="BV533" s="555">
        <f t="shared" si="2040"/>
        <v>55</v>
      </c>
      <c r="BW533" s="555">
        <f t="shared" si="2040"/>
        <v>55</v>
      </c>
      <c r="BX533" s="555">
        <f t="shared" si="2040"/>
        <v>55</v>
      </c>
      <c r="BY533" s="454" t="str">
        <f t="shared" si="2040"/>
        <v/>
      </c>
      <c r="BZ533" s="555">
        <f t="shared" si="2040"/>
        <v>55</v>
      </c>
      <c r="CA533" s="454" t="str">
        <f t="shared" si="2040"/>
        <v/>
      </c>
      <c r="CB533" s="454" t="str">
        <f t="shared" si="2040"/>
        <v/>
      </c>
      <c r="CC533" s="555">
        <f t="shared" si="2040"/>
        <v>68</v>
      </c>
      <c r="CD533" s="555">
        <f t="shared" si="2040"/>
        <v>34</v>
      </c>
      <c r="CE533" s="454" t="str">
        <f t="shared" si="2040"/>
        <v/>
      </c>
      <c r="CF533" s="555">
        <f t="shared" si="2040"/>
        <v>34</v>
      </c>
      <c r="CG533" s="454" t="str">
        <f t="shared" si="2040"/>
        <v/>
      </c>
      <c r="CH533" s="454" t="str">
        <f t="shared" si="2040"/>
        <v/>
      </c>
      <c r="CI533" s="454" t="str">
        <f t="shared" si="2040"/>
        <v/>
      </c>
      <c r="CJ533" s="2">
        <f t="shared" ref="CJ533:CK533" si="2041">D608</f>
        <v>1</v>
      </c>
      <c r="CK533" s="529" t="str">
        <f t="shared" si="2041"/>
        <v/>
      </c>
      <c r="CL533" s="556" t="str">
        <f t="shared" si="209"/>
        <v/>
      </c>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row>
    <row r="534" outlineLevel="2">
      <c r="A534" s="452"/>
      <c r="D534" s="701">
        <f t="shared" si="510"/>
        <v>1</v>
      </c>
      <c r="E534" s="712" t="str">
        <f t="shared" si="501"/>
        <v/>
      </c>
      <c r="F534" s="703" t="str">
        <f t="shared" si="486"/>
        <v>189912</v>
      </c>
      <c r="G534" s="704" t="str">
        <f t="shared" si="487"/>
        <v/>
      </c>
      <c r="H534" s="690" t="str">
        <f t="shared" si="488"/>
        <v/>
      </c>
      <c r="I534" s="713" t="str">
        <f t="shared" si="489"/>
        <v/>
      </c>
      <c r="J534" s="714" t="str">
        <f t="shared" si="490"/>
        <v/>
      </c>
      <c r="K534" s="707">
        <f t="shared" ref="K534:N534" si="2042">if($F534="","",K$203/day(eomonth($E534,0)))</f>
        <v>0</v>
      </c>
      <c r="L534" s="707">
        <f t="shared" si="2042"/>
        <v>0</v>
      </c>
      <c r="M534" s="707">
        <f t="shared" si="2042"/>
        <v>0</v>
      </c>
      <c r="N534" s="707">
        <f t="shared" si="2042"/>
        <v>0</v>
      </c>
      <c r="O534" s="715">
        <f t="shared" si="623"/>
        <v>110</v>
      </c>
      <c r="P534" s="710">
        <f t="shared" si="624"/>
        <v>55</v>
      </c>
      <c r="Q534" s="710">
        <f t="shared" si="625"/>
        <v>55</v>
      </c>
      <c r="R534" s="710">
        <f t="shared" ref="R534:U534" si="2043">if(D534="","", if(R$275&gt;$E534,"",if(R$276&lt;$E534,"", if($D534=0,0, if($D534&lt;=$N$277,R$277,if($D534&lt;=$N$278,R$278,R$279))*if($O$267=$R$267,$S$267, $G534)))))</f>
        <v>55</v>
      </c>
      <c r="S534" s="711" t="str">
        <f t="shared" si="2043"/>
        <v/>
      </c>
      <c r="T534" s="710">
        <f t="shared" si="2043"/>
        <v>55</v>
      </c>
      <c r="U534" s="711" t="str">
        <f t="shared" si="2043"/>
        <v/>
      </c>
      <c r="W534" s="710">
        <f t="shared" si="627"/>
        <v>68</v>
      </c>
      <c r="X534" s="710">
        <f t="shared" ref="X534:AC534" si="2044">if(D534="","", if(P$275&gt;$E534,"",if(P$276&lt;$E534,"", if($D534=0,0, if($D534&lt;=$N$277,P$277,if($D534&lt;=$N$278,P$278,P$279))*if($O$267=$R$267,$V$267, $H534)))))</f>
        <v>34</v>
      </c>
      <c r="Y534" s="680" t="str">
        <f t="shared" si="2044"/>
        <v/>
      </c>
      <c r="Z534" s="710">
        <f t="shared" si="2044"/>
        <v>34</v>
      </c>
      <c r="AA534" s="680" t="str">
        <f t="shared" si="2044"/>
        <v/>
      </c>
      <c r="AB534" s="680" t="str">
        <f t="shared" si="2044"/>
        <v/>
      </c>
      <c r="AC534" s="680" t="str">
        <f t="shared" si="2044"/>
        <v/>
      </c>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49"/>
      <c r="BP534" s="446" t="s">
        <v>2</v>
      </c>
      <c r="BQ534" s="451"/>
      <c r="BR534" s="4"/>
      <c r="BS534" s="472" t="str">
        <f t="shared" ref="BS534:BT534" si="2045">I609</f>
        <v/>
      </c>
      <c r="BT534" s="454" t="str">
        <f t="shared" si="2045"/>
        <v/>
      </c>
      <c r="BU534" s="555">
        <f t="shared" ref="BU534:CI534" si="2046">O609</f>
        <v>110</v>
      </c>
      <c r="BV534" s="555">
        <f t="shared" si="2046"/>
        <v>55</v>
      </c>
      <c r="BW534" s="555">
        <f t="shared" si="2046"/>
        <v>55</v>
      </c>
      <c r="BX534" s="555">
        <f t="shared" si="2046"/>
        <v>55</v>
      </c>
      <c r="BY534" s="454" t="str">
        <f t="shared" si="2046"/>
        <v/>
      </c>
      <c r="BZ534" s="555">
        <f t="shared" si="2046"/>
        <v>55</v>
      </c>
      <c r="CA534" s="454" t="str">
        <f t="shared" si="2046"/>
        <v/>
      </c>
      <c r="CB534" s="454" t="str">
        <f t="shared" si="2046"/>
        <v/>
      </c>
      <c r="CC534" s="555">
        <f t="shared" si="2046"/>
        <v>68</v>
      </c>
      <c r="CD534" s="555">
        <f t="shared" si="2046"/>
        <v>34</v>
      </c>
      <c r="CE534" s="454" t="str">
        <f t="shared" si="2046"/>
        <v/>
      </c>
      <c r="CF534" s="555">
        <f t="shared" si="2046"/>
        <v>34</v>
      </c>
      <c r="CG534" s="454" t="str">
        <f t="shared" si="2046"/>
        <v/>
      </c>
      <c r="CH534" s="454" t="str">
        <f t="shared" si="2046"/>
        <v/>
      </c>
      <c r="CI534" s="454" t="str">
        <f t="shared" si="2046"/>
        <v/>
      </c>
      <c r="CJ534" s="2">
        <f t="shared" ref="CJ534:CK534" si="2047">D609</f>
        <v>1</v>
      </c>
      <c r="CK534" s="529" t="str">
        <f t="shared" si="2047"/>
        <v/>
      </c>
      <c r="CL534" s="556" t="str">
        <f t="shared" si="209"/>
        <v/>
      </c>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row>
    <row r="535" outlineLevel="2">
      <c r="A535" s="452"/>
      <c r="D535" s="701">
        <f t="shared" si="510"/>
        <v>1</v>
      </c>
      <c r="E535" s="712" t="str">
        <f t="shared" si="501"/>
        <v/>
      </c>
      <c r="F535" s="703" t="str">
        <f t="shared" si="486"/>
        <v>189912</v>
      </c>
      <c r="G535" s="704" t="str">
        <f t="shared" si="487"/>
        <v/>
      </c>
      <c r="H535" s="690" t="str">
        <f t="shared" si="488"/>
        <v/>
      </c>
      <c r="I535" s="713" t="str">
        <f t="shared" si="489"/>
        <v/>
      </c>
      <c r="J535" s="714" t="str">
        <f t="shared" si="490"/>
        <v/>
      </c>
      <c r="K535" s="707">
        <f t="shared" ref="K535:N535" si="2048">if($F535="","",K$203/day(eomonth($E535,0)))</f>
        <v>0</v>
      </c>
      <c r="L535" s="707">
        <f t="shared" si="2048"/>
        <v>0</v>
      </c>
      <c r="M535" s="707">
        <f t="shared" si="2048"/>
        <v>0</v>
      </c>
      <c r="N535" s="707">
        <f t="shared" si="2048"/>
        <v>0</v>
      </c>
      <c r="O535" s="715">
        <f t="shared" si="623"/>
        <v>110</v>
      </c>
      <c r="P535" s="710">
        <f t="shared" si="624"/>
        <v>55</v>
      </c>
      <c r="Q535" s="710">
        <f t="shared" si="625"/>
        <v>55</v>
      </c>
      <c r="R535" s="710">
        <f t="shared" ref="R535:U535" si="2049">if(D535="","", if(R$275&gt;$E535,"",if(R$276&lt;$E535,"", if($D535=0,0, if($D535&lt;=$N$277,R$277,if($D535&lt;=$N$278,R$278,R$279))*if($O$267=$R$267,$S$267, $G535)))))</f>
        <v>55</v>
      </c>
      <c r="S535" s="711" t="str">
        <f t="shared" si="2049"/>
        <v/>
      </c>
      <c r="T535" s="710">
        <f t="shared" si="2049"/>
        <v>55</v>
      </c>
      <c r="U535" s="711" t="str">
        <f t="shared" si="2049"/>
        <v/>
      </c>
      <c r="W535" s="710">
        <f t="shared" si="627"/>
        <v>68</v>
      </c>
      <c r="X535" s="710">
        <f t="shared" ref="X535:AC535" si="2050">if(D535="","", if(P$275&gt;$E535,"",if(P$276&lt;$E535,"", if($D535=0,0, if($D535&lt;=$N$277,P$277,if($D535&lt;=$N$278,P$278,P$279))*if($O$267=$R$267,$V$267, $H535)))))</f>
        <v>34</v>
      </c>
      <c r="Y535" s="680" t="str">
        <f t="shared" si="2050"/>
        <v/>
      </c>
      <c r="Z535" s="710">
        <f t="shared" si="2050"/>
        <v>34</v>
      </c>
      <c r="AA535" s="680" t="str">
        <f t="shared" si="2050"/>
        <v/>
      </c>
      <c r="AB535" s="680" t="str">
        <f t="shared" si="2050"/>
        <v/>
      </c>
      <c r="AC535" s="680" t="str">
        <f t="shared" si="2050"/>
        <v/>
      </c>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49"/>
      <c r="BP535" s="446" t="s">
        <v>2</v>
      </c>
      <c r="BQ535" s="451"/>
      <c r="BR535" s="4"/>
      <c r="BS535" s="472" t="str">
        <f t="shared" ref="BS535:BT535" si="2051">I610</f>
        <v/>
      </c>
      <c r="BT535" s="454" t="str">
        <f t="shared" si="2051"/>
        <v/>
      </c>
      <c r="BU535" s="555">
        <f t="shared" ref="BU535:CI535" si="2052">O610</f>
        <v>110</v>
      </c>
      <c r="BV535" s="555">
        <f t="shared" si="2052"/>
        <v>55</v>
      </c>
      <c r="BW535" s="555">
        <f t="shared" si="2052"/>
        <v>55</v>
      </c>
      <c r="BX535" s="555">
        <f t="shared" si="2052"/>
        <v>55</v>
      </c>
      <c r="BY535" s="454" t="str">
        <f t="shared" si="2052"/>
        <v/>
      </c>
      <c r="BZ535" s="555">
        <f t="shared" si="2052"/>
        <v>55</v>
      </c>
      <c r="CA535" s="454" t="str">
        <f t="shared" si="2052"/>
        <v/>
      </c>
      <c r="CB535" s="454" t="str">
        <f t="shared" si="2052"/>
        <v/>
      </c>
      <c r="CC535" s="555">
        <f t="shared" si="2052"/>
        <v>68</v>
      </c>
      <c r="CD535" s="555">
        <f t="shared" si="2052"/>
        <v>34</v>
      </c>
      <c r="CE535" s="454" t="str">
        <f t="shared" si="2052"/>
        <v/>
      </c>
      <c r="CF535" s="555">
        <f t="shared" si="2052"/>
        <v>34</v>
      </c>
      <c r="CG535" s="454" t="str">
        <f t="shared" si="2052"/>
        <v/>
      </c>
      <c r="CH535" s="454" t="str">
        <f t="shared" si="2052"/>
        <v/>
      </c>
      <c r="CI535" s="454" t="str">
        <f t="shared" si="2052"/>
        <v/>
      </c>
      <c r="CJ535" s="2">
        <f t="shared" ref="CJ535:CK535" si="2053">D610</f>
        <v>1</v>
      </c>
      <c r="CK535" s="529" t="str">
        <f t="shared" si="2053"/>
        <v/>
      </c>
      <c r="CL535" s="556" t="str">
        <f t="shared" si="209"/>
        <v/>
      </c>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row>
    <row r="536" outlineLevel="2">
      <c r="A536" s="452"/>
      <c r="D536" s="701">
        <f t="shared" si="510"/>
        <v>1</v>
      </c>
      <c r="E536" s="712" t="str">
        <f t="shared" si="501"/>
        <v/>
      </c>
      <c r="F536" s="703" t="str">
        <f t="shared" si="486"/>
        <v>189912</v>
      </c>
      <c r="G536" s="704" t="str">
        <f t="shared" si="487"/>
        <v/>
      </c>
      <c r="H536" s="690" t="str">
        <f t="shared" si="488"/>
        <v/>
      </c>
      <c r="I536" s="713" t="str">
        <f t="shared" si="489"/>
        <v/>
      </c>
      <c r="J536" s="714" t="str">
        <f t="shared" si="490"/>
        <v/>
      </c>
      <c r="K536" s="707">
        <f t="shared" ref="K536:N536" si="2054">if($F536="","",K$203/day(eomonth($E536,0)))</f>
        <v>0</v>
      </c>
      <c r="L536" s="707">
        <f t="shared" si="2054"/>
        <v>0</v>
      </c>
      <c r="M536" s="707">
        <f t="shared" si="2054"/>
        <v>0</v>
      </c>
      <c r="N536" s="707">
        <f t="shared" si="2054"/>
        <v>0</v>
      </c>
      <c r="O536" s="715">
        <f t="shared" si="623"/>
        <v>110</v>
      </c>
      <c r="P536" s="710">
        <f t="shared" si="624"/>
        <v>55</v>
      </c>
      <c r="Q536" s="710">
        <f t="shared" si="625"/>
        <v>55</v>
      </c>
      <c r="R536" s="710">
        <f t="shared" ref="R536:U536" si="2055">if(D536="","", if(R$275&gt;$E536,"",if(R$276&lt;$E536,"", if($D536=0,0, if($D536&lt;=$N$277,R$277,if($D536&lt;=$N$278,R$278,R$279))*if($O$267=$R$267,$S$267, $G536)))))</f>
        <v>55</v>
      </c>
      <c r="S536" s="711" t="str">
        <f t="shared" si="2055"/>
        <v/>
      </c>
      <c r="T536" s="710">
        <f t="shared" si="2055"/>
        <v>55</v>
      </c>
      <c r="U536" s="711" t="str">
        <f t="shared" si="2055"/>
        <v/>
      </c>
      <c r="W536" s="710">
        <f t="shared" si="627"/>
        <v>68</v>
      </c>
      <c r="X536" s="710">
        <f t="shared" ref="X536:AC536" si="2056">if(D536="","", if(P$275&gt;$E536,"",if(P$276&lt;$E536,"", if($D536=0,0, if($D536&lt;=$N$277,P$277,if($D536&lt;=$N$278,P$278,P$279))*if($O$267=$R$267,$V$267, $H536)))))</f>
        <v>34</v>
      </c>
      <c r="Y536" s="680" t="str">
        <f t="shared" si="2056"/>
        <v/>
      </c>
      <c r="Z536" s="710">
        <f t="shared" si="2056"/>
        <v>34</v>
      </c>
      <c r="AA536" s="680" t="str">
        <f t="shared" si="2056"/>
        <v/>
      </c>
      <c r="AB536" s="680" t="str">
        <f t="shared" si="2056"/>
        <v/>
      </c>
      <c r="AC536" s="680" t="str">
        <f t="shared" si="2056"/>
        <v/>
      </c>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49"/>
      <c r="BP536" s="446" t="s">
        <v>2</v>
      </c>
      <c r="BQ536" s="451"/>
      <c r="BR536" s="4"/>
      <c r="BS536" s="472" t="str">
        <f t="shared" ref="BS536:BT536" si="2057">I611</f>
        <v/>
      </c>
      <c r="BT536" s="454" t="str">
        <f t="shared" si="2057"/>
        <v/>
      </c>
      <c r="BU536" s="555">
        <f t="shared" ref="BU536:CI536" si="2058">O611</f>
        <v>110</v>
      </c>
      <c r="BV536" s="555">
        <f t="shared" si="2058"/>
        <v>55</v>
      </c>
      <c r="BW536" s="555">
        <f t="shared" si="2058"/>
        <v>55</v>
      </c>
      <c r="BX536" s="555">
        <f t="shared" si="2058"/>
        <v>55</v>
      </c>
      <c r="BY536" s="454" t="str">
        <f t="shared" si="2058"/>
        <v/>
      </c>
      <c r="BZ536" s="555">
        <f t="shared" si="2058"/>
        <v>55</v>
      </c>
      <c r="CA536" s="454" t="str">
        <f t="shared" si="2058"/>
        <v/>
      </c>
      <c r="CB536" s="454" t="str">
        <f t="shared" si="2058"/>
        <v/>
      </c>
      <c r="CC536" s="555">
        <f t="shared" si="2058"/>
        <v>68</v>
      </c>
      <c r="CD536" s="555">
        <f t="shared" si="2058"/>
        <v>34</v>
      </c>
      <c r="CE536" s="454" t="str">
        <f t="shared" si="2058"/>
        <v/>
      </c>
      <c r="CF536" s="555">
        <f t="shared" si="2058"/>
        <v>34</v>
      </c>
      <c r="CG536" s="454" t="str">
        <f t="shared" si="2058"/>
        <v/>
      </c>
      <c r="CH536" s="454" t="str">
        <f t="shared" si="2058"/>
        <v/>
      </c>
      <c r="CI536" s="454" t="str">
        <f t="shared" si="2058"/>
        <v/>
      </c>
      <c r="CJ536" s="2">
        <f t="shared" ref="CJ536:CK536" si="2059">D611</f>
        <v>1</v>
      </c>
      <c r="CK536" s="529" t="str">
        <f t="shared" si="2059"/>
        <v/>
      </c>
      <c r="CL536" s="556" t="str">
        <f t="shared" si="209"/>
        <v/>
      </c>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row>
    <row r="537" outlineLevel="2">
      <c r="A537" s="452"/>
      <c r="D537" s="701">
        <f t="shared" si="510"/>
        <v>1</v>
      </c>
      <c r="E537" s="712" t="str">
        <f t="shared" si="501"/>
        <v/>
      </c>
      <c r="F537" s="703" t="str">
        <f t="shared" si="486"/>
        <v>189912</v>
      </c>
      <c r="G537" s="704" t="str">
        <f t="shared" si="487"/>
        <v/>
      </c>
      <c r="H537" s="690" t="str">
        <f t="shared" si="488"/>
        <v/>
      </c>
      <c r="I537" s="713" t="str">
        <f t="shared" si="489"/>
        <v/>
      </c>
      <c r="J537" s="714" t="str">
        <f t="shared" si="490"/>
        <v/>
      </c>
      <c r="K537" s="707">
        <f t="shared" ref="K537:N537" si="2060">if($F537="","",K$203/day(eomonth($E537,0)))</f>
        <v>0</v>
      </c>
      <c r="L537" s="707">
        <f t="shared" si="2060"/>
        <v>0</v>
      </c>
      <c r="M537" s="707">
        <f t="shared" si="2060"/>
        <v>0</v>
      </c>
      <c r="N537" s="707">
        <f t="shared" si="2060"/>
        <v>0</v>
      </c>
      <c r="O537" s="715">
        <f t="shared" si="623"/>
        <v>110</v>
      </c>
      <c r="P537" s="710">
        <f t="shared" si="624"/>
        <v>55</v>
      </c>
      <c r="Q537" s="710">
        <f t="shared" si="625"/>
        <v>55</v>
      </c>
      <c r="R537" s="710">
        <f t="shared" ref="R537:U537" si="2061">if(D537="","", if(R$275&gt;$E537,"",if(R$276&lt;$E537,"", if($D537=0,0, if($D537&lt;=$N$277,R$277,if($D537&lt;=$N$278,R$278,R$279))*if($O$267=$R$267,$S$267, $G537)))))</f>
        <v>55</v>
      </c>
      <c r="S537" s="711" t="str">
        <f t="shared" si="2061"/>
        <v/>
      </c>
      <c r="T537" s="710">
        <f t="shared" si="2061"/>
        <v>55</v>
      </c>
      <c r="U537" s="711" t="str">
        <f t="shared" si="2061"/>
        <v/>
      </c>
      <c r="W537" s="710">
        <f t="shared" si="627"/>
        <v>68</v>
      </c>
      <c r="X537" s="710">
        <f t="shared" ref="X537:AC537" si="2062">if(D537="","", if(P$275&gt;$E537,"",if(P$276&lt;$E537,"", if($D537=0,0, if($D537&lt;=$N$277,P$277,if($D537&lt;=$N$278,P$278,P$279))*if($O$267=$R$267,$V$267, $H537)))))</f>
        <v>34</v>
      </c>
      <c r="Y537" s="680" t="str">
        <f t="shared" si="2062"/>
        <v/>
      </c>
      <c r="Z537" s="710">
        <f t="shared" si="2062"/>
        <v>34</v>
      </c>
      <c r="AA537" s="680" t="str">
        <f t="shared" si="2062"/>
        <v/>
      </c>
      <c r="AB537" s="680" t="str">
        <f t="shared" si="2062"/>
        <v/>
      </c>
      <c r="AC537" s="680" t="str">
        <f t="shared" si="2062"/>
        <v/>
      </c>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49"/>
      <c r="BP537" s="446" t="s">
        <v>2</v>
      </c>
      <c r="BQ537" s="451"/>
      <c r="BR537" s="4"/>
      <c r="BS537" s="472" t="str">
        <f t="shared" ref="BS537:BT537" si="2063">I612</f>
        <v/>
      </c>
      <c r="BT537" s="454" t="str">
        <f t="shared" si="2063"/>
        <v/>
      </c>
      <c r="BU537" s="555">
        <f t="shared" ref="BU537:CI537" si="2064">O612</f>
        <v>110</v>
      </c>
      <c r="BV537" s="555">
        <f t="shared" si="2064"/>
        <v>55</v>
      </c>
      <c r="BW537" s="555">
        <f t="shared" si="2064"/>
        <v>55</v>
      </c>
      <c r="BX537" s="555">
        <f t="shared" si="2064"/>
        <v>55</v>
      </c>
      <c r="BY537" s="454" t="str">
        <f t="shared" si="2064"/>
        <v/>
      </c>
      <c r="BZ537" s="555">
        <f t="shared" si="2064"/>
        <v>55</v>
      </c>
      <c r="CA537" s="454" t="str">
        <f t="shared" si="2064"/>
        <v/>
      </c>
      <c r="CB537" s="454" t="str">
        <f t="shared" si="2064"/>
        <v/>
      </c>
      <c r="CC537" s="555">
        <f t="shared" si="2064"/>
        <v>68</v>
      </c>
      <c r="CD537" s="555">
        <f t="shared" si="2064"/>
        <v>34</v>
      </c>
      <c r="CE537" s="454" t="str">
        <f t="shared" si="2064"/>
        <v/>
      </c>
      <c r="CF537" s="555">
        <f t="shared" si="2064"/>
        <v>34</v>
      </c>
      <c r="CG537" s="454" t="str">
        <f t="shared" si="2064"/>
        <v/>
      </c>
      <c r="CH537" s="454" t="str">
        <f t="shared" si="2064"/>
        <v/>
      </c>
      <c r="CI537" s="454" t="str">
        <f t="shared" si="2064"/>
        <v/>
      </c>
      <c r="CJ537" s="2">
        <f t="shared" ref="CJ537:CK537" si="2065">D612</f>
        <v>1</v>
      </c>
      <c r="CK537" s="529" t="str">
        <f t="shared" si="2065"/>
        <v/>
      </c>
      <c r="CL537" s="556" t="str">
        <f t="shared" si="209"/>
        <v/>
      </c>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row>
    <row r="538" outlineLevel="2">
      <c r="A538" s="452"/>
      <c r="D538" s="701">
        <f t="shared" si="510"/>
        <v>1</v>
      </c>
      <c r="E538" s="712" t="str">
        <f t="shared" si="501"/>
        <v/>
      </c>
      <c r="F538" s="703" t="str">
        <f t="shared" si="486"/>
        <v>189912</v>
      </c>
      <c r="G538" s="704" t="str">
        <f t="shared" si="487"/>
        <v/>
      </c>
      <c r="H538" s="690" t="str">
        <f t="shared" si="488"/>
        <v/>
      </c>
      <c r="I538" s="713" t="str">
        <f t="shared" si="489"/>
        <v/>
      </c>
      <c r="J538" s="714" t="str">
        <f t="shared" si="490"/>
        <v/>
      </c>
      <c r="K538" s="707">
        <f t="shared" ref="K538:N538" si="2066">if($F538="","",K$203/day(eomonth($E538,0)))</f>
        <v>0</v>
      </c>
      <c r="L538" s="707">
        <f t="shared" si="2066"/>
        <v>0</v>
      </c>
      <c r="M538" s="707">
        <f t="shared" si="2066"/>
        <v>0</v>
      </c>
      <c r="N538" s="707">
        <f t="shared" si="2066"/>
        <v>0</v>
      </c>
      <c r="O538" s="715">
        <f t="shared" si="623"/>
        <v>110</v>
      </c>
      <c r="P538" s="710">
        <f t="shared" si="624"/>
        <v>55</v>
      </c>
      <c r="Q538" s="710">
        <f t="shared" si="625"/>
        <v>55</v>
      </c>
      <c r="R538" s="710">
        <f t="shared" ref="R538:U538" si="2067">if(D538="","", if(R$275&gt;$E538,"",if(R$276&lt;$E538,"", if($D538=0,0, if($D538&lt;=$N$277,R$277,if($D538&lt;=$N$278,R$278,R$279))*if($O$267=$R$267,$S$267, $G538)))))</f>
        <v>55</v>
      </c>
      <c r="S538" s="711" t="str">
        <f t="shared" si="2067"/>
        <v/>
      </c>
      <c r="T538" s="710">
        <f t="shared" si="2067"/>
        <v>55</v>
      </c>
      <c r="U538" s="711" t="str">
        <f t="shared" si="2067"/>
        <v/>
      </c>
      <c r="W538" s="710">
        <f t="shared" si="627"/>
        <v>68</v>
      </c>
      <c r="X538" s="710">
        <f t="shared" ref="X538:AC538" si="2068">if(D538="","", if(P$275&gt;$E538,"",if(P$276&lt;$E538,"", if($D538=0,0, if($D538&lt;=$N$277,P$277,if($D538&lt;=$N$278,P$278,P$279))*if($O$267=$R$267,$V$267, $H538)))))</f>
        <v>34</v>
      </c>
      <c r="Y538" s="680" t="str">
        <f t="shared" si="2068"/>
        <v/>
      </c>
      <c r="Z538" s="710">
        <f t="shared" si="2068"/>
        <v>34</v>
      </c>
      <c r="AA538" s="680" t="str">
        <f t="shared" si="2068"/>
        <v/>
      </c>
      <c r="AB538" s="680" t="str">
        <f t="shared" si="2068"/>
        <v/>
      </c>
      <c r="AC538" s="680" t="str">
        <f t="shared" si="2068"/>
        <v/>
      </c>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49"/>
      <c r="BP538" s="446" t="s">
        <v>2</v>
      </c>
      <c r="BQ538" s="451"/>
      <c r="BR538" s="4"/>
      <c r="BS538" s="472" t="str">
        <f t="shared" ref="BS538:BT538" si="2069">I613</f>
        <v/>
      </c>
      <c r="BT538" s="454" t="str">
        <f t="shared" si="2069"/>
        <v/>
      </c>
      <c r="BU538" s="555">
        <f t="shared" ref="BU538:CI538" si="2070">O613</f>
        <v>110</v>
      </c>
      <c r="BV538" s="555">
        <f t="shared" si="2070"/>
        <v>55</v>
      </c>
      <c r="BW538" s="555">
        <f t="shared" si="2070"/>
        <v>55</v>
      </c>
      <c r="BX538" s="555">
        <f t="shared" si="2070"/>
        <v>55</v>
      </c>
      <c r="BY538" s="454" t="str">
        <f t="shared" si="2070"/>
        <v/>
      </c>
      <c r="BZ538" s="555">
        <f t="shared" si="2070"/>
        <v>55</v>
      </c>
      <c r="CA538" s="454" t="str">
        <f t="shared" si="2070"/>
        <v/>
      </c>
      <c r="CB538" s="454" t="str">
        <f t="shared" si="2070"/>
        <v/>
      </c>
      <c r="CC538" s="555">
        <f t="shared" si="2070"/>
        <v>68</v>
      </c>
      <c r="CD538" s="555">
        <f t="shared" si="2070"/>
        <v>34</v>
      </c>
      <c r="CE538" s="454" t="str">
        <f t="shared" si="2070"/>
        <v/>
      </c>
      <c r="CF538" s="555">
        <f t="shared" si="2070"/>
        <v>34</v>
      </c>
      <c r="CG538" s="454" t="str">
        <f t="shared" si="2070"/>
        <v/>
      </c>
      <c r="CH538" s="454" t="str">
        <f t="shared" si="2070"/>
        <v/>
      </c>
      <c r="CI538" s="454" t="str">
        <f t="shared" si="2070"/>
        <v/>
      </c>
      <c r="CJ538" s="2">
        <f t="shared" ref="CJ538:CK538" si="2071">D613</f>
        <v>1</v>
      </c>
      <c r="CK538" s="529" t="str">
        <f t="shared" si="2071"/>
        <v/>
      </c>
      <c r="CL538" s="556" t="str">
        <f t="shared" si="209"/>
        <v/>
      </c>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row>
    <row r="539" outlineLevel="2">
      <c r="A539" s="452"/>
      <c r="D539" s="701">
        <f t="shared" si="510"/>
        <v>1</v>
      </c>
      <c r="E539" s="712" t="str">
        <f t="shared" si="501"/>
        <v/>
      </c>
      <c r="F539" s="703" t="str">
        <f t="shared" si="486"/>
        <v>189912</v>
      </c>
      <c r="G539" s="704" t="str">
        <f t="shared" si="487"/>
        <v/>
      </c>
      <c r="H539" s="690" t="str">
        <f t="shared" si="488"/>
        <v/>
      </c>
      <c r="I539" s="713" t="str">
        <f t="shared" si="489"/>
        <v/>
      </c>
      <c r="J539" s="714" t="str">
        <f t="shared" si="490"/>
        <v/>
      </c>
      <c r="K539" s="707">
        <f t="shared" ref="K539:N539" si="2072">if($F539="","",K$203/day(eomonth($E539,0)))</f>
        <v>0</v>
      </c>
      <c r="L539" s="707">
        <f t="shared" si="2072"/>
        <v>0</v>
      </c>
      <c r="M539" s="707">
        <f t="shared" si="2072"/>
        <v>0</v>
      </c>
      <c r="N539" s="707">
        <f t="shared" si="2072"/>
        <v>0</v>
      </c>
      <c r="O539" s="715">
        <f t="shared" si="623"/>
        <v>110</v>
      </c>
      <c r="P539" s="710">
        <f t="shared" si="624"/>
        <v>55</v>
      </c>
      <c r="Q539" s="710">
        <f t="shared" si="625"/>
        <v>55</v>
      </c>
      <c r="R539" s="710">
        <f t="shared" ref="R539:U539" si="2073">if(D539="","", if(R$275&gt;$E539,"",if(R$276&lt;$E539,"", if($D539=0,0, if($D539&lt;=$N$277,R$277,if($D539&lt;=$N$278,R$278,R$279))*if($O$267=$R$267,$S$267, $G539)))))</f>
        <v>55</v>
      </c>
      <c r="S539" s="711" t="str">
        <f t="shared" si="2073"/>
        <v/>
      </c>
      <c r="T539" s="710">
        <f t="shared" si="2073"/>
        <v>55</v>
      </c>
      <c r="U539" s="711" t="str">
        <f t="shared" si="2073"/>
        <v/>
      </c>
      <c r="W539" s="710">
        <f t="shared" si="627"/>
        <v>68</v>
      </c>
      <c r="X539" s="710">
        <f t="shared" ref="X539:AC539" si="2074">if(D539="","", if(P$275&gt;$E539,"",if(P$276&lt;$E539,"", if($D539=0,0, if($D539&lt;=$N$277,P$277,if($D539&lt;=$N$278,P$278,P$279))*if($O$267=$R$267,$V$267, $H539)))))</f>
        <v>34</v>
      </c>
      <c r="Y539" s="680" t="str">
        <f t="shared" si="2074"/>
        <v/>
      </c>
      <c r="Z539" s="710">
        <f t="shared" si="2074"/>
        <v>34</v>
      </c>
      <c r="AA539" s="680" t="str">
        <f t="shared" si="2074"/>
        <v/>
      </c>
      <c r="AB539" s="680" t="str">
        <f t="shared" si="2074"/>
        <v/>
      </c>
      <c r="AC539" s="680" t="str">
        <f t="shared" si="2074"/>
        <v/>
      </c>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49"/>
      <c r="BP539" s="446" t="s">
        <v>2</v>
      </c>
      <c r="BQ539" s="451"/>
      <c r="BR539" s="4"/>
      <c r="BS539" s="472" t="str">
        <f t="shared" ref="BS539:BT539" si="2075">I614</f>
        <v/>
      </c>
      <c r="BT539" s="454" t="str">
        <f t="shared" si="2075"/>
        <v/>
      </c>
      <c r="BU539" s="555">
        <f t="shared" ref="BU539:CI539" si="2076">O614</f>
        <v>110</v>
      </c>
      <c r="BV539" s="555">
        <f t="shared" si="2076"/>
        <v>55</v>
      </c>
      <c r="BW539" s="555">
        <f t="shared" si="2076"/>
        <v>55</v>
      </c>
      <c r="BX539" s="555">
        <f t="shared" si="2076"/>
        <v>55</v>
      </c>
      <c r="BY539" s="454" t="str">
        <f t="shared" si="2076"/>
        <v/>
      </c>
      <c r="BZ539" s="555">
        <f t="shared" si="2076"/>
        <v>55</v>
      </c>
      <c r="CA539" s="454" t="str">
        <f t="shared" si="2076"/>
        <v/>
      </c>
      <c r="CB539" s="454" t="str">
        <f t="shared" si="2076"/>
        <v/>
      </c>
      <c r="CC539" s="555">
        <f t="shared" si="2076"/>
        <v>68</v>
      </c>
      <c r="CD539" s="555">
        <f t="shared" si="2076"/>
        <v>34</v>
      </c>
      <c r="CE539" s="454" t="str">
        <f t="shared" si="2076"/>
        <v/>
      </c>
      <c r="CF539" s="555">
        <f t="shared" si="2076"/>
        <v>34</v>
      </c>
      <c r="CG539" s="454" t="str">
        <f t="shared" si="2076"/>
        <v/>
      </c>
      <c r="CH539" s="454" t="str">
        <f t="shared" si="2076"/>
        <v/>
      </c>
      <c r="CI539" s="454" t="str">
        <f t="shared" si="2076"/>
        <v/>
      </c>
      <c r="CJ539" s="2">
        <f t="shared" ref="CJ539:CK539" si="2077">D614</f>
        <v>1</v>
      </c>
      <c r="CK539" s="529" t="str">
        <f t="shared" si="2077"/>
        <v/>
      </c>
      <c r="CL539" s="556" t="str">
        <f t="shared" si="209"/>
        <v/>
      </c>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row>
    <row r="540" outlineLevel="2">
      <c r="A540" s="452"/>
      <c r="D540" s="701">
        <f t="shared" si="510"/>
        <v>1</v>
      </c>
      <c r="E540" s="712" t="str">
        <f t="shared" si="501"/>
        <v/>
      </c>
      <c r="F540" s="703" t="str">
        <f t="shared" si="486"/>
        <v>189912</v>
      </c>
      <c r="G540" s="704" t="str">
        <f t="shared" si="487"/>
        <v/>
      </c>
      <c r="H540" s="690" t="str">
        <f t="shared" si="488"/>
        <v/>
      </c>
      <c r="I540" s="713" t="str">
        <f t="shared" si="489"/>
        <v/>
      </c>
      <c r="J540" s="714" t="str">
        <f t="shared" si="490"/>
        <v/>
      </c>
      <c r="K540" s="707">
        <f t="shared" ref="K540:N540" si="2078">if($F540="","",K$203/day(eomonth($E540,0)))</f>
        <v>0</v>
      </c>
      <c r="L540" s="707">
        <f t="shared" si="2078"/>
        <v>0</v>
      </c>
      <c r="M540" s="707">
        <f t="shared" si="2078"/>
        <v>0</v>
      </c>
      <c r="N540" s="707">
        <f t="shared" si="2078"/>
        <v>0</v>
      </c>
      <c r="O540" s="715">
        <f t="shared" si="623"/>
        <v>110</v>
      </c>
      <c r="P540" s="710">
        <f t="shared" si="624"/>
        <v>55</v>
      </c>
      <c r="Q540" s="710">
        <f t="shared" si="625"/>
        <v>55</v>
      </c>
      <c r="R540" s="710">
        <f t="shared" ref="R540:U540" si="2079">if(D540="","", if(R$275&gt;$E540,"",if(R$276&lt;$E540,"", if($D540=0,0, if($D540&lt;=$N$277,R$277,if($D540&lt;=$N$278,R$278,R$279))*if($O$267=$R$267,$S$267, $G540)))))</f>
        <v>55</v>
      </c>
      <c r="S540" s="711" t="str">
        <f t="shared" si="2079"/>
        <v/>
      </c>
      <c r="T540" s="710">
        <f t="shared" si="2079"/>
        <v>55</v>
      </c>
      <c r="U540" s="711" t="str">
        <f t="shared" si="2079"/>
        <v/>
      </c>
      <c r="W540" s="710">
        <f t="shared" si="627"/>
        <v>68</v>
      </c>
      <c r="X540" s="710">
        <f t="shared" ref="X540:AC540" si="2080">if(D540="","", if(P$275&gt;$E540,"",if(P$276&lt;$E540,"", if($D540=0,0, if($D540&lt;=$N$277,P$277,if($D540&lt;=$N$278,P$278,P$279))*if($O$267=$R$267,$V$267, $H540)))))</f>
        <v>34</v>
      </c>
      <c r="Y540" s="680" t="str">
        <f t="shared" si="2080"/>
        <v/>
      </c>
      <c r="Z540" s="710">
        <f t="shared" si="2080"/>
        <v>34</v>
      </c>
      <c r="AA540" s="680" t="str">
        <f t="shared" si="2080"/>
        <v/>
      </c>
      <c r="AB540" s="680" t="str">
        <f t="shared" si="2080"/>
        <v/>
      </c>
      <c r="AC540" s="680" t="str">
        <f t="shared" si="2080"/>
        <v/>
      </c>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49"/>
      <c r="BP540" s="446" t="s">
        <v>2</v>
      </c>
      <c r="BQ540" s="451"/>
      <c r="BR540" s="4"/>
      <c r="BS540" s="472" t="str">
        <f t="shared" ref="BS540:BT540" si="2081">I615</f>
        <v/>
      </c>
      <c r="BT540" s="454" t="str">
        <f t="shared" si="2081"/>
        <v/>
      </c>
      <c r="BU540" s="555">
        <f t="shared" ref="BU540:CI540" si="2082">O615</f>
        <v>110</v>
      </c>
      <c r="BV540" s="555">
        <f t="shared" si="2082"/>
        <v>55</v>
      </c>
      <c r="BW540" s="555">
        <f t="shared" si="2082"/>
        <v>55</v>
      </c>
      <c r="BX540" s="555">
        <f t="shared" si="2082"/>
        <v>55</v>
      </c>
      <c r="BY540" s="454" t="str">
        <f t="shared" si="2082"/>
        <v/>
      </c>
      <c r="BZ540" s="555">
        <f t="shared" si="2082"/>
        <v>55</v>
      </c>
      <c r="CA540" s="454" t="str">
        <f t="shared" si="2082"/>
        <v/>
      </c>
      <c r="CB540" s="454" t="str">
        <f t="shared" si="2082"/>
        <v/>
      </c>
      <c r="CC540" s="555">
        <f t="shared" si="2082"/>
        <v>68</v>
      </c>
      <c r="CD540" s="555">
        <f t="shared" si="2082"/>
        <v>34</v>
      </c>
      <c r="CE540" s="454" t="str">
        <f t="shared" si="2082"/>
        <v/>
      </c>
      <c r="CF540" s="555">
        <f t="shared" si="2082"/>
        <v>34</v>
      </c>
      <c r="CG540" s="454" t="str">
        <f t="shared" si="2082"/>
        <v/>
      </c>
      <c r="CH540" s="454" t="str">
        <f t="shared" si="2082"/>
        <v/>
      </c>
      <c r="CI540" s="454" t="str">
        <f t="shared" si="2082"/>
        <v/>
      </c>
      <c r="CJ540" s="2">
        <f t="shared" ref="CJ540:CK540" si="2083">D615</f>
        <v>1</v>
      </c>
      <c r="CK540" s="529" t="str">
        <f t="shared" si="2083"/>
        <v/>
      </c>
      <c r="CL540" s="556" t="str">
        <f t="shared" si="209"/>
        <v/>
      </c>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row>
    <row r="541" outlineLevel="2">
      <c r="A541" s="452"/>
      <c r="D541" s="701">
        <f t="shared" si="510"/>
        <v>1</v>
      </c>
      <c r="E541" s="712" t="str">
        <f t="shared" si="501"/>
        <v/>
      </c>
      <c r="F541" s="703" t="str">
        <f t="shared" si="486"/>
        <v>189912</v>
      </c>
      <c r="G541" s="704" t="str">
        <f t="shared" si="487"/>
        <v/>
      </c>
      <c r="H541" s="690" t="str">
        <f t="shared" si="488"/>
        <v/>
      </c>
      <c r="I541" s="713" t="str">
        <f t="shared" si="489"/>
        <v/>
      </c>
      <c r="J541" s="714" t="str">
        <f t="shared" si="490"/>
        <v/>
      </c>
      <c r="K541" s="707">
        <f t="shared" ref="K541:N541" si="2084">if($F541="","",K$203/day(eomonth($E541,0)))</f>
        <v>0</v>
      </c>
      <c r="L541" s="707">
        <f t="shared" si="2084"/>
        <v>0</v>
      </c>
      <c r="M541" s="707">
        <f t="shared" si="2084"/>
        <v>0</v>
      </c>
      <c r="N541" s="707">
        <f t="shared" si="2084"/>
        <v>0</v>
      </c>
      <c r="O541" s="715">
        <f t="shared" si="623"/>
        <v>110</v>
      </c>
      <c r="P541" s="710">
        <f t="shared" si="624"/>
        <v>55</v>
      </c>
      <c r="Q541" s="710">
        <f t="shared" si="625"/>
        <v>55</v>
      </c>
      <c r="R541" s="710">
        <f t="shared" ref="R541:U541" si="2085">if(D541="","", if(R$275&gt;$E541,"",if(R$276&lt;$E541,"", if($D541=0,0, if($D541&lt;=$N$277,R$277,if($D541&lt;=$N$278,R$278,R$279))*if($O$267=$R$267,$S$267, $G541)))))</f>
        <v>55</v>
      </c>
      <c r="S541" s="711" t="str">
        <f t="shared" si="2085"/>
        <v/>
      </c>
      <c r="T541" s="710">
        <f t="shared" si="2085"/>
        <v>55</v>
      </c>
      <c r="U541" s="711" t="str">
        <f t="shared" si="2085"/>
        <v/>
      </c>
      <c r="W541" s="710">
        <f t="shared" si="627"/>
        <v>68</v>
      </c>
      <c r="X541" s="710">
        <f t="shared" ref="X541:AC541" si="2086">if(D541="","", if(P$275&gt;$E541,"",if(P$276&lt;$E541,"", if($D541=0,0, if($D541&lt;=$N$277,P$277,if($D541&lt;=$N$278,P$278,P$279))*if($O$267=$R$267,$V$267, $H541)))))</f>
        <v>34</v>
      </c>
      <c r="Y541" s="680" t="str">
        <f t="shared" si="2086"/>
        <v/>
      </c>
      <c r="Z541" s="710">
        <f t="shared" si="2086"/>
        <v>34</v>
      </c>
      <c r="AA541" s="680" t="str">
        <f t="shared" si="2086"/>
        <v/>
      </c>
      <c r="AB541" s="680" t="str">
        <f t="shared" si="2086"/>
        <v/>
      </c>
      <c r="AC541" s="680" t="str">
        <f t="shared" si="2086"/>
        <v/>
      </c>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49"/>
      <c r="BP541" s="446" t="s">
        <v>2</v>
      </c>
      <c r="BQ541" s="451"/>
      <c r="BR541" s="4"/>
      <c r="BS541" s="472" t="str">
        <f t="shared" ref="BS541:BT541" si="2087">I616</f>
        <v/>
      </c>
      <c r="BT541" s="454" t="str">
        <f t="shared" si="2087"/>
        <v/>
      </c>
      <c r="BU541" s="555">
        <f t="shared" ref="BU541:CI541" si="2088">O616</f>
        <v>110</v>
      </c>
      <c r="BV541" s="555">
        <f t="shared" si="2088"/>
        <v>55</v>
      </c>
      <c r="BW541" s="555">
        <f t="shared" si="2088"/>
        <v>55</v>
      </c>
      <c r="BX541" s="555">
        <f t="shared" si="2088"/>
        <v>55</v>
      </c>
      <c r="BY541" s="454" t="str">
        <f t="shared" si="2088"/>
        <v/>
      </c>
      <c r="BZ541" s="555">
        <f t="shared" si="2088"/>
        <v>55</v>
      </c>
      <c r="CA541" s="454" t="str">
        <f t="shared" si="2088"/>
        <v/>
      </c>
      <c r="CB541" s="454" t="str">
        <f t="shared" si="2088"/>
        <v/>
      </c>
      <c r="CC541" s="555">
        <f t="shared" si="2088"/>
        <v>68</v>
      </c>
      <c r="CD541" s="555">
        <f t="shared" si="2088"/>
        <v>34</v>
      </c>
      <c r="CE541" s="454" t="str">
        <f t="shared" si="2088"/>
        <v/>
      </c>
      <c r="CF541" s="555">
        <f t="shared" si="2088"/>
        <v>34</v>
      </c>
      <c r="CG541" s="454" t="str">
        <f t="shared" si="2088"/>
        <v/>
      </c>
      <c r="CH541" s="454" t="str">
        <f t="shared" si="2088"/>
        <v/>
      </c>
      <c r="CI541" s="454" t="str">
        <f t="shared" si="2088"/>
        <v/>
      </c>
      <c r="CJ541" s="2">
        <f t="shared" ref="CJ541:CK541" si="2089">D616</f>
        <v>1</v>
      </c>
      <c r="CK541" s="529" t="str">
        <f t="shared" si="2089"/>
        <v/>
      </c>
      <c r="CL541" s="556" t="str">
        <f t="shared" si="209"/>
        <v/>
      </c>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row>
    <row r="542" outlineLevel="2">
      <c r="A542" s="452"/>
      <c r="D542" s="701">
        <f t="shared" si="510"/>
        <v>1</v>
      </c>
      <c r="E542" s="712" t="str">
        <f t="shared" si="501"/>
        <v/>
      </c>
      <c r="F542" s="703" t="str">
        <f t="shared" si="486"/>
        <v>189912</v>
      </c>
      <c r="G542" s="704" t="str">
        <f t="shared" si="487"/>
        <v/>
      </c>
      <c r="H542" s="690" t="str">
        <f t="shared" si="488"/>
        <v/>
      </c>
      <c r="I542" s="713" t="str">
        <f t="shared" si="489"/>
        <v/>
      </c>
      <c r="J542" s="714" t="str">
        <f t="shared" si="490"/>
        <v/>
      </c>
      <c r="K542" s="707">
        <f t="shared" ref="K542:N542" si="2090">if($F542="","",K$203/day(eomonth($E542,0)))</f>
        <v>0</v>
      </c>
      <c r="L542" s="707">
        <f t="shared" si="2090"/>
        <v>0</v>
      </c>
      <c r="M542" s="707">
        <f t="shared" si="2090"/>
        <v>0</v>
      </c>
      <c r="N542" s="707">
        <f t="shared" si="2090"/>
        <v>0</v>
      </c>
      <c r="O542" s="715">
        <f t="shared" si="623"/>
        <v>110</v>
      </c>
      <c r="P542" s="710">
        <f t="shared" si="624"/>
        <v>55</v>
      </c>
      <c r="Q542" s="710">
        <f t="shared" si="625"/>
        <v>55</v>
      </c>
      <c r="R542" s="710">
        <f t="shared" ref="R542:U542" si="2091">if(D542="","", if(R$275&gt;$E542,"",if(R$276&lt;$E542,"", if($D542=0,0, if($D542&lt;=$N$277,R$277,if($D542&lt;=$N$278,R$278,R$279))*if($O$267=$R$267,$S$267, $G542)))))</f>
        <v>55</v>
      </c>
      <c r="S542" s="711" t="str">
        <f t="shared" si="2091"/>
        <v/>
      </c>
      <c r="T542" s="710">
        <f t="shared" si="2091"/>
        <v>55</v>
      </c>
      <c r="U542" s="711" t="str">
        <f t="shared" si="2091"/>
        <v/>
      </c>
      <c r="W542" s="710">
        <f t="shared" si="627"/>
        <v>68</v>
      </c>
      <c r="X542" s="710">
        <f t="shared" ref="X542:AC542" si="2092">if(D542="","", if(P$275&gt;$E542,"",if(P$276&lt;$E542,"", if($D542=0,0, if($D542&lt;=$N$277,P$277,if($D542&lt;=$N$278,P$278,P$279))*if($O$267=$R$267,$V$267, $H542)))))</f>
        <v>34</v>
      </c>
      <c r="Y542" s="680" t="str">
        <f t="shared" si="2092"/>
        <v/>
      </c>
      <c r="Z542" s="710">
        <f t="shared" si="2092"/>
        <v>34</v>
      </c>
      <c r="AA542" s="680" t="str">
        <f t="shared" si="2092"/>
        <v/>
      </c>
      <c r="AB542" s="680" t="str">
        <f t="shared" si="2092"/>
        <v/>
      </c>
      <c r="AC542" s="680" t="str">
        <f t="shared" si="2092"/>
        <v/>
      </c>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49"/>
      <c r="BP542" s="446" t="s">
        <v>2</v>
      </c>
      <c r="BQ542" s="451"/>
      <c r="BR542" s="4"/>
      <c r="BS542" s="472" t="str">
        <f t="shared" ref="BS542:BT542" si="2093">I617</f>
        <v/>
      </c>
      <c r="BT542" s="454" t="str">
        <f t="shared" si="2093"/>
        <v/>
      </c>
      <c r="BU542" s="555">
        <f t="shared" ref="BU542:CI542" si="2094">O617</f>
        <v>110</v>
      </c>
      <c r="BV542" s="555">
        <f t="shared" si="2094"/>
        <v>55</v>
      </c>
      <c r="BW542" s="555">
        <f t="shared" si="2094"/>
        <v>55</v>
      </c>
      <c r="BX542" s="555">
        <f t="shared" si="2094"/>
        <v>55</v>
      </c>
      <c r="BY542" s="454" t="str">
        <f t="shared" si="2094"/>
        <v/>
      </c>
      <c r="BZ542" s="555">
        <f t="shared" si="2094"/>
        <v>55</v>
      </c>
      <c r="CA542" s="454" t="str">
        <f t="shared" si="2094"/>
        <v/>
      </c>
      <c r="CB542" s="454" t="str">
        <f t="shared" si="2094"/>
        <v/>
      </c>
      <c r="CC542" s="555">
        <f t="shared" si="2094"/>
        <v>68</v>
      </c>
      <c r="CD542" s="555">
        <f t="shared" si="2094"/>
        <v>34</v>
      </c>
      <c r="CE542" s="454" t="str">
        <f t="shared" si="2094"/>
        <v/>
      </c>
      <c r="CF542" s="555">
        <f t="shared" si="2094"/>
        <v>34</v>
      </c>
      <c r="CG542" s="454" t="str">
        <f t="shared" si="2094"/>
        <v/>
      </c>
      <c r="CH542" s="454" t="str">
        <f t="shared" si="2094"/>
        <v/>
      </c>
      <c r="CI542" s="454" t="str">
        <f t="shared" si="2094"/>
        <v/>
      </c>
      <c r="CJ542" s="2">
        <f t="shared" ref="CJ542:CK542" si="2095">D617</f>
        <v>1</v>
      </c>
      <c r="CK542" s="529" t="str">
        <f t="shared" si="2095"/>
        <v/>
      </c>
      <c r="CL542" s="556" t="str">
        <f t="shared" si="209"/>
        <v/>
      </c>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row>
    <row r="543" outlineLevel="2">
      <c r="A543" s="452"/>
      <c r="D543" s="701">
        <f t="shared" si="510"/>
        <v>1</v>
      </c>
      <c r="E543" s="712" t="str">
        <f t="shared" si="501"/>
        <v/>
      </c>
      <c r="F543" s="703" t="str">
        <f t="shared" si="486"/>
        <v>189912</v>
      </c>
      <c r="G543" s="704" t="str">
        <f t="shared" si="487"/>
        <v/>
      </c>
      <c r="H543" s="690" t="str">
        <f t="shared" si="488"/>
        <v/>
      </c>
      <c r="I543" s="713" t="str">
        <f t="shared" si="489"/>
        <v/>
      </c>
      <c r="J543" s="714" t="str">
        <f t="shared" si="490"/>
        <v/>
      </c>
      <c r="K543" s="707">
        <f t="shared" ref="K543:N543" si="2096">if($F543="","",K$203/day(eomonth($E543,0)))</f>
        <v>0</v>
      </c>
      <c r="L543" s="707">
        <f t="shared" si="2096"/>
        <v>0</v>
      </c>
      <c r="M543" s="707">
        <f t="shared" si="2096"/>
        <v>0</v>
      </c>
      <c r="N543" s="707">
        <f t="shared" si="2096"/>
        <v>0</v>
      </c>
      <c r="O543" s="715">
        <f t="shared" si="623"/>
        <v>110</v>
      </c>
      <c r="P543" s="710">
        <f t="shared" si="624"/>
        <v>55</v>
      </c>
      <c r="Q543" s="710">
        <f t="shared" si="625"/>
        <v>55</v>
      </c>
      <c r="R543" s="710">
        <f t="shared" ref="R543:U543" si="2097">if(D543="","", if(R$275&gt;$E543,"",if(R$276&lt;$E543,"", if($D543=0,0, if($D543&lt;=$N$277,R$277,if($D543&lt;=$N$278,R$278,R$279))*if($O$267=$R$267,$S$267, $G543)))))</f>
        <v>55</v>
      </c>
      <c r="S543" s="711" t="str">
        <f t="shared" si="2097"/>
        <v/>
      </c>
      <c r="T543" s="710">
        <f t="shared" si="2097"/>
        <v>55</v>
      </c>
      <c r="U543" s="711" t="str">
        <f t="shared" si="2097"/>
        <v/>
      </c>
      <c r="W543" s="710">
        <f t="shared" si="627"/>
        <v>68</v>
      </c>
      <c r="X543" s="710">
        <f t="shared" ref="X543:AC543" si="2098">if(D543="","", if(P$275&gt;$E543,"",if(P$276&lt;$E543,"", if($D543=0,0, if($D543&lt;=$N$277,P$277,if($D543&lt;=$N$278,P$278,P$279))*if($O$267=$R$267,$V$267, $H543)))))</f>
        <v>34</v>
      </c>
      <c r="Y543" s="680" t="str">
        <f t="shared" si="2098"/>
        <v/>
      </c>
      <c r="Z543" s="710">
        <f t="shared" si="2098"/>
        <v>34</v>
      </c>
      <c r="AA543" s="680" t="str">
        <f t="shared" si="2098"/>
        <v/>
      </c>
      <c r="AB543" s="680" t="str">
        <f t="shared" si="2098"/>
        <v/>
      </c>
      <c r="AC543" s="680" t="str">
        <f t="shared" si="2098"/>
        <v/>
      </c>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49"/>
      <c r="BP543" s="446" t="s">
        <v>2</v>
      </c>
      <c r="BQ543" s="451"/>
      <c r="BR543" s="4"/>
      <c r="BS543" s="472" t="str">
        <f t="shared" ref="BS543:BT543" si="2099">I618</f>
        <v/>
      </c>
      <c r="BT543" s="454" t="str">
        <f t="shared" si="2099"/>
        <v/>
      </c>
      <c r="BU543" s="555">
        <f t="shared" ref="BU543:CI543" si="2100">O618</f>
        <v>110</v>
      </c>
      <c r="BV543" s="555">
        <f t="shared" si="2100"/>
        <v>55</v>
      </c>
      <c r="BW543" s="555">
        <f t="shared" si="2100"/>
        <v>55</v>
      </c>
      <c r="BX543" s="555">
        <f t="shared" si="2100"/>
        <v>55</v>
      </c>
      <c r="BY543" s="454" t="str">
        <f t="shared" si="2100"/>
        <v/>
      </c>
      <c r="BZ543" s="555">
        <f t="shared" si="2100"/>
        <v>55</v>
      </c>
      <c r="CA543" s="454" t="str">
        <f t="shared" si="2100"/>
        <v/>
      </c>
      <c r="CB543" s="454" t="str">
        <f t="shared" si="2100"/>
        <v/>
      </c>
      <c r="CC543" s="555">
        <f t="shared" si="2100"/>
        <v>68</v>
      </c>
      <c r="CD543" s="555">
        <f t="shared" si="2100"/>
        <v>34</v>
      </c>
      <c r="CE543" s="454" t="str">
        <f t="shared" si="2100"/>
        <v/>
      </c>
      <c r="CF543" s="555">
        <f t="shared" si="2100"/>
        <v>34</v>
      </c>
      <c r="CG543" s="454" t="str">
        <f t="shared" si="2100"/>
        <v/>
      </c>
      <c r="CH543" s="454" t="str">
        <f t="shared" si="2100"/>
        <v/>
      </c>
      <c r="CI543" s="454" t="str">
        <f t="shared" si="2100"/>
        <v/>
      </c>
      <c r="CJ543" s="2">
        <f t="shared" ref="CJ543:CK543" si="2101">D618</f>
        <v>1</v>
      </c>
      <c r="CK543" s="529" t="str">
        <f t="shared" si="2101"/>
        <v/>
      </c>
      <c r="CL543" s="556" t="str">
        <f t="shared" si="209"/>
        <v/>
      </c>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row>
    <row r="544" outlineLevel="2">
      <c r="A544" s="452"/>
      <c r="D544" s="701">
        <f t="shared" si="510"/>
        <v>1</v>
      </c>
      <c r="E544" s="712" t="str">
        <f t="shared" si="501"/>
        <v/>
      </c>
      <c r="F544" s="703" t="str">
        <f t="shared" si="486"/>
        <v>189912</v>
      </c>
      <c r="G544" s="704" t="str">
        <f t="shared" si="487"/>
        <v/>
      </c>
      <c r="H544" s="690" t="str">
        <f t="shared" si="488"/>
        <v/>
      </c>
      <c r="I544" s="713" t="str">
        <f t="shared" si="489"/>
        <v/>
      </c>
      <c r="J544" s="714" t="str">
        <f t="shared" si="490"/>
        <v/>
      </c>
      <c r="K544" s="707">
        <f t="shared" ref="K544:N544" si="2102">if($F544="","",K$203/day(eomonth($E544,0)))</f>
        <v>0</v>
      </c>
      <c r="L544" s="707">
        <f t="shared" si="2102"/>
        <v>0</v>
      </c>
      <c r="M544" s="707">
        <f t="shared" si="2102"/>
        <v>0</v>
      </c>
      <c r="N544" s="707">
        <f t="shared" si="2102"/>
        <v>0</v>
      </c>
      <c r="O544" s="715">
        <f t="shared" si="623"/>
        <v>110</v>
      </c>
      <c r="P544" s="710">
        <f t="shared" si="624"/>
        <v>55</v>
      </c>
      <c r="Q544" s="710">
        <f t="shared" si="625"/>
        <v>55</v>
      </c>
      <c r="R544" s="710">
        <f t="shared" ref="R544:U544" si="2103">if(D544="","", if(R$275&gt;$E544,"",if(R$276&lt;$E544,"", if($D544=0,0, if($D544&lt;=$N$277,R$277,if($D544&lt;=$N$278,R$278,R$279))*if($O$267=$R$267,$S$267, $G544)))))</f>
        <v>55</v>
      </c>
      <c r="S544" s="711" t="str">
        <f t="shared" si="2103"/>
        <v/>
      </c>
      <c r="T544" s="710">
        <f t="shared" si="2103"/>
        <v>55</v>
      </c>
      <c r="U544" s="711" t="str">
        <f t="shared" si="2103"/>
        <v/>
      </c>
      <c r="W544" s="710">
        <f t="shared" si="627"/>
        <v>68</v>
      </c>
      <c r="X544" s="710">
        <f t="shared" ref="X544:AC544" si="2104">if(D544="","", if(P$275&gt;$E544,"",if(P$276&lt;$E544,"", if($D544=0,0, if($D544&lt;=$N$277,P$277,if($D544&lt;=$N$278,P$278,P$279))*if($O$267=$R$267,$V$267, $H544)))))</f>
        <v>34</v>
      </c>
      <c r="Y544" s="680" t="str">
        <f t="shared" si="2104"/>
        <v/>
      </c>
      <c r="Z544" s="710">
        <f t="shared" si="2104"/>
        <v>34</v>
      </c>
      <c r="AA544" s="680" t="str">
        <f t="shared" si="2104"/>
        <v/>
      </c>
      <c r="AB544" s="680" t="str">
        <f t="shared" si="2104"/>
        <v/>
      </c>
      <c r="AC544" s="680" t="str">
        <f t="shared" si="2104"/>
        <v/>
      </c>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49"/>
      <c r="BP544" s="446" t="s">
        <v>2</v>
      </c>
      <c r="BQ544" s="451"/>
      <c r="BR544" s="4"/>
      <c r="BS544" s="472" t="str">
        <f t="shared" ref="BS544:BT544" si="2105">I619</f>
        <v/>
      </c>
      <c r="BT544" s="454" t="str">
        <f t="shared" si="2105"/>
        <v/>
      </c>
      <c r="BU544" s="555">
        <f t="shared" ref="BU544:CI544" si="2106">O619</f>
        <v>110</v>
      </c>
      <c r="BV544" s="555">
        <f t="shared" si="2106"/>
        <v>55</v>
      </c>
      <c r="BW544" s="555">
        <f t="shared" si="2106"/>
        <v>55</v>
      </c>
      <c r="BX544" s="555">
        <f t="shared" si="2106"/>
        <v>55</v>
      </c>
      <c r="BY544" s="454" t="str">
        <f t="shared" si="2106"/>
        <v/>
      </c>
      <c r="BZ544" s="555">
        <f t="shared" si="2106"/>
        <v>55</v>
      </c>
      <c r="CA544" s="454" t="str">
        <f t="shared" si="2106"/>
        <v/>
      </c>
      <c r="CB544" s="454" t="str">
        <f t="shared" si="2106"/>
        <v/>
      </c>
      <c r="CC544" s="555">
        <f t="shared" si="2106"/>
        <v>68</v>
      </c>
      <c r="CD544" s="555">
        <f t="shared" si="2106"/>
        <v>34</v>
      </c>
      <c r="CE544" s="454" t="str">
        <f t="shared" si="2106"/>
        <v/>
      </c>
      <c r="CF544" s="555">
        <f t="shared" si="2106"/>
        <v>34</v>
      </c>
      <c r="CG544" s="454" t="str">
        <f t="shared" si="2106"/>
        <v/>
      </c>
      <c r="CH544" s="454" t="str">
        <f t="shared" si="2106"/>
        <v/>
      </c>
      <c r="CI544" s="454" t="str">
        <f t="shared" si="2106"/>
        <v/>
      </c>
      <c r="CJ544" s="2">
        <f t="shared" ref="CJ544:CK544" si="2107">D619</f>
        <v>1</v>
      </c>
      <c r="CK544" s="529" t="str">
        <f t="shared" si="2107"/>
        <v/>
      </c>
      <c r="CL544" s="556" t="str">
        <f t="shared" si="209"/>
        <v/>
      </c>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row>
    <row r="545" outlineLevel="2">
      <c r="A545" s="452"/>
      <c r="D545" s="701">
        <f t="shared" si="510"/>
        <v>1</v>
      </c>
      <c r="E545" s="712" t="str">
        <f t="shared" si="501"/>
        <v/>
      </c>
      <c r="F545" s="703" t="str">
        <f t="shared" si="486"/>
        <v>189912</v>
      </c>
      <c r="G545" s="704" t="str">
        <f t="shared" si="487"/>
        <v/>
      </c>
      <c r="H545" s="690" t="str">
        <f t="shared" si="488"/>
        <v/>
      </c>
      <c r="I545" s="713" t="str">
        <f t="shared" si="489"/>
        <v/>
      </c>
      <c r="J545" s="714" t="str">
        <f t="shared" si="490"/>
        <v/>
      </c>
      <c r="K545" s="707">
        <f t="shared" ref="K545:N545" si="2108">if($F545="","",K$203/day(eomonth($E545,0)))</f>
        <v>0</v>
      </c>
      <c r="L545" s="707">
        <f t="shared" si="2108"/>
        <v>0</v>
      </c>
      <c r="M545" s="707">
        <f t="shared" si="2108"/>
        <v>0</v>
      </c>
      <c r="N545" s="707">
        <f t="shared" si="2108"/>
        <v>0</v>
      </c>
      <c r="O545" s="715">
        <f t="shared" si="623"/>
        <v>110</v>
      </c>
      <c r="P545" s="710">
        <f t="shared" si="624"/>
        <v>55</v>
      </c>
      <c r="Q545" s="710">
        <f t="shared" si="625"/>
        <v>55</v>
      </c>
      <c r="R545" s="710">
        <f t="shared" ref="R545:U545" si="2109">if(D545="","", if(R$275&gt;$E545,"",if(R$276&lt;$E545,"", if($D545=0,0, if($D545&lt;=$N$277,R$277,if($D545&lt;=$N$278,R$278,R$279))*if($O$267=$R$267,$S$267, $G545)))))</f>
        <v>55</v>
      </c>
      <c r="S545" s="711" t="str">
        <f t="shared" si="2109"/>
        <v/>
      </c>
      <c r="T545" s="710">
        <f t="shared" si="2109"/>
        <v>55</v>
      </c>
      <c r="U545" s="711" t="str">
        <f t="shared" si="2109"/>
        <v/>
      </c>
      <c r="W545" s="710">
        <f t="shared" si="627"/>
        <v>68</v>
      </c>
      <c r="X545" s="710">
        <f t="shared" ref="X545:AC545" si="2110">if(D545="","", if(P$275&gt;$E545,"",if(P$276&lt;$E545,"", if($D545=0,0, if($D545&lt;=$N$277,P$277,if($D545&lt;=$N$278,P$278,P$279))*if($O$267=$R$267,$V$267, $H545)))))</f>
        <v>34</v>
      </c>
      <c r="Y545" s="680" t="str">
        <f t="shared" si="2110"/>
        <v/>
      </c>
      <c r="Z545" s="710">
        <f t="shared" si="2110"/>
        <v>34</v>
      </c>
      <c r="AA545" s="680" t="str">
        <f t="shared" si="2110"/>
        <v/>
      </c>
      <c r="AB545" s="680" t="str">
        <f t="shared" si="2110"/>
        <v/>
      </c>
      <c r="AC545" s="680" t="str">
        <f t="shared" si="2110"/>
        <v/>
      </c>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49"/>
      <c r="BP545" s="446" t="s">
        <v>2</v>
      </c>
      <c r="BQ545" s="451"/>
      <c r="BR545" s="4"/>
      <c r="BS545" s="472" t="str">
        <f t="shared" ref="BS545:BT545" si="2111">I620</f>
        <v/>
      </c>
      <c r="BT545" s="454" t="str">
        <f t="shared" si="2111"/>
        <v/>
      </c>
      <c r="BU545" s="555">
        <f t="shared" ref="BU545:CI545" si="2112">O620</f>
        <v>110</v>
      </c>
      <c r="BV545" s="555">
        <f t="shared" si="2112"/>
        <v>55</v>
      </c>
      <c r="BW545" s="555">
        <f t="shared" si="2112"/>
        <v>55</v>
      </c>
      <c r="BX545" s="555">
        <f t="shared" si="2112"/>
        <v>55</v>
      </c>
      <c r="BY545" s="454" t="str">
        <f t="shared" si="2112"/>
        <v/>
      </c>
      <c r="BZ545" s="555">
        <f t="shared" si="2112"/>
        <v>55</v>
      </c>
      <c r="CA545" s="454" t="str">
        <f t="shared" si="2112"/>
        <v/>
      </c>
      <c r="CB545" s="454" t="str">
        <f t="shared" si="2112"/>
        <v/>
      </c>
      <c r="CC545" s="555">
        <f t="shared" si="2112"/>
        <v>68</v>
      </c>
      <c r="CD545" s="555">
        <f t="shared" si="2112"/>
        <v>34</v>
      </c>
      <c r="CE545" s="454" t="str">
        <f t="shared" si="2112"/>
        <v/>
      </c>
      <c r="CF545" s="555">
        <f t="shared" si="2112"/>
        <v>34</v>
      </c>
      <c r="CG545" s="454" t="str">
        <f t="shared" si="2112"/>
        <v/>
      </c>
      <c r="CH545" s="454" t="str">
        <f t="shared" si="2112"/>
        <v/>
      </c>
      <c r="CI545" s="454" t="str">
        <f t="shared" si="2112"/>
        <v/>
      </c>
      <c r="CJ545" s="2">
        <f t="shared" ref="CJ545:CK545" si="2113">D620</f>
        <v>1</v>
      </c>
      <c r="CK545" s="529" t="str">
        <f t="shared" si="2113"/>
        <v/>
      </c>
      <c r="CL545" s="556" t="str">
        <f t="shared" si="209"/>
        <v/>
      </c>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row>
    <row r="546" outlineLevel="2">
      <c r="A546" s="452"/>
      <c r="D546" s="701">
        <f t="shared" si="510"/>
        <v>1</v>
      </c>
      <c r="E546" s="712" t="str">
        <f t="shared" si="501"/>
        <v/>
      </c>
      <c r="F546" s="703" t="str">
        <f t="shared" si="486"/>
        <v>189912</v>
      </c>
      <c r="G546" s="704" t="str">
        <f t="shared" si="487"/>
        <v/>
      </c>
      <c r="H546" s="690" t="str">
        <f t="shared" si="488"/>
        <v/>
      </c>
      <c r="I546" s="713" t="str">
        <f t="shared" si="489"/>
        <v/>
      </c>
      <c r="J546" s="714" t="str">
        <f t="shared" si="490"/>
        <v/>
      </c>
      <c r="K546" s="707">
        <f t="shared" ref="K546:N546" si="2114">if($F546="","",K$203/day(eomonth($E546,0)))</f>
        <v>0</v>
      </c>
      <c r="L546" s="707">
        <f t="shared" si="2114"/>
        <v>0</v>
      </c>
      <c r="M546" s="707">
        <f t="shared" si="2114"/>
        <v>0</v>
      </c>
      <c r="N546" s="707">
        <f t="shared" si="2114"/>
        <v>0</v>
      </c>
      <c r="O546" s="715">
        <f t="shared" si="623"/>
        <v>110</v>
      </c>
      <c r="P546" s="710">
        <f t="shared" si="624"/>
        <v>55</v>
      </c>
      <c r="Q546" s="710">
        <f t="shared" si="625"/>
        <v>55</v>
      </c>
      <c r="R546" s="710">
        <f t="shared" ref="R546:U546" si="2115">if(D546="","", if(R$275&gt;$E546,"",if(R$276&lt;$E546,"", if($D546=0,0, if($D546&lt;=$N$277,R$277,if($D546&lt;=$N$278,R$278,R$279))*if($O$267=$R$267,$S$267, $G546)))))</f>
        <v>55</v>
      </c>
      <c r="S546" s="711" t="str">
        <f t="shared" si="2115"/>
        <v/>
      </c>
      <c r="T546" s="710">
        <f t="shared" si="2115"/>
        <v>55</v>
      </c>
      <c r="U546" s="711" t="str">
        <f t="shared" si="2115"/>
        <v/>
      </c>
      <c r="W546" s="710">
        <f t="shared" si="627"/>
        <v>68</v>
      </c>
      <c r="X546" s="710">
        <f t="shared" ref="X546:AC546" si="2116">if(D546="","", if(P$275&gt;$E546,"",if(P$276&lt;$E546,"", if($D546=0,0, if($D546&lt;=$N$277,P$277,if($D546&lt;=$N$278,P$278,P$279))*if($O$267=$R$267,$V$267, $H546)))))</f>
        <v>34</v>
      </c>
      <c r="Y546" s="680" t="str">
        <f t="shared" si="2116"/>
        <v/>
      </c>
      <c r="Z546" s="710">
        <f t="shared" si="2116"/>
        <v>34</v>
      </c>
      <c r="AA546" s="680" t="str">
        <f t="shared" si="2116"/>
        <v/>
      </c>
      <c r="AB546" s="680" t="str">
        <f t="shared" si="2116"/>
        <v/>
      </c>
      <c r="AC546" s="680" t="str">
        <f t="shared" si="2116"/>
        <v/>
      </c>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49"/>
      <c r="BP546" s="446" t="s">
        <v>2</v>
      </c>
      <c r="BQ546" s="451"/>
      <c r="BR546" s="4"/>
      <c r="BS546" s="472" t="str">
        <f t="shared" ref="BS546:BT546" si="2117">I621</f>
        <v/>
      </c>
      <c r="BT546" s="454" t="str">
        <f t="shared" si="2117"/>
        <v/>
      </c>
      <c r="BU546" s="555">
        <f t="shared" ref="BU546:CI546" si="2118">O621</f>
        <v>110</v>
      </c>
      <c r="BV546" s="555">
        <f t="shared" si="2118"/>
        <v>55</v>
      </c>
      <c r="BW546" s="555">
        <f t="shared" si="2118"/>
        <v>55</v>
      </c>
      <c r="BX546" s="555">
        <f t="shared" si="2118"/>
        <v>55</v>
      </c>
      <c r="BY546" s="454" t="str">
        <f t="shared" si="2118"/>
        <v/>
      </c>
      <c r="BZ546" s="555">
        <f t="shared" si="2118"/>
        <v>55</v>
      </c>
      <c r="CA546" s="454" t="str">
        <f t="shared" si="2118"/>
        <v/>
      </c>
      <c r="CB546" s="454" t="str">
        <f t="shared" si="2118"/>
        <v/>
      </c>
      <c r="CC546" s="555">
        <f t="shared" si="2118"/>
        <v>68</v>
      </c>
      <c r="CD546" s="555">
        <f t="shared" si="2118"/>
        <v>34</v>
      </c>
      <c r="CE546" s="454" t="str">
        <f t="shared" si="2118"/>
        <v/>
      </c>
      <c r="CF546" s="555">
        <f t="shared" si="2118"/>
        <v>34</v>
      </c>
      <c r="CG546" s="454" t="str">
        <f t="shared" si="2118"/>
        <v/>
      </c>
      <c r="CH546" s="454" t="str">
        <f t="shared" si="2118"/>
        <v/>
      </c>
      <c r="CI546" s="454" t="str">
        <f t="shared" si="2118"/>
        <v/>
      </c>
      <c r="CJ546" s="2">
        <f t="shared" ref="CJ546:CK546" si="2119">D621</f>
        <v>1</v>
      </c>
      <c r="CK546" s="529" t="str">
        <f t="shared" si="2119"/>
        <v/>
      </c>
      <c r="CL546" s="556" t="str">
        <f t="shared" si="209"/>
        <v/>
      </c>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row>
    <row r="547" outlineLevel="2">
      <c r="A547" s="452"/>
      <c r="D547" s="701">
        <f t="shared" si="510"/>
        <v>1</v>
      </c>
      <c r="E547" s="712" t="str">
        <f t="shared" si="501"/>
        <v/>
      </c>
      <c r="F547" s="703" t="str">
        <f t="shared" si="486"/>
        <v>189912</v>
      </c>
      <c r="G547" s="704" t="str">
        <f t="shared" si="487"/>
        <v/>
      </c>
      <c r="H547" s="690" t="str">
        <f t="shared" si="488"/>
        <v/>
      </c>
      <c r="I547" s="713" t="str">
        <f t="shared" si="489"/>
        <v/>
      </c>
      <c r="J547" s="714" t="str">
        <f t="shared" si="490"/>
        <v/>
      </c>
      <c r="K547" s="707">
        <f t="shared" ref="K547:N547" si="2120">if($F547="","",K$203/day(eomonth($E547,0)))</f>
        <v>0</v>
      </c>
      <c r="L547" s="707">
        <f t="shared" si="2120"/>
        <v>0</v>
      </c>
      <c r="M547" s="707">
        <f t="shared" si="2120"/>
        <v>0</v>
      </c>
      <c r="N547" s="707">
        <f t="shared" si="2120"/>
        <v>0</v>
      </c>
      <c r="O547" s="715">
        <f t="shared" si="623"/>
        <v>110</v>
      </c>
      <c r="P547" s="710">
        <f t="shared" si="624"/>
        <v>55</v>
      </c>
      <c r="Q547" s="710">
        <f t="shared" si="625"/>
        <v>55</v>
      </c>
      <c r="R547" s="710">
        <f t="shared" ref="R547:U547" si="2121">if(D547="","", if(R$275&gt;$E547,"",if(R$276&lt;$E547,"", if($D547=0,0, if($D547&lt;=$N$277,R$277,if($D547&lt;=$N$278,R$278,R$279))*if($O$267=$R$267,$S$267, $G547)))))</f>
        <v>55</v>
      </c>
      <c r="S547" s="711" t="str">
        <f t="shared" si="2121"/>
        <v/>
      </c>
      <c r="T547" s="710">
        <f t="shared" si="2121"/>
        <v>55</v>
      </c>
      <c r="U547" s="711" t="str">
        <f t="shared" si="2121"/>
        <v/>
      </c>
      <c r="W547" s="710">
        <f t="shared" si="627"/>
        <v>68</v>
      </c>
      <c r="X547" s="710">
        <f t="shared" ref="X547:AC547" si="2122">if(D547="","", if(P$275&gt;$E547,"",if(P$276&lt;$E547,"", if($D547=0,0, if($D547&lt;=$N$277,P$277,if($D547&lt;=$N$278,P$278,P$279))*if($O$267=$R$267,$V$267, $H547)))))</f>
        <v>34</v>
      </c>
      <c r="Y547" s="680" t="str">
        <f t="shared" si="2122"/>
        <v/>
      </c>
      <c r="Z547" s="710">
        <f t="shared" si="2122"/>
        <v>34</v>
      </c>
      <c r="AA547" s="680" t="str">
        <f t="shared" si="2122"/>
        <v/>
      </c>
      <c r="AB547" s="680" t="str">
        <f t="shared" si="2122"/>
        <v/>
      </c>
      <c r="AC547" s="680" t="str">
        <f t="shared" si="2122"/>
        <v/>
      </c>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49"/>
      <c r="BP547" s="446" t="s">
        <v>2</v>
      </c>
      <c r="BQ547" s="451"/>
      <c r="BR547" s="4"/>
      <c r="BS547" s="472" t="str">
        <f t="shared" ref="BS547:BT547" si="2123">I622</f>
        <v/>
      </c>
      <c r="BT547" s="454" t="str">
        <f t="shared" si="2123"/>
        <v/>
      </c>
      <c r="BU547" s="555">
        <f t="shared" ref="BU547:CI547" si="2124">O622</f>
        <v>110</v>
      </c>
      <c r="BV547" s="555">
        <f t="shared" si="2124"/>
        <v>55</v>
      </c>
      <c r="BW547" s="555">
        <f t="shared" si="2124"/>
        <v>55</v>
      </c>
      <c r="BX547" s="555">
        <f t="shared" si="2124"/>
        <v>55</v>
      </c>
      <c r="BY547" s="454" t="str">
        <f t="shared" si="2124"/>
        <v/>
      </c>
      <c r="BZ547" s="555">
        <f t="shared" si="2124"/>
        <v>55</v>
      </c>
      <c r="CA547" s="454" t="str">
        <f t="shared" si="2124"/>
        <v/>
      </c>
      <c r="CB547" s="454" t="str">
        <f t="shared" si="2124"/>
        <v/>
      </c>
      <c r="CC547" s="555">
        <f t="shared" si="2124"/>
        <v>68</v>
      </c>
      <c r="CD547" s="555">
        <f t="shared" si="2124"/>
        <v>34</v>
      </c>
      <c r="CE547" s="454" t="str">
        <f t="shared" si="2124"/>
        <v/>
      </c>
      <c r="CF547" s="555">
        <f t="shared" si="2124"/>
        <v>34</v>
      </c>
      <c r="CG547" s="454" t="str">
        <f t="shared" si="2124"/>
        <v/>
      </c>
      <c r="CH547" s="454" t="str">
        <f t="shared" si="2124"/>
        <v/>
      </c>
      <c r="CI547" s="454" t="str">
        <f t="shared" si="2124"/>
        <v/>
      </c>
      <c r="CJ547" s="2">
        <f t="shared" ref="CJ547:CK547" si="2125">D622</f>
        <v>1</v>
      </c>
      <c r="CK547" s="529" t="str">
        <f t="shared" si="2125"/>
        <v/>
      </c>
      <c r="CL547" s="556" t="str">
        <f t="shared" si="209"/>
        <v/>
      </c>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row>
    <row r="548" outlineLevel="2">
      <c r="A548" s="452"/>
      <c r="D548" s="701">
        <f t="shared" si="510"/>
        <v>1</v>
      </c>
      <c r="E548" s="712" t="str">
        <f t="shared" si="501"/>
        <v/>
      </c>
      <c r="F548" s="703" t="str">
        <f t="shared" si="486"/>
        <v>189912</v>
      </c>
      <c r="G548" s="704" t="str">
        <f t="shared" si="487"/>
        <v/>
      </c>
      <c r="H548" s="690" t="str">
        <f t="shared" si="488"/>
        <v/>
      </c>
      <c r="I548" s="713" t="str">
        <f t="shared" si="489"/>
        <v/>
      </c>
      <c r="J548" s="714" t="str">
        <f t="shared" si="490"/>
        <v/>
      </c>
      <c r="K548" s="707">
        <f t="shared" ref="K548:N548" si="2126">if($F548="","",K$203/day(eomonth($E548,0)))</f>
        <v>0</v>
      </c>
      <c r="L548" s="707">
        <f t="shared" si="2126"/>
        <v>0</v>
      </c>
      <c r="M548" s="707">
        <f t="shared" si="2126"/>
        <v>0</v>
      </c>
      <c r="N548" s="707">
        <f t="shared" si="2126"/>
        <v>0</v>
      </c>
      <c r="O548" s="715">
        <f t="shared" si="623"/>
        <v>110</v>
      </c>
      <c r="P548" s="710">
        <f t="shared" si="624"/>
        <v>55</v>
      </c>
      <c r="Q548" s="710">
        <f t="shared" si="625"/>
        <v>55</v>
      </c>
      <c r="R548" s="710">
        <f t="shared" ref="R548:U548" si="2127">if(D548="","", if(R$275&gt;$E548,"",if(R$276&lt;$E548,"", if($D548=0,0, if($D548&lt;=$N$277,R$277,if($D548&lt;=$N$278,R$278,R$279))*if($O$267=$R$267,$S$267, $G548)))))</f>
        <v>55</v>
      </c>
      <c r="S548" s="711" t="str">
        <f t="shared" si="2127"/>
        <v/>
      </c>
      <c r="T548" s="710">
        <f t="shared" si="2127"/>
        <v>55</v>
      </c>
      <c r="U548" s="711" t="str">
        <f t="shared" si="2127"/>
        <v/>
      </c>
      <c r="W548" s="710">
        <f t="shared" si="627"/>
        <v>68</v>
      </c>
      <c r="X548" s="710">
        <f t="shared" ref="X548:AC548" si="2128">if(D548="","", if(P$275&gt;$E548,"",if(P$276&lt;$E548,"", if($D548=0,0, if($D548&lt;=$N$277,P$277,if($D548&lt;=$N$278,P$278,P$279))*if($O$267=$R$267,$V$267, $H548)))))</f>
        <v>34</v>
      </c>
      <c r="Y548" s="680" t="str">
        <f t="shared" si="2128"/>
        <v/>
      </c>
      <c r="Z548" s="710">
        <f t="shared" si="2128"/>
        <v>34</v>
      </c>
      <c r="AA548" s="680" t="str">
        <f t="shared" si="2128"/>
        <v/>
      </c>
      <c r="AB548" s="680" t="str">
        <f t="shared" si="2128"/>
        <v/>
      </c>
      <c r="AC548" s="680" t="str">
        <f t="shared" si="2128"/>
        <v/>
      </c>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49"/>
      <c r="BP548" s="446" t="s">
        <v>2</v>
      </c>
      <c r="BQ548" s="451"/>
      <c r="BR548" s="4"/>
      <c r="BS548" s="472" t="str">
        <f t="shared" ref="BS548:BT548" si="2129">I623</f>
        <v/>
      </c>
      <c r="BT548" s="454" t="str">
        <f t="shared" si="2129"/>
        <v/>
      </c>
      <c r="BU548" s="555">
        <f t="shared" ref="BU548:CI548" si="2130">O623</f>
        <v>110</v>
      </c>
      <c r="BV548" s="555">
        <f t="shared" si="2130"/>
        <v>55</v>
      </c>
      <c r="BW548" s="555">
        <f t="shared" si="2130"/>
        <v>55</v>
      </c>
      <c r="BX548" s="555">
        <f t="shared" si="2130"/>
        <v>55</v>
      </c>
      <c r="BY548" s="454" t="str">
        <f t="shared" si="2130"/>
        <v/>
      </c>
      <c r="BZ548" s="555">
        <f t="shared" si="2130"/>
        <v>55</v>
      </c>
      <c r="CA548" s="454" t="str">
        <f t="shared" si="2130"/>
        <v/>
      </c>
      <c r="CB548" s="454" t="str">
        <f t="shared" si="2130"/>
        <v/>
      </c>
      <c r="CC548" s="555">
        <f t="shared" si="2130"/>
        <v>68</v>
      </c>
      <c r="CD548" s="555">
        <f t="shared" si="2130"/>
        <v>34</v>
      </c>
      <c r="CE548" s="454" t="str">
        <f t="shared" si="2130"/>
        <v/>
      </c>
      <c r="CF548" s="555">
        <f t="shared" si="2130"/>
        <v>34</v>
      </c>
      <c r="CG548" s="454" t="str">
        <f t="shared" si="2130"/>
        <v/>
      </c>
      <c r="CH548" s="454" t="str">
        <f t="shared" si="2130"/>
        <v/>
      </c>
      <c r="CI548" s="454" t="str">
        <f t="shared" si="2130"/>
        <v/>
      </c>
      <c r="CJ548" s="2">
        <f t="shared" ref="CJ548:CK548" si="2131">D623</f>
        <v>1</v>
      </c>
      <c r="CK548" s="529" t="str">
        <f t="shared" si="2131"/>
        <v/>
      </c>
      <c r="CL548" s="556" t="str">
        <f t="shared" si="209"/>
        <v/>
      </c>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row>
    <row r="549" outlineLevel="2">
      <c r="A549" s="452"/>
      <c r="D549" s="701">
        <f t="shared" si="510"/>
        <v>1</v>
      </c>
      <c r="E549" s="712" t="str">
        <f t="shared" si="501"/>
        <v/>
      </c>
      <c r="F549" s="703" t="str">
        <f t="shared" si="486"/>
        <v>189912</v>
      </c>
      <c r="G549" s="704" t="str">
        <f t="shared" si="487"/>
        <v/>
      </c>
      <c r="H549" s="690" t="str">
        <f t="shared" si="488"/>
        <v/>
      </c>
      <c r="I549" s="713" t="str">
        <f t="shared" si="489"/>
        <v/>
      </c>
      <c r="J549" s="714" t="str">
        <f t="shared" si="490"/>
        <v/>
      </c>
      <c r="K549" s="707">
        <f t="shared" ref="K549:N549" si="2132">if($F549="","",K$203/day(eomonth($E549,0)))</f>
        <v>0</v>
      </c>
      <c r="L549" s="707">
        <f t="shared" si="2132"/>
        <v>0</v>
      </c>
      <c r="M549" s="707">
        <f t="shared" si="2132"/>
        <v>0</v>
      </c>
      <c r="N549" s="707">
        <f t="shared" si="2132"/>
        <v>0</v>
      </c>
      <c r="O549" s="715">
        <f t="shared" si="623"/>
        <v>110</v>
      </c>
      <c r="P549" s="710">
        <f t="shared" si="624"/>
        <v>55</v>
      </c>
      <c r="Q549" s="710">
        <f t="shared" si="625"/>
        <v>55</v>
      </c>
      <c r="R549" s="710">
        <f t="shared" ref="R549:U549" si="2133">if(D549="","", if(R$275&gt;$E549,"",if(R$276&lt;$E549,"", if($D549=0,0, if($D549&lt;=$N$277,R$277,if($D549&lt;=$N$278,R$278,R$279))*if($O$267=$R$267,$S$267, $G549)))))</f>
        <v>55</v>
      </c>
      <c r="S549" s="711" t="str">
        <f t="shared" si="2133"/>
        <v/>
      </c>
      <c r="T549" s="710">
        <f t="shared" si="2133"/>
        <v>55</v>
      </c>
      <c r="U549" s="711" t="str">
        <f t="shared" si="2133"/>
        <v/>
      </c>
      <c r="W549" s="710">
        <f t="shared" si="627"/>
        <v>68</v>
      </c>
      <c r="X549" s="710">
        <f t="shared" ref="X549:AC549" si="2134">if(D549="","", if(P$275&gt;$E549,"",if(P$276&lt;$E549,"", if($D549=0,0, if($D549&lt;=$N$277,P$277,if($D549&lt;=$N$278,P$278,P$279))*if($O$267=$R$267,$V$267, $H549)))))</f>
        <v>34</v>
      </c>
      <c r="Y549" s="680" t="str">
        <f t="shared" si="2134"/>
        <v/>
      </c>
      <c r="Z549" s="710">
        <f t="shared" si="2134"/>
        <v>34</v>
      </c>
      <c r="AA549" s="680" t="str">
        <f t="shared" si="2134"/>
        <v/>
      </c>
      <c r="AB549" s="680" t="str">
        <f t="shared" si="2134"/>
        <v/>
      </c>
      <c r="AC549" s="680" t="str">
        <f t="shared" si="2134"/>
        <v/>
      </c>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49"/>
      <c r="BP549" s="446" t="s">
        <v>2</v>
      </c>
      <c r="BQ549" s="451"/>
      <c r="BR549" s="4"/>
      <c r="BS549" s="472" t="str">
        <f t="shared" ref="BS549:BT549" si="2135">I624</f>
        <v/>
      </c>
      <c r="BT549" s="454" t="str">
        <f t="shared" si="2135"/>
        <v/>
      </c>
      <c r="BU549" s="555">
        <f t="shared" ref="BU549:CI549" si="2136">O624</f>
        <v>110</v>
      </c>
      <c r="BV549" s="555">
        <f t="shared" si="2136"/>
        <v>55</v>
      </c>
      <c r="BW549" s="555">
        <f t="shared" si="2136"/>
        <v>55</v>
      </c>
      <c r="BX549" s="555">
        <f t="shared" si="2136"/>
        <v>55</v>
      </c>
      <c r="BY549" s="454" t="str">
        <f t="shared" si="2136"/>
        <v/>
      </c>
      <c r="BZ549" s="555">
        <f t="shared" si="2136"/>
        <v>55</v>
      </c>
      <c r="CA549" s="454" t="str">
        <f t="shared" si="2136"/>
        <v/>
      </c>
      <c r="CB549" s="454" t="str">
        <f t="shared" si="2136"/>
        <v/>
      </c>
      <c r="CC549" s="555">
        <f t="shared" si="2136"/>
        <v>68</v>
      </c>
      <c r="CD549" s="555">
        <f t="shared" si="2136"/>
        <v>34</v>
      </c>
      <c r="CE549" s="454" t="str">
        <f t="shared" si="2136"/>
        <v/>
      </c>
      <c r="CF549" s="555">
        <f t="shared" si="2136"/>
        <v>34</v>
      </c>
      <c r="CG549" s="454" t="str">
        <f t="shared" si="2136"/>
        <v/>
      </c>
      <c r="CH549" s="454" t="str">
        <f t="shared" si="2136"/>
        <v/>
      </c>
      <c r="CI549" s="454" t="str">
        <f t="shared" si="2136"/>
        <v/>
      </c>
      <c r="CJ549" s="2">
        <f t="shared" ref="CJ549:CK549" si="2137">D624</f>
        <v>1</v>
      </c>
      <c r="CK549" s="529" t="str">
        <f t="shared" si="2137"/>
        <v/>
      </c>
      <c r="CL549" s="556" t="str">
        <f t="shared" si="209"/>
        <v/>
      </c>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row>
    <row r="550" outlineLevel="2">
      <c r="A550" s="452"/>
      <c r="D550" s="701">
        <f t="shared" si="510"/>
        <v>1</v>
      </c>
      <c r="E550" s="712" t="str">
        <f t="shared" si="501"/>
        <v/>
      </c>
      <c r="F550" s="703" t="str">
        <f t="shared" si="486"/>
        <v>189912</v>
      </c>
      <c r="G550" s="704" t="str">
        <f t="shared" si="487"/>
        <v/>
      </c>
      <c r="H550" s="690" t="str">
        <f t="shared" si="488"/>
        <v/>
      </c>
      <c r="I550" s="713" t="str">
        <f t="shared" si="489"/>
        <v/>
      </c>
      <c r="J550" s="714" t="str">
        <f t="shared" si="490"/>
        <v/>
      </c>
      <c r="K550" s="707">
        <f t="shared" ref="K550:N550" si="2138">if($F550="","",K$203/day(eomonth($E550,0)))</f>
        <v>0</v>
      </c>
      <c r="L550" s="707">
        <f t="shared" si="2138"/>
        <v>0</v>
      </c>
      <c r="M550" s="707">
        <f t="shared" si="2138"/>
        <v>0</v>
      </c>
      <c r="N550" s="707">
        <f t="shared" si="2138"/>
        <v>0</v>
      </c>
      <c r="O550" s="715">
        <f t="shared" si="623"/>
        <v>110</v>
      </c>
      <c r="P550" s="710">
        <f t="shared" si="624"/>
        <v>55</v>
      </c>
      <c r="Q550" s="710">
        <f t="shared" si="625"/>
        <v>55</v>
      </c>
      <c r="R550" s="710">
        <f t="shared" ref="R550:U550" si="2139">if(D550="","", if(R$275&gt;$E550,"",if(R$276&lt;$E550,"", if($D550=0,0, if($D550&lt;=$N$277,R$277,if($D550&lt;=$N$278,R$278,R$279))*if($O$267=$R$267,$S$267, $G550)))))</f>
        <v>55</v>
      </c>
      <c r="S550" s="711" t="str">
        <f t="shared" si="2139"/>
        <v/>
      </c>
      <c r="T550" s="710">
        <f t="shared" si="2139"/>
        <v>55</v>
      </c>
      <c r="U550" s="711" t="str">
        <f t="shared" si="2139"/>
        <v/>
      </c>
      <c r="W550" s="710">
        <f t="shared" si="627"/>
        <v>68</v>
      </c>
      <c r="X550" s="710">
        <f t="shared" ref="X550:AC550" si="2140">if(D550="","", if(P$275&gt;$E550,"",if(P$276&lt;$E550,"", if($D550=0,0, if($D550&lt;=$N$277,P$277,if($D550&lt;=$N$278,P$278,P$279))*if($O$267=$R$267,$V$267, $H550)))))</f>
        <v>34</v>
      </c>
      <c r="Y550" s="680" t="str">
        <f t="shared" si="2140"/>
        <v/>
      </c>
      <c r="Z550" s="710">
        <f t="shared" si="2140"/>
        <v>34</v>
      </c>
      <c r="AA550" s="680" t="str">
        <f t="shared" si="2140"/>
        <v/>
      </c>
      <c r="AB550" s="680" t="str">
        <f t="shared" si="2140"/>
        <v/>
      </c>
      <c r="AC550" s="680" t="str">
        <f t="shared" si="2140"/>
        <v/>
      </c>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49"/>
      <c r="BP550" s="446" t="s">
        <v>2</v>
      </c>
      <c r="BQ550" s="451"/>
      <c r="BR550" s="4"/>
      <c r="BS550" s="472" t="str">
        <f t="shared" ref="BS550:BT550" si="2141">I625</f>
        <v/>
      </c>
      <c r="BT550" s="454" t="str">
        <f t="shared" si="2141"/>
        <v/>
      </c>
      <c r="BU550" s="555">
        <f t="shared" ref="BU550:CI550" si="2142">O625</f>
        <v>110</v>
      </c>
      <c r="BV550" s="555">
        <f t="shared" si="2142"/>
        <v>55</v>
      </c>
      <c r="BW550" s="555">
        <f t="shared" si="2142"/>
        <v>55</v>
      </c>
      <c r="BX550" s="555">
        <f t="shared" si="2142"/>
        <v>55</v>
      </c>
      <c r="BY550" s="454" t="str">
        <f t="shared" si="2142"/>
        <v/>
      </c>
      <c r="BZ550" s="555">
        <f t="shared" si="2142"/>
        <v>55</v>
      </c>
      <c r="CA550" s="454" t="str">
        <f t="shared" si="2142"/>
        <v/>
      </c>
      <c r="CB550" s="454" t="str">
        <f t="shared" si="2142"/>
        <v/>
      </c>
      <c r="CC550" s="555">
        <f t="shared" si="2142"/>
        <v>68</v>
      </c>
      <c r="CD550" s="555">
        <f t="shared" si="2142"/>
        <v>34</v>
      </c>
      <c r="CE550" s="454" t="str">
        <f t="shared" si="2142"/>
        <v/>
      </c>
      <c r="CF550" s="555">
        <f t="shared" si="2142"/>
        <v>34</v>
      </c>
      <c r="CG550" s="454" t="str">
        <f t="shared" si="2142"/>
        <v/>
      </c>
      <c r="CH550" s="454" t="str">
        <f t="shared" si="2142"/>
        <v/>
      </c>
      <c r="CI550" s="454" t="str">
        <f t="shared" si="2142"/>
        <v/>
      </c>
      <c r="CJ550" s="2">
        <f t="shared" ref="CJ550:CK550" si="2143">D625</f>
        <v>1</v>
      </c>
      <c r="CK550" s="529" t="str">
        <f t="shared" si="2143"/>
        <v/>
      </c>
      <c r="CL550" s="556" t="str">
        <f t="shared" si="209"/>
        <v/>
      </c>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row>
    <row r="551" outlineLevel="2">
      <c r="A551" s="452"/>
      <c r="D551" s="701">
        <f t="shared" si="510"/>
        <v>1</v>
      </c>
      <c r="E551" s="712" t="str">
        <f t="shared" si="501"/>
        <v/>
      </c>
      <c r="F551" s="703" t="str">
        <f t="shared" si="486"/>
        <v>189912</v>
      </c>
      <c r="G551" s="704" t="str">
        <f t="shared" si="487"/>
        <v/>
      </c>
      <c r="H551" s="690" t="str">
        <f t="shared" si="488"/>
        <v/>
      </c>
      <c r="I551" s="713" t="str">
        <f t="shared" si="489"/>
        <v/>
      </c>
      <c r="J551" s="714" t="str">
        <f t="shared" si="490"/>
        <v/>
      </c>
      <c r="K551" s="707">
        <f t="shared" ref="K551:N551" si="2144">if($F551="","",K$203/day(eomonth($E551,0)))</f>
        <v>0</v>
      </c>
      <c r="L551" s="707">
        <f t="shared" si="2144"/>
        <v>0</v>
      </c>
      <c r="M551" s="707">
        <f t="shared" si="2144"/>
        <v>0</v>
      </c>
      <c r="N551" s="707">
        <f t="shared" si="2144"/>
        <v>0</v>
      </c>
      <c r="O551" s="715">
        <f t="shared" si="623"/>
        <v>110</v>
      </c>
      <c r="P551" s="710">
        <f t="shared" si="624"/>
        <v>55</v>
      </c>
      <c r="Q551" s="710">
        <f t="shared" si="625"/>
        <v>55</v>
      </c>
      <c r="R551" s="710">
        <f t="shared" ref="R551:U551" si="2145">if(D551="","", if(R$275&gt;$E551,"",if(R$276&lt;$E551,"", if($D551=0,0, if($D551&lt;=$N$277,R$277,if($D551&lt;=$N$278,R$278,R$279))*if($O$267=$R$267,$S$267, $G551)))))</f>
        <v>55</v>
      </c>
      <c r="S551" s="711" t="str">
        <f t="shared" si="2145"/>
        <v/>
      </c>
      <c r="T551" s="710">
        <f t="shared" si="2145"/>
        <v>55</v>
      </c>
      <c r="U551" s="711" t="str">
        <f t="shared" si="2145"/>
        <v/>
      </c>
      <c r="W551" s="710">
        <f t="shared" si="627"/>
        <v>68</v>
      </c>
      <c r="X551" s="710">
        <f t="shared" ref="X551:AC551" si="2146">if(D551="","", if(P$275&gt;$E551,"",if(P$276&lt;$E551,"", if($D551=0,0, if($D551&lt;=$N$277,P$277,if($D551&lt;=$N$278,P$278,P$279))*if($O$267=$R$267,$V$267, $H551)))))</f>
        <v>34</v>
      </c>
      <c r="Y551" s="680" t="str">
        <f t="shared" si="2146"/>
        <v/>
      </c>
      <c r="Z551" s="710">
        <f t="shared" si="2146"/>
        <v>34</v>
      </c>
      <c r="AA551" s="680" t="str">
        <f t="shared" si="2146"/>
        <v/>
      </c>
      <c r="AB551" s="680" t="str">
        <f t="shared" si="2146"/>
        <v/>
      </c>
      <c r="AC551" s="680" t="str">
        <f t="shared" si="2146"/>
        <v/>
      </c>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49"/>
      <c r="BP551" s="446" t="s">
        <v>2</v>
      </c>
      <c r="BQ551" s="451"/>
      <c r="BR551" s="4"/>
      <c r="BS551" s="472" t="str">
        <f t="shared" ref="BS551:BT551" si="2147">I626</f>
        <v/>
      </c>
      <c r="BT551" s="454" t="str">
        <f t="shared" si="2147"/>
        <v/>
      </c>
      <c r="BU551" s="555">
        <f t="shared" ref="BU551:CI551" si="2148">O626</f>
        <v>110</v>
      </c>
      <c r="BV551" s="555">
        <f t="shared" si="2148"/>
        <v>55</v>
      </c>
      <c r="BW551" s="555">
        <f t="shared" si="2148"/>
        <v>55</v>
      </c>
      <c r="BX551" s="555">
        <f t="shared" si="2148"/>
        <v>55</v>
      </c>
      <c r="BY551" s="454" t="str">
        <f t="shared" si="2148"/>
        <v/>
      </c>
      <c r="BZ551" s="555">
        <f t="shared" si="2148"/>
        <v>55</v>
      </c>
      <c r="CA551" s="454" t="str">
        <f t="shared" si="2148"/>
        <v/>
      </c>
      <c r="CB551" s="454" t="str">
        <f t="shared" si="2148"/>
        <v/>
      </c>
      <c r="CC551" s="555">
        <f t="shared" si="2148"/>
        <v>68</v>
      </c>
      <c r="CD551" s="555">
        <f t="shared" si="2148"/>
        <v>34</v>
      </c>
      <c r="CE551" s="454" t="str">
        <f t="shared" si="2148"/>
        <v/>
      </c>
      <c r="CF551" s="555">
        <f t="shared" si="2148"/>
        <v>34</v>
      </c>
      <c r="CG551" s="454" t="str">
        <f t="shared" si="2148"/>
        <v/>
      </c>
      <c r="CH551" s="454" t="str">
        <f t="shared" si="2148"/>
        <v/>
      </c>
      <c r="CI551" s="454" t="str">
        <f t="shared" si="2148"/>
        <v/>
      </c>
      <c r="CJ551" s="2">
        <f t="shared" ref="CJ551:CK551" si="2149">D626</f>
        <v>1</v>
      </c>
      <c r="CK551" s="529" t="str">
        <f t="shared" si="2149"/>
        <v/>
      </c>
      <c r="CL551" s="556" t="str">
        <f t="shared" si="209"/>
        <v/>
      </c>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row>
    <row r="552" outlineLevel="2">
      <c r="A552" s="452"/>
      <c r="D552" s="701">
        <f t="shared" si="510"/>
        <v>1</v>
      </c>
      <c r="E552" s="712" t="str">
        <f t="shared" si="501"/>
        <v/>
      </c>
      <c r="F552" s="703" t="str">
        <f t="shared" si="486"/>
        <v>189912</v>
      </c>
      <c r="G552" s="704" t="str">
        <f t="shared" si="487"/>
        <v/>
      </c>
      <c r="H552" s="690" t="str">
        <f t="shared" si="488"/>
        <v/>
      </c>
      <c r="I552" s="713" t="str">
        <f t="shared" si="489"/>
        <v/>
      </c>
      <c r="J552" s="714" t="str">
        <f t="shared" si="490"/>
        <v/>
      </c>
      <c r="K552" s="707">
        <f t="shared" ref="K552:N552" si="2150">if($F552="","",K$203/day(eomonth($E552,0)))</f>
        <v>0</v>
      </c>
      <c r="L552" s="707">
        <f t="shared" si="2150"/>
        <v>0</v>
      </c>
      <c r="M552" s="707">
        <f t="shared" si="2150"/>
        <v>0</v>
      </c>
      <c r="N552" s="707">
        <f t="shared" si="2150"/>
        <v>0</v>
      </c>
      <c r="O552" s="715">
        <f t="shared" si="623"/>
        <v>110</v>
      </c>
      <c r="P552" s="710">
        <f t="shared" si="624"/>
        <v>55</v>
      </c>
      <c r="Q552" s="710">
        <f t="shared" si="625"/>
        <v>55</v>
      </c>
      <c r="R552" s="710">
        <f t="shared" ref="R552:U552" si="2151">if(D552="","", if(R$275&gt;$E552,"",if(R$276&lt;$E552,"", if($D552=0,0, if($D552&lt;=$N$277,R$277,if($D552&lt;=$N$278,R$278,R$279))*if($O$267=$R$267,$S$267, $G552)))))</f>
        <v>55</v>
      </c>
      <c r="S552" s="711" t="str">
        <f t="shared" si="2151"/>
        <v/>
      </c>
      <c r="T552" s="710">
        <f t="shared" si="2151"/>
        <v>55</v>
      </c>
      <c r="U552" s="711" t="str">
        <f t="shared" si="2151"/>
        <v/>
      </c>
      <c r="W552" s="710">
        <f t="shared" si="627"/>
        <v>68</v>
      </c>
      <c r="X552" s="710">
        <f t="shared" ref="X552:AC552" si="2152">if(D552="","", if(P$275&gt;$E552,"",if(P$276&lt;$E552,"", if($D552=0,0, if($D552&lt;=$N$277,P$277,if($D552&lt;=$N$278,P$278,P$279))*if($O$267=$R$267,$V$267, $H552)))))</f>
        <v>34</v>
      </c>
      <c r="Y552" s="680" t="str">
        <f t="shared" si="2152"/>
        <v/>
      </c>
      <c r="Z552" s="710">
        <f t="shared" si="2152"/>
        <v>34</v>
      </c>
      <c r="AA552" s="680" t="str">
        <f t="shared" si="2152"/>
        <v/>
      </c>
      <c r="AB552" s="680" t="str">
        <f t="shared" si="2152"/>
        <v/>
      </c>
      <c r="AC552" s="680" t="str">
        <f t="shared" si="2152"/>
        <v/>
      </c>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49"/>
      <c r="BP552" s="446" t="s">
        <v>2</v>
      </c>
      <c r="BQ552" s="451"/>
      <c r="BR552" s="4"/>
      <c r="BS552" s="472" t="str">
        <f t="shared" ref="BS552:BT552" si="2153">I627</f>
        <v/>
      </c>
      <c r="BT552" s="454" t="str">
        <f t="shared" si="2153"/>
        <v/>
      </c>
      <c r="BU552" s="555">
        <f t="shared" ref="BU552:CI552" si="2154">O627</f>
        <v>110</v>
      </c>
      <c r="BV552" s="555">
        <f t="shared" si="2154"/>
        <v>55</v>
      </c>
      <c r="BW552" s="555">
        <f t="shared" si="2154"/>
        <v>55</v>
      </c>
      <c r="BX552" s="555">
        <f t="shared" si="2154"/>
        <v>55</v>
      </c>
      <c r="BY552" s="454" t="str">
        <f t="shared" si="2154"/>
        <v/>
      </c>
      <c r="BZ552" s="555">
        <f t="shared" si="2154"/>
        <v>55</v>
      </c>
      <c r="CA552" s="454" t="str">
        <f t="shared" si="2154"/>
        <v/>
      </c>
      <c r="CB552" s="454" t="str">
        <f t="shared" si="2154"/>
        <v/>
      </c>
      <c r="CC552" s="555">
        <f t="shared" si="2154"/>
        <v>68</v>
      </c>
      <c r="CD552" s="555">
        <f t="shared" si="2154"/>
        <v>34</v>
      </c>
      <c r="CE552" s="454" t="str">
        <f t="shared" si="2154"/>
        <v/>
      </c>
      <c r="CF552" s="555">
        <f t="shared" si="2154"/>
        <v>34</v>
      </c>
      <c r="CG552" s="454" t="str">
        <f t="shared" si="2154"/>
        <v/>
      </c>
      <c r="CH552" s="454" t="str">
        <f t="shared" si="2154"/>
        <v/>
      </c>
      <c r="CI552" s="454" t="str">
        <f t="shared" si="2154"/>
        <v/>
      </c>
      <c r="CJ552" s="2">
        <f t="shared" ref="CJ552:CK552" si="2155">D627</f>
        <v>1</v>
      </c>
      <c r="CK552" s="529" t="str">
        <f t="shared" si="2155"/>
        <v/>
      </c>
      <c r="CL552" s="556" t="str">
        <f t="shared" si="209"/>
        <v/>
      </c>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row>
    <row r="553" outlineLevel="2">
      <c r="A553" s="452"/>
      <c r="D553" s="701">
        <f t="shared" si="510"/>
        <v>1</v>
      </c>
      <c r="E553" s="712" t="str">
        <f t="shared" si="501"/>
        <v/>
      </c>
      <c r="F553" s="703" t="str">
        <f t="shared" si="486"/>
        <v>189912</v>
      </c>
      <c r="G553" s="704" t="str">
        <f t="shared" si="487"/>
        <v/>
      </c>
      <c r="H553" s="690" t="str">
        <f t="shared" si="488"/>
        <v/>
      </c>
      <c r="I553" s="713" t="str">
        <f t="shared" si="489"/>
        <v/>
      </c>
      <c r="J553" s="714" t="str">
        <f t="shared" si="490"/>
        <v/>
      </c>
      <c r="K553" s="707">
        <f t="shared" ref="K553:N553" si="2156">if($F553="","",K$203/day(eomonth($E553,0)))</f>
        <v>0</v>
      </c>
      <c r="L553" s="707">
        <f t="shared" si="2156"/>
        <v>0</v>
      </c>
      <c r="M553" s="707">
        <f t="shared" si="2156"/>
        <v>0</v>
      </c>
      <c r="N553" s="707">
        <f t="shared" si="2156"/>
        <v>0</v>
      </c>
      <c r="O553" s="715">
        <f t="shared" si="623"/>
        <v>110</v>
      </c>
      <c r="P553" s="710">
        <f t="shared" si="624"/>
        <v>55</v>
      </c>
      <c r="Q553" s="710">
        <f t="shared" si="625"/>
        <v>55</v>
      </c>
      <c r="R553" s="710">
        <f t="shared" ref="R553:U553" si="2157">if(D553="","", if(R$275&gt;$E553,"",if(R$276&lt;$E553,"", if($D553=0,0, if($D553&lt;=$N$277,R$277,if($D553&lt;=$N$278,R$278,R$279))*if($O$267=$R$267,$S$267, $G553)))))</f>
        <v>55</v>
      </c>
      <c r="S553" s="711" t="str">
        <f t="shared" si="2157"/>
        <v/>
      </c>
      <c r="T553" s="710">
        <f t="shared" si="2157"/>
        <v>55</v>
      </c>
      <c r="U553" s="711" t="str">
        <f t="shared" si="2157"/>
        <v/>
      </c>
      <c r="W553" s="710">
        <f t="shared" si="627"/>
        <v>68</v>
      </c>
      <c r="X553" s="710">
        <f t="shared" ref="X553:AC553" si="2158">if(D553="","", if(P$275&gt;$E553,"",if(P$276&lt;$E553,"", if($D553=0,0, if($D553&lt;=$N$277,P$277,if($D553&lt;=$N$278,P$278,P$279))*if($O$267=$R$267,$V$267, $H553)))))</f>
        <v>34</v>
      </c>
      <c r="Y553" s="680" t="str">
        <f t="shared" si="2158"/>
        <v/>
      </c>
      <c r="Z553" s="710">
        <f t="shared" si="2158"/>
        <v>34</v>
      </c>
      <c r="AA553" s="680" t="str">
        <f t="shared" si="2158"/>
        <v/>
      </c>
      <c r="AB553" s="680" t="str">
        <f t="shared" si="2158"/>
        <v/>
      </c>
      <c r="AC553" s="680" t="str">
        <f t="shared" si="2158"/>
        <v/>
      </c>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49"/>
      <c r="BP553" s="446" t="s">
        <v>2</v>
      </c>
      <c r="BQ553" s="451"/>
      <c r="BR553" s="4"/>
      <c r="BS553" s="472" t="str">
        <f t="shared" ref="BS553:BT553" si="2159">I628</f>
        <v/>
      </c>
      <c r="BT553" s="454" t="str">
        <f t="shared" si="2159"/>
        <v/>
      </c>
      <c r="BU553" s="555">
        <f t="shared" ref="BU553:CI553" si="2160">O628</f>
        <v>110</v>
      </c>
      <c r="BV553" s="555">
        <f t="shared" si="2160"/>
        <v>55</v>
      </c>
      <c r="BW553" s="555">
        <f t="shared" si="2160"/>
        <v>55</v>
      </c>
      <c r="BX553" s="555">
        <f t="shared" si="2160"/>
        <v>55</v>
      </c>
      <c r="BY553" s="454" t="str">
        <f t="shared" si="2160"/>
        <v/>
      </c>
      <c r="BZ553" s="555">
        <f t="shared" si="2160"/>
        <v>55</v>
      </c>
      <c r="CA553" s="454" t="str">
        <f t="shared" si="2160"/>
        <v/>
      </c>
      <c r="CB553" s="454" t="str">
        <f t="shared" si="2160"/>
        <v/>
      </c>
      <c r="CC553" s="555">
        <f t="shared" si="2160"/>
        <v>68</v>
      </c>
      <c r="CD553" s="555">
        <f t="shared" si="2160"/>
        <v>34</v>
      </c>
      <c r="CE553" s="454" t="str">
        <f t="shared" si="2160"/>
        <v/>
      </c>
      <c r="CF553" s="555">
        <f t="shared" si="2160"/>
        <v>34</v>
      </c>
      <c r="CG553" s="454" t="str">
        <f t="shared" si="2160"/>
        <v/>
      </c>
      <c r="CH553" s="454" t="str">
        <f t="shared" si="2160"/>
        <v/>
      </c>
      <c r="CI553" s="454" t="str">
        <f t="shared" si="2160"/>
        <v/>
      </c>
      <c r="CJ553" s="2">
        <f t="shared" ref="CJ553:CK553" si="2161">D628</f>
        <v>1</v>
      </c>
      <c r="CK553" s="529" t="str">
        <f t="shared" si="2161"/>
        <v/>
      </c>
      <c r="CL553" s="556" t="str">
        <f t="shared" si="209"/>
        <v/>
      </c>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row>
    <row r="554" outlineLevel="2">
      <c r="A554" s="452"/>
      <c r="D554" s="701">
        <f t="shared" si="510"/>
        <v>1</v>
      </c>
      <c r="E554" s="712" t="str">
        <f t="shared" si="501"/>
        <v/>
      </c>
      <c r="F554" s="703" t="str">
        <f t="shared" si="486"/>
        <v>189912</v>
      </c>
      <c r="G554" s="704" t="str">
        <f t="shared" si="487"/>
        <v/>
      </c>
      <c r="H554" s="690" t="str">
        <f t="shared" si="488"/>
        <v/>
      </c>
      <c r="I554" s="713" t="str">
        <f t="shared" si="489"/>
        <v/>
      </c>
      <c r="J554" s="714" t="str">
        <f t="shared" si="490"/>
        <v/>
      </c>
      <c r="K554" s="707">
        <f t="shared" ref="K554:N554" si="2162">if($F554="","",K$203/day(eomonth($E554,0)))</f>
        <v>0</v>
      </c>
      <c r="L554" s="707">
        <f t="shared" si="2162"/>
        <v>0</v>
      </c>
      <c r="M554" s="707">
        <f t="shared" si="2162"/>
        <v>0</v>
      </c>
      <c r="N554" s="707">
        <f t="shared" si="2162"/>
        <v>0</v>
      </c>
      <c r="O554" s="715">
        <f t="shared" si="623"/>
        <v>110</v>
      </c>
      <c r="P554" s="710">
        <f t="shared" si="624"/>
        <v>55</v>
      </c>
      <c r="Q554" s="710">
        <f t="shared" si="625"/>
        <v>55</v>
      </c>
      <c r="R554" s="710">
        <f t="shared" ref="R554:U554" si="2163">if(D554="","", if(R$275&gt;$E554,"",if(R$276&lt;$E554,"", if($D554=0,0, if($D554&lt;=$N$277,R$277,if($D554&lt;=$N$278,R$278,R$279))*if($O$267=$R$267,$S$267, $G554)))))</f>
        <v>55</v>
      </c>
      <c r="S554" s="711" t="str">
        <f t="shared" si="2163"/>
        <v/>
      </c>
      <c r="T554" s="710">
        <f t="shared" si="2163"/>
        <v>55</v>
      </c>
      <c r="U554" s="711" t="str">
        <f t="shared" si="2163"/>
        <v/>
      </c>
      <c r="W554" s="710">
        <f t="shared" si="627"/>
        <v>68</v>
      </c>
      <c r="X554" s="710">
        <f t="shared" ref="X554:AC554" si="2164">if(D554="","", if(P$275&gt;$E554,"",if(P$276&lt;$E554,"", if($D554=0,0, if($D554&lt;=$N$277,P$277,if($D554&lt;=$N$278,P$278,P$279))*if($O$267=$R$267,$V$267, $H554)))))</f>
        <v>34</v>
      </c>
      <c r="Y554" s="680" t="str">
        <f t="shared" si="2164"/>
        <v/>
      </c>
      <c r="Z554" s="710">
        <f t="shared" si="2164"/>
        <v>34</v>
      </c>
      <c r="AA554" s="680" t="str">
        <f t="shared" si="2164"/>
        <v/>
      </c>
      <c r="AB554" s="680" t="str">
        <f t="shared" si="2164"/>
        <v/>
      </c>
      <c r="AC554" s="680" t="str">
        <f t="shared" si="2164"/>
        <v/>
      </c>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49"/>
      <c r="BP554" s="446" t="s">
        <v>2</v>
      </c>
      <c r="BQ554" s="451"/>
      <c r="BR554" s="4"/>
      <c r="BS554" s="472" t="str">
        <f t="shared" ref="BS554:BT554" si="2165">I629</f>
        <v/>
      </c>
      <c r="BT554" s="454" t="str">
        <f t="shared" si="2165"/>
        <v/>
      </c>
      <c r="BU554" s="555">
        <f t="shared" ref="BU554:CI554" si="2166">O629</f>
        <v>110</v>
      </c>
      <c r="BV554" s="555">
        <f t="shared" si="2166"/>
        <v>55</v>
      </c>
      <c r="BW554" s="555">
        <f t="shared" si="2166"/>
        <v>55</v>
      </c>
      <c r="BX554" s="555">
        <f t="shared" si="2166"/>
        <v>55</v>
      </c>
      <c r="BY554" s="454" t="str">
        <f t="shared" si="2166"/>
        <v/>
      </c>
      <c r="BZ554" s="555">
        <f t="shared" si="2166"/>
        <v>55</v>
      </c>
      <c r="CA554" s="454" t="str">
        <f t="shared" si="2166"/>
        <v/>
      </c>
      <c r="CB554" s="454" t="str">
        <f t="shared" si="2166"/>
        <v/>
      </c>
      <c r="CC554" s="555">
        <f t="shared" si="2166"/>
        <v>68</v>
      </c>
      <c r="CD554" s="555">
        <f t="shared" si="2166"/>
        <v>34</v>
      </c>
      <c r="CE554" s="454" t="str">
        <f t="shared" si="2166"/>
        <v/>
      </c>
      <c r="CF554" s="555">
        <f t="shared" si="2166"/>
        <v>34</v>
      </c>
      <c r="CG554" s="454" t="str">
        <f t="shared" si="2166"/>
        <v/>
      </c>
      <c r="CH554" s="454" t="str">
        <f t="shared" si="2166"/>
        <v/>
      </c>
      <c r="CI554" s="454" t="str">
        <f t="shared" si="2166"/>
        <v/>
      </c>
      <c r="CJ554" s="2">
        <f t="shared" ref="CJ554:CK554" si="2167">D629</f>
        <v>1</v>
      </c>
      <c r="CK554" s="529" t="str">
        <f t="shared" si="2167"/>
        <v/>
      </c>
      <c r="CL554" s="556" t="str">
        <f t="shared" si="209"/>
        <v/>
      </c>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row>
    <row r="555" outlineLevel="2">
      <c r="A555" s="452"/>
      <c r="D555" s="701">
        <f t="shared" si="510"/>
        <v>1</v>
      </c>
      <c r="E555" s="712" t="str">
        <f t="shared" si="501"/>
        <v/>
      </c>
      <c r="F555" s="703" t="str">
        <f t="shared" si="486"/>
        <v>189912</v>
      </c>
      <c r="G555" s="704" t="str">
        <f t="shared" si="487"/>
        <v/>
      </c>
      <c r="H555" s="690" t="str">
        <f t="shared" si="488"/>
        <v/>
      </c>
      <c r="I555" s="713" t="str">
        <f t="shared" si="489"/>
        <v/>
      </c>
      <c r="J555" s="714" t="str">
        <f t="shared" si="490"/>
        <v/>
      </c>
      <c r="K555" s="707">
        <f t="shared" ref="K555:N555" si="2168">if($F555="","",K$203/day(eomonth($E555,0)))</f>
        <v>0</v>
      </c>
      <c r="L555" s="707">
        <f t="shared" si="2168"/>
        <v>0</v>
      </c>
      <c r="M555" s="707">
        <f t="shared" si="2168"/>
        <v>0</v>
      </c>
      <c r="N555" s="707">
        <f t="shared" si="2168"/>
        <v>0</v>
      </c>
      <c r="O555" s="715">
        <f t="shared" si="623"/>
        <v>110</v>
      </c>
      <c r="P555" s="710">
        <f t="shared" si="624"/>
        <v>55</v>
      </c>
      <c r="Q555" s="710">
        <f t="shared" si="625"/>
        <v>55</v>
      </c>
      <c r="R555" s="710">
        <f t="shared" ref="R555:U555" si="2169">if(D555="","", if(R$275&gt;$E555,"",if(R$276&lt;$E555,"", if($D555=0,0, if($D555&lt;=$N$277,R$277,if($D555&lt;=$N$278,R$278,R$279))*if($O$267=$R$267,$S$267, $G555)))))</f>
        <v>55</v>
      </c>
      <c r="S555" s="711" t="str">
        <f t="shared" si="2169"/>
        <v/>
      </c>
      <c r="T555" s="710">
        <f t="shared" si="2169"/>
        <v>55</v>
      </c>
      <c r="U555" s="711" t="str">
        <f t="shared" si="2169"/>
        <v/>
      </c>
      <c r="W555" s="710">
        <f t="shared" si="627"/>
        <v>68</v>
      </c>
      <c r="X555" s="710">
        <f t="shared" ref="X555:AC555" si="2170">if(D555="","", if(P$275&gt;$E555,"",if(P$276&lt;$E555,"", if($D555=0,0, if($D555&lt;=$N$277,P$277,if($D555&lt;=$N$278,P$278,P$279))*if($O$267=$R$267,$V$267, $H555)))))</f>
        <v>34</v>
      </c>
      <c r="Y555" s="680" t="str">
        <f t="shared" si="2170"/>
        <v/>
      </c>
      <c r="Z555" s="710">
        <f t="shared" si="2170"/>
        <v>34</v>
      </c>
      <c r="AA555" s="680" t="str">
        <f t="shared" si="2170"/>
        <v/>
      </c>
      <c r="AB555" s="680" t="str">
        <f t="shared" si="2170"/>
        <v/>
      </c>
      <c r="AC555" s="680" t="str">
        <f t="shared" si="2170"/>
        <v/>
      </c>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49"/>
      <c r="BP555" s="446" t="s">
        <v>2</v>
      </c>
      <c r="BQ555" s="451"/>
      <c r="BR555" s="4"/>
      <c r="BS555" s="472" t="str">
        <f t="shared" ref="BS555:BT555" si="2171">I630</f>
        <v/>
      </c>
      <c r="BT555" s="454" t="str">
        <f t="shared" si="2171"/>
        <v/>
      </c>
      <c r="BU555" s="555">
        <f t="shared" ref="BU555:CI555" si="2172">O630</f>
        <v>110</v>
      </c>
      <c r="BV555" s="555">
        <f t="shared" si="2172"/>
        <v>55</v>
      </c>
      <c r="BW555" s="555">
        <f t="shared" si="2172"/>
        <v>55</v>
      </c>
      <c r="BX555" s="555">
        <f t="shared" si="2172"/>
        <v>55</v>
      </c>
      <c r="BY555" s="454" t="str">
        <f t="shared" si="2172"/>
        <v/>
      </c>
      <c r="BZ555" s="555">
        <f t="shared" si="2172"/>
        <v>55</v>
      </c>
      <c r="CA555" s="454" t="str">
        <f t="shared" si="2172"/>
        <v/>
      </c>
      <c r="CB555" s="454" t="str">
        <f t="shared" si="2172"/>
        <v/>
      </c>
      <c r="CC555" s="555">
        <f t="shared" si="2172"/>
        <v>68</v>
      </c>
      <c r="CD555" s="555">
        <f t="shared" si="2172"/>
        <v>34</v>
      </c>
      <c r="CE555" s="454" t="str">
        <f t="shared" si="2172"/>
        <v/>
      </c>
      <c r="CF555" s="555">
        <f t="shared" si="2172"/>
        <v>34</v>
      </c>
      <c r="CG555" s="454" t="str">
        <f t="shared" si="2172"/>
        <v/>
      </c>
      <c r="CH555" s="454" t="str">
        <f t="shared" si="2172"/>
        <v/>
      </c>
      <c r="CI555" s="454" t="str">
        <f t="shared" si="2172"/>
        <v/>
      </c>
      <c r="CJ555" s="2">
        <f t="shared" ref="CJ555:CK555" si="2173">D630</f>
        <v>1</v>
      </c>
      <c r="CK555" s="529" t="str">
        <f t="shared" si="2173"/>
        <v/>
      </c>
      <c r="CL555" s="556" t="str">
        <f t="shared" si="209"/>
        <v/>
      </c>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row>
    <row r="556" outlineLevel="2">
      <c r="A556" s="452"/>
      <c r="D556" s="701">
        <f t="shared" si="510"/>
        <v>1</v>
      </c>
      <c r="E556" s="712" t="str">
        <f t="shared" si="501"/>
        <v/>
      </c>
      <c r="F556" s="703" t="str">
        <f t="shared" si="486"/>
        <v>189912</v>
      </c>
      <c r="G556" s="704" t="str">
        <f t="shared" si="487"/>
        <v/>
      </c>
      <c r="H556" s="690" t="str">
        <f t="shared" si="488"/>
        <v/>
      </c>
      <c r="I556" s="713" t="str">
        <f t="shared" si="489"/>
        <v/>
      </c>
      <c r="J556" s="714" t="str">
        <f t="shared" si="490"/>
        <v/>
      </c>
      <c r="K556" s="707">
        <f t="shared" ref="K556:N556" si="2174">if($F556="","",K$203/day(eomonth($E556,0)))</f>
        <v>0</v>
      </c>
      <c r="L556" s="707">
        <f t="shared" si="2174"/>
        <v>0</v>
      </c>
      <c r="M556" s="707">
        <f t="shared" si="2174"/>
        <v>0</v>
      </c>
      <c r="N556" s="707">
        <f t="shared" si="2174"/>
        <v>0</v>
      </c>
      <c r="O556" s="715">
        <f t="shared" si="623"/>
        <v>110</v>
      </c>
      <c r="P556" s="710">
        <f t="shared" si="624"/>
        <v>55</v>
      </c>
      <c r="Q556" s="710">
        <f t="shared" si="625"/>
        <v>55</v>
      </c>
      <c r="R556" s="710">
        <f t="shared" ref="R556:U556" si="2175">if(D556="","", if(R$275&gt;$E556,"",if(R$276&lt;$E556,"", if($D556=0,0, if($D556&lt;=$N$277,R$277,if($D556&lt;=$N$278,R$278,R$279))*if($O$267=$R$267,$S$267, $G556)))))</f>
        <v>55</v>
      </c>
      <c r="S556" s="711" t="str">
        <f t="shared" si="2175"/>
        <v/>
      </c>
      <c r="T556" s="710">
        <f t="shared" si="2175"/>
        <v>55</v>
      </c>
      <c r="U556" s="711" t="str">
        <f t="shared" si="2175"/>
        <v/>
      </c>
      <c r="W556" s="710">
        <f t="shared" si="627"/>
        <v>68</v>
      </c>
      <c r="X556" s="710">
        <f t="shared" ref="X556:AC556" si="2176">if(D556="","", if(P$275&gt;$E556,"",if(P$276&lt;$E556,"", if($D556=0,0, if($D556&lt;=$N$277,P$277,if($D556&lt;=$N$278,P$278,P$279))*if($O$267=$R$267,$V$267, $H556)))))</f>
        <v>34</v>
      </c>
      <c r="Y556" s="680" t="str">
        <f t="shared" si="2176"/>
        <v/>
      </c>
      <c r="Z556" s="710">
        <f t="shared" si="2176"/>
        <v>34</v>
      </c>
      <c r="AA556" s="680" t="str">
        <f t="shared" si="2176"/>
        <v/>
      </c>
      <c r="AB556" s="680" t="str">
        <f t="shared" si="2176"/>
        <v/>
      </c>
      <c r="AC556" s="680" t="str">
        <f t="shared" si="2176"/>
        <v/>
      </c>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49"/>
      <c r="BP556" s="446" t="s">
        <v>2</v>
      </c>
      <c r="BQ556" s="451"/>
      <c r="BR556" s="4"/>
      <c r="BS556" s="472" t="str">
        <f t="shared" ref="BS556:BT556" si="2177">I631</f>
        <v/>
      </c>
      <c r="BT556" s="454" t="str">
        <f t="shared" si="2177"/>
        <v/>
      </c>
      <c r="BU556" s="555">
        <f t="shared" ref="BU556:CI556" si="2178">O631</f>
        <v>110</v>
      </c>
      <c r="BV556" s="555">
        <f t="shared" si="2178"/>
        <v>55</v>
      </c>
      <c r="BW556" s="555">
        <f t="shared" si="2178"/>
        <v>55</v>
      </c>
      <c r="BX556" s="555">
        <f t="shared" si="2178"/>
        <v>55</v>
      </c>
      <c r="BY556" s="454" t="str">
        <f t="shared" si="2178"/>
        <v/>
      </c>
      <c r="BZ556" s="555">
        <f t="shared" si="2178"/>
        <v>55</v>
      </c>
      <c r="CA556" s="454" t="str">
        <f t="shared" si="2178"/>
        <v/>
      </c>
      <c r="CB556" s="454" t="str">
        <f t="shared" si="2178"/>
        <v/>
      </c>
      <c r="CC556" s="555">
        <f t="shared" si="2178"/>
        <v>68</v>
      </c>
      <c r="CD556" s="555">
        <f t="shared" si="2178"/>
        <v>34</v>
      </c>
      <c r="CE556" s="454" t="str">
        <f t="shared" si="2178"/>
        <v/>
      </c>
      <c r="CF556" s="555">
        <f t="shared" si="2178"/>
        <v>34</v>
      </c>
      <c r="CG556" s="454" t="str">
        <f t="shared" si="2178"/>
        <v/>
      </c>
      <c r="CH556" s="454" t="str">
        <f t="shared" si="2178"/>
        <v/>
      </c>
      <c r="CI556" s="454" t="str">
        <f t="shared" si="2178"/>
        <v/>
      </c>
      <c r="CJ556" s="2">
        <f t="shared" ref="CJ556:CK556" si="2179">D631</f>
        <v>1</v>
      </c>
      <c r="CK556" s="529" t="str">
        <f t="shared" si="2179"/>
        <v/>
      </c>
      <c r="CL556" s="556" t="str">
        <f t="shared" si="209"/>
        <v/>
      </c>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row>
    <row r="557" outlineLevel="2">
      <c r="A557" s="452"/>
      <c r="D557" s="701">
        <f t="shared" si="510"/>
        <v>1</v>
      </c>
      <c r="E557" s="712" t="str">
        <f t="shared" si="501"/>
        <v/>
      </c>
      <c r="F557" s="703" t="str">
        <f t="shared" si="486"/>
        <v>189912</v>
      </c>
      <c r="G557" s="704" t="str">
        <f t="shared" si="487"/>
        <v/>
      </c>
      <c r="H557" s="690" t="str">
        <f t="shared" si="488"/>
        <v/>
      </c>
      <c r="I557" s="713" t="str">
        <f t="shared" si="489"/>
        <v/>
      </c>
      <c r="J557" s="714" t="str">
        <f t="shared" si="490"/>
        <v/>
      </c>
      <c r="K557" s="707">
        <f t="shared" ref="K557:N557" si="2180">if($F557="","",K$203/day(eomonth($E557,0)))</f>
        <v>0</v>
      </c>
      <c r="L557" s="707">
        <f t="shared" si="2180"/>
        <v>0</v>
      </c>
      <c r="M557" s="707">
        <f t="shared" si="2180"/>
        <v>0</v>
      </c>
      <c r="N557" s="707">
        <f t="shared" si="2180"/>
        <v>0</v>
      </c>
      <c r="O557" s="715">
        <f t="shared" si="623"/>
        <v>110</v>
      </c>
      <c r="P557" s="710">
        <f t="shared" si="624"/>
        <v>55</v>
      </c>
      <c r="Q557" s="710">
        <f t="shared" si="625"/>
        <v>55</v>
      </c>
      <c r="R557" s="710">
        <f t="shared" ref="R557:U557" si="2181">if(D557="","", if(R$275&gt;$E557,"",if(R$276&lt;$E557,"", if($D557=0,0, if($D557&lt;=$N$277,R$277,if($D557&lt;=$N$278,R$278,R$279))*if($O$267=$R$267,$S$267, $G557)))))</f>
        <v>55</v>
      </c>
      <c r="S557" s="711" t="str">
        <f t="shared" si="2181"/>
        <v/>
      </c>
      <c r="T557" s="710">
        <f t="shared" si="2181"/>
        <v>55</v>
      </c>
      <c r="U557" s="711" t="str">
        <f t="shared" si="2181"/>
        <v/>
      </c>
      <c r="W557" s="710">
        <f t="shared" si="627"/>
        <v>68</v>
      </c>
      <c r="X557" s="710">
        <f t="shared" ref="X557:AC557" si="2182">if(D557="","", if(P$275&gt;$E557,"",if(P$276&lt;$E557,"", if($D557=0,0, if($D557&lt;=$N$277,P$277,if($D557&lt;=$N$278,P$278,P$279))*if($O$267=$R$267,$V$267, $H557)))))</f>
        <v>34</v>
      </c>
      <c r="Y557" s="680" t="str">
        <f t="shared" si="2182"/>
        <v/>
      </c>
      <c r="Z557" s="710">
        <f t="shared" si="2182"/>
        <v>34</v>
      </c>
      <c r="AA557" s="680" t="str">
        <f t="shared" si="2182"/>
        <v/>
      </c>
      <c r="AB557" s="680" t="str">
        <f t="shared" si="2182"/>
        <v/>
      </c>
      <c r="AC557" s="680" t="str">
        <f t="shared" si="2182"/>
        <v/>
      </c>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49"/>
      <c r="BP557" s="446" t="s">
        <v>2</v>
      </c>
      <c r="BQ557" s="451"/>
      <c r="BR557" s="4"/>
      <c r="BS557" s="472" t="str">
        <f t="shared" ref="BS557:BT557" si="2183">I632</f>
        <v/>
      </c>
      <c r="BT557" s="454" t="str">
        <f t="shared" si="2183"/>
        <v/>
      </c>
      <c r="BU557" s="555">
        <f t="shared" ref="BU557:CI557" si="2184">O632</f>
        <v>110</v>
      </c>
      <c r="BV557" s="555">
        <f t="shared" si="2184"/>
        <v>55</v>
      </c>
      <c r="BW557" s="555">
        <f t="shared" si="2184"/>
        <v>55</v>
      </c>
      <c r="BX557" s="555">
        <f t="shared" si="2184"/>
        <v>55</v>
      </c>
      <c r="BY557" s="454" t="str">
        <f t="shared" si="2184"/>
        <v/>
      </c>
      <c r="BZ557" s="555">
        <f t="shared" si="2184"/>
        <v>55</v>
      </c>
      <c r="CA557" s="454" t="str">
        <f t="shared" si="2184"/>
        <v/>
      </c>
      <c r="CB557" s="454" t="str">
        <f t="shared" si="2184"/>
        <v/>
      </c>
      <c r="CC557" s="555">
        <f t="shared" si="2184"/>
        <v>68</v>
      </c>
      <c r="CD557" s="555">
        <f t="shared" si="2184"/>
        <v>34</v>
      </c>
      <c r="CE557" s="454" t="str">
        <f t="shared" si="2184"/>
        <v/>
      </c>
      <c r="CF557" s="555">
        <f t="shared" si="2184"/>
        <v>34</v>
      </c>
      <c r="CG557" s="454" t="str">
        <f t="shared" si="2184"/>
        <v/>
      </c>
      <c r="CH557" s="454" t="str">
        <f t="shared" si="2184"/>
        <v/>
      </c>
      <c r="CI557" s="454" t="str">
        <f t="shared" si="2184"/>
        <v/>
      </c>
      <c r="CJ557" s="2">
        <f t="shared" ref="CJ557:CK557" si="2185">D632</f>
        <v>1</v>
      </c>
      <c r="CK557" s="529" t="str">
        <f t="shared" si="2185"/>
        <v/>
      </c>
      <c r="CL557" s="556" t="str">
        <f t="shared" si="209"/>
        <v/>
      </c>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row>
    <row r="558" outlineLevel="2">
      <c r="A558" s="452"/>
      <c r="D558" s="701">
        <f t="shared" si="510"/>
        <v>1</v>
      </c>
      <c r="E558" s="712" t="str">
        <f t="shared" si="501"/>
        <v/>
      </c>
      <c r="F558" s="703" t="str">
        <f t="shared" si="486"/>
        <v>189912</v>
      </c>
      <c r="G558" s="704" t="str">
        <f t="shared" si="487"/>
        <v/>
      </c>
      <c r="H558" s="690" t="str">
        <f t="shared" si="488"/>
        <v/>
      </c>
      <c r="I558" s="713" t="str">
        <f t="shared" si="489"/>
        <v/>
      </c>
      <c r="J558" s="714" t="str">
        <f t="shared" si="490"/>
        <v/>
      </c>
      <c r="K558" s="707">
        <f t="shared" ref="K558:N558" si="2186">if($F558="","",K$203/day(eomonth($E558,0)))</f>
        <v>0</v>
      </c>
      <c r="L558" s="707">
        <f t="shared" si="2186"/>
        <v>0</v>
      </c>
      <c r="M558" s="707">
        <f t="shared" si="2186"/>
        <v>0</v>
      </c>
      <c r="N558" s="707">
        <f t="shared" si="2186"/>
        <v>0</v>
      </c>
      <c r="O558" s="715">
        <f t="shared" si="623"/>
        <v>110</v>
      </c>
      <c r="P558" s="710">
        <f t="shared" si="624"/>
        <v>55</v>
      </c>
      <c r="Q558" s="710">
        <f t="shared" si="625"/>
        <v>55</v>
      </c>
      <c r="R558" s="710">
        <f t="shared" ref="R558:U558" si="2187">if(D558="","", if(R$275&gt;$E558,"",if(R$276&lt;$E558,"", if($D558=0,0, if($D558&lt;=$N$277,R$277,if($D558&lt;=$N$278,R$278,R$279))*if($O$267=$R$267,$S$267, $G558)))))</f>
        <v>55</v>
      </c>
      <c r="S558" s="711" t="str">
        <f t="shared" si="2187"/>
        <v/>
      </c>
      <c r="T558" s="710">
        <f t="shared" si="2187"/>
        <v>55</v>
      </c>
      <c r="U558" s="711" t="str">
        <f t="shared" si="2187"/>
        <v/>
      </c>
      <c r="W558" s="710">
        <f t="shared" si="627"/>
        <v>68</v>
      </c>
      <c r="X558" s="710">
        <f t="shared" ref="X558:AC558" si="2188">if(D558="","", if(P$275&gt;$E558,"",if(P$276&lt;$E558,"", if($D558=0,0, if($D558&lt;=$N$277,P$277,if($D558&lt;=$N$278,P$278,P$279))*if($O$267=$R$267,$V$267, $H558)))))</f>
        <v>34</v>
      </c>
      <c r="Y558" s="680" t="str">
        <f t="shared" si="2188"/>
        <v/>
      </c>
      <c r="Z558" s="710">
        <f t="shared" si="2188"/>
        <v>34</v>
      </c>
      <c r="AA558" s="680" t="str">
        <f t="shared" si="2188"/>
        <v/>
      </c>
      <c r="AB558" s="680" t="str">
        <f t="shared" si="2188"/>
        <v/>
      </c>
      <c r="AC558" s="680" t="str">
        <f t="shared" si="2188"/>
        <v/>
      </c>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49"/>
      <c r="BP558" s="446" t="s">
        <v>2</v>
      </c>
      <c r="BQ558" s="451"/>
      <c r="BR558" s="4"/>
      <c r="BS558" s="472" t="str">
        <f t="shared" ref="BS558:BT558" si="2189">I633</f>
        <v/>
      </c>
      <c r="BT558" s="454" t="str">
        <f t="shared" si="2189"/>
        <v/>
      </c>
      <c r="BU558" s="555">
        <f t="shared" ref="BU558:CI558" si="2190">O633</f>
        <v>110</v>
      </c>
      <c r="BV558" s="555">
        <f t="shared" si="2190"/>
        <v>55</v>
      </c>
      <c r="BW558" s="555">
        <f t="shared" si="2190"/>
        <v>55</v>
      </c>
      <c r="BX558" s="555">
        <f t="shared" si="2190"/>
        <v>55</v>
      </c>
      <c r="BY558" s="454" t="str">
        <f t="shared" si="2190"/>
        <v/>
      </c>
      <c r="BZ558" s="555">
        <f t="shared" si="2190"/>
        <v>55</v>
      </c>
      <c r="CA558" s="454" t="str">
        <f t="shared" si="2190"/>
        <v/>
      </c>
      <c r="CB558" s="454" t="str">
        <f t="shared" si="2190"/>
        <v/>
      </c>
      <c r="CC558" s="555">
        <f t="shared" si="2190"/>
        <v>68</v>
      </c>
      <c r="CD558" s="555">
        <f t="shared" si="2190"/>
        <v>34</v>
      </c>
      <c r="CE558" s="454" t="str">
        <f t="shared" si="2190"/>
        <v/>
      </c>
      <c r="CF558" s="555">
        <f t="shared" si="2190"/>
        <v>34</v>
      </c>
      <c r="CG558" s="454" t="str">
        <f t="shared" si="2190"/>
        <v/>
      </c>
      <c r="CH558" s="454" t="str">
        <f t="shared" si="2190"/>
        <v/>
      </c>
      <c r="CI558" s="454" t="str">
        <f t="shared" si="2190"/>
        <v/>
      </c>
      <c r="CJ558" s="2">
        <f t="shared" ref="CJ558:CK558" si="2191">D633</f>
        <v>1</v>
      </c>
      <c r="CK558" s="529" t="str">
        <f t="shared" si="2191"/>
        <v/>
      </c>
      <c r="CL558" s="556" t="str">
        <f t="shared" si="209"/>
        <v/>
      </c>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row>
    <row r="559" outlineLevel="2">
      <c r="A559" s="452"/>
      <c r="D559" s="701">
        <f t="shared" si="510"/>
        <v>1</v>
      </c>
      <c r="E559" s="712" t="str">
        <f t="shared" si="501"/>
        <v/>
      </c>
      <c r="F559" s="703" t="str">
        <f t="shared" si="486"/>
        <v>189912</v>
      </c>
      <c r="G559" s="704" t="str">
        <f t="shared" si="487"/>
        <v/>
      </c>
      <c r="H559" s="690" t="str">
        <f t="shared" si="488"/>
        <v/>
      </c>
      <c r="I559" s="713" t="str">
        <f t="shared" si="489"/>
        <v/>
      </c>
      <c r="J559" s="714" t="str">
        <f t="shared" si="490"/>
        <v/>
      </c>
      <c r="K559" s="707">
        <f t="shared" ref="K559:N559" si="2192">if($F559="","",K$203/day(eomonth($E559,0)))</f>
        <v>0</v>
      </c>
      <c r="L559" s="707">
        <f t="shared" si="2192"/>
        <v>0</v>
      </c>
      <c r="M559" s="707">
        <f t="shared" si="2192"/>
        <v>0</v>
      </c>
      <c r="N559" s="707">
        <f t="shared" si="2192"/>
        <v>0</v>
      </c>
      <c r="O559" s="715">
        <f t="shared" si="623"/>
        <v>110</v>
      </c>
      <c r="P559" s="710">
        <f t="shared" si="624"/>
        <v>55</v>
      </c>
      <c r="Q559" s="710">
        <f t="shared" si="625"/>
        <v>55</v>
      </c>
      <c r="R559" s="710">
        <f t="shared" ref="R559:U559" si="2193">if(D559="","", if(R$275&gt;$E559,"",if(R$276&lt;$E559,"", if($D559=0,0, if($D559&lt;=$N$277,R$277,if($D559&lt;=$N$278,R$278,R$279))*if($O$267=$R$267,$S$267, $G559)))))</f>
        <v>55</v>
      </c>
      <c r="S559" s="711" t="str">
        <f t="shared" si="2193"/>
        <v/>
      </c>
      <c r="T559" s="710">
        <f t="shared" si="2193"/>
        <v>55</v>
      </c>
      <c r="U559" s="711" t="str">
        <f t="shared" si="2193"/>
        <v/>
      </c>
      <c r="W559" s="710">
        <f t="shared" si="627"/>
        <v>68</v>
      </c>
      <c r="X559" s="710">
        <f t="shared" ref="X559:AC559" si="2194">if(D559="","", if(P$275&gt;$E559,"",if(P$276&lt;$E559,"", if($D559=0,0, if($D559&lt;=$N$277,P$277,if($D559&lt;=$N$278,P$278,P$279))*if($O$267=$R$267,$V$267, $H559)))))</f>
        <v>34</v>
      </c>
      <c r="Y559" s="680" t="str">
        <f t="shared" si="2194"/>
        <v/>
      </c>
      <c r="Z559" s="710">
        <f t="shared" si="2194"/>
        <v>34</v>
      </c>
      <c r="AA559" s="680" t="str">
        <f t="shared" si="2194"/>
        <v/>
      </c>
      <c r="AB559" s="680" t="str">
        <f t="shared" si="2194"/>
        <v/>
      </c>
      <c r="AC559" s="680" t="str">
        <f t="shared" si="2194"/>
        <v/>
      </c>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49"/>
      <c r="BP559" s="446" t="s">
        <v>2</v>
      </c>
      <c r="BQ559" s="451"/>
      <c r="BR559" s="4"/>
      <c r="BS559" s="472" t="str">
        <f t="shared" ref="BS559:BT559" si="2195">I634</f>
        <v/>
      </c>
      <c r="BT559" s="454" t="str">
        <f t="shared" si="2195"/>
        <v/>
      </c>
      <c r="BU559" s="555">
        <f t="shared" ref="BU559:CI559" si="2196">O634</f>
        <v>110</v>
      </c>
      <c r="BV559" s="555">
        <f t="shared" si="2196"/>
        <v>55</v>
      </c>
      <c r="BW559" s="555">
        <f t="shared" si="2196"/>
        <v>55</v>
      </c>
      <c r="BX559" s="555">
        <f t="shared" si="2196"/>
        <v>55</v>
      </c>
      <c r="BY559" s="454" t="str">
        <f t="shared" si="2196"/>
        <v/>
      </c>
      <c r="BZ559" s="555">
        <f t="shared" si="2196"/>
        <v>55</v>
      </c>
      <c r="CA559" s="454" t="str">
        <f t="shared" si="2196"/>
        <v/>
      </c>
      <c r="CB559" s="454" t="str">
        <f t="shared" si="2196"/>
        <v/>
      </c>
      <c r="CC559" s="555">
        <f t="shared" si="2196"/>
        <v>68</v>
      </c>
      <c r="CD559" s="555">
        <f t="shared" si="2196"/>
        <v>34</v>
      </c>
      <c r="CE559" s="454" t="str">
        <f t="shared" si="2196"/>
        <v/>
      </c>
      <c r="CF559" s="555">
        <f t="shared" si="2196"/>
        <v>34</v>
      </c>
      <c r="CG559" s="454" t="str">
        <f t="shared" si="2196"/>
        <v/>
      </c>
      <c r="CH559" s="454" t="str">
        <f t="shared" si="2196"/>
        <v/>
      </c>
      <c r="CI559" s="454" t="str">
        <f t="shared" si="2196"/>
        <v/>
      </c>
      <c r="CJ559" s="2">
        <f t="shared" ref="CJ559:CK559" si="2197">D634</f>
        <v>1</v>
      </c>
      <c r="CK559" s="529" t="str">
        <f t="shared" si="2197"/>
        <v/>
      </c>
      <c r="CL559" s="556" t="str">
        <f t="shared" si="209"/>
        <v/>
      </c>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row>
    <row r="560" outlineLevel="2">
      <c r="A560" s="452"/>
      <c r="D560" s="701">
        <f t="shared" si="510"/>
        <v>1</v>
      </c>
      <c r="E560" s="712" t="str">
        <f t="shared" si="501"/>
        <v/>
      </c>
      <c r="F560" s="703" t="str">
        <f t="shared" si="486"/>
        <v>189912</v>
      </c>
      <c r="G560" s="704" t="str">
        <f t="shared" si="487"/>
        <v/>
      </c>
      <c r="H560" s="690" t="str">
        <f t="shared" si="488"/>
        <v/>
      </c>
      <c r="I560" s="713" t="str">
        <f t="shared" si="489"/>
        <v/>
      </c>
      <c r="J560" s="714" t="str">
        <f t="shared" si="490"/>
        <v/>
      </c>
      <c r="K560" s="707">
        <f t="shared" ref="K560:N560" si="2198">if($F560="","",K$203/day(eomonth($E560,0)))</f>
        <v>0</v>
      </c>
      <c r="L560" s="707">
        <f t="shared" si="2198"/>
        <v>0</v>
      </c>
      <c r="M560" s="707">
        <f t="shared" si="2198"/>
        <v>0</v>
      </c>
      <c r="N560" s="707">
        <f t="shared" si="2198"/>
        <v>0</v>
      </c>
      <c r="O560" s="715">
        <f t="shared" si="623"/>
        <v>110</v>
      </c>
      <c r="P560" s="710">
        <f t="shared" si="624"/>
        <v>55</v>
      </c>
      <c r="Q560" s="710">
        <f t="shared" si="625"/>
        <v>55</v>
      </c>
      <c r="R560" s="710">
        <f t="shared" ref="R560:U560" si="2199">if(D560="","", if(R$275&gt;$E560,"",if(R$276&lt;$E560,"", if($D560=0,0, if($D560&lt;=$N$277,R$277,if($D560&lt;=$N$278,R$278,R$279))*if($O$267=$R$267,$S$267, $G560)))))</f>
        <v>55</v>
      </c>
      <c r="S560" s="711" t="str">
        <f t="shared" si="2199"/>
        <v/>
      </c>
      <c r="T560" s="710">
        <f t="shared" si="2199"/>
        <v>55</v>
      </c>
      <c r="U560" s="711" t="str">
        <f t="shared" si="2199"/>
        <v/>
      </c>
      <c r="W560" s="710">
        <f t="shared" si="627"/>
        <v>68</v>
      </c>
      <c r="X560" s="710">
        <f t="shared" ref="X560:AC560" si="2200">if(D560="","", if(P$275&gt;$E560,"",if(P$276&lt;$E560,"", if($D560=0,0, if($D560&lt;=$N$277,P$277,if($D560&lt;=$N$278,P$278,P$279))*if($O$267=$R$267,$V$267, $H560)))))</f>
        <v>34</v>
      </c>
      <c r="Y560" s="680" t="str">
        <f t="shared" si="2200"/>
        <v/>
      </c>
      <c r="Z560" s="710">
        <f t="shared" si="2200"/>
        <v>34</v>
      </c>
      <c r="AA560" s="680" t="str">
        <f t="shared" si="2200"/>
        <v/>
      </c>
      <c r="AB560" s="680" t="str">
        <f t="shared" si="2200"/>
        <v/>
      </c>
      <c r="AC560" s="680" t="str">
        <f t="shared" si="2200"/>
        <v/>
      </c>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49"/>
      <c r="BP560" s="446" t="s">
        <v>2</v>
      </c>
      <c r="BQ560" s="451"/>
      <c r="BR560" s="4"/>
      <c r="BS560" s="472" t="str">
        <f t="shared" ref="BS560:BT560" si="2201">I635</f>
        <v/>
      </c>
      <c r="BT560" s="454" t="str">
        <f t="shared" si="2201"/>
        <v/>
      </c>
      <c r="BU560" s="555">
        <f t="shared" ref="BU560:CI560" si="2202">O635</f>
        <v>110</v>
      </c>
      <c r="BV560" s="555">
        <f t="shared" si="2202"/>
        <v>55</v>
      </c>
      <c r="BW560" s="555">
        <f t="shared" si="2202"/>
        <v>55</v>
      </c>
      <c r="BX560" s="555">
        <f t="shared" si="2202"/>
        <v>55</v>
      </c>
      <c r="BY560" s="454" t="str">
        <f t="shared" si="2202"/>
        <v/>
      </c>
      <c r="BZ560" s="555">
        <f t="shared" si="2202"/>
        <v>55</v>
      </c>
      <c r="CA560" s="454" t="str">
        <f t="shared" si="2202"/>
        <v/>
      </c>
      <c r="CB560" s="454" t="str">
        <f t="shared" si="2202"/>
        <v/>
      </c>
      <c r="CC560" s="555">
        <f t="shared" si="2202"/>
        <v>68</v>
      </c>
      <c r="CD560" s="555">
        <f t="shared" si="2202"/>
        <v>34</v>
      </c>
      <c r="CE560" s="454" t="str">
        <f t="shared" si="2202"/>
        <v/>
      </c>
      <c r="CF560" s="555">
        <f t="shared" si="2202"/>
        <v>34</v>
      </c>
      <c r="CG560" s="454" t="str">
        <f t="shared" si="2202"/>
        <v/>
      </c>
      <c r="CH560" s="454" t="str">
        <f t="shared" si="2202"/>
        <v/>
      </c>
      <c r="CI560" s="454" t="str">
        <f t="shared" si="2202"/>
        <v/>
      </c>
      <c r="CJ560" s="2">
        <f t="shared" ref="CJ560:CK560" si="2203">D635</f>
        <v>1</v>
      </c>
      <c r="CK560" s="529" t="str">
        <f t="shared" si="2203"/>
        <v/>
      </c>
      <c r="CL560" s="556" t="str">
        <f t="shared" si="209"/>
        <v/>
      </c>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row>
    <row r="561" outlineLevel="2">
      <c r="A561" s="452"/>
      <c r="D561" s="701">
        <f t="shared" si="510"/>
        <v>1</v>
      </c>
      <c r="E561" s="712" t="str">
        <f t="shared" si="501"/>
        <v/>
      </c>
      <c r="F561" s="703" t="str">
        <f t="shared" si="486"/>
        <v>189912</v>
      </c>
      <c r="G561" s="704" t="str">
        <f t="shared" si="487"/>
        <v/>
      </c>
      <c r="H561" s="690" t="str">
        <f t="shared" si="488"/>
        <v/>
      </c>
      <c r="I561" s="713" t="str">
        <f t="shared" si="489"/>
        <v/>
      </c>
      <c r="J561" s="714" t="str">
        <f t="shared" si="490"/>
        <v/>
      </c>
      <c r="K561" s="707">
        <f t="shared" ref="K561:N561" si="2204">if($F561="","",K$203/day(eomonth($E561,0)))</f>
        <v>0</v>
      </c>
      <c r="L561" s="707">
        <f t="shared" si="2204"/>
        <v>0</v>
      </c>
      <c r="M561" s="707">
        <f t="shared" si="2204"/>
        <v>0</v>
      </c>
      <c r="N561" s="707">
        <f t="shared" si="2204"/>
        <v>0</v>
      </c>
      <c r="O561" s="715">
        <f t="shared" si="623"/>
        <v>110</v>
      </c>
      <c r="P561" s="710">
        <f t="shared" si="624"/>
        <v>55</v>
      </c>
      <c r="Q561" s="710">
        <f t="shared" si="625"/>
        <v>55</v>
      </c>
      <c r="R561" s="710">
        <f t="shared" ref="R561:U561" si="2205">if(D561="","", if(R$275&gt;$E561,"",if(R$276&lt;$E561,"", if($D561=0,0, if($D561&lt;=$N$277,R$277,if($D561&lt;=$N$278,R$278,R$279))*if($O$267=$R$267,$S$267, $G561)))))</f>
        <v>55</v>
      </c>
      <c r="S561" s="711" t="str">
        <f t="shared" si="2205"/>
        <v/>
      </c>
      <c r="T561" s="710">
        <f t="shared" si="2205"/>
        <v>55</v>
      </c>
      <c r="U561" s="711" t="str">
        <f t="shared" si="2205"/>
        <v/>
      </c>
      <c r="W561" s="710">
        <f t="shared" si="627"/>
        <v>68</v>
      </c>
      <c r="X561" s="710">
        <f t="shared" ref="X561:AC561" si="2206">if(D561="","", if(P$275&gt;$E561,"",if(P$276&lt;$E561,"", if($D561=0,0, if($D561&lt;=$N$277,P$277,if($D561&lt;=$N$278,P$278,P$279))*if($O$267=$R$267,$V$267, $H561)))))</f>
        <v>34</v>
      </c>
      <c r="Y561" s="680" t="str">
        <f t="shared" si="2206"/>
        <v/>
      </c>
      <c r="Z561" s="710">
        <f t="shared" si="2206"/>
        <v>34</v>
      </c>
      <c r="AA561" s="680" t="str">
        <f t="shared" si="2206"/>
        <v/>
      </c>
      <c r="AB561" s="680" t="str">
        <f t="shared" si="2206"/>
        <v/>
      </c>
      <c r="AC561" s="680" t="str">
        <f t="shared" si="2206"/>
        <v/>
      </c>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49"/>
      <c r="BP561" s="446" t="s">
        <v>2</v>
      </c>
      <c r="BQ561" s="451"/>
      <c r="BR561" s="4"/>
      <c r="BS561" s="472" t="str">
        <f t="shared" ref="BS561:BT561" si="2207">I636</f>
        <v/>
      </c>
      <c r="BT561" s="454" t="str">
        <f t="shared" si="2207"/>
        <v/>
      </c>
      <c r="BU561" s="555">
        <f t="shared" ref="BU561:CI561" si="2208">O636</f>
        <v>110</v>
      </c>
      <c r="BV561" s="555">
        <f t="shared" si="2208"/>
        <v>55</v>
      </c>
      <c r="BW561" s="555">
        <f t="shared" si="2208"/>
        <v>55</v>
      </c>
      <c r="BX561" s="555">
        <f t="shared" si="2208"/>
        <v>55</v>
      </c>
      <c r="BY561" s="454" t="str">
        <f t="shared" si="2208"/>
        <v/>
      </c>
      <c r="BZ561" s="555">
        <f t="shared" si="2208"/>
        <v>55</v>
      </c>
      <c r="CA561" s="454" t="str">
        <f t="shared" si="2208"/>
        <v/>
      </c>
      <c r="CB561" s="454" t="str">
        <f t="shared" si="2208"/>
        <v/>
      </c>
      <c r="CC561" s="555">
        <f t="shared" si="2208"/>
        <v>68</v>
      </c>
      <c r="CD561" s="555">
        <f t="shared" si="2208"/>
        <v>34</v>
      </c>
      <c r="CE561" s="454" t="str">
        <f t="shared" si="2208"/>
        <v/>
      </c>
      <c r="CF561" s="555">
        <f t="shared" si="2208"/>
        <v>34</v>
      </c>
      <c r="CG561" s="454" t="str">
        <f t="shared" si="2208"/>
        <v/>
      </c>
      <c r="CH561" s="454" t="str">
        <f t="shared" si="2208"/>
        <v/>
      </c>
      <c r="CI561" s="454" t="str">
        <f t="shared" si="2208"/>
        <v/>
      </c>
      <c r="CJ561" s="2">
        <f t="shared" ref="CJ561:CK561" si="2209">D636</f>
        <v>1</v>
      </c>
      <c r="CK561" s="529" t="str">
        <f t="shared" si="2209"/>
        <v/>
      </c>
      <c r="CL561" s="556" t="str">
        <f t="shared" si="209"/>
        <v/>
      </c>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row>
    <row r="562" outlineLevel="2">
      <c r="A562" s="452"/>
      <c r="D562" s="701">
        <f t="shared" si="510"/>
        <v>1</v>
      </c>
      <c r="E562" s="712" t="str">
        <f t="shared" si="501"/>
        <v/>
      </c>
      <c r="F562" s="703" t="str">
        <f t="shared" si="486"/>
        <v>189912</v>
      </c>
      <c r="G562" s="704" t="str">
        <f t="shared" si="487"/>
        <v/>
      </c>
      <c r="H562" s="690" t="str">
        <f t="shared" si="488"/>
        <v/>
      </c>
      <c r="I562" s="713" t="str">
        <f t="shared" si="489"/>
        <v/>
      </c>
      <c r="J562" s="714" t="str">
        <f t="shared" si="490"/>
        <v/>
      </c>
      <c r="K562" s="707">
        <f t="shared" ref="K562:N562" si="2210">if($F562="","",K$203/day(eomonth($E562,0)))</f>
        <v>0</v>
      </c>
      <c r="L562" s="707">
        <f t="shared" si="2210"/>
        <v>0</v>
      </c>
      <c r="M562" s="707">
        <f t="shared" si="2210"/>
        <v>0</v>
      </c>
      <c r="N562" s="707">
        <f t="shared" si="2210"/>
        <v>0</v>
      </c>
      <c r="O562" s="715">
        <f t="shared" si="623"/>
        <v>110</v>
      </c>
      <c r="P562" s="710">
        <f t="shared" si="624"/>
        <v>55</v>
      </c>
      <c r="Q562" s="710">
        <f t="shared" si="625"/>
        <v>55</v>
      </c>
      <c r="R562" s="710">
        <f t="shared" ref="R562:U562" si="2211">if(D562="","", if(R$275&gt;$E562,"",if(R$276&lt;$E562,"", if($D562=0,0, if($D562&lt;=$N$277,R$277,if($D562&lt;=$N$278,R$278,R$279))*if($O$267=$R$267,$S$267, $G562)))))</f>
        <v>55</v>
      </c>
      <c r="S562" s="711" t="str">
        <f t="shared" si="2211"/>
        <v/>
      </c>
      <c r="T562" s="710">
        <f t="shared" si="2211"/>
        <v>55</v>
      </c>
      <c r="U562" s="711" t="str">
        <f t="shared" si="2211"/>
        <v/>
      </c>
      <c r="W562" s="710">
        <f t="shared" si="627"/>
        <v>68</v>
      </c>
      <c r="X562" s="710">
        <f t="shared" ref="X562:AC562" si="2212">if(D562="","", if(P$275&gt;$E562,"",if(P$276&lt;$E562,"", if($D562=0,0, if($D562&lt;=$N$277,P$277,if($D562&lt;=$N$278,P$278,P$279))*if($O$267=$R$267,$V$267, $H562)))))</f>
        <v>34</v>
      </c>
      <c r="Y562" s="680" t="str">
        <f t="shared" si="2212"/>
        <v/>
      </c>
      <c r="Z562" s="710">
        <f t="shared" si="2212"/>
        <v>34</v>
      </c>
      <c r="AA562" s="680" t="str">
        <f t="shared" si="2212"/>
        <v/>
      </c>
      <c r="AB562" s="680" t="str">
        <f t="shared" si="2212"/>
        <v/>
      </c>
      <c r="AC562" s="680" t="str">
        <f t="shared" si="2212"/>
        <v/>
      </c>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49"/>
      <c r="BP562" s="446" t="s">
        <v>2</v>
      </c>
      <c r="BQ562" s="451"/>
      <c r="BR562" s="4"/>
      <c r="BS562" s="472" t="str">
        <f t="shared" ref="BS562:BT562" si="2213">I637</f>
        <v/>
      </c>
      <c r="BT562" s="454" t="str">
        <f t="shared" si="2213"/>
        <v/>
      </c>
      <c r="BU562" s="555">
        <f t="shared" ref="BU562:CI562" si="2214">O637</f>
        <v>110</v>
      </c>
      <c r="BV562" s="555">
        <f t="shared" si="2214"/>
        <v>55</v>
      </c>
      <c r="BW562" s="555">
        <f t="shared" si="2214"/>
        <v>55</v>
      </c>
      <c r="BX562" s="555">
        <f t="shared" si="2214"/>
        <v>55</v>
      </c>
      <c r="BY562" s="454" t="str">
        <f t="shared" si="2214"/>
        <v/>
      </c>
      <c r="BZ562" s="555">
        <f t="shared" si="2214"/>
        <v>55</v>
      </c>
      <c r="CA562" s="454" t="str">
        <f t="shared" si="2214"/>
        <v/>
      </c>
      <c r="CB562" s="454" t="str">
        <f t="shared" si="2214"/>
        <v/>
      </c>
      <c r="CC562" s="555">
        <f t="shared" si="2214"/>
        <v>68</v>
      </c>
      <c r="CD562" s="555">
        <f t="shared" si="2214"/>
        <v>34</v>
      </c>
      <c r="CE562" s="454" t="str">
        <f t="shared" si="2214"/>
        <v/>
      </c>
      <c r="CF562" s="555">
        <f t="shared" si="2214"/>
        <v>34</v>
      </c>
      <c r="CG562" s="454" t="str">
        <f t="shared" si="2214"/>
        <v/>
      </c>
      <c r="CH562" s="454" t="str">
        <f t="shared" si="2214"/>
        <v/>
      </c>
      <c r="CI562" s="454" t="str">
        <f t="shared" si="2214"/>
        <v/>
      </c>
      <c r="CJ562" s="2">
        <f t="shared" ref="CJ562:CK562" si="2215">D637</f>
        <v>1</v>
      </c>
      <c r="CK562" s="529" t="str">
        <f t="shared" si="2215"/>
        <v/>
      </c>
      <c r="CL562" s="556" t="str">
        <f t="shared" si="209"/>
        <v/>
      </c>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row>
    <row r="563" outlineLevel="2">
      <c r="A563" s="452"/>
      <c r="D563" s="701">
        <f t="shared" si="510"/>
        <v>1</v>
      </c>
      <c r="E563" s="712" t="str">
        <f t="shared" si="501"/>
        <v/>
      </c>
      <c r="F563" s="703" t="str">
        <f t="shared" si="486"/>
        <v>189912</v>
      </c>
      <c r="G563" s="704" t="str">
        <f t="shared" si="487"/>
        <v/>
      </c>
      <c r="H563" s="690" t="str">
        <f t="shared" si="488"/>
        <v/>
      </c>
      <c r="I563" s="713" t="str">
        <f t="shared" si="489"/>
        <v/>
      </c>
      <c r="J563" s="714" t="str">
        <f t="shared" si="490"/>
        <v/>
      </c>
      <c r="K563" s="707">
        <f t="shared" ref="K563:N563" si="2216">if($F563="","",K$203/day(eomonth($E563,0)))</f>
        <v>0</v>
      </c>
      <c r="L563" s="707">
        <f t="shared" si="2216"/>
        <v>0</v>
      </c>
      <c r="M563" s="707">
        <f t="shared" si="2216"/>
        <v>0</v>
      </c>
      <c r="N563" s="707">
        <f t="shared" si="2216"/>
        <v>0</v>
      </c>
      <c r="O563" s="715">
        <f t="shared" si="623"/>
        <v>110</v>
      </c>
      <c r="P563" s="710">
        <f t="shared" si="624"/>
        <v>55</v>
      </c>
      <c r="Q563" s="710">
        <f t="shared" si="625"/>
        <v>55</v>
      </c>
      <c r="R563" s="710">
        <f t="shared" ref="R563:U563" si="2217">if(D563="","", if(R$275&gt;$E563,"",if(R$276&lt;$E563,"", if($D563=0,0, if($D563&lt;=$N$277,R$277,if($D563&lt;=$N$278,R$278,R$279))*if($O$267=$R$267,$S$267, $G563)))))</f>
        <v>55</v>
      </c>
      <c r="S563" s="711" t="str">
        <f t="shared" si="2217"/>
        <v/>
      </c>
      <c r="T563" s="710">
        <f t="shared" si="2217"/>
        <v>55</v>
      </c>
      <c r="U563" s="711" t="str">
        <f t="shared" si="2217"/>
        <v/>
      </c>
      <c r="W563" s="710">
        <f t="shared" si="627"/>
        <v>68</v>
      </c>
      <c r="X563" s="710">
        <f t="shared" ref="X563:AC563" si="2218">if(D563="","", if(P$275&gt;$E563,"",if(P$276&lt;$E563,"", if($D563=0,0, if($D563&lt;=$N$277,P$277,if($D563&lt;=$N$278,P$278,P$279))*if($O$267=$R$267,$V$267, $H563)))))</f>
        <v>34</v>
      </c>
      <c r="Y563" s="680" t="str">
        <f t="shared" si="2218"/>
        <v/>
      </c>
      <c r="Z563" s="710">
        <f t="shared" si="2218"/>
        <v>34</v>
      </c>
      <c r="AA563" s="680" t="str">
        <f t="shared" si="2218"/>
        <v/>
      </c>
      <c r="AB563" s="680" t="str">
        <f t="shared" si="2218"/>
        <v/>
      </c>
      <c r="AC563" s="680" t="str">
        <f t="shared" si="2218"/>
        <v/>
      </c>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49"/>
      <c r="BP563" s="446" t="s">
        <v>2</v>
      </c>
      <c r="BQ563" s="451"/>
      <c r="BR563" s="4"/>
      <c r="BS563" s="472" t="str">
        <f t="shared" ref="BS563:BT563" si="2219">I638</f>
        <v/>
      </c>
      <c r="BT563" s="454" t="str">
        <f t="shared" si="2219"/>
        <v/>
      </c>
      <c r="BU563" s="555">
        <f t="shared" ref="BU563:CI563" si="2220">O638</f>
        <v>110</v>
      </c>
      <c r="BV563" s="555">
        <f t="shared" si="2220"/>
        <v>55</v>
      </c>
      <c r="BW563" s="555">
        <f t="shared" si="2220"/>
        <v>55</v>
      </c>
      <c r="BX563" s="555">
        <f t="shared" si="2220"/>
        <v>55</v>
      </c>
      <c r="BY563" s="454" t="str">
        <f t="shared" si="2220"/>
        <v/>
      </c>
      <c r="BZ563" s="555">
        <f t="shared" si="2220"/>
        <v>55</v>
      </c>
      <c r="CA563" s="454" t="str">
        <f t="shared" si="2220"/>
        <v/>
      </c>
      <c r="CB563" s="454" t="str">
        <f t="shared" si="2220"/>
        <v/>
      </c>
      <c r="CC563" s="555">
        <f t="shared" si="2220"/>
        <v>68</v>
      </c>
      <c r="CD563" s="555">
        <f t="shared" si="2220"/>
        <v>34</v>
      </c>
      <c r="CE563" s="454" t="str">
        <f t="shared" si="2220"/>
        <v/>
      </c>
      <c r="CF563" s="555">
        <f t="shared" si="2220"/>
        <v>34</v>
      </c>
      <c r="CG563" s="454" t="str">
        <f t="shared" si="2220"/>
        <v/>
      </c>
      <c r="CH563" s="454" t="str">
        <f t="shared" si="2220"/>
        <v/>
      </c>
      <c r="CI563" s="454" t="str">
        <f t="shared" si="2220"/>
        <v/>
      </c>
      <c r="CJ563" s="2">
        <f t="shared" ref="CJ563:CK563" si="2221">D638</f>
        <v>1</v>
      </c>
      <c r="CK563" s="529" t="str">
        <f t="shared" si="2221"/>
        <v/>
      </c>
      <c r="CL563" s="556" t="str">
        <f t="shared" si="209"/>
        <v/>
      </c>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row>
    <row r="564" outlineLevel="2">
      <c r="A564" s="452"/>
      <c r="D564" s="701">
        <f t="shared" si="510"/>
        <v>1</v>
      </c>
      <c r="E564" s="712" t="str">
        <f t="shared" si="501"/>
        <v/>
      </c>
      <c r="F564" s="703" t="str">
        <f t="shared" si="486"/>
        <v>189912</v>
      </c>
      <c r="G564" s="704" t="str">
        <f t="shared" si="487"/>
        <v/>
      </c>
      <c r="H564" s="690" t="str">
        <f t="shared" si="488"/>
        <v/>
      </c>
      <c r="I564" s="713" t="str">
        <f t="shared" si="489"/>
        <v/>
      </c>
      <c r="J564" s="714" t="str">
        <f t="shared" si="490"/>
        <v/>
      </c>
      <c r="K564" s="707">
        <f t="shared" ref="K564:N564" si="2222">if($F564="","",K$203/day(eomonth($E564,0)))</f>
        <v>0</v>
      </c>
      <c r="L564" s="707">
        <f t="shared" si="2222"/>
        <v>0</v>
      </c>
      <c r="M564" s="707">
        <f t="shared" si="2222"/>
        <v>0</v>
      </c>
      <c r="N564" s="707">
        <f t="shared" si="2222"/>
        <v>0</v>
      </c>
      <c r="O564" s="715">
        <f t="shared" si="623"/>
        <v>110</v>
      </c>
      <c r="P564" s="710">
        <f t="shared" si="624"/>
        <v>55</v>
      </c>
      <c r="Q564" s="710">
        <f t="shared" si="625"/>
        <v>55</v>
      </c>
      <c r="R564" s="710">
        <f t="shared" ref="R564:U564" si="2223">if(D564="","", if(R$275&gt;$E564,"",if(R$276&lt;$E564,"", if($D564=0,0, if($D564&lt;=$N$277,R$277,if($D564&lt;=$N$278,R$278,R$279))*if($O$267=$R$267,$S$267, $G564)))))</f>
        <v>55</v>
      </c>
      <c r="S564" s="711" t="str">
        <f t="shared" si="2223"/>
        <v/>
      </c>
      <c r="T564" s="710">
        <f t="shared" si="2223"/>
        <v>55</v>
      </c>
      <c r="U564" s="711" t="str">
        <f t="shared" si="2223"/>
        <v/>
      </c>
      <c r="W564" s="710">
        <f t="shared" si="627"/>
        <v>68</v>
      </c>
      <c r="X564" s="710">
        <f t="shared" ref="X564:AC564" si="2224">if(D564="","", if(P$275&gt;$E564,"",if(P$276&lt;$E564,"", if($D564=0,0, if($D564&lt;=$N$277,P$277,if($D564&lt;=$N$278,P$278,P$279))*if($O$267=$R$267,$V$267, $H564)))))</f>
        <v>34</v>
      </c>
      <c r="Y564" s="680" t="str">
        <f t="shared" si="2224"/>
        <v/>
      </c>
      <c r="Z564" s="710">
        <f t="shared" si="2224"/>
        <v>34</v>
      </c>
      <c r="AA564" s="680" t="str">
        <f t="shared" si="2224"/>
        <v/>
      </c>
      <c r="AB564" s="680" t="str">
        <f t="shared" si="2224"/>
        <v/>
      </c>
      <c r="AC564" s="680" t="str">
        <f t="shared" si="2224"/>
        <v/>
      </c>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49"/>
      <c r="BP564" s="446" t="s">
        <v>2</v>
      </c>
      <c r="BQ564" s="451"/>
      <c r="BR564" s="4"/>
      <c r="BS564" s="472" t="str">
        <f t="shared" ref="BS564:BT564" si="2225">I639</f>
        <v/>
      </c>
      <c r="BT564" s="454" t="str">
        <f t="shared" si="2225"/>
        <v/>
      </c>
      <c r="BU564" s="555">
        <f t="shared" ref="BU564:CI564" si="2226">O639</f>
        <v>110</v>
      </c>
      <c r="BV564" s="555">
        <f t="shared" si="2226"/>
        <v>55</v>
      </c>
      <c r="BW564" s="555">
        <f t="shared" si="2226"/>
        <v>55</v>
      </c>
      <c r="BX564" s="555">
        <f t="shared" si="2226"/>
        <v>55</v>
      </c>
      <c r="BY564" s="454" t="str">
        <f t="shared" si="2226"/>
        <v/>
      </c>
      <c r="BZ564" s="555">
        <f t="shared" si="2226"/>
        <v>55</v>
      </c>
      <c r="CA564" s="454" t="str">
        <f t="shared" si="2226"/>
        <v/>
      </c>
      <c r="CB564" s="454" t="str">
        <f t="shared" si="2226"/>
        <v/>
      </c>
      <c r="CC564" s="555">
        <f t="shared" si="2226"/>
        <v>68</v>
      </c>
      <c r="CD564" s="555">
        <f t="shared" si="2226"/>
        <v>34</v>
      </c>
      <c r="CE564" s="454" t="str">
        <f t="shared" si="2226"/>
        <v/>
      </c>
      <c r="CF564" s="555">
        <f t="shared" si="2226"/>
        <v>34</v>
      </c>
      <c r="CG564" s="454" t="str">
        <f t="shared" si="2226"/>
        <v/>
      </c>
      <c r="CH564" s="454" t="str">
        <f t="shared" si="2226"/>
        <v/>
      </c>
      <c r="CI564" s="454" t="str">
        <f t="shared" si="2226"/>
        <v/>
      </c>
      <c r="CJ564" s="2">
        <f t="shared" ref="CJ564:CK564" si="2227">D639</f>
        <v>1</v>
      </c>
      <c r="CK564" s="529" t="str">
        <f t="shared" si="2227"/>
        <v/>
      </c>
      <c r="CL564" s="556" t="str">
        <f t="shared" si="209"/>
        <v/>
      </c>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row>
    <row r="565" outlineLevel="2">
      <c r="A565" s="452"/>
      <c r="D565" s="701">
        <f t="shared" si="510"/>
        <v>1</v>
      </c>
      <c r="E565" s="712" t="str">
        <f t="shared" si="501"/>
        <v/>
      </c>
      <c r="F565" s="703" t="str">
        <f t="shared" si="486"/>
        <v>189912</v>
      </c>
      <c r="G565" s="704" t="str">
        <f t="shared" si="487"/>
        <v/>
      </c>
      <c r="H565" s="690" t="str">
        <f t="shared" si="488"/>
        <v/>
      </c>
      <c r="I565" s="713" t="str">
        <f t="shared" si="489"/>
        <v/>
      </c>
      <c r="J565" s="714" t="str">
        <f t="shared" si="490"/>
        <v/>
      </c>
      <c r="K565" s="707">
        <f t="shared" ref="K565:N565" si="2228">if($F565="","",K$203/day(eomonth($E565,0)))</f>
        <v>0</v>
      </c>
      <c r="L565" s="707">
        <f t="shared" si="2228"/>
        <v>0</v>
      </c>
      <c r="M565" s="707">
        <f t="shared" si="2228"/>
        <v>0</v>
      </c>
      <c r="N565" s="707">
        <f t="shared" si="2228"/>
        <v>0</v>
      </c>
      <c r="O565" s="715">
        <f t="shared" si="623"/>
        <v>110</v>
      </c>
      <c r="P565" s="710">
        <f t="shared" si="624"/>
        <v>55</v>
      </c>
      <c r="Q565" s="710">
        <f t="shared" si="625"/>
        <v>55</v>
      </c>
      <c r="R565" s="710">
        <f t="shared" ref="R565:U565" si="2229">if(D565="","", if(R$275&gt;$E565,"",if(R$276&lt;$E565,"", if($D565=0,0, if($D565&lt;=$N$277,R$277,if($D565&lt;=$N$278,R$278,R$279))*if($O$267=$R$267,$S$267, $G565)))))</f>
        <v>55</v>
      </c>
      <c r="S565" s="711" t="str">
        <f t="shared" si="2229"/>
        <v/>
      </c>
      <c r="T565" s="710">
        <f t="shared" si="2229"/>
        <v>55</v>
      </c>
      <c r="U565" s="711" t="str">
        <f t="shared" si="2229"/>
        <v/>
      </c>
      <c r="W565" s="710">
        <f t="shared" si="627"/>
        <v>68</v>
      </c>
      <c r="X565" s="710">
        <f t="shared" ref="X565:AC565" si="2230">if(D565="","", if(P$275&gt;$E565,"",if(P$276&lt;$E565,"", if($D565=0,0, if($D565&lt;=$N$277,P$277,if($D565&lt;=$N$278,P$278,P$279))*if($O$267=$R$267,$V$267, $H565)))))</f>
        <v>34</v>
      </c>
      <c r="Y565" s="680" t="str">
        <f t="shared" si="2230"/>
        <v/>
      </c>
      <c r="Z565" s="710">
        <f t="shared" si="2230"/>
        <v>34</v>
      </c>
      <c r="AA565" s="680" t="str">
        <f t="shared" si="2230"/>
        <v/>
      </c>
      <c r="AB565" s="680" t="str">
        <f t="shared" si="2230"/>
        <v/>
      </c>
      <c r="AC565" s="680" t="str">
        <f t="shared" si="2230"/>
        <v/>
      </c>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49"/>
      <c r="BP565" s="446" t="s">
        <v>2</v>
      </c>
      <c r="BQ565" s="451"/>
      <c r="BR565" s="4"/>
      <c r="BS565" s="472" t="str">
        <f t="shared" ref="BS565:BT565" si="2231">I640</f>
        <v/>
      </c>
      <c r="BT565" s="454" t="str">
        <f t="shared" si="2231"/>
        <v/>
      </c>
      <c r="BU565" s="555">
        <f t="shared" ref="BU565:CI565" si="2232">O640</f>
        <v>110</v>
      </c>
      <c r="BV565" s="555">
        <f t="shared" si="2232"/>
        <v>55</v>
      </c>
      <c r="BW565" s="555">
        <f t="shared" si="2232"/>
        <v>55</v>
      </c>
      <c r="BX565" s="555">
        <f t="shared" si="2232"/>
        <v>55</v>
      </c>
      <c r="BY565" s="454" t="str">
        <f t="shared" si="2232"/>
        <v/>
      </c>
      <c r="BZ565" s="555">
        <f t="shared" si="2232"/>
        <v>55</v>
      </c>
      <c r="CA565" s="454" t="str">
        <f t="shared" si="2232"/>
        <v/>
      </c>
      <c r="CB565" s="454" t="str">
        <f t="shared" si="2232"/>
        <v/>
      </c>
      <c r="CC565" s="555">
        <f t="shared" si="2232"/>
        <v>68</v>
      </c>
      <c r="CD565" s="555">
        <f t="shared" si="2232"/>
        <v>34</v>
      </c>
      <c r="CE565" s="454" t="str">
        <f t="shared" si="2232"/>
        <v/>
      </c>
      <c r="CF565" s="555">
        <f t="shared" si="2232"/>
        <v>34</v>
      </c>
      <c r="CG565" s="454" t="str">
        <f t="shared" si="2232"/>
        <v/>
      </c>
      <c r="CH565" s="454" t="str">
        <f t="shared" si="2232"/>
        <v/>
      </c>
      <c r="CI565" s="454" t="str">
        <f t="shared" si="2232"/>
        <v/>
      </c>
      <c r="CJ565" s="2">
        <f t="shared" ref="CJ565:CK565" si="2233">D640</f>
        <v>1</v>
      </c>
      <c r="CK565" s="529" t="str">
        <f t="shared" si="2233"/>
        <v/>
      </c>
      <c r="CL565" s="556" t="str">
        <f t="shared" si="209"/>
        <v/>
      </c>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row>
    <row r="566" outlineLevel="2">
      <c r="A566" s="452"/>
      <c r="D566" s="701">
        <f t="shared" si="510"/>
        <v>1</v>
      </c>
      <c r="E566" s="712" t="str">
        <f t="shared" si="501"/>
        <v/>
      </c>
      <c r="F566" s="703" t="str">
        <f t="shared" si="486"/>
        <v>189912</v>
      </c>
      <c r="G566" s="704" t="str">
        <f t="shared" si="487"/>
        <v/>
      </c>
      <c r="H566" s="690" t="str">
        <f t="shared" si="488"/>
        <v/>
      </c>
      <c r="I566" s="713" t="str">
        <f t="shared" si="489"/>
        <v/>
      </c>
      <c r="J566" s="714" t="str">
        <f t="shared" si="490"/>
        <v/>
      </c>
      <c r="K566" s="707">
        <f t="shared" ref="K566:N566" si="2234">if($F566="","",K$203/day(eomonth($E566,0)))</f>
        <v>0</v>
      </c>
      <c r="L566" s="707">
        <f t="shared" si="2234"/>
        <v>0</v>
      </c>
      <c r="M566" s="707">
        <f t="shared" si="2234"/>
        <v>0</v>
      </c>
      <c r="N566" s="707">
        <f t="shared" si="2234"/>
        <v>0</v>
      </c>
      <c r="O566" s="715">
        <f t="shared" si="623"/>
        <v>110</v>
      </c>
      <c r="P566" s="710">
        <f t="shared" si="624"/>
        <v>55</v>
      </c>
      <c r="Q566" s="710">
        <f t="shared" si="625"/>
        <v>55</v>
      </c>
      <c r="R566" s="710">
        <f t="shared" ref="R566:U566" si="2235">if(D566="","", if(R$275&gt;$E566,"",if(R$276&lt;$E566,"", if($D566=0,0, if($D566&lt;=$N$277,R$277,if($D566&lt;=$N$278,R$278,R$279))*if($O$267=$R$267,$S$267, $G566)))))</f>
        <v>55</v>
      </c>
      <c r="S566" s="711" t="str">
        <f t="shared" si="2235"/>
        <v/>
      </c>
      <c r="T566" s="710">
        <f t="shared" si="2235"/>
        <v>55</v>
      </c>
      <c r="U566" s="711" t="str">
        <f t="shared" si="2235"/>
        <v/>
      </c>
      <c r="W566" s="710">
        <f t="shared" si="627"/>
        <v>68</v>
      </c>
      <c r="X566" s="710">
        <f t="shared" ref="X566:AC566" si="2236">if(D566="","", if(P$275&gt;$E566,"",if(P$276&lt;$E566,"", if($D566=0,0, if($D566&lt;=$N$277,P$277,if($D566&lt;=$N$278,P$278,P$279))*if($O$267=$R$267,$V$267, $H566)))))</f>
        <v>34</v>
      </c>
      <c r="Y566" s="680" t="str">
        <f t="shared" si="2236"/>
        <v/>
      </c>
      <c r="Z566" s="710">
        <f t="shared" si="2236"/>
        <v>34</v>
      </c>
      <c r="AA566" s="680" t="str">
        <f t="shared" si="2236"/>
        <v/>
      </c>
      <c r="AB566" s="680" t="str">
        <f t="shared" si="2236"/>
        <v/>
      </c>
      <c r="AC566" s="680" t="str">
        <f t="shared" si="2236"/>
        <v/>
      </c>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49"/>
      <c r="BP566" s="446" t="s">
        <v>2</v>
      </c>
      <c r="BQ566" s="451"/>
      <c r="BR566" s="4"/>
      <c r="BS566" s="472" t="str">
        <f t="shared" ref="BS566:BT566" si="2237">I641</f>
        <v/>
      </c>
      <c r="BT566" s="454" t="str">
        <f t="shared" si="2237"/>
        <v/>
      </c>
      <c r="BU566" s="555">
        <f t="shared" ref="BU566:CI566" si="2238">O641</f>
        <v>110</v>
      </c>
      <c r="BV566" s="555">
        <f t="shared" si="2238"/>
        <v>55</v>
      </c>
      <c r="BW566" s="555">
        <f t="shared" si="2238"/>
        <v>55</v>
      </c>
      <c r="BX566" s="555">
        <f t="shared" si="2238"/>
        <v>55</v>
      </c>
      <c r="BY566" s="454" t="str">
        <f t="shared" si="2238"/>
        <v/>
      </c>
      <c r="BZ566" s="555">
        <f t="shared" si="2238"/>
        <v>55</v>
      </c>
      <c r="CA566" s="454" t="str">
        <f t="shared" si="2238"/>
        <v/>
      </c>
      <c r="CB566" s="454" t="str">
        <f t="shared" si="2238"/>
        <v/>
      </c>
      <c r="CC566" s="555">
        <f t="shared" si="2238"/>
        <v>68</v>
      </c>
      <c r="CD566" s="555">
        <f t="shared" si="2238"/>
        <v>34</v>
      </c>
      <c r="CE566" s="454" t="str">
        <f t="shared" si="2238"/>
        <v/>
      </c>
      <c r="CF566" s="555">
        <f t="shared" si="2238"/>
        <v>34</v>
      </c>
      <c r="CG566" s="454" t="str">
        <f t="shared" si="2238"/>
        <v/>
      </c>
      <c r="CH566" s="454" t="str">
        <f t="shared" si="2238"/>
        <v/>
      </c>
      <c r="CI566" s="454" t="str">
        <f t="shared" si="2238"/>
        <v/>
      </c>
      <c r="CJ566" s="2">
        <f t="shared" ref="CJ566:CK566" si="2239">D641</f>
        <v>1</v>
      </c>
      <c r="CK566" s="529" t="str">
        <f t="shared" si="2239"/>
        <v/>
      </c>
      <c r="CL566" s="556" t="str">
        <f t="shared" si="209"/>
        <v/>
      </c>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row>
    <row r="567" outlineLevel="2">
      <c r="A567" s="452"/>
      <c r="D567" s="701">
        <f t="shared" si="510"/>
        <v>1</v>
      </c>
      <c r="E567" s="712" t="str">
        <f t="shared" si="501"/>
        <v/>
      </c>
      <c r="F567" s="703" t="str">
        <f t="shared" si="486"/>
        <v>189912</v>
      </c>
      <c r="G567" s="704" t="str">
        <f t="shared" si="487"/>
        <v/>
      </c>
      <c r="H567" s="690" t="str">
        <f t="shared" si="488"/>
        <v/>
      </c>
      <c r="I567" s="713" t="str">
        <f t="shared" si="489"/>
        <v/>
      </c>
      <c r="J567" s="714" t="str">
        <f t="shared" si="490"/>
        <v/>
      </c>
      <c r="K567" s="707">
        <f t="shared" ref="K567:N567" si="2240">if($F567="","",K$203/day(eomonth($E567,0)))</f>
        <v>0</v>
      </c>
      <c r="L567" s="707">
        <f t="shared" si="2240"/>
        <v>0</v>
      </c>
      <c r="M567" s="707">
        <f t="shared" si="2240"/>
        <v>0</v>
      </c>
      <c r="N567" s="707">
        <f t="shared" si="2240"/>
        <v>0</v>
      </c>
      <c r="O567" s="715">
        <f t="shared" si="623"/>
        <v>110</v>
      </c>
      <c r="P567" s="710">
        <f t="shared" si="624"/>
        <v>55</v>
      </c>
      <c r="Q567" s="710">
        <f t="shared" si="625"/>
        <v>55</v>
      </c>
      <c r="R567" s="710">
        <f t="shared" ref="R567:U567" si="2241">if(D567="","", if(R$275&gt;$E567,"",if(R$276&lt;$E567,"", if($D567=0,0, if($D567&lt;=$N$277,R$277,if($D567&lt;=$N$278,R$278,R$279))*if($O$267=$R$267,$S$267, $G567)))))</f>
        <v>55</v>
      </c>
      <c r="S567" s="711" t="str">
        <f t="shared" si="2241"/>
        <v/>
      </c>
      <c r="T567" s="710">
        <f t="shared" si="2241"/>
        <v>55</v>
      </c>
      <c r="U567" s="711" t="str">
        <f t="shared" si="2241"/>
        <v/>
      </c>
      <c r="W567" s="710">
        <f t="shared" si="627"/>
        <v>68</v>
      </c>
      <c r="X567" s="710">
        <f t="shared" ref="X567:AC567" si="2242">if(D567="","", if(P$275&gt;$E567,"",if(P$276&lt;$E567,"", if($D567=0,0, if($D567&lt;=$N$277,P$277,if($D567&lt;=$N$278,P$278,P$279))*if($O$267=$R$267,$V$267, $H567)))))</f>
        <v>34</v>
      </c>
      <c r="Y567" s="680" t="str">
        <f t="shared" si="2242"/>
        <v/>
      </c>
      <c r="Z567" s="710">
        <f t="shared" si="2242"/>
        <v>34</v>
      </c>
      <c r="AA567" s="680" t="str">
        <f t="shared" si="2242"/>
        <v/>
      </c>
      <c r="AB567" s="680" t="str">
        <f t="shared" si="2242"/>
        <v/>
      </c>
      <c r="AC567" s="680" t="str">
        <f t="shared" si="2242"/>
        <v/>
      </c>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49"/>
      <c r="BP567" s="446" t="s">
        <v>2</v>
      </c>
      <c r="BQ567" s="451"/>
      <c r="BR567" s="4"/>
      <c r="BS567" s="472" t="str">
        <f t="shared" ref="BS567:BT567" si="2243">I642</f>
        <v/>
      </c>
      <c r="BT567" s="454" t="str">
        <f t="shared" si="2243"/>
        <v/>
      </c>
      <c r="BU567" s="555">
        <f t="shared" ref="BU567:CI567" si="2244">O642</f>
        <v>110</v>
      </c>
      <c r="BV567" s="555">
        <f t="shared" si="2244"/>
        <v>55</v>
      </c>
      <c r="BW567" s="555">
        <f t="shared" si="2244"/>
        <v>55</v>
      </c>
      <c r="BX567" s="555">
        <f t="shared" si="2244"/>
        <v>55</v>
      </c>
      <c r="BY567" s="454" t="str">
        <f t="shared" si="2244"/>
        <v/>
      </c>
      <c r="BZ567" s="555">
        <f t="shared" si="2244"/>
        <v>55</v>
      </c>
      <c r="CA567" s="454" t="str">
        <f t="shared" si="2244"/>
        <v/>
      </c>
      <c r="CB567" s="454" t="str">
        <f t="shared" si="2244"/>
        <v/>
      </c>
      <c r="CC567" s="555">
        <f t="shared" si="2244"/>
        <v>68</v>
      </c>
      <c r="CD567" s="555">
        <f t="shared" si="2244"/>
        <v>34</v>
      </c>
      <c r="CE567" s="454" t="str">
        <f t="shared" si="2244"/>
        <v/>
      </c>
      <c r="CF567" s="555">
        <f t="shared" si="2244"/>
        <v>34</v>
      </c>
      <c r="CG567" s="454" t="str">
        <f t="shared" si="2244"/>
        <v/>
      </c>
      <c r="CH567" s="454" t="str">
        <f t="shared" si="2244"/>
        <v/>
      </c>
      <c r="CI567" s="454" t="str">
        <f t="shared" si="2244"/>
        <v/>
      </c>
      <c r="CJ567" s="2">
        <f t="shared" ref="CJ567:CK567" si="2245">D642</f>
        <v>1</v>
      </c>
      <c r="CK567" s="529" t="str">
        <f t="shared" si="2245"/>
        <v/>
      </c>
      <c r="CL567" s="556" t="str">
        <f t="shared" si="209"/>
        <v/>
      </c>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row>
    <row r="568" outlineLevel="2">
      <c r="A568" s="452"/>
      <c r="D568" s="701">
        <f t="shared" si="510"/>
        <v>1</v>
      </c>
      <c r="E568" s="712" t="str">
        <f t="shared" si="501"/>
        <v/>
      </c>
      <c r="F568" s="703" t="str">
        <f t="shared" si="486"/>
        <v>189912</v>
      </c>
      <c r="G568" s="704" t="str">
        <f t="shared" si="487"/>
        <v/>
      </c>
      <c r="H568" s="690" t="str">
        <f t="shared" si="488"/>
        <v/>
      </c>
      <c r="I568" s="713" t="str">
        <f t="shared" si="489"/>
        <v/>
      </c>
      <c r="J568" s="714" t="str">
        <f t="shared" si="490"/>
        <v/>
      </c>
      <c r="K568" s="707">
        <f t="shared" ref="K568:N568" si="2246">if($F568="","",K$203/day(eomonth($E568,0)))</f>
        <v>0</v>
      </c>
      <c r="L568" s="707">
        <f t="shared" si="2246"/>
        <v>0</v>
      </c>
      <c r="M568" s="707">
        <f t="shared" si="2246"/>
        <v>0</v>
      </c>
      <c r="N568" s="707">
        <f t="shared" si="2246"/>
        <v>0</v>
      </c>
      <c r="O568" s="715">
        <f t="shared" si="623"/>
        <v>110</v>
      </c>
      <c r="P568" s="710">
        <f t="shared" si="624"/>
        <v>55</v>
      </c>
      <c r="Q568" s="710">
        <f t="shared" si="625"/>
        <v>55</v>
      </c>
      <c r="R568" s="710">
        <f t="shared" ref="R568:U568" si="2247">if(D568="","", if(R$275&gt;$E568,"",if(R$276&lt;$E568,"", if($D568=0,0, if($D568&lt;=$N$277,R$277,if($D568&lt;=$N$278,R$278,R$279))*if($O$267=$R$267,$S$267, $G568)))))</f>
        <v>55</v>
      </c>
      <c r="S568" s="711" t="str">
        <f t="shared" si="2247"/>
        <v/>
      </c>
      <c r="T568" s="710">
        <f t="shared" si="2247"/>
        <v>55</v>
      </c>
      <c r="U568" s="711" t="str">
        <f t="shared" si="2247"/>
        <v/>
      </c>
      <c r="W568" s="710">
        <f t="shared" si="627"/>
        <v>68</v>
      </c>
      <c r="X568" s="710">
        <f t="shared" ref="X568:AC568" si="2248">if(D568="","", if(P$275&gt;$E568,"",if(P$276&lt;$E568,"", if($D568=0,0, if($D568&lt;=$N$277,P$277,if($D568&lt;=$N$278,P$278,P$279))*if($O$267=$R$267,$V$267, $H568)))))</f>
        <v>34</v>
      </c>
      <c r="Y568" s="680" t="str">
        <f t="shared" si="2248"/>
        <v/>
      </c>
      <c r="Z568" s="710">
        <f t="shared" si="2248"/>
        <v>34</v>
      </c>
      <c r="AA568" s="680" t="str">
        <f t="shared" si="2248"/>
        <v/>
      </c>
      <c r="AB568" s="680" t="str">
        <f t="shared" si="2248"/>
        <v/>
      </c>
      <c r="AC568" s="680" t="str">
        <f t="shared" si="2248"/>
        <v/>
      </c>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49"/>
      <c r="BP568" s="446" t="s">
        <v>2</v>
      </c>
      <c r="BQ568" s="451"/>
      <c r="BR568" s="4"/>
      <c r="BS568" s="472" t="str">
        <f t="shared" ref="BS568:BT568" si="2249">I643</f>
        <v/>
      </c>
      <c r="BT568" s="454" t="str">
        <f t="shared" si="2249"/>
        <v/>
      </c>
      <c r="BU568" s="555">
        <f t="shared" ref="BU568:CI568" si="2250">O643</f>
        <v>110</v>
      </c>
      <c r="BV568" s="555">
        <f t="shared" si="2250"/>
        <v>55</v>
      </c>
      <c r="BW568" s="555">
        <f t="shared" si="2250"/>
        <v>55</v>
      </c>
      <c r="BX568" s="555">
        <f t="shared" si="2250"/>
        <v>55</v>
      </c>
      <c r="BY568" s="454" t="str">
        <f t="shared" si="2250"/>
        <v/>
      </c>
      <c r="BZ568" s="555">
        <f t="shared" si="2250"/>
        <v>55</v>
      </c>
      <c r="CA568" s="454" t="str">
        <f t="shared" si="2250"/>
        <v/>
      </c>
      <c r="CB568" s="454" t="str">
        <f t="shared" si="2250"/>
        <v/>
      </c>
      <c r="CC568" s="555">
        <f t="shared" si="2250"/>
        <v>68</v>
      </c>
      <c r="CD568" s="555">
        <f t="shared" si="2250"/>
        <v>34</v>
      </c>
      <c r="CE568" s="454" t="str">
        <f t="shared" si="2250"/>
        <v/>
      </c>
      <c r="CF568" s="555">
        <f t="shared" si="2250"/>
        <v>34</v>
      </c>
      <c r="CG568" s="454" t="str">
        <f t="shared" si="2250"/>
        <v/>
      </c>
      <c r="CH568" s="454" t="str">
        <f t="shared" si="2250"/>
        <v/>
      </c>
      <c r="CI568" s="454" t="str">
        <f t="shared" si="2250"/>
        <v/>
      </c>
      <c r="CJ568" s="2">
        <f t="shared" ref="CJ568:CK568" si="2251">D643</f>
        <v>1</v>
      </c>
      <c r="CK568" s="529" t="str">
        <f t="shared" si="2251"/>
        <v/>
      </c>
      <c r="CL568" s="556" t="str">
        <f t="shared" si="209"/>
        <v/>
      </c>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row>
    <row r="569" outlineLevel="2">
      <c r="A569" s="452"/>
      <c r="D569" s="701">
        <f t="shared" si="510"/>
        <v>1</v>
      </c>
      <c r="E569" s="712" t="str">
        <f t="shared" si="501"/>
        <v/>
      </c>
      <c r="F569" s="703" t="str">
        <f t="shared" si="486"/>
        <v>189912</v>
      </c>
      <c r="G569" s="704" t="str">
        <f t="shared" si="487"/>
        <v/>
      </c>
      <c r="H569" s="690" t="str">
        <f t="shared" si="488"/>
        <v/>
      </c>
      <c r="I569" s="713" t="str">
        <f t="shared" si="489"/>
        <v/>
      </c>
      <c r="J569" s="714" t="str">
        <f t="shared" si="490"/>
        <v/>
      </c>
      <c r="K569" s="707">
        <f t="shared" ref="K569:N569" si="2252">if($F569="","",K$203/day(eomonth($E569,0)))</f>
        <v>0</v>
      </c>
      <c r="L569" s="707">
        <f t="shared" si="2252"/>
        <v>0</v>
      </c>
      <c r="M569" s="707">
        <f t="shared" si="2252"/>
        <v>0</v>
      </c>
      <c r="N569" s="707">
        <f t="shared" si="2252"/>
        <v>0</v>
      </c>
      <c r="O569" s="715">
        <f t="shared" si="623"/>
        <v>110</v>
      </c>
      <c r="P569" s="710">
        <f t="shared" si="624"/>
        <v>55</v>
      </c>
      <c r="Q569" s="710">
        <f t="shared" si="625"/>
        <v>55</v>
      </c>
      <c r="R569" s="710">
        <f t="shared" ref="R569:U569" si="2253">if(D569="","", if(R$275&gt;$E569,"",if(R$276&lt;$E569,"", if($D569=0,0, if($D569&lt;=$N$277,R$277,if($D569&lt;=$N$278,R$278,R$279))*if($O$267=$R$267,$S$267, $G569)))))</f>
        <v>55</v>
      </c>
      <c r="S569" s="711" t="str">
        <f t="shared" si="2253"/>
        <v/>
      </c>
      <c r="T569" s="710">
        <f t="shared" si="2253"/>
        <v>55</v>
      </c>
      <c r="U569" s="711" t="str">
        <f t="shared" si="2253"/>
        <v/>
      </c>
      <c r="W569" s="710">
        <f t="shared" si="627"/>
        <v>68</v>
      </c>
      <c r="X569" s="710">
        <f t="shared" ref="X569:AC569" si="2254">if(D569="","", if(P$275&gt;$E569,"",if(P$276&lt;$E569,"", if($D569=0,0, if($D569&lt;=$N$277,P$277,if($D569&lt;=$N$278,P$278,P$279))*if($O$267=$R$267,$V$267, $H569)))))</f>
        <v>34</v>
      </c>
      <c r="Y569" s="680" t="str">
        <f t="shared" si="2254"/>
        <v/>
      </c>
      <c r="Z569" s="710">
        <f t="shared" si="2254"/>
        <v>34</v>
      </c>
      <c r="AA569" s="680" t="str">
        <f t="shared" si="2254"/>
        <v/>
      </c>
      <c r="AB569" s="680" t="str">
        <f t="shared" si="2254"/>
        <v/>
      </c>
      <c r="AC569" s="680" t="str">
        <f t="shared" si="2254"/>
        <v/>
      </c>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49"/>
      <c r="BP569" s="446" t="s">
        <v>2</v>
      </c>
      <c r="BQ569" s="451"/>
      <c r="BR569" s="4"/>
      <c r="BS569" s="472" t="str">
        <f t="shared" ref="BS569:BT569" si="2255">I644</f>
        <v/>
      </c>
      <c r="BT569" s="454" t="str">
        <f t="shared" si="2255"/>
        <v/>
      </c>
      <c r="BU569" s="555">
        <f t="shared" ref="BU569:CI569" si="2256">O644</f>
        <v>110</v>
      </c>
      <c r="BV569" s="555">
        <f t="shared" si="2256"/>
        <v>55</v>
      </c>
      <c r="BW569" s="555">
        <f t="shared" si="2256"/>
        <v>55</v>
      </c>
      <c r="BX569" s="555">
        <f t="shared" si="2256"/>
        <v>55</v>
      </c>
      <c r="BY569" s="454" t="str">
        <f t="shared" si="2256"/>
        <v/>
      </c>
      <c r="BZ569" s="555">
        <f t="shared" si="2256"/>
        <v>55</v>
      </c>
      <c r="CA569" s="454" t="str">
        <f t="shared" si="2256"/>
        <v/>
      </c>
      <c r="CB569" s="454" t="str">
        <f t="shared" si="2256"/>
        <v/>
      </c>
      <c r="CC569" s="555">
        <f t="shared" si="2256"/>
        <v>68</v>
      </c>
      <c r="CD569" s="555">
        <f t="shared" si="2256"/>
        <v>34</v>
      </c>
      <c r="CE569" s="454" t="str">
        <f t="shared" si="2256"/>
        <v/>
      </c>
      <c r="CF569" s="555">
        <f t="shared" si="2256"/>
        <v>34</v>
      </c>
      <c r="CG569" s="454" t="str">
        <f t="shared" si="2256"/>
        <v/>
      </c>
      <c r="CH569" s="454" t="str">
        <f t="shared" si="2256"/>
        <v/>
      </c>
      <c r="CI569" s="454" t="str">
        <f t="shared" si="2256"/>
        <v/>
      </c>
      <c r="CJ569" s="2">
        <f t="shared" ref="CJ569:CK569" si="2257">D644</f>
        <v>1</v>
      </c>
      <c r="CK569" s="529" t="str">
        <f t="shared" si="2257"/>
        <v/>
      </c>
      <c r="CL569" s="556" t="str">
        <f t="shared" si="209"/>
        <v/>
      </c>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row>
    <row r="570" outlineLevel="2">
      <c r="A570" s="452"/>
      <c r="D570" s="701">
        <f t="shared" si="510"/>
        <v>1</v>
      </c>
      <c r="E570" s="712" t="str">
        <f t="shared" si="501"/>
        <v/>
      </c>
      <c r="F570" s="703" t="str">
        <f t="shared" si="486"/>
        <v>189912</v>
      </c>
      <c r="G570" s="704" t="str">
        <f t="shared" si="487"/>
        <v/>
      </c>
      <c r="H570" s="690" t="str">
        <f t="shared" si="488"/>
        <v/>
      </c>
      <c r="I570" s="713" t="str">
        <f t="shared" si="489"/>
        <v/>
      </c>
      <c r="J570" s="714" t="str">
        <f t="shared" si="490"/>
        <v/>
      </c>
      <c r="K570" s="707">
        <f t="shared" ref="K570:N570" si="2258">if($F570="","",K$203/day(eomonth($E570,0)))</f>
        <v>0</v>
      </c>
      <c r="L570" s="707">
        <f t="shared" si="2258"/>
        <v>0</v>
      </c>
      <c r="M570" s="707">
        <f t="shared" si="2258"/>
        <v>0</v>
      </c>
      <c r="N570" s="707">
        <f t="shared" si="2258"/>
        <v>0</v>
      </c>
      <c r="O570" s="715">
        <f t="shared" si="623"/>
        <v>110</v>
      </c>
      <c r="P570" s="710">
        <f t="shared" si="624"/>
        <v>55</v>
      </c>
      <c r="Q570" s="710">
        <f t="shared" si="625"/>
        <v>55</v>
      </c>
      <c r="R570" s="710">
        <f t="shared" ref="R570:U570" si="2259">if(D570="","", if(R$275&gt;$E570,"",if(R$276&lt;$E570,"", if($D570=0,0, if($D570&lt;=$N$277,R$277,if($D570&lt;=$N$278,R$278,R$279))*if($O$267=$R$267,$S$267, $G570)))))</f>
        <v>55</v>
      </c>
      <c r="S570" s="711" t="str">
        <f t="shared" si="2259"/>
        <v/>
      </c>
      <c r="T570" s="710">
        <f t="shared" si="2259"/>
        <v>55</v>
      </c>
      <c r="U570" s="711" t="str">
        <f t="shared" si="2259"/>
        <v/>
      </c>
      <c r="W570" s="710">
        <f t="shared" si="627"/>
        <v>68</v>
      </c>
      <c r="X570" s="710">
        <f t="shared" ref="X570:AC570" si="2260">if(D570="","", if(P$275&gt;$E570,"",if(P$276&lt;$E570,"", if($D570=0,0, if($D570&lt;=$N$277,P$277,if($D570&lt;=$N$278,P$278,P$279))*if($O$267=$R$267,$V$267, $H570)))))</f>
        <v>34</v>
      </c>
      <c r="Y570" s="680" t="str">
        <f t="shared" si="2260"/>
        <v/>
      </c>
      <c r="Z570" s="710">
        <f t="shared" si="2260"/>
        <v>34</v>
      </c>
      <c r="AA570" s="680" t="str">
        <f t="shared" si="2260"/>
        <v/>
      </c>
      <c r="AB570" s="680" t="str">
        <f t="shared" si="2260"/>
        <v/>
      </c>
      <c r="AC570" s="680" t="str">
        <f t="shared" si="2260"/>
        <v/>
      </c>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49"/>
      <c r="BP570" s="446" t="s">
        <v>2</v>
      </c>
      <c r="BQ570" s="451"/>
      <c r="BR570" s="4"/>
      <c r="BS570" s="472" t="str">
        <f t="shared" ref="BS570:BT570" si="2261">I645</f>
        <v/>
      </c>
      <c r="BT570" s="454" t="str">
        <f t="shared" si="2261"/>
        <v/>
      </c>
      <c r="BU570" s="555">
        <f t="shared" ref="BU570:CI570" si="2262">O645</f>
        <v>110</v>
      </c>
      <c r="BV570" s="555">
        <f t="shared" si="2262"/>
        <v>55</v>
      </c>
      <c r="BW570" s="555">
        <f t="shared" si="2262"/>
        <v>55</v>
      </c>
      <c r="BX570" s="555">
        <f t="shared" si="2262"/>
        <v>55</v>
      </c>
      <c r="BY570" s="454" t="str">
        <f t="shared" si="2262"/>
        <v/>
      </c>
      <c r="BZ570" s="555">
        <f t="shared" si="2262"/>
        <v>55</v>
      </c>
      <c r="CA570" s="454" t="str">
        <f t="shared" si="2262"/>
        <v/>
      </c>
      <c r="CB570" s="454" t="str">
        <f t="shared" si="2262"/>
        <v/>
      </c>
      <c r="CC570" s="555">
        <f t="shared" si="2262"/>
        <v>68</v>
      </c>
      <c r="CD570" s="555">
        <f t="shared" si="2262"/>
        <v>34</v>
      </c>
      <c r="CE570" s="454" t="str">
        <f t="shared" si="2262"/>
        <v/>
      </c>
      <c r="CF570" s="555">
        <f t="shared" si="2262"/>
        <v>34</v>
      </c>
      <c r="CG570" s="454" t="str">
        <f t="shared" si="2262"/>
        <v/>
      </c>
      <c r="CH570" s="454" t="str">
        <f t="shared" si="2262"/>
        <v/>
      </c>
      <c r="CI570" s="454" t="str">
        <f t="shared" si="2262"/>
        <v/>
      </c>
      <c r="CJ570" s="2">
        <f t="shared" ref="CJ570:CK570" si="2263">D645</f>
        <v>1</v>
      </c>
      <c r="CK570" s="529" t="str">
        <f t="shared" si="2263"/>
        <v/>
      </c>
      <c r="CL570" s="556" t="str">
        <f t="shared" si="209"/>
        <v/>
      </c>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row>
    <row r="571" outlineLevel="2">
      <c r="A571" s="452"/>
      <c r="D571" s="701">
        <f t="shared" si="510"/>
        <v>1</v>
      </c>
      <c r="E571" s="712" t="str">
        <f t="shared" si="501"/>
        <v/>
      </c>
      <c r="F571" s="703" t="str">
        <f t="shared" si="486"/>
        <v>189912</v>
      </c>
      <c r="G571" s="704" t="str">
        <f t="shared" si="487"/>
        <v/>
      </c>
      <c r="H571" s="690" t="str">
        <f t="shared" si="488"/>
        <v/>
      </c>
      <c r="I571" s="713" t="str">
        <f t="shared" si="489"/>
        <v/>
      </c>
      <c r="J571" s="714" t="str">
        <f t="shared" si="490"/>
        <v/>
      </c>
      <c r="K571" s="707">
        <f t="shared" ref="K571:N571" si="2264">if($F571="","",K$203/day(eomonth($E571,0)))</f>
        <v>0</v>
      </c>
      <c r="L571" s="707">
        <f t="shared" si="2264"/>
        <v>0</v>
      </c>
      <c r="M571" s="707">
        <f t="shared" si="2264"/>
        <v>0</v>
      </c>
      <c r="N571" s="707">
        <f t="shared" si="2264"/>
        <v>0</v>
      </c>
      <c r="O571" s="715">
        <f t="shared" si="623"/>
        <v>110</v>
      </c>
      <c r="P571" s="710">
        <f t="shared" si="624"/>
        <v>55</v>
      </c>
      <c r="Q571" s="710">
        <f t="shared" si="625"/>
        <v>55</v>
      </c>
      <c r="R571" s="710">
        <f t="shared" ref="R571:U571" si="2265">if(D571="","", if(R$275&gt;$E571,"",if(R$276&lt;$E571,"", if($D571=0,0, if($D571&lt;=$N$277,R$277,if($D571&lt;=$N$278,R$278,R$279))*if($O$267=$R$267,$S$267, $G571)))))</f>
        <v>55</v>
      </c>
      <c r="S571" s="711" t="str">
        <f t="shared" si="2265"/>
        <v/>
      </c>
      <c r="T571" s="710">
        <f t="shared" si="2265"/>
        <v>55</v>
      </c>
      <c r="U571" s="711" t="str">
        <f t="shared" si="2265"/>
        <v/>
      </c>
      <c r="W571" s="710">
        <f t="shared" si="627"/>
        <v>68</v>
      </c>
      <c r="X571" s="710">
        <f t="shared" ref="X571:AC571" si="2266">if(D571="","", if(P$275&gt;$E571,"",if(P$276&lt;$E571,"", if($D571=0,0, if($D571&lt;=$N$277,P$277,if($D571&lt;=$N$278,P$278,P$279))*if($O$267=$R$267,$V$267, $H571)))))</f>
        <v>34</v>
      </c>
      <c r="Y571" s="680" t="str">
        <f t="shared" si="2266"/>
        <v/>
      </c>
      <c r="Z571" s="710">
        <f t="shared" si="2266"/>
        <v>34</v>
      </c>
      <c r="AA571" s="680" t="str">
        <f t="shared" si="2266"/>
        <v/>
      </c>
      <c r="AB571" s="680" t="str">
        <f t="shared" si="2266"/>
        <v/>
      </c>
      <c r="AC571" s="680" t="str">
        <f t="shared" si="2266"/>
        <v/>
      </c>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49"/>
      <c r="BP571" s="446" t="s">
        <v>2</v>
      </c>
      <c r="BQ571" s="451"/>
      <c r="BR571" s="4"/>
      <c r="BS571" s="472" t="str">
        <f t="shared" ref="BS571:BT571" si="2267">I646</f>
        <v/>
      </c>
      <c r="BT571" s="454" t="str">
        <f t="shared" si="2267"/>
        <v/>
      </c>
      <c r="BU571" s="555">
        <f t="shared" ref="BU571:CI571" si="2268">O646</f>
        <v>110</v>
      </c>
      <c r="BV571" s="555">
        <f t="shared" si="2268"/>
        <v>55</v>
      </c>
      <c r="BW571" s="555">
        <f t="shared" si="2268"/>
        <v>55</v>
      </c>
      <c r="BX571" s="555">
        <f t="shared" si="2268"/>
        <v>55</v>
      </c>
      <c r="BY571" s="454" t="str">
        <f t="shared" si="2268"/>
        <v/>
      </c>
      <c r="BZ571" s="555">
        <f t="shared" si="2268"/>
        <v>55</v>
      </c>
      <c r="CA571" s="454" t="str">
        <f t="shared" si="2268"/>
        <v/>
      </c>
      <c r="CB571" s="454" t="str">
        <f t="shared" si="2268"/>
        <v/>
      </c>
      <c r="CC571" s="555">
        <f t="shared" si="2268"/>
        <v>68</v>
      </c>
      <c r="CD571" s="555">
        <f t="shared" si="2268"/>
        <v>34</v>
      </c>
      <c r="CE571" s="454" t="str">
        <f t="shared" si="2268"/>
        <v/>
      </c>
      <c r="CF571" s="555">
        <f t="shared" si="2268"/>
        <v>34</v>
      </c>
      <c r="CG571" s="454" t="str">
        <f t="shared" si="2268"/>
        <v/>
      </c>
      <c r="CH571" s="454" t="str">
        <f t="shared" si="2268"/>
        <v/>
      </c>
      <c r="CI571" s="454" t="str">
        <f t="shared" si="2268"/>
        <v/>
      </c>
      <c r="CJ571" s="2">
        <f t="shared" ref="CJ571:CK571" si="2269">D646</f>
        <v>1</v>
      </c>
      <c r="CK571" s="529" t="str">
        <f t="shared" si="2269"/>
        <v/>
      </c>
      <c r="CL571" s="556" t="str">
        <f t="shared" si="209"/>
        <v/>
      </c>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row>
    <row r="572" outlineLevel="2">
      <c r="A572" s="452"/>
      <c r="D572" s="701">
        <f t="shared" si="510"/>
        <v>1</v>
      </c>
      <c r="E572" s="712" t="str">
        <f t="shared" si="501"/>
        <v/>
      </c>
      <c r="F572" s="703" t="str">
        <f t="shared" si="486"/>
        <v>189912</v>
      </c>
      <c r="G572" s="704" t="str">
        <f t="shared" si="487"/>
        <v/>
      </c>
      <c r="H572" s="690" t="str">
        <f t="shared" si="488"/>
        <v/>
      </c>
      <c r="I572" s="713" t="str">
        <f t="shared" si="489"/>
        <v/>
      </c>
      <c r="J572" s="714" t="str">
        <f t="shared" si="490"/>
        <v/>
      </c>
      <c r="K572" s="707">
        <f t="shared" ref="K572:N572" si="2270">if($F572="","",K$203/day(eomonth($E572,0)))</f>
        <v>0</v>
      </c>
      <c r="L572" s="707">
        <f t="shared" si="2270"/>
        <v>0</v>
      </c>
      <c r="M572" s="707">
        <f t="shared" si="2270"/>
        <v>0</v>
      </c>
      <c r="N572" s="707">
        <f t="shared" si="2270"/>
        <v>0</v>
      </c>
      <c r="O572" s="715">
        <f t="shared" si="623"/>
        <v>110</v>
      </c>
      <c r="P572" s="710">
        <f t="shared" si="624"/>
        <v>55</v>
      </c>
      <c r="Q572" s="710">
        <f t="shared" si="625"/>
        <v>55</v>
      </c>
      <c r="R572" s="710">
        <f t="shared" ref="R572:U572" si="2271">if(D572="","", if(R$275&gt;$E572,"",if(R$276&lt;$E572,"", if($D572=0,0, if($D572&lt;=$N$277,R$277,if($D572&lt;=$N$278,R$278,R$279))*if($O$267=$R$267,$S$267, $G572)))))</f>
        <v>55</v>
      </c>
      <c r="S572" s="711" t="str">
        <f t="shared" si="2271"/>
        <v/>
      </c>
      <c r="T572" s="710">
        <f t="shared" si="2271"/>
        <v>55</v>
      </c>
      <c r="U572" s="711" t="str">
        <f t="shared" si="2271"/>
        <v/>
      </c>
      <c r="W572" s="710">
        <f t="shared" si="627"/>
        <v>68</v>
      </c>
      <c r="X572" s="710">
        <f t="shared" ref="X572:AC572" si="2272">if(D572="","", if(P$275&gt;$E572,"",if(P$276&lt;$E572,"", if($D572=0,0, if($D572&lt;=$N$277,P$277,if($D572&lt;=$N$278,P$278,P$279))*if($O$267=$R$267,$V$267, $H572)))))</f>
        <v>34</v>
      </c>
      <c r="Y572" s="680" t="str">
        <f t="shared" si="2272"/>
        <v/>
      </c>
      <c r="Z572" s="710">
        <f t="shared" si="2272"/>
        <v>34</v>
      </c>
      <c r="AA572" s="680" t="str">
        <f t="shared" si="2272"/>
        <v/>
      </c>
      <c r="AB572" s="680" t="str">
        <f t="shared" si="2272"/>
        <v/>
      </c>
      <c r="AC572" s="680" t="str">
        <f t="shared" si="2272"/>
        <v/>
      </c>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49"/>
      <c r="BP572" s="446" t="s">
        <v>2</v>
      </c>
      <c r="BQ572" s="451"/>
      <c r="BR572" s="4"/>
      <c r="BS572" s="472" t="str">
        <f t="shared" ref="BS572:BT572" si="2273">I647</f>
        <v/>
      </c>
      <c r="BT572" s="454" t="str">
        <f t="shared" si="2273"/>
        <v/>
      </c>
      <c r="BU572" s="555">
        <f t="shared" ref="BU572:CI572" si="2274">O647</f>
        <v>110</v>
      </c>
      <c r="BV572" s="555">
        <f t="shared" si="2274"/>
        <v>55</v>
      </c>
      <c r="BW572" s="555">
        <f t="shared" si="2274"/>
        <v>55</v>
      </c>
      <c r="BX572" s="555">
        <f t="shared" si="2274"/>
        <v>55</v>
      </c>
      <c r="BY572" s="454" t="str">
        <f t="shared" si="2274"/>
        <v/>
      </c>
      <c r="BZ572" s="555">
        <f t="shared" si="2274"/>
        <v>55</v>
      </c>
      <c r="CA572" s="454" t="str">
        <f t="shared" si="2274"/>
        <v/>
      </c>
      <c r="CB572" s="454" t="str">
        <f t="shared" si="2274"/>
        <v/>
      </c>
      <c r="CC572" s="555">
        <f t="shared" si="2274"/>
        <v>68</v>
      </c>
      <c r="CD572" s="555">
        <f t="shared" si="2274"/>
        <v>34</v>
      </c>
      <c r="CE572" s="454" t="str">
        <f t="shared" si="2274"/>
        <v/>
      </c>
      <c r="CF572" s="555">
        <f t="shared" si="2274"/>
        <v>34</v>
      </c>
      <c r="CG572" s="454" t="str">
        <f t="shared" si="2274"/>
        <v/>
      </c>
      <c r="CH572" s="454" t="str">
        <f t="shared" si="2274"/>
        <v/>
      </c>
      <c r="CI572" s="454" t="str">
        <f t="shared" si="2274"/>
        <v/>
      </c>
      <c r="CJ572" s="2">
        <f t="shared" ref="CJ572:CK572" si="2275">D647</f>
        <v>1</v>
      </c>
      <c r="CK572" s="529" t="str">
        <f t="shared" si="2275"/>
        <v/>
      </c>
      <c r="CL572" s="556" t="str">
        <f t="shared" si="209"/>
        <v/>
      </c>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row>
    <row r="573" outlineLevel="2">
      <c r="A573" s="452"/>
      <c r="D573" s="701">
        <f t="shared" si="510"/>
        <v>1</v>
      </c>
      <c r="E573" s="712" t="str">
        <f t="shared" si="501"/>
        <v/>
      </c>
      <c r="F573" s="703" t="str">
        <f t="shared" si="486"/>
        <v>189912</v>
      </c>
      <c r="G573" s="704" t="str">
        <f t="shared" si="487"/>
        <v/>
      </c>
      <c r="H573" s="690" t="str">
        <f t="shared" si="488"/>
        <v/>
      </c>
      <c r="I573" s="713" t="str">
        <f t="shared" si="489"/>
        <v/>
      </c>
      <c r="J573" s="714" t="str">
        <f t="shared" si="490"/>
        <v/>
      </c>
      <c r="K573" s="707">
        <f t="shared" ref="K573:N573" si="2276">if($F573="","",K$203/day(eomonth($E573,0)))</f>
        <v>0</v>
      </c>
      <c r="L573" s="707">
        <f t="shared" si="2276"/>
        <v>0</v>
      </c>
      <c r="M573" s="707">
        <f t="shared" si="2276"/>
        <v>0</v>
      </c>
      <c r="N573" s="707">
        <f t="shared" si="2276"/>
        <v>0</v>
      </c>
      <c r="O573" s="715">
        <f t="shared" si="623"/>
        <v>110</v>
      </c>
      <c r="P573" s="710">
        <f t="shared" si="624"/>
        <v>55</v>
      </c>
      <c r="Q573" s="710">
        <f t="shared" si="625"/>
        <v>55</v>
      </c>
      <c r="R573" s="710">
        <f t="shared" ref="R573:U573" si="2277">if(D573="","", if(R$275&gt;$E573,"",if(R$276&lt;$E573,"", if($D573=0,0, if($D573&lt;=$N$277,R$277,if($D573&lt;=$N$278,R$278,R$279))*if($O$267=$R$267,$S$267, $G573)))))</f>
        <v>55</v>
      </c>
      <c r="S573" s="711" t="str">
        <f t="shared" si="2277"/>
        <v/>
      </c>
      <c r="T573" s="710">
        <f t="shared" si="2277"/>
        <v>55</v>
      </c>
      <c r="U573" s="711" t="str">
        <f t="shared" si="2277"/>
        <v/>
      </c>
      <c r="W573" s="710">
        <f t="shared" si="627"/>
        <v>68</v>
      </c>
      <c r="X573" s="710">
        <f t="shared" ref="X573:AC573" si="2278">if(D573="","", if(P$275&gt;$E573,"",if(P$276&lt;$E573,"", if($D573=0,0, if($D573&lt;=$N$277,P$277,if($D573&lt;=$N$278,P$278,P$279))*if($O$267=$R$267,$V$267, $H573)))))</f>
        <v>34</v>
      </c>
      <c r="Y573" s="680" t="str">
        <f t="shared" si="2278"/>
        <v/>
      </c>
      <c r="Z573" s="710">
        <f t="shared" si="2278"/>
        <v>34</v>
      </c>
      <c r="AA573" s="680" t="str">
        <f t="shared" si="2278"/>
        <v/>
      </c>
      <c r="AB573" s="680" t="str">
        <f t="shared" si="2278"/>
        <v/>
      </c>
      <c r="AC573" s="680" t="str">
        <f t="shared" si="2278"/>
        <v/>
      </c>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49"/>
      <c r="BP573" s="446" t="s">
        <v>2</v>
      </c>
      <c r="BQ573" s="451"/>
      <c r="BR573" s="4"/>
      <c r="BS573" s="472" t="str">
        <f t="shared" ref="BS573:BT573" si="2279">I648</f>
        <v/>
      </c>
      <c r="BT573" s="454" t="str">
        <f t="shared" si="2279"/>
        <v/>
      </c>
      <c r="BU573" s="555">
        <f t="shared" ref="BU573:CI573" si="2280">O648</f>
        <v>110</v>
      </c>
      <c r="BV573" s="555">
        <f t="shared" si="2280"/>
        <v>55</v>
      </c>
      <c r="BW573" s="555">
        <f t="shared" si="2280"/>
        <v>55</v>
      </c>
      <c r="BX573" s="555">
        <f t="shared" si="2280"/>
        <v>55</v>
      </c>
      <c r="BY573" s="454" t="str">
        <f t="shared" si="2280"/>
        <v/>
      </c>
      <c r="BZ573" s="555">
        <f t="shared" si="2280"/>
        <v>55</v>
      </c>
      <c r="CA573" s="454" t="str">
        <f t="shared" si="2280"/>
        <v/>
      </c>
      <c r="CB573" s="454" t="str">
        <f t="shared" si="2280"/>
        <v/>
      </c>
      <c r="CC573" s="555">
        <f t="shared" si="2280"/>
        <v>68</v>
      </c>
      <c r="CD573" s="555">
        <f t="shared" si="2280"/>
        <v>34</v>
      </c>
      <c r="CE573" s="454" t="str">
        <f t="shared" si="2280"/>
        <v/>
      </c>
      <c r="CF573" s="555">
        <f t="shared" si="2280"/>
        <v>34</v>
      </c>
      <c r="CG573" s="454" t="str">
        <f t="shared" si="2280"/>
        <v/>
      </c>
      <c r="CH573" s="454" t="str">
        <f t="shared" si="2280"/>
        <v/>
      </c>
      <c r="CI573" s="454" t="str">
        <f t="shared" si="2280"/>
        <v/>
      </c>
      <c r="CJ573" s="2">
        <f t="shared" ref="CJ573:CK573" si="2281">D648</f>
        <v>1</v>
      </c>
      <c r="CK573" s="529" t="str">
        <f t="shared" si="2281"/>
        <v/>
      </c>
      <c r="CL573" s="556" t="str">
        <f t="shared" si="209"/>
        <v/>
      </c>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row>
    <row r="574" outlineLevel="2">
      <c r="A574" s="452"/>
      <c r="D574" s="701">
        <f t="shared" si="510"/>
        <v>1</v>
      </c>
      <c r="E574" s="712" t="str">
        <f t="shared" si="501"/>
        <v/>
      </c>
      <c r="F574" s="703" t="str">
        <f t="shared" si="486"/>
        <v>189912</v>
      </c>
      <c r="G574" s="704" t="str">
        <f t="shared" si="487"/>
        <v/>
      </c>
      <c r="H574" s="690" t="str">
        <f t="shared" si="488"/>
        <v/>
      </c>
      <c r="I574" s="713" t="str">
        <f t="shared" si="489"/>
        <v/>
      </c>
      <c r="J574" s="714" t="str">
        <f t="shared" si="490"/>
        <v/>
      </c>
      <c r="K574" s="707">
        <f t="shared" ref="K574:N574" si="2282">if($F574="","",K$203/day(eomonth($E574,0)))</f>
        <v>0</v>
      </c>
      <c r="L574" s="707">
        <f t="shared" si="2282"/>
        <v>0</v>
      </c>
      <c r="M574" s="707">
        <f t="shared" si="2282"/>
        <v>0</v>
      </c>
      <c r="N574" s="707">
        <f t="shared" si="2282"/>
        <v>0</v>
      </c>
      <c r="O574" s="715">
        <f t="shared" si="623"/>
        <v>110</v>
      </c>
      <c r="P574" s="710">
        <f t="shared" si="624"/>
        <v>55</v>
      </c>
      <c r="Q574" s="710">
        <f t="shared" si="625"/>
        <v>55</v>
      </c>
      <c r="R574" s="710">
        <f t="shared" ref="R574:U574" si="2283">if(D574="","", if(R$275&gt;$E574,"",if(R$276&lt;$E574,"", if($D574=0,0, if($D574&lt;=$N$277,R$277,if($D574&lt;=$N$278,R$278,R$279))*if($O$267=$R$267,$S$267, $G574)))))</f>
        <v>55</v>
      </c>
      <c r="S574" s="711" t="str">
        <f t="shared" si="2283"/>
        <v/>
      </c>
      <c r="T574" s="710">
        <f t="shared" si="2283"/>
        <v>55</v>
      </c>
      <c r="U574" s="711" t="str">
        <f t="shared" si="2283"/>
        <v/>
      </c>
      <c r="W574" s="710">
        <f t="shared" si="627"/>
        <v>68</v>
      </c>
      <c r="X574" s="710">
        <f t="shared" ref="X574:AC574" si="2284">if(D574="","", if(P$275&gt;$E574,"",if(P$276&lt;$E574,"", if($D574=0,0, if($D574&lt;=$N$277,P$277,if($D574&lt;=$N$278,P$278,P$279))*if($O$267=$R$267,$V$267, $H574)))))</f>
        <v>34</v>
      </c>
      <c r="Y574" s="680" t="str">
        <f t="shared" si="2284"/>
        <v/>
      </c>
      <c r="Z574" s="710">
        <f t="shared" si="2284"/>
        <v>34</v>
      </c>
      <c r="AA574" s="680" t="str">
        <f t="shared" si="2284"/>
        <v/>
      </c>
      <c r="AB574" s="680" t="str">
        <f t="shared" si="2284"/>
        <v/>
      </c>
      <c r="AC574" s="680" t="str">
        <f t="shared" si="2284"/>
        <v/>
      </c>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49"/>
      <c r="BP574" s="446" t="s">
        <v>2</v>
      </c>
      <c r="BQ574" s="451"/>
      <c r="BR574" s="4"/>
      <c r="BS574" s="472" t="str">
        <f t="shared" ref="BS574:BT574" si="2285">I649</f>
        <v/>
      </c>
      <c r="BT574" s="454" t="str">
        <f t="shared" si="2285"/>
        <v/>
      </c>
      <c r="BU574" s="555">
        <f t="shared" ref="BU574:CI574" si="2286">O649</f>
        <v>110</v>
      </c>
      <c r="BV574" s="555">
        <f t="shared" si="2286"/>
        <v>55</v>
      </c>
      <c r="BW574" s="555">
        <f t="shared" si="2286"/>
        <v>55</v>
      </c>
      <c r="BX574" s="555">
        <f t="shared" si="2286"/>
        <v>55</v>
      </c>
      <c r="BY574" s="454" t="str">
        <f t="shared" si="2286"/>
        <v/>
      </c>
      <c r="BZ574" s="555">
        <f t="shared" si="2286"/>
        <v>55</v>
      </c>
      <c r="CA574" s="454" t="str">
        <f t="shared" si="2286"/>
        <v/>
      </c>
      <c r="CB574" s="454" t="str">
        <f t="shared" si="2286"/>
        <v/>
      </c>
      <c r="CC574" s="555">
        <f t="shared" si="2286"/>
        <v>68</v>
      </c>
      <c r="CD574" s="555">
        <f t="shared" si="2286"/>
        <v>34</v>
      </c>
      <c r="CE574" s="454" t="str">
        <f t="shared" si="2286"/>
        <v/>
      </c>
      <c r="CF574" s="555">
        <f t="shared" si="2286"/>
        <v>34</v>
      </c>
      <c r="CG574" s="454" t="str">
        <f t="shared" si="2286"/>
        <v/>
      </c>
      <c r="CH574" s="454" t="str">
        <f t="shared" si="2286"/>
        <v/>
      </c>
      <c r="CI574" s="454" t="str">
        <f t="shared" si="2286"/>
        <v/>
      </c>
      <c r="CJ574" s="2">
        <f t="shared" ref="CJ574:CK574" si="2287">D649</f>
        <v>1</v>
      </c>
      <c r="CK574" s="529" t="str">
        <f t="shared" si="2287"/>
        <v/>
      </c>
      <c r="CL574" s="556" t="str">
        <f t="shared" si="209"/>
        <v/>
      </c>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row>
    <row r="575" outlineLevel="2">
      <c r="A575" s="452"/>
      <c r="D575" s="701">
        <f t="shared" si="510"/>
        <v>1</v>
      </c>
      <c r="E575" s="712" t="str">
        <f t="shared" si="501"/>
        <v/>
      </c>
      <c r="F575" s="703" t="str">
        <f t="shared" si="486"/>
        <v>189912</v>
      </c>
      <c r="G575" s="704" t="str">
        <f t="shared" si="487"/>
        <v/>
      </c>
      <c r="H575" s="690" t="str">
        <f t="shared" si="488"/>
        <v/>
      </c>
      <c r="I575" s="713" t="str">
        <f t="shared" si="489"/>
        <v/>
      </c>
      <c r="J575" s="714" t="str">
        <f t="shared" si="490"/>
        <v/>
      </c>
      <c r="K575" s="707">
        <f t="shared" ref="K575:N575" si="2288">if($F575="","",K$203/day(eomonth($E575,0)))</f>
        <v>0</v>
      </c>
      <c r="L575" s="707">
        <f t="shared" si="2288"/>
        <v>0</v>
      </c>
      <c r="M575" s="707">
        <f t="shared" si="2288"/>
        <v>0</v>
      </c>
      <c r="N575" s="707">
        <f t="shared" si="2288"/>
        <v>0</v>
      </c>
      <c r="O575" s="715">
        <f t="shared" si="623"/>
        <v>110</v>
      </c>
      <c r="P575" s="710">
        <f t="shared" si="624"/>
        <v>55</v>
      </c>
      <c r="Q575" s="710">
        <f t="shared" si="625"/>
        <v>55</v>
      </c>
      <c r="R575" s="710">
        <f t="shared" ref="R575:U575" si="2289">if(D575="","", if(R$275&gt;$E575,"",if(R$276&lt;$E575,"", if($D575=0,0, if($D575&lt;=$N$277,R$277,if($D575&lt;=$N$278,R$278,R$279))*if($O$267=$R$267,$S$267, $G575)))))</f>
        <v>55</v>
      </c>
      <c r="S575" s="711" t="str">
        <f t="shared" si="2289"/>
        <v/>
      </c>
      <c r="T575" s="710">
        <f t="shared" si="2289"/>
        <v>55</v>
      </c>
      <c r="U575" s="711" t="str">
        <f t="shared" si="2289"/>
        <v/>
      </c>
      <c r="W575" s="710">
        <f t="shared" si="627"/>
        <v>68</v>
      </c>
      <c r="X575" s="710">
        <f t="shared" ref="X575:AC575" si="2290">if(D575="","", if(P$275&gt;$E575,"",if(P$276&lt;$E575,"", if($D575=0,0, if($D575&lt;=$N$277,P$277,if($D575&lt;=$N$278,P$278,P$279))*if($O$267=$R$267,$V$267, $H575)))))</f>
        <v>34</v>
      </c>
      <c r="Y575" s="680" t="str">
        <f t="shared" si="2290"/>
        <v/>
      </c>
      <c r="Z575" s="710">
        <f t="shared" si="2290"/>
        <v>34</v>
      </c>
      <c r="AA575" s="680" t="str">
        <f t="shared" si="2290"/>
        <v/>
      </c>
      <c r="AB575" s="680" t="str">
        <f t="shared" si="2290"/>
        <v/>
      </c>
      <c r="AC575" s="680" t="str">
        <f t="shared" si="2290"/>
        <v/>
      </c>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49"/>
      <c r="BP575" s="446" t="s">
        <v>2</v>
      </c>
      <c r="BQ575" s="451"/>
      <c r="BR575" s="4"/>
      <c r="BS575" s="472" t="str">
        <f t="shared" ref="BS575:BT575" si="2291">I650</f>
        <v/>
      </c>
      <c r="BT575" s="454" t="str">
        <f t="shared" si="2291"/>
        <v/>
      </c>
      <c r="BU575" s="555">
        <f t="shared" ref="BU575:CI575" si="2292">O650</f>
        <v>110</v>
      </c>
      <c r="BV575" s="555">
        <f t="shared" si="2292"/>
        <v>55</v>
      </c>
      <c r="BW575" s="555">
        <f t="shared" si="2292"/>
        <v>55</v>
      </c>
      <c r="BX575" s="555">
        <f t="shared" si="2292"/>
        <v>55</v>
      </c>
      <c r="BY575" s="454" t="str">
        <f t="shared" si="2292"/>
        <v/>
      </c>
      <c r="BZ575" s="555">
        <f t="shared" si="2292"/>
        <v>55</v>
      </c>
      <c r="CA575" s="454" t="str">
        <f t="shared" si="2292"/>
        <v/>
      </c>
      <c r="CB575" s="454" t="str">
        <f t="shared" si="2292"/>
        <v/>
      </c>
      <c r="CC575" s="555">
        <f t="shared" si="2292"/>
        <v>68</v>
      </c>
      <c r="CD575" s="555">
        <f t="shared" si="2292"/>
        <v>34</v>
      </c>
      <c r="CE575" s="454" t="str">
        <f t="shared" si="2292"/>
        <v/>
      </c>
      <c r="CF575" s="555">
        <f t="shared" si="2292"/>
        <v>34</v>
      </c>
      <c r="CG575" s="454" t="str">
        <f t="shared" si="2292"/>
        <v/>
      </c>
      <c r="CH575" s="454" t="str">
        <f t="shared" si="2292"/>
        <v/>
      </c>
      <c r="CI575" s="454" t="str">
        <f t="shared" si="2292"/>
        <v/>
      </c>
      <c r="CJ575" s="2">
        <f t="shared" ref="CJ575:CK575" si="2293">D650</f>
        <v>1</v>
      </c>
      <c r="CK575" s="529" t="str">
        <f t="shared" si="2293"/>
        <v/>
      </c>
      <c r="CL575" s="556" t="str">
        <f t="shared" si="209"/>
        <v/>
      </c>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row>
    <row r="576" outlineLevel="2">
      <c r="A576" s="452"/>
      <c r="D576" s="701">
        <f t="shared" si="510"/>
        <v>1</v>
      </c>
      <c r="E576" s="712" t="str">
        <f t="shared" si="501"/>
        <v/>
      </c>
      <c r="F576" s="703" t="str">
        <f t="shared" si="486"/>
        <v>189912</v>
      </c>
      <c r="G576" s="704" t="str">
        <f t="shared" si="487"/>
        <v/>
      </c>
      <c r="H576" s="690" t="str">
        <f t="shared" si="488"/>
        <v/>
      </c>
      <c r="I576" s="713" t="str">
        <f t="shared" si="489"/>
        <v/>
      </c>
      <c r="J576" s="714" t="str">
        <f t="shared" si="490"/>
        <v/>
      </c>
      <c r="K576" s="707">
        <f t="shared" ref="K576:N576" si="2294">if($F576="","",K$203/day(eomonth($E576,0)))</f>
        <v>0</v>
      </c>
      <c r="L576" s="707">
        <f t="shared" si="2294"/>
        <v>0</v>
      </c>
      <c r="M576" s="707">
        <f t="shared" si="2294"/>
        <v>0</v>
      </c>
      <c r="N576" s="707">
        <f t="shared" si="2294"/>
        <v>0</v>
      </c>
      <c r="O576" s="715">
        <f t="shared" si="623"/>
        <v>110</v>
      </c>
      <c r="P576" s="710">
        <f t="shared" si="624"/>
        <v>55</v>
      </c>
      <c r="Q576" s="710">
        <f t="shared" si="625"/>
        <v>55</v>
      </c>
      <c r="R576" s="710">
        <f t="shared" ref="R576:U576" si="2295">if(D576="","", if(R$275&gt;$E576,"",if(R$276&lt;$E576,"", if($D576=0,0, if($D576&lt;=$N$277,R$277,if($D576&lt;=$N$278,R$278,R$279))*if($O$267=$R$267,$S$267, $G576)))))</f>
        <v>55</v>
      </c>
      <c r="S576" s="711" t="str">
        <f t="shared" si="2295"/>
        <v/>
      </c>
      <c r="T576" s="710">
        <f t="shared" si="2295"/>
        <v>55</v>
      </c>
      <c r="U576" s="711" t="str">
        <f t="shared" si="2295"/>
        <v/>
      </c>
      <c r="W576" s="710">
        <f t="shared" si="627"/>
        <v>68</v>
      </c>
      <c r="X576" s="710">
        <f t="shared" ref="X576:AC576" si="2296">if(D576="","", if(P$275&gt;$E576,"",if(P$276&lt;$E576,"", if($D576=0,0, if($D576&lt;=$N$277,P$277,if($D576&lt;=$N$278,P$278,P$279))*if($O$267=$R$267,$V$267, $H576)))))</f>
        <v>34</v>
      </c>
      <c r="Y576" s="680" t="str">
        <f t="shared" si="2296"/>
        <v/>
      </c>
      <c r="Z576" s="710">
        <f t="shared" si="2296"/>
        <v>34</v>
      </c>
      <c r="AA576" s="680" t="str">
        <f t="shared" si="2296"/>
        <v/>
      </c>
      <c r="AB576" s="680" t="str">
        <f t="shared" si="2296"/>
        <v/>
      </c>
      <c r="AC576" s="680" t="str">
        <f t="shared" si="2296"/>
        <v/>
      </c>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49"/>
      <c r="BP576" s="446" t="s">
        <v>2</v>
      </c>
      <c r="BQ576" s="451"/>
      <c r="BR576" s="4"/>
      <c r="BS576" s="472" t="str">
        <f t="shared" ref="BS576:BT576" si="2297">I651</f>
        <v/>
      </c>
      <c r="BT576" s="454" t="str">
        <f t="shared" si="2297"/>
        <v/>
      </c>
      <c r="BU576" s="555">
        <f t="shared" ref="BU576:CI576" si="2298">O651</f>
        <v>110</v>
      </c>
      <c r="BV576" s="555">
        <f t="shared" si="2298"/>
        <v>55</v>
      </c>
      <c r="BW576" s="555">
        <f t="shared" si="2298"/>
        <v>55</v>
      </c>
      <c r="BX576" s="555">
        <f t="shared" si="2298"/>
        <v>55</v>
      </c>
      <c r="BY576" s="454" t="str">
        <f t="shared" si="2298"/>
        <v/>
      </c>
      <c r="BZ576" s="555">
        <f t="shared" si="2298"/>
        <v>55</v>
      </c>
      <c r="CA576" s="454" t="str">
        <f t="shared" si="2298"/>
        <v/>
      </c>
      <c r="CB576" s="454" t="str">
        <f t="shared" si="2298"/>
        <v/>
      </c>
      <c r="CC576" s="555">
        <f t="shared" si="2298"/>
        <v>68</v>
      </c>
      <c r="CD576" s="555">
        <f t="shared" si="2298"/>
        <v>34</v>
      </c>
      <c r="CE576" s="454" t="str">
        <f t="shared" si="2298"/>
        <v/>
      </c>
      <c r="CF576" s="555">
        <f t="shared" si="2298"/>
        <v>34</v>
      </c>
      <c r="CG576" s="454" t="str">
        <f t="shared" si="2298"/>
        <v/>
      </c>
      <c r="CH576" s="454" t="str">
        <f t="shared" si="2298"/>
        <v/>
      </c>
      <c r="CI576" s="454" t="str">
        <f t="shared" si="2298"/>
        <v/>
      </c>
      <c r="CJ576" s="2">
        <f t="shared" ref="CJ576:CK576" si="2299">D651</f>
        <v>1</v>
      </c>
      <c r="CK576" s="529" t="str">
        <f t="shared" si="2299"/>
        <v/>
      </c>
      <c r="CL576" s="556" t="str">
        <f t="shared" si="209"/>
        <v/>
      </c>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row>
    <row r="577" outlineLevel="2">
      <c r="A577" s="452"/>
      <c r="D577" s="701">
        <f t="shared" si="510"/>
        <v>1</v>
      </c>
      <c r="E577" s="712" t="str">
        <f t="shared" si="501"/>
        <v/>
      </c>
      <c r="F577" s="703" t="str">
        <f t="shared" si="486"/>
        <v>189912</v>
      </c>
      <c r="G577" s="704" t="str">
        <f t="shared" si="487"/>
        <v/>
      </c>
      <c r="H577" s="690" t="str">
        <f t="shared" si="488"/>
        <v/>
      </c>
      <c r="I577" s="713" t="str">
        <f t="shared" si="489"/>
        <v/>
      </c>
      <c r="J577" s="714" t="str">
        <f t="shared" si="490"/>
        <v/>
      </c>
      <c r="K577" s="707">
        <f t="shared" ref="K577:N577" si="2300">if($F577="","",K$203/day(eomonth($E577,0)))</f>
        <v>0</v>
      </c>
      <c r="L577" s="707">
        <f t="shared" si="2300"/>
        <v>0</v>
      </c>
      <c r="M577" s="707">
        <f t="shared" si="2300"/>
        <v>0</v>
      </c>
      <c r="N577" s="707">
        <f t="shared" si="2300"/>
        <v>0</v>
      </c>
      <c r="O577" s="715">
        <f t="shared" si="623"/>
        <v>110</v>
      </c>
      <c r="P577" s="710">
        <f t="shared" si="624"/>
        <v>55</v>
      </c>
      <c r="Q577" s="710">
        <f t="shared" si="625"/>
        <v>55</v>
      </c>
      <c r="R577" s="710">
        <f t="shared" ref="R577:U577" si="2301">if(D577="","", if(R$275&gt;$E577,"",if(R$276&lt;$E577,"", if($D577=0,0, if($D577&lt;=$N$277,R$277,if($D577&lt;=$N$278,R$278,R$279))*if($O$267=$R$267,$S$267, $G577)))))</f>
        <v>55</v>
      </c>
      <c r="S577" s="711" t="str">
        <f t="shared" si="2301"/>
        <v/>
      </c>
      <c r="T577" s="710">
        <f t="shared" si="2301"/>
        <v>55</v>
      </c>
      <c r="U577" s="711" t="str">
        <f t="shared" si="2301"/>
        <v/>
      </c>
      <c r="W577" s="710">
        <f t="shared" si="627"/>
        <v>68</v>
      </c>
      <c r="X577" s="710">
        <f t="shared" ref="X577:AC577" si="2302">if(D577="","", if(P$275&gt;$E577,"",if(P$276&lt;$E577,"", if($D577=0,0, if($D577&lt;=$N$277,P$277,if($D577&lt;=$N$278,P$278,P$279))*if($O$267=$R$267,$V$267, $H577)))))</f>
        <v>34</v>
      </c>
      <c r="Y577" s="680" t="str">
        <f t="shared" si="2302"/>
        <v/>
      </c>
      <c r="Z577" s="710">
        <f t="shared" si="2302"/>
        <v>34</v>
      </c>
      <c r="AA577" s="680" t="str">
        <f t="shared" si="2302"/>
        <v/>
      </c>
      <c r="AB577" s="680" t="str">
        <f t="shared" si="2302"/>
        <v/>
      </c>
      <c r="AC577" s="680" t="str">
        <f t="shared" si="2302"/>
        <v/>
      </c>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49"/>
      <c r="BP577" s="446" t="s">
        <v>2</v>
      </c>
      <c r="BQ577" s="451"/>
      <c r="BR577" s="4"/>
      <c r="BS577" s="472" t="str">
        <f t="shared" ref="BS577:BT577" si="2303">I652</f>
        <v/>
      </c>
      <c r="BT577" s="454" t="str">
        <f t="shared" si="2303"/>
        <v/>
      </c>
      <c r="BU577" s="555">
        <f t="shared" ref="BU577:CI577" si="2304">O652</f>
        <v>110</v>
      </c>
      <c r="BV577" s="555">
        <f t="shared" si="2304"/>
        <v>55</v>
      </c>
      <c r="BW577" s="555">
        <f t="shared" si="2304"/>
        <v>55</v>
      </c>
      <c r="BX577" s="555">
        <f t="shared" si="2304"/>
        <v>55</v>
      </c>
      <c r="BY577" s="454" t="str">
        <f t="shared" si="2304"/>
        <v/>
      </c>
      <c r="BZ577" s="555">
        <f t="shared" si="2304"/>
        <v>55</v>
      </c>
      <c r="CA577" s="454" t="str">
        <f t="shared" si="2304"/>
        <v/>
      </c>
      <c r="CB577" s="454" t="str">
        <f t="shared" si="2304"/>
        <v/>
      </c>
      <c r="CC577" s="555">
        <f t="shared" si="2304"/>
        <v>68</v>
      </c>
      <c r="CD577" s="555">
        <f t="shared" si="2304"/>
        <v>34</v>
      </c>
      <c r="CE577" s="454" t="str">
        <f t="shared" si="2304"/>
        <v/>
      </c>
      <c r="CF577" s="555">
        <f t="shared" si="2304"/>
        <v>34</v>
      </c>
      <c r="CG577" s="454" t="str">
        <f t="shared" si="2304"/>
        <v/>
      </c>
      <c r="CH577" s="454" t="str">
        <f t="shared" si="2304"/>
        <v/>
      </c>
      <c r="CI577" s="454" t="str">
        <f t="shared" si="2304"/>
        <v/>
      </c>
      <c r="CJ577" s="2">
        <f t="shared" ref="CJ577:CK577" si="2305">D652</f>
        <v>1</v>
      </c>
      <c r="CK577" s="529" t="str">
        <f t="shared" si="2305"/>
        <v/>
      </c>
      <c r="CL577" s="556" t="str">
        <f t="shared" si="209"/>
        <v/>
      </c>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row>
    <row r="578" outlineLevel="2">
      <c r="A578" s="452"/>
      <c r="D578" s="701">
        <f t="shared" si="510"/>
        <v>1</v>
      </c>
      <c r="E578" s="712" t="str">
        <f t="shared" si="501"/>
        <v/>
      </c>
      <c r="F578" s="703" t="str">
        <f t="shared" si="486"/>
        <v>189912</v>
      </c>
      <c r="G578" s="704" t="str">
        <f t="shared" si="487"/>
        <v/>
      </c>
      <c r="H578" s="690" t="str">
        <f t="shared" si="488"/>
        <v/>
      </c>
      <c r="I578" s="713" t="str">
        <f t="shared" si="489"/>
        <v/>
      </c>
      <c r="J578" s="714" t="str">
        <f t="shared" si="490"/>
        <v/>
      </c>
      <c r="K578" s="707">
        <f t="shared" ref="K578:N578" si="2306">if($F578="","",K$203/day(eomonth($E578,0)))</f>
        <v>0</v>
      </c>
      <c r="L578" s="707">
        <f t="shared" si="2306"/>
        <v>0</v>
      </c>
      <c r="M578" s="707">
        <f t="shared" si="2306"/>
        <v>0</v>
      </c>
      <c r="N578" s="707">
        <f t="shared" si="2306"/>
        <v>0</v>
      </c>
      <c r="O578" s="715">
        <f t="shared" si="623"/>
        <v>110</v>
      </c>
      <c r="P578" s="710">
        <f t="shared" si="624"/>
        <v>55</v>
      </c>
      <c r="Q578" s="710">
        <f t="shared" si="625"/>
        <v>55</v>
      </c>
      <c r="R578" s="710">
        <f t="shared" ref="R578:U578" si="2307">if(D578="","", if(R$275&gt;$E578,"",if(R$276&lt;$E578,"", if($D578=0,0, if($D578&lt;=$N$277,R$277,if($D578&lt;=$N$278,R$278,R$279))*if($O$267=$R$267,$S$267, $G578)))))</f>
        <v>55</v>
      </c>
      <c r="S578" s="711" t="str">
        <f t="shared" si="2307"/>
        <v/>
      </c>
      <c r="T578" s="710">
        <f t="shared" si="2307"/>
        <v>55</v>
      </c>
      <c r="U578" s="711" t="str">
        <f t="shared" si="2307"/>
        <v/>
      </c>
      <c r="W578" s="710">
        <f t="shared" si="627"/>
        <v>68</v>
      </c>
      <c r="X578" s="710">
        <f t="shared" ref="X578:AC578" si="2308">if(D578="","", if(P$275&gt;$E578,"",if(P$276&lt;$E578,"", if($D578=0,0, if($D578&lt;=$N$277,P$277,if($D578&lt;=$N$278,P$278,P$279))*if($O$267=$R$267,$V$267, $H578)))))</f>
        <v>34</v>
      </c>
      <c r="Y578" s="680" t="str">
        <f t="shared" si="2308"/>
        <v/>
      </c>
      <c r="Z578" s="710">
        <f t="shared" si="2308"/>
        <v>34</v>
      </c>
      <c r="AA578" s="680" t="str">
        <f t="shared" si="2308"/>
        <v/>
      </c>
      <c r="AB578" s="680" t="str">
        <f t="shared" si="2308"/>
        <v/>
      </c>
      <c r="AC578" s="680" t="str">
        <f t="shared" si="2308"/>
        <v/>
      </c>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49"/>
      <c r="BP578" s="446" t="s">
        <v>2</v>
      </c>
      <c r="BQ578" s="451"/>
      <c r="BR578" s="4"/>
      <c r="BS578" s="472" t="str">
        <f t="shared" ref="BS578:BT578" si="2309">I653</f>
        <v/>
      </c>
      <c r="BT578" s="454" t="str">
        <f t="shared" si="2309"/>
        <v/>
      </c>
      <c r="BU578" s="555">
        <f t="shared" ref="BU578:CI578" si="2310">O653</f>
        <v>110</v>
      </c>
      <c r="BV578" s="555">
        <f t="shared" si="2310"/>
        <v>55</v>
      </c>
      <c r="BW578" s="555">
        <f t="shared" si="2310"/>
        <v>55</v>
      </c>
      <c r="BX578" s="555">
        <f t="shared" si="2310"/>
        <v>55</v>
      </c>
      <c r="BY578" s="454" t="str">
        <f t="shared" si="2310"/>
        <v/>
      </c>
      <c r="BZ578" s="555">
        <f t="shared" si="2310"/>
        <v>55</v>
      </c>
      <c r="CA578" s="454" t="str">
        <f t="shared" si="2310"/>
        <v/>
      </c>
      <c r="CB578" s="454" t="str">
        <f t="shared" si="2310"/>
        <v/>
      </c>
      <c r="CC578" s="555">
        <f t="shared" si="2310"/>
        <v>68</v>
      </c>
      <c r="CD578" s="555">
        <f t="shared" si="2310"/>
        <v>34</v>
      </c>
      <c r="CE578" s="454" t="str">
        <f t="shared" si="2310"/>
        <v/>
      </c>
      <c r="CF578" s="555">
        <f t="shared" si="2310"/>
        <v>34</v>
      </c>
      <c r="CG578" s="454" t="str">
        <f t="shared" si="2310"/>
        <v/>
      </c>
      <c r="CH578" s="454" t="str">
        <f t="shared" si="2310"/>
        <v/>
      </c>
      <c r="CI578" s="454" t="str">
        <f t="shared" si="2310"/>
        <v/>
      </c>
      <c r="CJ578" s="2">
        <f t="shared" ref="CJ578:CK578" si="2311">D653</f>
        <v>1</v>
      </c>
      <c r="CK578" s="529" t="str">
        <f t="shared" si="2311"/>
        <v/>
      </c>
      <c r="CL578" s="556" t="str">
        <f t="shared" si="209"/>
        <v/>
      </c>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row>
    <row r="579" outlineLevel="2">
      <c r="A579" s="452"/>
      <c r="D579" s="701">
        <f t="shared" si="510"/>
        <v>1</v>
      </c>
      <c r="E579" s="712" t="str">
        <f t="shared" si="501"/>
        <v/>
      </c>
      <c r="F579" s="703" t="str">
        <f t="shared" si="486"/>
        <v>189912</v>
      </c>
      <c r="G579" s="704" t="str">
        <f t="shared" si="487"/>
        <v/>
      </c>
      <c r="H579" s="690" t="str">
        <f t="shared" si="488"/>
        <v/>
      </c>
      <c r="I579" s="713" t="str">
        <f t="shared" si="489"/>
        <v/>
      </c>
      <c r="J579" s="714" t="str">
        <f t="shared" si="490"/>
        <v/>
      </c>
      <c r="K579" s="707">
        <f t="shared" ref="K579:N579" si="2312">if($F579="","",K$203/day(eomonth($E579,0)))</f>
        <v>0</v>
      </c>
      <c r="L579" s="707">
        <f t="shared" si="2312"/>
        <v>0</v>
      </c>
      <c r="M579" s="707">
        <f t="shared" si="2312"/>
        <v>0</v>
      </c>
      <c r="N579" s="707">
        <f t="shared" si="2312"/>
        <v>0</v>
      </c>
      <c r="O579" s="715">
        <f t="shared" si="623"/>
        <v>110</v>
      </c>
      <c r="P579" s="710">
        <f t="shared" si="624"/>
        <v>55</v>
      </c>
      <c r="Q579" s="710">
        <f t="shared" si="625"/>
        <v>55</v>
      </c>
      <c r="R579" s="710">
        <f t="shared" ref="R579:U579" si="2313">if(D579="","", if(R$275&gt;$E579,"",if(R$276&lt;$E579,"", if($D579=0,0, if($D579&lt;=$N$277,R$277,if($D579&lt;=$N$278,R$278,R$279))*if($O$267=$R$267,$S$267, $G579)))))</f>
        <v>55</v>
      </c>
      <c r="S579" s="711" t="str">
        <f t="shared" si="2313"/>
        <v/>
      </c>
      <c r="T579" s="710">
        <f t="shared" si="2313"/>
        <v>55</v>
      </c>
      <c r="U579" s="711" t="str">
        <f t="shared" si="2313"/>
        <v/>
      </c>
      <c r="W579" s="710">
        <f t="shared" si="627"/>
        <v>68</v>
      </c>
      <c r="X579" s="710">
        <f t="shared" ref="X579:AC579" si="2314">if(D579="","", if(P$275&gt;$E579,"",if(P$276&lt;$E579,"", if($D579=0,0, if($D579&lt;=$N$277,P$277,if($D579&lt;=$N$278,P$278,P$279))*if($O$267=$R$267,$V$267, $H579)))))</f>
        <v>34</v>
      </c>
      <c r="Y579" s="680" t="str">
        <f t="shared" si="2314"/>
        <v/>
      </c>
      <c r="Z579" s="710">
        <f t="shared" si="2314"/>
        <v>34</v>
      </c>
      <c r="AA579" s="680" t="str">
        <f t="shared" si="2314"/>
        <v/>
      </c>
      <c r="AB579" s="680" t="str">
        <f t="shared" si="2314"/>
        <v/>
      </c>
      <c r="AC579" s="680" t="str">
        <f t="shared" si="2314"/>
        <v/>
      </c>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49"/>
      <c r="BP579" s="446" t="s">
        <v>2</v>
      </c>
      <c r="BQ579" s="451"/>
      <c r="BR579" s="4"/>
      <c r="BS579" s="472" t="str">
        <f t="shared" ref="BS579:BT579" si="2315">I654</f>
        <v/>
      </c>
      <c r="BT579" s="454" t="str">
        <f t="shared" si="2315"/>
        <v/>
      </c>
      <c r="BU579" s="555">
        <f t="shared" ref="BU579:CI579" si="2316">O654</f>
        <v>110</v>
      </c>
      <c r="BV579" s="555">
        <f t="shared" si="2316"/>
        <v>55</v>
      </c>
      <c r="BW579" s="555">
        <f t="shared" si="2316"/>
        <v>55</v>
      </c>
      <c r="BX579" s="555">
        <f t="shared" si="2316"/>
        <v>55</v>
      </c>
      <c r="BY579" s="454" t="str">
        <f t="shared" si="2316"/>
        <v/>
      </c>
      <c r="BZ579" s="555">
        <f t="shared" si="2316"/>
        <v>55</v>
      </c>
      <c r="CA579" s="454" t="str">
        <f t="shared" si="2316"/>
        <v/>
      </c>
      <c r="CB579" s="454" t="str">
        <f t="shared" si="2316"/>
        <v/>
      </c>
      <c r="CC579" s="555">
        <f t="shared" si="2316"/>
        <v>68</v>
      </c>
      <c r="CD579" s="555">
        <f t="shared" si="2316"/>
        <v>34</v>
      </c>
      <c r="CE579" s="454" t="str">
        <f t="shared" si="2316"/>
        <v/>
      </c>
      <c r="CF579" s="555">
        <f t="shared" si="2316"/>
        <v>34</v>
      </c>
      <c r="CG579" s="454" t="str">
        <f t="shared" si="2316"/>
        <v/>
      </c>
      <c r="CH579" s="454" t="str">
        <f t="shared" si="2316"/>
        <v/>
      </c>
      <c r="CI579" s="454" t="str">
        <f t="shared" si="2316"/>
        <v/>
      </c>
      <c r="CJ579" s="2">
        <f t="shared" ref="CJ579:CK579" si="2317">D654</f>
        <v>1</v>
      </c>
      <c r="CK579" s="529" t="str">
        <f t="shared" si="2317"/>
        <v/>
      </c>
      <c r="CL579" s="556" t="str">
        <f t="shared" si="209"/>
        <v/>
      </c>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row>
    <row r="580" outlineLevel="2">
      <c r="A580" s="452"/>
      <c r="D580" s="701">
        <f t="shared" si="510"/>
        <v>1</v>
      </c>
      <c r="E580" s="712" t="str">
        <f t="shared" si="501"/>
        <v/>
      </c>
      <c r="F580" s="703" t="str">
        <f t="shared" si="486"/>
        <v>189912</v>
      </c>
      <c r="G580" s="704" t="str">
        <f t="shared" si="487"/>
        <v/>
      </c>
      <c r="H580" s="690" t="str">
        <f t="shared" si="488"/>
        <v/>
      </c>
      <c r="I580" s="713" t="str">
        <f t="shared" si="489"/>
        <v/>
      </c>
      <c r="J580" s="714" t="str">
        <f t="shared" si="490"/>
        <v/>
      </c>
      <c r="K580" s="707">
        <f t="shared" ref="K580:N580" si="2318">if($F580="","",K$203/day(eomonth($E580,0)))</f>
        <v>0</v>
      </c>
      <c r="L580" s="707">
        <f t="shared" si="2318"/>
        <v>0</v>
      </c>
      <c r="M580" s="707">
        <f t="shared" si="2318"/>
        <v>0</v>
      </c>
      <c r="N580" s="707">
        <f t="shared" si="2318"/>
        <v>0</v>
      </c>
      <c r="O580" s="715">
        <f t="shared" si="623"/>
        <v>110</v>
      </c>
      <c r="P580" s="710">
        <f t="shared" si="624"/>
        <v>55</v>
      </c>
      <c r="Q580" s="710">
        <f t="shared" si="625"/>
        <v>55</v>
      </c>
      <c r="R580" s="710">
        <f t="shared" ref="R580:U580" si="2319">if(D580="","", if(R$275&gt;$E580,"",if(R$276&lt;$E580,"", if($D580=0,0, if($D580&lt;=$N$277,R$277,if($D580&lt;=$N$278,R$278,R$279))*if($O$267=$R$267,$S$267, $G580)))))</f>
        <v>55</v>
      </c>
      <c r="S580" s="711" t="str">
        <f t="shared" si="2319"/>
        <v/>
      </c>
      <c r="T580" s="710">
        <f t="shared" si="2319"/>
        <v>55</v>
      </c>
      <c r="U580" s="711" t="str">
        <f t="shared" si="2319"/>
        <v/>
      </c>
      <c r="W580" s="710">
        <f t="shared" si="627"/>
        <v>68</v>
      </c>
      <c r="X580" s="710">
        <f t="shared" ref="X580:AC580" si="2320">if(D580="","", if(P$275&gt;$E580,"",if(P$276&lt;$E580,"", if($D580=0,0, if($D580&lt;=$N$277,P$277,if($D580&lt;=$N$278,P$278,P$279))*if($O$267=$R$267,$V$267, $H580)))))</f>
        <v>34</v>
      </c>
      <c r="Y580" s="680" t="str">
        <f t="shared" si="2320"/>
        <v/>
      </c>
      <c r="Z580" s="710">
        <f t="shared" si="2320"/>
        <v>34</v>
      </c>
      <c r="AA580" s="680" t="str">
        <f t="shared" si="2320"/>
        <v/>
      </c>
      <c r="AB580" s="680" t="str">
        <f t="shared" si="2320"/>
        <v/>
      </c>
      <c r="AC580" s="680" t="str">
        <f t="shared" si="2320"/>
        <v/>
      </c>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49"/>
      <c r="BP580" s="446" t="s">
        <v>2</v>
      </c>
      <c r="BQ580" s="451"/>
      <c r="BR580" s="4"/>
      <c r="BS580" s="472" t="str">
        <f t="shared" ref="BS580:BT580" si="2321">I655</f>
        <v/>
      </c>
      <c r="BT580" s="454" t="str">
        <f t="shared" si="2321"/>
        <v/>
      </c>
      <c r="BU580" s="555">
        <f t="shared" ref="BU580:CI580" si="2322">O655</f>
        <v>110</v>
      </c>
      <c r="BV580" s="555">
        <f t="shared" si="2322"/>
        <v>55</v>
      </c>
      <c r="BW580" s="555">
        <f t="shared" si="2322"/>
        <v>55</v>
      </c>
      <c r="BX580" s="555">
        <f t="shared" si="2322"/>
        <v>55</v>
      </c>
      <c r="BY580" s="454" t="str">
        <f t="shared" si="2322"/>
        <v/>
      </c>
      <c r="BZ580" s="555">
        <f t="shared" si="2322"/>
        <v>55</v>
      </c>
      <c r="CA580" s="454" t="str">
        <f t="shared" si="2322"/>
        <v/>
      </c>
      <c r="CB580" s="454" t="str">
        <f t="shared" si="2322"/>
        <v/>
      </c>
      <c r="CC580" s="555">
        <f t="shared" si="2322"/>
        <v>68</v>
      </c>
      <c r="CD580" s="555">
        <f t="shared" si="2322"/>
        <v>34</v>
      </c>
      <c r="CE580" s="454" t="str">
        <f t="shared" si="2322"/>
        <v/>
      </c>
      <c r="CF580" s="555">
        <f t="shared" si="2322"/>
        <v>34</v>
      </c>
      <c r="CG580" s="454" t="str">
        <f t="shared" si="2322"/>
        <v/>
      </c>
      <c r="CH580" s="454" t="str">
        <f t="shared" si="2322"/>
        <v/>
      </c>
      <c r="CI580" s="454" t="str">
        <f t="shared" si="2322"/>
        <v/>
      </c>
      <c r="CJ580" s="2">
        <f t="shared" ref="CJ580:CK580" si="2323">D655</f>
        <v>1</v>
      </c>
      <c r="CK580" s="529" t="str">
        <f t="shared" si="2323"/>
        <v/>
      </c>
      <c r="CL580" s="556" t="str">
        <f t="shared" si="209"/>
        <v/>
      </c>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row>
    <row r="581" outlineLevel="2">
      <c r="A581" s="452"/>
      <c r="D581" s="701">
        <f t="shared" si="510"/>
        <v>1</v>
      </c>
      <c r="E581" s="712" t="str">
        <f t="shared" si="501"/>
        <v/>
      </c>
      <c r="F581" s="703" t="str">
        <f t="shared" si="486"/>
        <v>189912</v>
      </c>
      <c r="G581" s="704" t="str">
        <f t="shared" si="487"/>
        <v/>
      </c>
      <c r="H581" s="690" t="str">
        <f t="shared" si="488"/>
        <v/>
      </c>
      <c r="I581" s="713" t="str">
        <f t="shared" si="489"/>
        <v/>
      </c>
      <c r="J581" s="714" t="str">
        <f t="shared" si="490"/>
        <v/>
      </c>
      <c r="K581" s="707">
        <f t="shared" ref="K581:N581" si="2324">if($F581="","",K$203/day(eomonth($E581,0)))</f>
        <v>0</v>
      </c>
      <c r="L581" s="707">
        <f t="shared" si="2324"/>
        <v>0</v>
      </c>
      <c r="M581" s="707">
        <f t="shared" si="2324"/>
        <v>0</v>
      </c>
      <c r="N581" s="707">
        <f t="shared" si="2324"/>
        <v>0</v>
      </c>
      <c r="O581" s="715">
        <f t="shared" si="623"/>
        <v>110</v>
      </c>
      <c r="P581" s="710">
        <f t="shared" si="624"/>
        <v>55</v>
      </c>
      <c r="Q581" s="710">
        <f t="shared" si="625"/>
        <v>55</v>
      </c>
      <c r="R581" s="710">
        <f t="shared" ref="R581:U581" si="2325">if(D581="","", if(R$275&gt;$E581,"",if(R$276&lt;$E581,"", if($D581=0,0, if($D581&lt;=$N$277,R$277,if($D581&lt;=$N$278,R$278,R$279))*if($O$267=$R$267,$S$267, $G581)))))</f>
        <v>55</v>
      </c>
      <c r="S581" s="711" t="str">
        <f t="shared" si="2325"/>
        <v/>
      </c>
      <c r="T581" s="710">
        <f t="shared" si="2325"/>
        <v>55</v>
      </c>
      <c r="U581" s="711" t="str">
        <f t="shared" si="2325"/>
        <v/>
      </c>
      <c r="W581" s="710">
        <f t="shared" si="627"/>
        <v>68</v>
      </c>
      <c r="X581" s="710">
        <f t="shared" ref="X581:AC581" si="2326">if(D581="","", if(P$275&gt;$E581,"",if(P$276&lt;$E581,"", if($D581=0,0, if($D581&lt;=$N$277,P$277,if($D581&lt;=$N$278,P$278,P$279))*if($O$267=$R$267,$V$267, $H581)))))</f>
        <v>34</v>
      </c>
      <c r="Y581" s="680" t="str">
        <f t="shared" si="2326"/>
        <v/>
      </c>
      <c r="Z581" s="710">
        <f t="shared" si="2326"/>
        <v>34</v>
      </c>
      <c r="AA581" s="680" t="str">
        <f t="shared" si="2326"/>
        <v/>
      </c>
      <c r="AB581" s="680" t="str">
        <f t="shared" si="2326"/>
        <v/>
      </c>
      <c r="AC581" s="680" t="str">
        <f t="shared" si="2326"/>
        <v/>
      </c>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49"/>
      <c r="BP581" s="446" t="s">
        <v>2</v>
      </c>
      <c r="BQ581" s="451"/>
      <c r="BR581" s="4"/>
      <c r="BS581" s="472" t="str">
        <f t="shared" ref="BS581:BT581" si="2327">I656</f>
        <v/>
      </c>
      <c r="BT581" s="454" t="str">
        <f t="shared" si="2327"/>
        <v/>
      </c>
      <c r="BU581" s="555">
        <f t="shared" ref="BU581:CI581" si="2328">O656</f>
        <v>110</v>
      </c>
      <c r="BV581" s="555">
        <f t="shared" si="2328"/>
        <v>55</v>
      </c>
      <c r="BW581" s="555">
        <f t="shared" si="2328"/>
        <v>55</v>
      </c>
      <c r="BX581" s="555">
        <f t="shared" si="2328"/>
        <v>55</v>
      </c>
      <c r="BY581" s="454" t="str">
        <f t="shared" si="2328"/>
        <v/>
      </c>
      <c r="BZ581" s="555">
        <f t="shared" si="2328"/>
        <v>55</v>
      </c>
      <c r="CA581" s="454" t="str">
        <f t="shared" si="2328"/>
        <v/>
      </c>
      <c r="CB581" s="454" t="str">
        <f t="shared" si="2328"/>
        <v/>
      </c>
      <c r="CC581" s="555">
        <f t="shared" si="2328"/>
        <v>68</v>
      </c>
      <c r="CD581" s="555">
        <f t="shared" si="2328"/>
        <v>34</v>
      </c>
      <c r="CE581" s="454" t="str">
        <f t="shared" si="2328"/>
        <v/>
      </c>
      <c r="CF581" s="555">
        <f t="shared" si="2328"/>
        <v>34</v>
      </c>
      <c r="CG581" s="454" t="str">
        <f t="shared" si="2328"/>
        <v/>
      </c>
      <c r="CH581" s="454" t="str">
        <f t="shared" si="2328"/>
        <v/>
      </c>
      <c r="CI581" s="454" t="str">
        <f t="shared" si="2328"/>
        <v/>
      </c>
      <c r="CJ581" s="2">
        <f t="shared" ref="CJ581:CK581" si="2329">D656</f>
        <v>1</v>
      </c>
      <c r="CK581" s="529" t="str">
        <f t="shared" si="2329"/>
        <v/>
      </c>
      <c r="CL581" s="556" t="str">
        <f t="shared" si="209"/>
        <v/>
      </c>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row>
    <row r="582" outlineLevel="2">
      <c r="A582" s="452"/>
      <c r="D582" s="701">
        <f t="shared" si="510"/>
        <v>1</v>
      </c>
      <c r="E582" s="712" t="str">
        <f t="shared" si="501"/>
        <v/>
      </c>
      <c r="F582" s="703" t="str">
        <f t="shared" si="486"/>
        <v>189912</v>
      </c>
      <c r="G582" s="704" t="str">
        <f t="shared" si="487"/>
        <v/>
      </c>
      <c r="H582" s="690" t="str">
        <f t="shared" si="488"/>
        <v/>
      </c>
      <c r="I582" s="713" t="str">
        <f t="shared" si="489"/>
        <v/>
      </c>
      <c r="J582" s="714" t="str">
        <f t="shared" si="490"/>
        <v/>
      </c>
      <c r="K582" s="707">
        <f t="shared" ref="K582:N582" si="2330">if($F582="","",K$203/day(eomonth($E582,0)))</f>
        <v>0</v>
      </c>
      <c r="L582" s="707">
        <f t="shared" si="2330"/>
        <v>0</v>
      </c>
      <c r="M582" s="707">
        <f t="shared" si="2330"/>
        <v>0</v>
      </c>
      <c r="N582" s="707">
        <f t="shared" si="2330"/>
        <v>0</v>
      </c>
      <c r="O582" s="715">
        <f t="shared" si="623"/>
        <v>110</v>
      </c>
      <c r="P582" s="710">
        <f t="shared" si="624"/>
        <v>55</v>
      </c>
      <c r="Q582" s="710">
        <f t="shared" si="625"/>
        <v>55</v>
      </c>
      <c r="R582" s="710">
        <f t="shared" ref="R582:U582" si="2331">if(D582="","", if(R$275&gt;$E582,"",if(R$276&lt;$E582,"", if($D582=0,0, if($D582&lt;=$N$277,R$277,if($D582&lt;=$N$278,R$278,R$279))*if($O$267=$R$267,$S$267, $G582)))))</f>
        <v>55</v>
      </c>
      <c r="S582" s="711" t="str">
        <f t="shared" si="2331"/>
        <v/>
      </c>
      <c r="T582" s="710">
        <f t="shared" si="2331"/>
        <v>55</v>
      </c>
      <c r="U582" s="711" t="str">
        <f t="shared" si="2331"/>
        <v/>
      </c>
      <c r="W582" s="710">
        <f t="shared" si="627"/>
        <v>68</v>
      </c>
      <c r="X582" s="710">
        <f t="shared" ref="X582:AC582" si="2332">if(D582="","", if(P$275&gt;$E582,"",if(P$276&lt;$E582,"", if($D582=0,0, if($D582&lt;=$N$277,P$277,if($D582&lt;=$N$278,P$278,P$279))*if($O$267=$R$267,$V$267, $H582)))))</f>
        <v>34</v>
      </c>
      <c r="Y582" s="680" t="str">
        <f t="shared" si="2332"/>
        <v/>
      </c>
      <c r="Z582" s="710">
        <f t="shared" si="2332"/>
        <v>34</v>
      </c>
      <c r="AA582" s="680" t="str">
        <f t="shared" si="2332"/>
        <v/>
      </c>
      <c r="AB582" s="680" t="str">
        <f t="shared" si="2332"/>
        <v/>
      </c>
      <c r="AC582" s="680" t="str">
        <f t="shared" si="2332"/>
        <v/>
      </c>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49"/>
      <c r="BP582" s="446" t="s">
        <v>2</v>
      </c>
      <c r="BQ582" s="451"/>
      <c r="BR582" s="4"/>
      <c r="BS582" s="472" t="str">
        <f t="shared" ref="BS582:BT582" si="2333">I657</f>
        <v/>
      </c>
      <c r="BT582" s="454" t="str">
        <f t="shared" si="2333"/>
        <v/>
      </c>
      <c r="BU582" s="555">
        <f t="shared" ref="BU582:CI582" si="2334">O657</f>
        <v>110</v>
      </c>
      <c r="BV582" s="555">
        <f t="shared" si="2334"/>
        <v>55</v>
      </c>
      <c r="BW582" s="555">
        <f t="shared" si="2334"/>
        <v>55</v>
      </c>
      <c r="BX582" s="555">
        <f t="shared" si="2334"/>
        <v>55</v>
      </c>
      <c r="BY582" s="454" t="str">
        <f t="shared" si="2334"/>
        <v/>
      </c>
      <c r="BZ582" s="555">
        <f t="shared" si="2334"/>
        <v>55</v>
      </c>
      <c r="CA582" s="454" t="str">
        <f t="shared" si="2334"/>
        <v/>
      </c>
      <c r="CB582" s="454" t="str">
        <f t="shared" si="2334"/>
        <v/>
      </c>
      <c r="CC582" s="555">
        <f t="shared" si="2334"/>
        <v>68</v>
      </c>
      <c r="CD582" s="555">
        <f t="shared" si="2334"/>
        <v>34</v>
      </c>
      <c r="CE582" s="454" t="str">
        <f t="shared" si="2334"/>
        <v/>
      </c>
      <c r="CF582" s="555">
        <f t="shared" si="2334"/>
        <v>34</v>
      </c>
      <c r="CG582" s="454" t="str">
        <f t="shared" si="2334"/>
        <v/>
      </c>
      <c r="CH582" s="454" t="str">
        <f t="shared" si="2334"/>
        <v/>
      </c>
      <c r="CI582" s="454" t="str">
        <f t="shared" si="2334"/>
        <v/>
      </c>
      <c r="CJ582" s="2">
        <f t="shared" ref="CJ582:CK582" si="2335">D657</f>
        <v>1</v>
      </c>
      <c r="CK582" s="529" t="str">
        <f t="shared" si="2335"/>
        <v/>
      </c>
      <c r="CL582" s="556" t="str">
        <f t="shared" si="209"/>
        <v/>
      </c>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row>
    <row r="583" outlineLevel="2">
      <c r="A583" s="452"/>
      <c r="D583" s="701">
        <f t="shared" si="510"/>
        <v>1</v>
      </c>
      <c r="E583" s="712" t="str">
        <f t="shared" si="501"/>
        <v/>
      </c>
      <c r="F583" s="703" t="str">
        <f t="shared" si="486"/>
        <v>189912</v>
      </c>
      <c r="G583" s="704" t="str">
        <f t="shared" si="487"/>
        <v/>
      </c>
      <c r="H583" s="690" t="str">
        <f t="shared" si="488"/>
        <v/>
      </c>
      <c r="I583" s="713" t="str">
        <f t="shared" si="489"/>
        <v/>
      </c>
      <c r="J583" s="714" t="str">
        <f t="shared" si="490"/>
        <v/>
      </c>
      <c r="K583" s="707">
        <f t="shared" ref="K583:N583" si="2336">if($F583="","",K$203/day(eomonth($E583,0)))</f>
        <v>0</v>
      </c>
      <c r="L583" s="707">
        <f t="shared" si="2336"/>
        <v>0</v>
      </c>
      <c r="M583" s="707">
        <f t="shared" si="2336"/>
        <v>0</v>
      </c>
      <c r="N583" s="707">
        <f t="shared" si="2336"/>
        <v>0</v>
      </c>
      <c r="O583" s="715">
        <f t="shared" si="623"/>
        <v>110</v>
      </c>
      <c r="P583" s="710">
        <f t="shared" si="624"/>
        <v>55</v>
      </c>
      <c r="Q583" s="710">
        <f t="shared" si="625"/>
        <v>55</v>
      </c>
      <c r="R583" s="710">
        <f t="shared" ref="R583:U583" si="2337">if(D583="","", if(R$275&gt;$E583,"",if(R$276&lt;$E583,"", if($D583=0,0, if($D583&lt;=$N$277,R$277,if($D583&lt;=$N$278,R$278,R$279))*if($O$267=$R$267,$S$267, $G583)))))</f>
        <v>55</v>
      </c>
      <c r="S583" s="711" t="str">
        <f t="shared" si="2337"/>
        <v/>
      </c>
      <c r="T583" s="710">
        <f t="shared" si="2337"/>
        <v>55</v>
      </c>
      <c r="U583" s="711" t="str">
        <f t="shared" si="2337"/>
        <v/>
      </c>
      <c r="W583" s="710">
        <f t="shared" si="627"/>
        <v>68</v>
      </c>
      <c r="X583" s="710">
        <f t="shared" ref="X583:AC583" si="2338">if(D583="","", if(P$275&gt;$E583,"",if(P$276&lt;$E583,"", if($D583=0,0, if($D583&lt;=$N$277,P$277,if($D583&lt;=$N$278,P$278,P$279))*if($O$267=$R$267,$V$267, $H583)))))</f>
        <v>34</v>
      </c>
      <c r="Y583" s="680" t="str">
        <f t="shared" si="2338"/>
        <v/>
      </c>
      <c r="Z583" s="710">
        <f t="shared" si="2338"/>
        <v>34</v>
      </c>
      <c r="AA583" s="680" t="str">
        <f t="shared" si="2338"/>
        <v/>
      </c>
      <c r="AB583" s="680" t="str">
        <f t="shared" si="2338"/>
        <v/>
      </c>
      <c r="AC583" s="680" t="str">
        <f t="shared" si="2338"/>
        <v/>
      </c>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49"/>
      <c r="BP583" s="446" t="s">
        <v>2</v>
      </c>
      <c r="BQ583" s="451"/>
      <c r="BR583" s="4"/>
      <c r="BS583" s="472" t="str">
        <f t="shared" ref="BS583:BT583" si="2339">I658</f>
        <v/>
      </c>
      <c r="BT583" s="454" t="str">
        <f t="shared" si="2339"/>
        <v/>
      </c>
      <c r="BU583" s="555">
        <f t="shared" ref="BU583:CI583" si="2340">O658</f>
        <v>110</v>
      </c>
      <c r="BV583" s="555">
        <f t="shared" si="2340"/>
        <v>55</v>
      </c>
      <c r="BW583" s="555">
        <f t="shared" si="2340"/>
        <v>55</v>
      </c>
      <c r="BX583" s="555">
        <f t="shared" si="2340"/>
        <v>55</v>
      </c>
      <c r="BY583" s="454" t="str">
        <f t="shared" si="2340"/>
        <v/>
      </c>
      <c r="BZ583" s="555">
        <f t="shared" si="2340"/>
        <v>55</v>
      </c>
      <c r="CA583" s="454" t="str">
        <f t="shared" si="2340"/>
        <v/>
      </c>
      <c r="CB583" s="454" t="str">
        <f t="shared" si="2340"/>
        <v/>
      </c>
      <c r="CC583" s="555">
        <f t="shared" si="2340"/>
        <v>68</v>
      </c>
      <c r="CD583" s="555">
        <f t="shared" si="2340"/>
        <v>34</v>
      </c>
      <c r="CE583" s="454" t="str">
        <f t="shared" si="2340"/>
        <v/>
      </c>
      <c r="CF583" s="555">
        <f t="shared" si="2340"/>
        <v>34</v>
      </c>
      <c r="CG583" s="454" t="str">
        <f t="shared" si="2340"/>
        <v/>
      </c>
      <c r="CH583" s="454" t="str">
        <f t="shared" si="2340"/>
        <v/>
      </c>
      <c r="CI583" s="454" t="str">
        <f t="shared" si="2340"/>
        <v/>
      </c>
      <c r="CJ583" s="2">
        <f t="shared" ref="CJ583:CK583" si="2341">D658</f>
        <v>1</v>
      </c>
      <c r="CK583" s="529" t="str">
        <f t="shared" si="2341"/>
        <v/>
      </c>
      <c r="CL583" s="556" t="str">
        <f t="shared" si="209"/>
        <v/>
      </c>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row>
    <row r="584" outlineLevel="2">
      <c r="A584" s="452"/>
      <c r="D584" s="701">
        <f t="shared" si="510"/>
        <v>1</v>
      </c>
      <c r="E584" s="712" t="str">
        <f t="shared" si="501"/>
        <v/>
      </c>
      <c r="F584" s="703" t="str">
        <f t="shared" si="486"/>
        <v>189912</v>
      </c>
      <c r="G584" s="704" t="str">
        <f t="shared" si="487"/>
        <v/>
      </c>
      <c r="H584" s="690" t="str">
        <f t="shared" si="488"/>
        <v/>
      </c>
      <c r="I584" s="713" t="str">
        <f t="shared" si="489"/>
        <v/>
      </c>
      <c r="J584" s="714" t="str">
        <f t="shared" si="490"/>
        <v/>
      </c>
      <c r="K584" s="707">
        <f t="shared" ref="K584:N584" si="2342">if($F584="","",K$203/day(eomonth($E584,0)))</f>
        <v>0</v>
      </c>
      <c r="L584" s="707">
        <f t="shared" si="2342"/>
        <v>0</v>
      </c>
      <c r="M584" s="707">
        <f t="shared" si="2342"/>
        <v>0</v>
      </c>
      <c r="N584" s="707">
        <f t="shared" si="2342"/>
        <v>0</v>
      </c>
      <c r="O584" s="715">
        <f t="shared" si="623"/>
        <v>110</v>
      </c>
      <c r="P584" s="710">
        <f t="shared" si="624"/>
        <v>55</v>
      </c>
      <c r="Q584" s="710">
        <f t="shared" si="625"/>
        <v>55</v>
      </c>
      <c r="R584" s="710">
        <f t="shared" ref="R584:U584" si="2343">if(D584="","", if(R$275&gt;$E584,"",if(R$276&lt;$E584,"", if($D584=0,0, if($D584&lt;=$N$277,R$277,if($D584&lt;=$N$278,R$278,R$279))*if($O$267=$R$267,$S$267, $G584)))))</f>
        <v>55</v>
      </c>
      <c r="S584" s="711" t="str">
        <f t="shared" si="2343"/>
        <v/>
      </c>
      <c r="T584" s="710">
        <f t="shared" si="2343"/>
        <v>55</v>
      </c>
      <c r="U584" s="711" t="str">
        <f t="shared" si="2343"/>
        <v/>
      </c>
      <c r="W584" s="710">
        <f t="shared" si="627"/>
        <v>68</v>
      </c>
      <c r="X584" s="710">
        <f t="shared" ref="X584:AC584" si="2344">if(D584="","", if(P$275&gt;$E584,"",if(P$276&lt;$E584,"", if($D584=0,0, if($D584&lt;=$N$277,P$277,if($D584&lt;=$N$278,P$278,P$279))*if($O$267=$R$267,$V$267, $H584)))))</f>
        <v>34</v>
      </c>
      <c r="Y584" s="680" t="str">
        <f t="shared" si="2344"/>
        <v/>
      </c>
      <c r="Z584" s="710">
        <f t="shared" si="2344"/>
        <v>34</v>
      </c>
      <c r="AA584" s="680" t="str">
        <f t="shared" si="2344"/>
        <v/>
      </c>
      <c r="AB584" s="680" t="str">
        <f t="shared" si="2344"/>
        <v/>
      </c>
      <c r="AC584" s="680" t="str">
        <f t="shared" si="2344"/>
        <v/>
      </c>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49"/>
      <c r="BP584" s="446" t="s">
        <v>2</v>
      </c>
      <c r="BQ584" s="451"/>
      <c r="BR584" s="4"/>
      <c r="BS584" s="472" t="str">
        <f t="shared" ref="BS584:BT584" si="2345">I659</f>
        <v/>
      </c>
      <c r="BT584" s="454" t="str">
        <f t="shared" si="2345"/>
        <v/>
      </c>
      <c r="BU584" s="555">
        <f t="shared" ref="BU584:CI584" si="2346">O659</f>
        <v>110</v>
      </c>
      <c r="BV584" s="555">
        <f t="shared" si="2346"/>
        <v>55</v>
      </c>
      <c r="BW584" s="555">
        <f t="shared" si="2346"/>
        <v>55</v>
      </c>
      <c r="BX584" s="555">
        <f t="shared" si="2346"/>
        <v>55</v>
      </c>
      <c r="BY584" s="454" t="str">
        <f t="shared" si="2346"/>
        <v/>
      </c>
      <c r="BZ584" s="555">
        <f t="shared" si="2346"/>
        <v>55</v>
      </c>
      <c r="CA584" s="454" t="str">
        <f t="shared" si="2346"/>
        <v/>
      </c>
      <c r="CB584" s="454" t="str">
        <f t="shared" si="2346"/>
        <v/>
      </c>
      <c r="CC584" s="555">
        <f t="shared" si="2346"/>
        <v>68</v>
      </c>
      <c r="CD584" s="555">
        <f t="shared" si="2346"/>
        <v>34</v>
      </c>
      <c r="CE584" s="454" t="str">
        <f t="shared" si="2346"/>
        <v/>
      </c>
      <c r="CF584" s="555">
        <f t="shared" si="2346"/>
        <v>34</v>
      </c>
      <c r="CG584" s="454" t="str">
        <f t="shared" si="2346"/>
        <v/>
      </c>
      <c r="CH584" s="454" t="str">
        <f t="shared" si="2346"/>
        <v/>
      </c>
      <c r="CI584" s="454" t="str">
        <f t="shared" si="2346"/>
        <v/>
      </c>
      <c r="CJ584" s="2">
        <f t="shared" ref="CJ584:CK584" si="2347">D659</f>
        <v>1</v>
      </c>
      <c r="CK584" s="529" t="str">
        <f t="shared" si="2347"/>
        <v/>
      </c>
      <c r="CL584" s="556" t="str">
        <f t="shared" si="209"/>
        <v/>
      </c>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row>
    <row r="585" outlineLevel="2">
      <c r="A585" s="452"/>
      <c r="D585" s="701">
        <f t="shared" si="510"/>
        <v>1</v>
      </c>
      <c r="E585" s="712" t="str">
        <f t="shared" si="501"/>
        <v/>
      </c>
      <c r="F585" s="703" t="str">
        <f t="shared" si="486"/>
        <v>189912</v>
      </c>
      <c r="G585" s="704" t="str">
        <f t="shared" si="487"/>
        <v/>
      </c>
      <c r="H585" s="690" t="str">
        <f t="shared" si="488"/>
        <v/>
      </c>
      <c r="I585" s="713" t="str">
        <f t="shared" si="489"/>
        <v/>
      </c>
      <c r="J585" s="714" t="str">
        <f t="shared" si="490"/>
        <v/>
      </c>
      <c r="K585" s="707">
        <f t="shared" ref="K585:N585" si="2348">if($F585="","",K$203/day(eomonth($E585,0)))</f>
        <v>0</v>
      </c>
      <c r="L585" s="707">
        <f t="shared" si="2348"/>
        <v>0</v>
      </c>
      <c r="M585" s="707">
        <f t="shared" si="2348"/>
        <v>0</v>
      </c>
      <c r="N585" s="707">
        <f t="shared" si="2348"/>
        <v>0</v>
      </c>
      <c r="O585" s="715">
        <f t="shared" si="623"/>
        <v>110</v>
      </c>
      <c r="P585" s="710">
        <f t="shared" si="624"/>
        <v>55</v>
      </c>
      <c r="Q585" s="710">
        <f t="shared" si="625"/>
        <v>55</v>
      </c>
      <c r="R585" s="710">
        <f t="shared" ref="R585:U585" si="2349">if(D585="","", if(R$275&gt;$E585,"",if(R$276&lt;$E585,"", if($D585=0,0, if($D585&lt;=$N$277,R$277,if($D585&lt;=$N$278,R$278,R$279))*if($O$267=$R$267,$S$267, $G585)))))</f>
        <v>55</v>
      </c>
      <c r="S585" s="711" t="str">
        <f t="shared" si="2349"/>
        <v/>
      </c>
      <c r="T585" s="710">
        <f t="shared" si="2349"/>
        <v>55</v>
      </c>
      <c r="U585" s="711" t="str">
        <f t="shared" si="2349"/>
        <v/>
      </c>
      <c r="W585" s="710">
        <f t="shared" si="627"/>
        <v>68</v>
      </c>
      <c r="X585" s="710">
        <f t="shared" ref="X585:AC585" si="2350">if(D585="","", if(P$275&gt;$E585,"",if(P$276&lt;$E585,"", if($D585=0,0, if($D585&lt;=$N$277,P$277,if($D585&lt;=$N$278,P$278,P$279))*if($O$267=$R$267,$V$267, $H585)))))</f>
        <v>34</v>
      </c>
      <c r="Y585" s="680" t="str">
        <f t="shared" si="2350"/>
        <v/>
      </c>
      <c r="Z585" s="710">
        <f t="shared" si="2350"/>
        <v>34</v>
      </c>
      <c r="AA585" s="680" t="str">
        <f t="shared" si="2350"/>
        <v/>
      </c>
      <c r="AB585" s="680" t="str">
        <f t="shared" si="2350"/>
        <v/>
      </c>
      <c r="AC585" s="680" t="str">
        <f t="shared" si="2350"/>
        <v/>
      </c>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49"/>
      <c r="BP585" s="446" t="s">
        <v>2</v>
      </c>
      <c r="BQ585" s="451"/>
      <c r="BR585" s="4"/>
      <c r="BS585" s="472" t="str">
        <f t="shared" ref="BS585:BT585" si="2351">I660</f>
        <v/>
      </c>
      <c r="BT585" s="454" t="str">
        <f t="shared" si="2351"/>
        <v/>
      </c>
      <c r="BU585" s="555">
        <f t="shared" ref="BU585:CI585" si="2352">O660</f>
        <v>110</v>
      </c>
      <c r="BV585" s="555">
        <f t="shared" si="2352"/>
        <v>55</v>
      </c>
      <c r="BW585" s="555">
        <f t="shared" si="2352"/>
        <v>55</v>
      </c>
      <c r="BX585" s="555">
        <f t="shared" si="2352"/>
        <v>55</v>
      </c>
      <c r="BY585" s="454" t="str">
        <f t="shared" si="2352"/>
        <v/>
      </c>
      <c r="BZ585" s="555">
        <f t="shared" si="2352"/>
        <v>55</v>
      </c>
      <c r="CA585" s="454" t="str">
        <f t="shared" si="2352"/>
        <v/>
      </c>
      <c r="CB585" s="454" t="str">
        <f t="shared" si="2352"/>
        <v/>
      </c>
      <c r="CC585" s="555">
        <f t="shared" si="2352"/>
        <v>68</v>
      </c>
      <c r="CD585" s="555">
        <f t="shared" si="2352"/>
        <v>34</v>
      </c>
      <c r="CE585" s="454" t="str">
        <f t="shared" si="2352"/>
        <v/>
      </c>
      <c r="CF585" s="555">
        <f t="shared" si="2352"/>
        <v>34</v>
      </c>
      <c r="CG585" s="454" t="str">
        <f t="shared" si="2352"/>
        <v/>
      </c>
      <c r="CH585" s="454" t="str">
        <f t="shared" si="2352"/>
        <v/>
      </c>
      <c r="CI585" s="454" t="str">
        <f t="shared" si="2352"/>
        <v/>
      </c>
      <c r="CJ585" s="2">
        <f t="shared" ref="CJ585:CK585" si="2353">D660</f>
        <v>1</v>
      </c>
      <c r="CK585" s="529" t="str">
        <f t="shared" si="2353"/>
        <v/>
      </c>
      <c r="CL585" s="556" t="str">
        <f t="shared" si="209"/>
        <v/>
      </c>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row>
    <row r="586" outlineLevel="2">
      <c r="A586" s="452"/>
      <c r="D586" s="701">
        <f t="shared" si="510"/>
        <v>1</v>
      </c>
      <c r="E586" s="712" t="str">
        <f t="shared" si="501"/>
        <v/>
      </c>
      <c r="F586" s="703" t="str">
        <f t="shared" si="486"/>
        <v>189912</v>
      </c>
      <c r="G586" s="704" t="str">
        <f t="shared" si="487"/>
        <v/>
      </c>
      <c r="H586" s="690" t="str">
        <f t="shared" si="488"/>
        <v/>
      </c>
      <c r="I586" s="713" t="str">
        <f t="shared" si="489"/>
        <v/>
      </c>
      <c r="J586" s="714" t="str">
        <f t="shared" si="490"/>
        <v/>
      </c>
      <c r="K586" s="707">
        <f t="shared" ref="K586:N586" si="2354">if($F586="","",K$203/day(eomonth($E586,0)))</f>
        <v>0</v>
      </c>
      <c r="L586" s="707">
        <f t="shared" si="2354"/>
        <v>0</v>
      </c>
      <c r="M586" s="707">
        <f t="shared" si="2354"/>
        <v>0</v>
      </c>
      <c r="N586" s="707">
        <f t="shared" si="2354"/>
        <v>0</v>
      </c>
      <c r="O586" s="715">
        <f t="shared" si="623"/>
        <v>110</v>
      </c>
      <c r="P586" s="710">
        <f t="shared" si="624"/>
        <v>55</v>
      </c>
      <c r="Q586" s="710">
        <f t="shared" si="625"/>
        <v>55</v>
      </c>
      <c r="R586" s="710">
        <f t="shared" ref="R586:U586" si="2355">if(D586="","", if(R$275&gt;$E586,"",if(R$276&lt;$E586,"", if($D586=0,0, if($D586&lt;=$N$277,R$277,if($D586&lt;=$N$278,R$278,R$279))*if($O$267=$R$267,$S$267, $G586)))))</f>
        <v>55</v>
      </c>
      <c r="S586" s="711" t="str">
        <f t="shared" si="2355"/>
        <v/>
      </c>
      <c r="T586" s="710">
        <f t="shared" si="2355"/>
        <v>55</v>
      </c>
      <c r="U586" s="711" t="str">
        <f t="shared" si="2355"/>
        <v/>
      </c>
      <c r="W586" s="710">
        <f t="shared" si="627"/>
        <v>68</v>
      </c>
      <c r="X586" s="710">
        <f t="shared" ref="X586:AC586" si="2356">if(D586="","", if(P$275&gt;$E586,"",if(P$276&lt;$E586,"", if($D586=0,0, if($D586&lt;=$N$277,P$277,if($D586&lt;=$N$278,P$278,P$279))*if($O$267=$R$267,$V$267, $H586)))))</f>
        <v>34</v>
      </c>
      <c r="Y586" s="680" t="str">
        <f t="shared" si="2356"/>
        <v/>
      </c>
      <c r="Z586" s="710">
        <f t="shared" si="2356"/>
        <v>34</v>
      </c>
      <c r="AA586" s="680" t="str">
        <f t="shared" si="2356"/>
        <v/>
      </c>
      <c r="AB586" s="680" t="str">
        <f t="shared" si="2356"/>
        <v/>
      </c>
      <c r="AC586" s="680" t="str">
        <f t="shared" si="2356"/>
        <v/>
      </c>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49"/>
      <c r="BP586" s="446" t="s">
        <v>2</v>
      </c>
      <c r="BQ586" s="451"/>
      <c r="BR586" s="4"/>
      <c r="BS586" s="472" t="str">
        <f t="shared" ref="BS586:BT586" si="2357">I661</f>
        <v/>
      </c>
      <c r="BT586" s="454" t="str">
        <f t="shared" si="2357"/>
        <v/>
      </c>
      <c r="BU586" s="555">
        <f t="shared" ref="BU586:CI586" si="2358">O661</f>
        <v>110</v>
      </c>
      <c r="BV586" s="555">
        <f t="shared" si="2358"/>
        <v>55</v>
      </c>
      <c r="BW586" s="555">
        <f t="shared" si="2358"/>
        <v>55</v>
      </c>
      <c r="BX586" s="555">
        <f t="shared" si="2358"/>
        <v>55</v>
      </c>
      <c r="BY586" s="454" t="str">
        <f t="shared" si="2358"/>
        <v/>
      </c>
      <c r="BZ586" s="555">
        <f t="shared" si="2358"/>
        <v>55</v>
      </c>
      <c r="CA586" s="454" t="str">
        <f t="shared" si="2358"/>
        <v/>
      </c>
      <c r="CB586" s="454" t="str">
        <f t="shared" si="2358"/>
        <v/>
      </c>
      <c r="CC586" s="555">
        <f t="shared" si="2358"/>
        <v>68</v>
      </c>
      <c r="CD586" s="555">
        <f t="shared" si="2358"/>
        <v>34</v>
      </c>
      <c r="CE586" s="454" t="str">
        <f t="shared" si="2358"/>
        <v/>
      </c>
      <c r="CF586" s="555">
        <f t="shared" si="2358"/>
        <v>34</v>
      </c>
      <c r="CG586" s="454" t="str">
        <f t="shared" si="2358"/>
        <v/>
      </c>
      <c r="CH586" s="454" t="str">
        <f t="shared" si="2358"/>
        <v/>
      </c>
      <c r="CI586" s="454" t="str">
        <f t="shared" si="2358"/>
        <v/>
      </c>
      <c r="CJ586" s="2">
        <f t="shared" ref="CJ586:CK586" si="2359">D661</f>
        <v>1</v>
      </c>
      <c r="CK586" s="529" t="str">
        <f t="shared" si="2359"/>
        <v/>
      </c>
      <c r="CL586" s="556" t="str">
        <f t="shared" si="209"/>
        <v/>
      </c>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row>
    <row r="587" outlineLevel="2">
      <c r="A587" s="452"/>
      <c r="D587" s="701">
        <f t="shared" si="510"/>
        <v>1</v>
      </c>
      <c r="E587" s="712" t="str">
        <f t="shared" si="501"/>
        <v/>
      </c>
      <c r="F587" s="703" t="str">
        <f t="shared" si="486"/>
        <v>189912</v>
      </c>
      <c r="G587" s="704" t="str">
        <f t="shared" si="487"/>
        <v/>
      </c>
      <c r="H587" s="690" t="str">
        <f t="shared" si="488"/>
        <v/>
      </c>
      <c r="I587" s="713" t="str">
        <f t="shared" si="489"/>
        <v/>
      </c>
      <c r="J587" s="714" t="str">
        <f t="shared" si="490"/>
        <v/>
      </c>
      <c r="K587" s="707">
        <f t="shared" ref="K587:N587" si="2360">if($F587="","",K$203/day(eomonth($E587,0)))</f>
        <v>0</v>
      </c>
      <c r="L587" s="707">
        <f t="shared" si="2360"/>
        <v>0</v>
      </c>
      <c r="M587" s="707">
        <f t="shared" si="2360"/>
        <v>0</v>
      </c>
      <c r="N587" s="707">
        <f t="shared" si="2360"/>
        <v>0</v>
      </c>
      <c r="O587" s="715">
        <f t="shared" si="623"/>
        <v>110</v>
      </c>
      <c r="P587" s="710">
        <f t="shared" si="624"/>
        <v>55</v>
      </c>
      <c r="Q587" s="710">
        <f t="shared" si="625"/>
        <v>55</v>
      </c>
      <c r="R587" s="710">
        <f t="shared" ref="R587:U587" si="2361">if(D587="","", if(R$275&gt;$E587,"",if(R$276&lt;$E587,"", if($D587=0,0, if($D587&lt;=$N$277,R$277,if($D587&lt;=$N$278,R$278,R$279))*if($O$267=$R$267,$S$267, $G587)))))</f>
        <v>55</v>
      </c>
      <c r="S587" s="711" t="str">
        <f t="shared" si="2361"/>
        <v/>
      </c>
      <c r="T587" s="710">
        <f t="shared" si="2361"/>
        <v>55</v>
      </c>
      <c r="U587" s="711" t="str">
        <f t="shared" si="2361"/>
        <v/>
      </c>
      <c r="W587" s="710">
        <f t="shared" si="627"/>
        <v>68</v>
      </c>
      <c r="X587" s="710">
        <f t="shared" ref="X587:AC587" si="2362">if(D587="","", if(P$275&gt;$E587,"",if(P$276&lt;$E587,"", if($D587=0,0, if($D587&lt;=$N$277,P$277,if($D587&lt;=$N$278,P$278,P$279))*if($O$267=$R$267,$V$267, $H587)))))</f>
        <v>34</v>
      </c>
      <c r="Y587" s="680" t="str">
        <f t="shared" si="2362"/>
        <v/>
      </c>
      <c r="Z587" s="710">
        <f t="shared" si="2362"/>
        <v>34</v>
      </c>
      <c r="AA587" s="680" t="str">
        <f t="shared" si="2362"/>
        <v/>
      </c>
      <c r="AB587" s="680" t="str">
        <f t="shared" si="2362"/>
        <v/>
      </c>
      <c r="AC587" s="680" t="str">
        <f t="shared" si="2362"/>
        <v/>
      </c>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49"/>
      <c r="BP587" s="446" t="s">
        <v>2</v>
      </c>
      <c r="BQ587" s="451"/>
      <c r="BR587" s="4"/>
      <c r="BS587" s="472" t="str">
        <f t="shared" ref="BS587:BT587" si="2363">I662</f>
        <v/>
      </c>
      <c r="BT587" s="454" t="str">
        <f t="shared" si="2363"/>
        <v/>
      </c>
      <c r="BU587" s="555">
        <f t="shared" ref="BU587:CI587" si="2364">O662</f>
        <v>110</v>
      </c>
      <c r="BV587" s="555">
        <f t="shared" si="2364"/>
        <v>55</v>
      </c>
      <c r="BW587" s="555">
        <f t="shared" si="2364"/>
        <v>55</v>
      </c>
      <c r="BX587" s="555">
        <f t="shared" si="2364"/>
        <v>55</v>
      </c>
      <c r="BY587" s="454" t="str">
        <f t="shared" si="2364"/>
        <v/>
      </c>
      <c r="BZ587" s="555">
        <f t="shared" si="2364"/>
        <v>55</v>
      </c>
      <c r="CA587" s="454" t="str">
        <f t="shared" si="2364"/>
        <v/>
      </c>
      <c r="CB587" s="454" t="str">
        <f t="shared" si="2364"/>
        <v/>
      </c>
      <c r="CC587" s="555">
        <f t="shared" si="2364"/>
        <v>68</v>
      </c>
      <c r="CD587" s="555">
        <f t="shared" si="2364"/>
        <v>34</v>
      </c>
      <c r="CE587" s="454" t="str">
        <f t="shared" si="2364"/>
        <v/>
      </c>
      <c r="CF587" s="555">
        <f t="shared" si="2364"/>
        <v>34</v>
      </c>
      <c r="CG587" s="454" t="str">
        <f t="shared" si="2364"/>
        <v/>
      </c>
      <c r="CH587" s="454" t="str">
        <f t="shared" si="2364"/>
        <v/>
      </c>
      <c r="CI587" s="454" t="str">
        <f t="shared" si="2364"/>
        <v/>
      </c>
      <c r="CJ587" s="2">
        <f t="shared" ref="CJ587:CK587" si="2365">D662</f>
        <v>1</v>
      </c>
      <c r="CK587" s="529" t="str">
        <f t="shared" si="2365"/>
        <v/>
      </c>
      <c r="CL587" s="556" t="str">
        <f t="shared" si="209"/>
        <v/>
      </c>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row>
    <row r="588" outlineLevel="2">
      <c r="A588" s="452"/>
      <c r="D588" s="701">
        <f t="shared" si="510"/>
        <v>1</v>
      </c>
      <c r="E588" s="712" t="str">
        <f t="shared" si="501"/>
        <v/>
      </c>
      <c r="F588" s="703" t="str">
        <f t="shared" si="486"/>
        <v>189912</v>
      </c>
      <c r="G588" s="704" t="str">
        <f t="shared" si="487"/>
        <v/>
      </c>
      <c r="H588" s="690" t="str">
        <f t="shared" si="488"/>
        <v/>
      </c>
      <c r="I588" s="713" t="str">
        <f t="shared" si="489"/>
        <v/>
      </c>
      <c r="J588" s="714" t="str">
        <f t="shared" si="490"/>
        <v/>
      </c>
      <c r="K588" s="707">
        <f t="shared" ref="K588:N588" si="2366">if($F588="","",K$203/day(eomonth($E588,0)))</f>
        <v>0</v>
      </c>
      <c r="L588" s="707">
        <f t="shared" si="2366"/>
        <v>0</v>
      </c>
      <c r="M588" s="707">
        <f t="shared" si="2366"/>
        <v>0</v>
      </c>
      <c r="N588" s="707">
        <f t="shared" si="2366"/>
        <v>0</v>
      </c>
      <c r="O588" s="715">
        <f t="shared" si="623"/>
        <v>110</v>
      </c>
      <c r="P588" s="710">
        <f t="shared" si="624"/>
        <v>55</v>
      </c>
      <c r="Q588" s="710">
        <f t="shared" si="625"/>
        <v>55</v>
      </c>
      <c r="R588" s="710">
        <f t="shared" ref="R588:U588" si="2367">if(D588="","", if(R$275&gt;$E588,"",if(R$276&lt;$E588,"", if($D588=0,0, if($D588&lt;=$N$277,R$277,if($D588&lt;=$N$278,R$278,R$279))*if($O$267=$R$267,$S$267, $G588)))))</f>
        <v>55</v>
      </c>
      <c r="S588" s="711" t="str">
        <f t="shared" si="2367"/>
        <v/>
      </c>
      <c r="T588" s="710">
        <f t="shared" si="2367"/>
        <v>55</v>
      </c>
      <c r="U588" s="711" t="str">
        <f t="shared" si="2367"/>
        <v/>
      </c>
      <c r="W588" s="710">
        <f t="shared" si="627"/>
        <v>68</v>
      </c>
      <c r="X588" s="710">
        <f t="shared" ref="X588:AC588" si="2368">if(D588="","", if(P$275&gt;$E588,"",if(P$276&lt;$E588,"", if($D588=0,0, if($D588&lt;=$N$277,P$277,if($D588&lt;=$N$278,P$278,P$279))*if($O$267=$R$267,$V$267, $H588)))))</f>
        <v>34</v>
      </c>
      <c r="Y588" s="680" t="str">
        <f t="shared" si="2368"/>
        <v/>
      </c>
      <c r="Z588" s="710">
        <f t="shared" si="2368"/>
        <v>34</v>
      </c>
      <c r="AA588" s="680" t="str">
        <f t="shared" si="2368"/>
        <v/>
      </c>
      <c r="AB588" s="680" t="str">
        <f t="shared" si="2368"/>
        <v/>
      </c>
      <c r="AC588" s="680" t="str">
        <f t="shared" si="2368"/>
        <v/>
      </c>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49"/>
      <c r="BP588" s="446" t="s">
        <v>2</v>
      </c>
      <c r="BQ588" s="451"/>
      <c r="BR588" s="4"/>
      <c r="BS588" s="472" t="str">
        <f t="shared" ref="BS588:BT588" si="2369">I663</f>
        <v/>
      </c>
      <c r="BT588" s="454" t="str">
        <f t="shared" si="2369"/>
        <v/>
      </c>
      <c r="BU588" s="555">
        <f t="shared" ref="BU588:CI588" si="2370">O663</f>
        <v>110</v>
      </c>
      <c r="BV588" s="555">
        <f t="shared" si="2370"/>
        <v>55</v>
      </c>
      <c r="BW588" s="555">
        <f t="shared" si="2370"/>
        <v>55</v>
      </c>
      <c r="BX588" s="555">
        <f t="shared" si="2370"/>
        <v>55</v>
      </c>
      <c r="BY588" s="454" t="str">
        <f t="shared" si="2370"/>
        <v/>
      </c>
      <c r="BZ588" s="555">
        <f t="shared" si="2370"/>
        <v>55</v>
      </c>
      <c r="CA588" s="454" t="str">
        <f t="shared" si="2370"/>
        <v/>
      </c>
      <c r="CB588" s="454" t="str">
        <f t="shared" si="2370"/>
        <v/>
      </c>
      <c r="CC588" s="555">
        <f t="shared" si="2370"/>
        <v>68</v>
      </c>
      <c r="CD588" s="555">
        <f t="shared" si="2370"/>
        <v>34</v>
      </c>
      <c r="CE588" s="454" t="str">
        <f t="shared" si="2370"/>
        <v/>
      </c>
      <c r="CF588" s="555">
        <f t="shared" si="2370"/>
        <v>34</v>
      </c>
      <c r="CG588" s="454" t="str">
        <f t="shared" si="2370"/>
        <v/>
      </c>
      <c r="CH588" s="454" t="str">
        <f t="shared" si="2370"/>
        <v/>
      </c>
      <c r="CI588" s="454" t="str">
        <f t="shared" si="2370"/>
        <v/>
      </c>
      <c r="CJ588" s="2">
        <f t="shared" ref="CJ588:CK588" si="2371">D663</f>
        <v>1</v>
      </c>
      <c r="CK588" s="529" t="str">
        <f t="shared" si="2371"/>
        <v/>
      </c>
      <c r="CL588" s="556" t="str">
        <f t="shared" si="209"/>
        <v/>
      </c>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row>
    <row r="589" outlineLevel="2">
      <c r="A589" s="452"/>
      <c r="D589" s="701">
        <f t="shared" si="510"/>
        <v>1</v>
      </c>
      <c r="E589" s="712" t="str">
        <f t="shared" si="501"/>
        <v/>
      </c>
      <c r="F589" s="703" t="str">
        <f t="shared" si="486"/>
        <v>189912</v>
      </c>
      <c r="G589" s="704" t="str">
        <f t="shared" si="487"/>
        <v/>
      </c>
      <c r="H589" s="690" t="str">
        <f t="shared" si="488"/>
        <v/>
      </c>
      <c r="I589" s="713" t="str">
        <f t="shared" si="489"/>
        <v/>
      </c>
      <c r="J589" s="714" t="str">
        <f t="shared" si="490"/>
        <v/>
      </c>
      <c r="K589" s="707">
        <f t="shared" ref="K589:N589" si="2372">if($F589="","",K$203/day(eomonth($E589,0)))</f>
        <v>0</v>
      </c>
      <c r="L589" s="707">
        <f t="shared" si="2372"/>
        <v>0</v>
      </c>
      <c r="M589" s="707">
        <f t="shared" si="2372"/>
        <v>0</v>
      </c>
      <c r="N589" s="707">
        <f t="shared" si="2372"/>
        <v>0</v>
      </c>
      <c r="O589" s="715">
        <f t="shared" si="623"/>
        <v>110</v>
      </c>
      <c r="P589" s="710">
        <f t="shared" si="624"/>
        <v>55</v>
      </c>
      <c r="Q589" s="710">
        <f t="shared" si="625"/>
        <v>55</v>
      </c>
      <c r="R589" s="710">
        <f t="shared" ref="R589:U589" si="2373">if(D589="","", if(R$275&gt;$E589,"",if(R$276&lt;$E589,"", if($D589=0,0, if($D589&lt;=$N$277,R$277,if($D589&lt;=$N$278,R$278,R$279))*if($O$267=$R$267,$S$267, $G589)))))</f>
        <v>55</v>
      </c>
      <c r="S589" s="711" t="str">
        <f t="shared" si="2373"/>
        <v/>
      </c>
      <c r="T589" s="710">
        <f t="shared" si="2373"/>
        <v>55</v>
      </c>
      <c r="U589" s="711" t="str">
        <f t="shared" si="2373"/>
        <v/>
      </c>
      <c r="W589" s="710">
        <f t="shared" si="627"/>
        <v>68</v>
      </c>
      <c r="X589" s="710">
        <f t="shared" ref="X589:AC589" si="2374">if(D589="","", if(P$275&gt;$E589,"",if(P$276&lt;$E589,"", if($D589=0,0, if($D589&lt;=$N$277,P$277,if($D589&lt;=$N$278,P$278,P$279))*if($O$267=$R$267,$V$267, $H589)))))</f>
        <v>34</v>
      </c>
      <c r="Y589" s="680" t="str">
        <f t="shared" si="2374"/>
        <v/>
      </c>
      <c r="Z589" s="710">
        <f t="shared" si="2374"/>
        <v>34</v>
      </c>
      <c r="AA589" s="680" t="str">
        <f t="shared" si="2374"/>
        <v/>
      </c>
      <c r="AB589" s="680" t="str">
        <f t="shared" si="2374"/>
        <v/>
      </c>
      <c r="AC589" s="680" t="str">
        <f t="shared" si="2374"/>
        <v/>
      </c>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49"/>
      <c r="BP589" s="446" t="s">
        <v>2</v>
      </c>
      <c r="BQ589" s="451"/>
      <c r="BR589" s="4"/>
      <c r="BS589" s="472" t="str">
        <f t="shared" ref="BS589:BT589" si="2375">I664</f>
        <v/>
      </c>
      <c r="BT589" s="454" t="str">
        <f t="shared" si="2375"/>
        <v/>
      </c>
      <c r="BU589" s="555">
        <f t="shared" ref="BU589:CI589" si="2376">O664</f>
        <v>110</v>
      </c>
      <c r="BV589" s="555">
        <f t="shared" si="2376"/>
        <v>55</v>
      </c>
      <c r="BW589" s="555">
        <f t="shared" si="2376"/>
        <v>55</v>
      </c>
      <c r="BX589" s="555">
        <f t="shared" si="2376"/>
        <v>55</v>
      </c>
      <c r="BY589" s="454" t="str">
        <f t="shared" si="2376"/>
        <v/>
      </c>
      <c r="BZ589" s="555">
        <f t="shared" si="2376"/>
        <v>55</v>
      </c>
      <c r="CA589" s="454" t="str">
        <f t="shared" si="2376"/>
        <v/>
      </c>
      <c r="CB589" s="454" t="str">
        <f t="shared" si="2376"/>
        <v/>
      </c>
      <c r="CC589" s="555">
        <f t="shared" si="2376"/>
        <v>68</v>
      </c>
      <c r="CD589" s="555">
        <f t="shared" si="2376"/>
        <v>34</v>
      </c>
      <c r="CE589" s="454" t="str">
        <f t="shared" si="2376"/>
        <v/>
      </c>
      <c r="CF589" s="555">
        <f t="shared" si="2376"/>
        <v>34</v>
      </c>
      <c r="CG589" s="454" t="str">
        <f t="shared" si="2376"/>
        <v/>
      </c>
      <c r="CH589" s="454" t="str">
        <f t="shared" si="2376"/>
        <v/>
      </c>
      <c r="CI589" s="454" t="str">
        <f t="shared" si="2376"/>
        <v/>
      </c>
      <c r="CJ589" s="2">
        <f t="shared" ref="CJ589:CK589" si="2377">D664</f>
        <v>1</v>
      </c>
      <c r="CK589" s="529" t="str">
        <f t="shared" si="2377"/>
        <v/>
      </c>
      <c r="CL589" s="556" t="str">
        <f t="shared" si="209"/>
        <v/>
      </c>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row>
    <row r="590" outlineLevel="2">
      <c r="A590" s="452"/>
      <c r="D590" s="701">
        <f t="shared" si="510"/>
        <v>1</v>
      </c>
      <c r="E590" s="712" t="str">
        <f t="shared" si="501"/>
        <v/>
      </c>
      <c r="F590" s="703" t="str">
        <f t="shared" si="486"/>
        <v>189912</v>
      </c>
      <c r="G590" s="704" t="str">
        <f t="shared" si="487"/>
        <v/>
      </c>
      <c r="H590" s="690" t="str">
        <f t="shared" si="488"/>
        <v/>
      </c>
      <c r="I590" s="713" t="str">
        <f t="shared" si="489"/>
        <v/>
      </c>
      <c r="J590" s="714" t="str">
        <f t="shared" si="490"/>
        <v/>
      </c>
      <c r="K590" s="707">
        <f t="shared" ref="K590:N590" si="2378">if($F590="","",K$203/day(eomonth($E590,0)))</f>
        <v>0</v>
      </c>
      <c r="L590" s="707">
        <f t="shared" si="2378"/>
        <v>0</v>
      </c>
      <c r="M590" s="707">
        <f t="shared" si="2378"/>
        <v>0</v>
      </c>
      <c r="N590" s="707">
        <f t="shared" si="2378"/>
        <v>0</v>
      </c>
      <c r="O590" s="715">
        <f t="shared" si="623"/>
        <v>110</v>
      </c>
      <c r="P590" s="710">
        <f t="shared" si="624"/>
        <v>55</v>
      </c>
      <c r="Q590" s="710">
        <f t="shared" si="625"/>
        <v>55</v>
      </c>
      <c r="R590" s="710">
        <f t="shared" ref="R590:U590" si="2379">if(D590="","", if(R$275&gt;$E590,"",if(R$276&lt;$E590,"", if($D590=0,0, if($D590&lt;=$N$277,R$277,if($D590&lt;=$N$278,R$278,R$279))*if($O$267=$R$267,$S$267, $G590)))))</f>
        <v>55</v>
      </c>
      <c r="S590" s="711" t="str">
        <f t="shared" si="2379"/>
        <v/>
      </c>
      <c r="T590" s="710">
        <f t="shared" si="2379"/>
        <v>55</v>
      </c>
      <c r="U590" s="711" t="str">
        <f t="shared" si="2379"/>
        <v/>
      </c>
      <c r="W590" s="710">
        <f t="shared" si="627"/>
        <v>68</v>
      </c>
      <c r="X590" s="710">
        <f t="shared" ref="X590:AC590" si="2380">if(D590="","", if(P$275&gt;$E590,"",if(P$276&lt;$E590,"", if($D590=0,0, if($D590&lt;=$N$277,P$277,if($D590&lt;=$N$278,P$278,P$279))*if($O$267=$R$267,$V$267, $H590)))))</f>
        <v>34</v>
      </c>
      <c r="Y590" s="680" t="str">
        <f t="shared" si="2380"/>
        <v/>
      </c>
      <c r="Z590" s="710">
        <f t="shared" si="2380"/>
        <v>34</v>
      </c>
      <c r="AA590" s="680" t="str">
        <f t="shared" si="2380"/>
        <v/>
      </c>
      <c r="AB590" s="680" t="str">
        <f t="shared" si="2380"/>
        <v/>
      </c>
      <c r="AC590" s="680" t="str">
        <f t="shared" si="2380"/>
        <v/>
      </c>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49"/>
      <c r="BP590" s="446" t="s">
        <v>2</v>
      </c>
      <c r="BQ590" s="451"/>
      <c r="BR590" s="4"/>
      <c r="BS590" s="472" t="str">
        <f t="shared" ref="BS590:BT590" si="2381">I665</f>
        <v/>
      </c>
      <c r="BT590" s="454" t="str">
        <f t="shared" si="2381"/>
        <v/>
      </c>
      <c r="BU590" s="555">
        <f t="shared" ref="BU590:CI590" si="2382">O665</f>
        <v>110</v>
      </c>
      <c r="BV590" s="555">
        <f t="shared" si="2382"/>
        <v>55</v>
      </c>
      <c r="BW590" s="555">
        <f t="shared" si="2382"/>
        <v>55</v>
      </c>
      <c r="BX590" s="555">
        <f t="shared" si="2382"/>
        <v>55</v>
      </c>
      <c r="BY590" s="454" t="str">
        <f t="shared" si="2382"/>
        <v/>
      </c>
      <c r="BZ590" s="555">
        <f t="shared" si="2382"/>
        <v>55</v>
      </c>
      <c r="CA590" s="454" t="str">
        <f t="shared" si="2382"/>
        <v/>
      </c>
      <c r="CB590" s="454" t="str">
        <f t="shared" si="2382"/>
        <v/>
      </c>
      <c r="CC590" s="555">
        <f t="shared" si="2382"/>
        <v>68</v>
      </c>
      <c r="CD590" s="555">
        <f t="shared" si="2382"/>
        <v>34</v>
      </c>
      <c r="CE590" s="454" t="str">
        <f t="shared" si="2382"/>
        <v/>
      </c>
      <c r="CF590" s="555">
        <f t="shared" si="2382"/>
        <v>34</v>
      </c>
      <c r="CG590" s="454" t="str">
        <f t="shared" si="2382"/>
        <v/>
      </c>
      <c r="CH590" s="454" t="str">
        <f t="shared" si="2382"/>
        <v/>
      </c>
      <c r="CI590" s="454" t="str">
        <f t="shared" si="2382"/>
        <v/>
      </c>
      <c r="CJ590" s="2">
        <f t="shared" ref="CJ590:CK590" si="2383">D665</f>
        <v>1</v>
      </c>
      <c r="CK590" s="529" t="str">
        <f t="shared" si="2383"/>
        <v/>
      </c>
      <c r="CL590" s="556" t="str">
        <f t="shared" si="209"/>
        <v/>
      </c>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row>
    <row r="591" outlineLevel="2">
      <c r="A591" s="452"/>
      <c r="D591" s="701">
        <f t="shared" si="510"/>
        <v>1</v>
      </c>
      <c r="E591" s="712" t="str">
        <f t="shared" si="501"/>
        <v/>
      </c>
      <c r="F591" s="703" t="str">
        <f t="shared" si="486"/>
        <v>189912</v>
      </c>
      <c r="G591" s="704" t="str">
        <f t="shared" si="487"/>
        <v/>
      </c>
      <c r="H591" s="690" t="str">
        <f t="shared" si="488"/>
        <v/>
      </c>
      <c r="I591" s="713" t="str">
        <f t="shared" si="489"/>
        <v/>
      </c>
      <c r="J591" s="714" t="str">
        <f t="shared" si="490"/>
        <v/>
      </c>
      <c r="K591" s="707">
        <f t="shared" ref="K591:N591" si="2384">if($F591="","",K$203/day(eomonth($E591,0)))</f>
        <v>0</v>
      </c>
      <c r="L591" s="707">
        <f t="shared" si="2384"/>
        <v>0</v>
      </c>
      <c r="M591" s="707">
        <f t="shared" si="2384"/>
        <v>0</v>
      </c>
      <c r="N591" s="707">
        <f t="shared" si="2384"/>
        <v>0</v>
      </c>
      <c r="O591" s="715">
        <f t="shared" si="623"/>
        <v>110</v>
      </c>
      <c r="P591" s="710">
        <f t="shared" si="624"/>
        <v>55</v>
      </c>
      <c r="Q591" s="710">
        <f t="shared" si="625"/>
        <v>55</v>
      </c>
      <c r="R591" s="710">
        <f t="shared" ref="R591:U591" si="2385">if(D591="","", if(R$275&gt;$E591,"",if(R$276&lt;$E591,"", if($D591=0,0, if($D591&lt;=$N$277,R$277,if($D591&lt;=$N$278,R$278,R$279))*if($O$267=$R$267,$S$267, $G591)))))</f>
        <v>55</v>
      </c>
      <c r="S591" s="711" t="str">
        <f t="shared" si="2385"/>
        <v/>
      </c>
      <c r="T591" s="710">
        <f t="shared" si="2385"/>
        <v>55</v>
      </c>
      <c r="U591" s="711" t="str">
        <f t="shared" si="2385"/>
        <v/>
      </c>
      <c r="W591" s="710">
        <f t="shared" si="627"/>
        <v>68</v>
      </c>
      <c r="X591" s="710">
        <f t="shared" ref="X591:AC591" si="2386">if(D591="","", if(P$275&gt;$E591,"",if(P$276&lt;$E591,"", if($D591=0,0, if($D591&lt;=$N$277,P$277,if($D591&lt;=$N$278,P$278,P$279))*if($O$267=$R$267,$V$267, $H591)))))</f>
        <v>34</v>
      </c>
      <c r="Y591" s="680" t="str">
        <f t="shared" si="2386"/>
        <v/>
      </c>
      <c r="Z591" s="710">
        <f t="shared" si="2386"/>
        <v>34</v>
      </c>
      <c r="AA591" s="680" t="str">
        <f t="shared" si="2386"/>
        <v/>
      </c>
      <c r="AB591" s="680" t="str">
        <f t="shared" si="2386"/>
        <v/>
      </c>
      <c r="AC591" s="680" t="str">
        <f t="shared" si="2386"/>
        <v/>
      </c>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49"/>
      <c r="BP591" s="446" t="s">
        <v>2</v>
      </c>
      <c r="BQ591" s="451"/>
      <c r="BR591" s="4"/>
      <c r="BS591" s="472" t="str">
        <f t="shared" ref="BS591:BT591" si="2387">I666</f>
        <v/>
      </c>
      <c r="BT591" s="454" t="str">
        <f t="shared" si="2387"/>
        <v/>
      </c>
      <c r="BU591" s="555">
        <f t="shared" ref="BU591:CI591" si="2388">O666</f>
        <v>110</v>
      </c>
      <c r="BV591" s="555">
        <f t="shared" si="2388"/>
        <v>55</v>
      </c>
      <c r="BW591" s="555">
        <f t="shared" si="2388"/>
        <v>55</v>
      </c>
      <c r="BX591" s="555">
        <f t="shared" si="2388"/>
        <v>55</v>
      </c>
      <c r="BY591" s="454" t="str">
        <f t="shared" si="2388"/>
        <v/>
      </c>
      <c r="BZ591" s="555">
        <f t="shared" si="2388"/>
        <v>55</v>
      </c>
      <c r="CA591" s="454" t="str">
        <f t="shared" si="2388"/>
        <v/>
      </c>
      <c r="CB591" s="454" t="str">
        <f t="shared" si="2388"/>
        <v/>
      </c>
      <c r="CC591" s="555">
        <f t="shared" si="2388"/>
        <v>68</v>
      </c>
      <c r="CD591" s="555">
        <f t="shared" si="2388"/>
        <v>34</v>
      </c>
      <c r="CE591" s="454" t="str">
        <f t="shared" si="2388"/>
        <v/>
      </c>
      <c r="CF591" s="555">
        <f t="shared" si="2388"/>
        <v>34</v>
      </c>
      <c r="CG591" s="454" t="str">
        <f t="shared" si="2388"/>
        <v/>
      </c>
      <c r="CH591" s="454" t="str">
        <f t="shared" si="2388"/>
        <v/>
      </c>
      <c r="CI591" s="454" t="str">
        <f t="shared" si="2388"/>
        <v/>
      </c>
      <c r="CJ591" s="2">
        <f t="shared" ref="CJ591:CK591" si="2389">D666</f>
        <v>1</v>
      </c>
      <c r="CK591" s="529" t="str">
        <f t="shared" si="2389"/>
        <v/>
      </c>
      <c r="CL591" s="556" t="str">
        <f t="shared" si="209"/>
        <v/>
      </c>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row>
    <row r="592" outlineLevel="2">
      <c r="A592" s="452"/>
      <c r="D592" s="701">
        <f t="shared" si="510"/>
        <v>1</v>
      </c>
      <c r="E592" s="712" t="str">
        <f t="shared" si="501"/>
        <v/>
      </c>
      <c r="F592" s="703" t="str">
        <f t="shared" si="486"/>
        <v>189912</v>
      </c>
      <c r="G592" s="704" t="str">
        <f t="shared" si="487"/>
        <v/>
      </c>
      <c r="H592" s="690" t="str">
        <f t="shared" si="488"/>
        <v/>
      </c>
      <c r="I592" s="713" t="str">
        <f t="shared" si="489"/>
        <v/>
      </c>
      <c r="J592" s="714" t="str">
        <f t="shared" si="490"/>
        <v/>
      </c>
      <c r="K592" s="707">
        <f t="shared" ref="K592:N592" si="2390">if($F592="","",K$203/day(eomonth($E592,0)))</f>
        <v>0</v>
      </c>
      <c r="L592" s="707">
        <f t="shared" si="2390"/>
        <v>0</v>
      </c>
      <c r="M592" s="707">
        <f t="shared" si="2390"/>
        <v>0</v>
      </c>
      <c r="N592" s="707">
        <f t="shared" si="2390"/>
        <v>0</v>
      </c>
      <c r="O592" s="715">
        <f t="shared" si="623"/>
        <v>110</v>
      </c>
      <c r="P592" s="710">
        <f t="shared" si="624"/>
        <v>55</v>
      </c>
      <c r="Q592" s="710">
        <f t="shared" si="625"/>
        <v>55</v>
      </c>
      <c r="R592" s="710">
        <f t="shared" ref="R592:U592" si="2391">if(D592="","", if(R$275&gt;$E592,"",if(R$276&lt;$E592,"", if($D592=0,0, if($D592&lt;=$N$277,R$277,if($D592&lt;=$N$278,R$278,R$279))*if($O$267=$R$267,$S$267, $G592)))))</f>
        <v>55</v>
      </c>
      <c r="S592" s="711" t="str">
        <f t="shared" si="2391"/>
        <v/>
      </c>
      <c r="T592" s="710">
        <f t="shared" si="2391"/>
        <v>55</v>
      </c>
      <c r="U592" s="711" t="str">
        <f t="shared" si="2391"/>
        <v/>
      </c>
      <c r="W592" s="710">
        <f t="shared" si="627"/>
        <v>68</v>
      </c>
      <c r="X592" s="710">
        <f t="shared" ref="X592:AC592" si="2392">if(D592="","", if(P$275&gt;$E592,"",if(P$276&lt;$E592,"", if($D592=0,0, if($D592&lt;=$N$277,P$277,if($D592&lt;=$N$278,P$278,P$279))*if($O$267=$R$267,$V$267, $H592)))))</f>
        <v>34</v>
      </c>
      <c r="Y592" s="680" t="str">
        <f t="shared" si="2392"/>
        <v/>
      </c>
      <c r="Z592" s="710">
        <f t="shared" si="2392"/>
        <v>34</v>
      </c>
      <c r="AA592" s="680" t="str">
        <f t="shared" si="2392"/>
        <v/>
      </c>
      <c r="AB592" s="680" t="str">
        <f t="shared" si="2392"/>
        <v/>
      </c>
      <c r="AC592" s="680" t="str">
        <f t="shared" si="2392"/>
        <v/>
      </c>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49"/>
      <c r="BP592" s="446" t="s">
        <v>2</v>
      </c>
      <c r="BQ592" s="451"/>
      <c r="BR592" s="4"/>
      <c r="BS592" s="472" t="str">
        <f t="shared" ref="BS592:BT592" si="2393">I667</f>
        <v/>
      </c>
      <c r="BT592" s="454" t="str">
        <f t="shared" si="2393"/>
        <v/>
      </c>
      <c r="BU592" s="555">
        <f t="shared" ref="BU592:CI592" si="2394">O667</f>
        <v>110</v>
      </c>
      <c r="BV592" s="555">
        <f t="shared" si="2394"/>
        <v>55</v>
      </c>
      <c r="BW592" s="555">
        <f t="shared" si="2394"/>
        <v>55</v>
      </c>
      <c r="BX592" s="555">
        <f t="shared" si="2394"/>
        <v>55</v>
      </c>
      <c r="BY592" s="454" t="str">
        <f t="shared" si="2394"/>
        <v/>
      </c>
      <c r="BZ592" s="555">
        <f t="shared" si="2394"/>
        <v>55</v>
      </c>
      <c r="CA592" s="454" t="str">
        <f t="shared" si="2394"/>
        <v/>
      </c>
      <c r="CB592" s="454" t="str">
        <f t="shared" si="2394"/>
        <v/>
      </c>
      <c r="CC592" s="555">
        <f t="shared" si="2394"/>
        <v>68</v>
      </c>
      <c r="CD592" s="555">
        <f t="shared" si="2394"/>
        <v>34</v>
      </c>
      <c r="CE592" s="454" t="str">
        <f t="shared" si="2394"/>
        <v/>
      </c>
      <c r="CF592" s="555">
        <f t="shared" si="2394"/>
        <v>34</v>
      </c>
      <c r="CG592" s="454" t="str">
        <f t="shared" si="2394"/>
        <v/>
      </c>
      <c r="CH592" s="454" t="str">
        <f t="shared" si="2394"/>
        <v/>
      </c>
      <c r="CI592" s="454" t="str">
        <f t="shared" si="2394"/>
        <v/>
      </c>
      <c r="CJ592" s="2">
        <f t="shared" ref="CJ592:CK592" si="2395">D667</f>
        <v>1</v>
      </c>
      <c r="CK592" s="529" t="str">
        <f t="shared" si="2395"/>
        <v/>
      </c>
      <c r="CL592" s="556" t="str">
        <f t="shared" si="209"/>
        <v/>
      </c>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row>
    <row r="593" outlineLevel="2">
      <c r="A593" s="452"/>
      <c r="D593" s="701">
        <f t="shared" si="510"/>
        <v>1</v>
      </c>
      <c r="E593" s="712" t="str">
        <f t="shared" si="501"/>
        <v/>
      </c>
      <c r="F593" s="703" t="str">
        <f t="shared" si="486"/>
        <v>189912</v>
      </c>
      <c r="G593" s="704" t="str">
        <f t="shared" si="487"/>
        <v/>
      </c>
      <c r="H593" s="690" t="str">
        <f t="shared" si="488"/>
        <v/>
      </c>
      <c r="I593" s="713" t="str">
        <f t="shared" si="489"/>
        <v/>
      </c>
      <c r="J593" s="714" t="str">
        <f t="shared" si="490"/>
        <v/>
      </c>
      <c r="K593" s="707">
        <f t="shared" ref="K593:N593" si="2396">if($F593="","",K$203/day(eomonth($E593,0)))</f>
        <v>0</v>
      </c>
      <c r="L593" s="707">
        <f t="shared" si="2396"/>
        <v>0</v>
      </c>
      <c r="M593" s="707">
        <f t="shared" si="2396"/>
        <v>0</v>
      </c>
      <c r="N593" s="707">
        <f t="shared" si="2396"/>
        <v>0</v>
      </c>
      <c r="O593" s="715">
        <f t="shared" si="623"/>
        <v>110</v>
      </c>
      <c r="P593" s="710">
        <f t="shared" si="624"/>
        <v>55</v>
      </c>
      <c r="Q593" s="710">
        <f t="shared" si="625"/>
        <v>55</v>
      </c>
      <c r="R593" s="710">
        <f t="shared" ref="R593:U593" si="2397">if(D593="","", if(R$275&gt;$E593,"",if(R$276&lt;$E593,"", if($D593=0,0, if($D593&lt;=$N$277,R$277,if($D593&lt;=$N$278,R$278,R$279))*if($O$267=$R$267,$S$267, $G593)))))</f>
        <v>55</v>
      </c>
      <c r="S593" s="711" t="str">
        <f t="shared" si="2397"/>
        <v/>
      </c>
      <c r="T593" s="710">
        <f t="shared" si="2397"/>
        <v>55</v>
      </c>
      <c r="U593" s="711" t="str">
        <f t="shared" si="2397"/>
        <v/>
      </c>
      <c r="W593" s="710">
        <f t="shared" si="627"/>
        <v>68</v>
      </c>
      <c r="X593" s="710">
        <f t="shared" ref="X593:AC593" si="2398">if(D593="","", if(P$275&gt;$E593,"",if(P$276&lt;$E593,"", if($D593=0,0, if($D593&lt;=$N$277,P$277,if($D593&lt;=$N$278,P$278,P$279))*if($O$267=$R$267,$V$267, $H593)))))</f>
        <v>34</v>
      </c>
      <c r="Y593" s="680" t="str">
        <f t="shared" si="2398"/>
        <v/>
      </c>
      <c r="Z593" s="710">
        <f t="shared" si="2398"/>
        <v>34</v>
      </c>
      <c r="AA593" s="680" t="str">
        <f t="shared" si="2398"/>
        <v/>
      </c>
      <c r="AB593" s="680" t="str">
        <f t="shared" si="2398"/>
        <v/>
      </c>
      <c r="AC593" s="680" t="str">
        <f t="shared" si="2398"/>
        <v/>
      </c>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49"/>
      <c r="BP593" s="446" t="s">
        <v>2</v>
      </c>
      <c r="BQ593" s="451"/>
      <c r="BR593" s="4"/>
      <c r="BS593" s="472" t="str">
        <f t="shared" ref="BS593:BT593" si="2399">I668</f>
        <v/>
      </c>
      <c r="BT593" s="454" t="str">
        <f t="shared" si="2399"/>
        <v/>
      </c>
      <c r="BU593" s="555">
        <f t="shared" ref="BU593:CI593" si="2400">O668</f>
        <v>110</v>
      </c>
      <c r="BV593" s="555">
        <f t="shared" si="2400"/>
        <v>55</v>
      </c>
      <c r="BW593" s="555">
        <f t="shared" si="2400"/>
        <v>55</v>
      </c>
      <c r="BX593" s="555">
        <f t="shared" si="2400"/>
        <v>55</v>
      </c>
      <c r="BY593" s="454" t="str">
        <f t="shared" si="2400"/>
        <v/>
      </c>
      <c r="BZ593" s="555">
        <f t="shared" si="2400"/>
        <v>55</v>
      </c>
      <c r="CA593" s="454" t="str">
        <f t="shared" si="2400"/>
        <v/>
      </c>
      <c r="CB593" s="454" t="str">
        <f t="shared" si="2400"/>
        <v/>
      </c>
      <c r="CC593" s="555">
        <f t="shared" si="2400"/>
        <v>68</v>
      </c>
      <c r="CD593" s="555">
        <f t="shared" si="2400"/>
        <v>34</v>
      </c>
      <c r="CE593" s="454" t="str">
        <f t="shared" si="2400"/>
        <v/>
      </c>
      <c r="CF593" s="555">
        <f t="shared" si="2400"/>
        <v>34</v>
      </c>
      <c r="CG593" s="454" t="str">
        <f t="shared" si="2400"/>
        <v/>
      </c>
      <c r="CH593" s="454" t="str">
        <f t="shared" si="2400"/>
        <v/>
      </c>
      <c r="CI593" s="454" t="str">
        <f t="shared" si="2400"/>
        <v/>
      </c>
      <c r="CJ593" s="2">
        <f t="shared" ref="CJ593:CK593" si="2401">D668</f>
        <v>1</v>
      </c>
      <c r="CK593" s="529" t="str">
        <f t="shared" si="2401"/>
        <v/>
      </c>
      <c r="CL593" s="556" t="str">
        <f t="shared" si="209"/>
        <v/>
      </c>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row>
    <row r="594" outlineLevel="2">
      <c r="A594" s="452"/>
      <c r="D594" s="701">
        <f t="shared" si="510"/>
        <v>1</v>
      </c>
      <c r="E594" s="712" t="str">
        <f t="shared" si="501"/>
        <v/>
      </c>
      <c r="F594" s="703" t="str">
        <f t="shared" si="486"/>
        <v>189912</v>
      </c>
      <c r="G594" s="704" t="str">
        <f t="shared" si="487"/>
        <v/>
      </c>
      <c r="H594" s="690" t="str">
        <f t="shared" si="488"/>
        <v/>
      </c>
      <c r="I594" s="713" t="str">
        <f t="shared" si="489"/>
        <v/>
      </c>
      <c r="J594" s="714" t="str">
        <f t="shared" si="490"/>
        <v/>
      </c>
      <c r="K594" s="707">
        <f t="shared" ref="K594:N594" si="2402">if($F594="","",K$203/day(eomonth($E594,0)))</f>
        <v>0</v>
      </c>
      <c r="L594" s="707">
        <f t="shared" si="2402"/>
        <v>0</v>
      </c>
      <c r="M594" s="707">
        <f t="shared" si="2402"/>
        <v>0</v>
      </c>
      <c r="N594" s="707">
        <f t="shared" si="2402"/>
        <v>0</v>
      </c>
      <c r="O594" s="715">
        <f t="shared" si="623"/>
        <v>110</v>
      </c>
      <c r="P594" s="710">
        <f t="shared" si="624"/>
        <v>55</v>
      </c>
      <c r="Q594" s="710">
        <f t="shared" si="625"/>
        <v>55</v>
      </c>
      <c r="R594" s="710">
        <f t="shared" ref="R594:U594" si="2403">if(D594="","", if(R$275&gt;$E594,"",if(R$276&lt;$E594,"", if($D594=0,0, if($D594&lt;=$N$277,R$277,if($D594&lt;=$N$278,R$278,R$279))*if($O$267=$R$267,$S$267, $G594)))))</f>
        <v>55</v>
      </c>
      <c r="S594" s="711" t="str">
        <f t="shared" si="2403"/>
        <v/>
      </c>
      <c r="T594" s="710">
        <f t="shared" si="2403"/>
        <v>55</v>
      </c>
      <c r="U594" s="711" t="str">
        <f t="shared" si="2403"/>
        <v/>
      </c>
      <c r="W594" s="710">
        <f t="shared" si="627"/>
        <v>68</v>
      </c>
      <c r="X594" s="710">
        <f t="shared" ref="X594:AC594" si="2404">if(D594="","", if(P$275&gt;$E594,"",if(P$276&lt;$E594,"", if($D594=0,0, if($D594&lt;=$N$277,P$277,if($D594&lt;=$N$278,P$278,P$279))*if($O$267=$R$267,$V$267, $H594)))))</f>
        <v>34</v>
      </c>
      <c r="Y594" s="680" t="str">
        <f t="shared" si="2404"/>
        <v/>
      </c>
      <c r="Z594" s="710">
        <f t="shared" si="2404"/>
        <v>34</v>
      </c>
      <c r="AA594" s="680" t="str">
        <f t="shared" si="2404"/>
        <v/>
      </c>
      <c r="AB594" s="680" t="str">
        <f t="shared" si="2404"/>
        <v/>
      </c>
      <c r="AC594" s="680" t="str">
        <f t="shared" si="2404"/>
        <v/>
      </c>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49"/>
      <c r="BP594" s="446" t="s">
        <v>2</v>
      </c>
      <c r="BQ594" s="451"/>
      <c r="BR594" s="4"/>
      <c r="BS594" s="472" t="str">
        <f t="shared" ref="BS594:BT594" si="2405">I669</f>
        <v/>
      </c>
      <c r="BT594" s="454" t="str">
        <f t="shared" si="2405"/>
        <v/>
      </c>
      <c r="BU594" s="555">
        <f t="shared" ref="BU594:CI594" si="2406">O669</f>
        <v>110</v>
      </c>
      <c r="BV594" s="555">
        <f t="shared" si="2406"/>
        <v>55</v>
      </c>
      <c r="BW594" s="555">
        <f t="shared" si="2406"/>
        <v>55</v>
      </c>
      <c r="BX594" s="555">
        <f t="shared" si="2406"/>
        <v>55</v>
      </c>
      <c r="BY594" s="454" t="str">
        <f t="shared" si="2406"/>
        <v/>
      </c>
      <c r="BZ594" s="555">
        <f t="shared" si="2406"/>
        <v>55</v>
      </c>
      <c r="CA594" s="454" t="str">
        <f t="shared" si="2406"/>
        <v/>
      </c>
      <c r="CB594" s="454" t="str">
        <f t="shared" si="2406"/>
        <v/>
      </c>
      <c r="CC594" s="555">
        <f t="shared" si="2406"/>
        <v>68</v>
      </c>
      <c r="CD594" s="555">
        <f t="shared" si="2406"/>
        <v>34</v>
      </c>
      <c r="CE594" s="454" t="str">
        <f t="shared" si="2406"/>
        <v/>
      </c>
      <c r="CF594" s="555">
        <f t="shared" si="2406"/>
        <v>34</v>
      </c>
      <c r="CG594" s="454" t="str">
        <f t="shared" si="2406"/>
        <v/>
      </c>
      <c r="CH594" s="454" t="str">
        <f t="shared" si="2406"/>
        <v/>
      </c>
      <c r="CI594" s="454" t="str">
        <f t="shared" si="2406"/>
        <v/>
      </c>
      <c r="CJ594" s="2">
        <f t="shared" ref="CJ594:CK594" si="2407">D669</f>
        <v>1</v>
      </c>
      <c r="CK594" s="529" t="str">
        <f t="shared" si="2407"/>
        <v/>
      </c>
      <c r="CL594" s="556" t="str">
        <f t="shared" si="209"/>
        <v/>
      </c>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row>
    <row r="595" outlineLevel="2">
      <c r="A595" s="452"/>
      <c r="D595" s="701">
        <f t="shared" si="510"/>
        <v>1</v>
      </c>
      <c r="E595" s="712" t="str">
        <f t="shared" si="501"/>
        <v/>
      </c>
      <c r="F595" s="703" t="str">
        <f t="shared" si="486"/>
        <v>189912</v>
      </c>
      <c r="G595" s="704" t="str">
        <f t="shared" si="487"/>
        <v/>
      </c>
      <c r="H595" s="690" t="str">
        <f t="shared" si="488"/>
        <v/>
      </c>
      <c r="I595" s="713" t="str">
        <f t="shared" si="489"/>
        <v/>
      </c>
      <c r="J595" s="714" t="str">
        <f t="shared" si="490"/>
        <v/>
      </c>
      <c r="K595" s="707">
        <f t="shared" ref="K595:N595" si="2408">if($F595="","",K$203/day(eomonth($E595,0)))</f>
        <v>0</v>
      </c>
      <c r="L595" s="707">
        <f t="shared" si="2408"/>
        <v>0</v>
      </c>
      <c r="M595" s="707">
        <f t="shared" si="2408"/>
        <v>0</v>
      </c>
      <c r="N595" s="707">
        <f t="shared" si="2408"/>
        <v>0</v>
      </c>
      <c r="O595" s="715">
        <f t="shared" si="623"/>
        <v>110</v>
      </c>
      <c r="P595" s="710">
        <f t="shared" si="624"/>
        <v>55</v>
      </c>
      <c r="Q595" s="710">
        <f t="shared" si="625"/>
        <v>55</v>
      </c>
      <c r="R595" s="710">
        <f t="shared" ref="R595:U595" si="2409">if(D595="","", if(R$275&gt;$E595,"",if(R$276&lt;$E595,"", if($D595=0,0, if($D595&lt;=$N$277,R$277,if($D595&lt;=$N$278,R$278,R$279))*if($O$267=$R$267,$S$267, $G595)))))</f>
        <v>55</v>
      </c>
      <c r="S595" s="711" t="str">
        <f t="shared" si="2409"/>
        <v/>
      </c>
      <c r="T595" s="710">
        <f t="shared" si="2409"/>
        <v>55</v>
      </c>
      <c r="U595" s="711" t="str">
        <f t="shared" si="2409"/>
        <v/>
      </c>
      <c r="W595" s="710">
        <f t="shared" si="627"/>
        <v>68</v>
      </c>
      <c r="X595" s="710">
        <f t="shared" ref="X595:AC595" si="2410">if(D595="","", if(P$275&gt;$E595,"",if(P$276&lt;$E595,"", if($D595=0,0, if($D595&lt;=$N$277,P$277,if($D595&lt;=$N$278,P$278,P$279))*if($O$267=$R$267,$V$267, $H595)))))</f>
        <v>34</v>
      </c>
      <c r="Y595" s="680" t="str">
        <f t="shared" si="2410"/>
        <v/>
      </c>
      <c r="Z595" s="710">
        <f t="shared" si="2410"/>
        <v>34</v>
      </c>
      <c r="AA595" s="680" t="str">
        <f t="shared" si="2410"/>
        <v/>
      </c>
      <c r="AB595" s="680" t="str">
        <f t="shared" si="2410"/>
        <v/>
      </c>
      <c r="AC595" s="680" t="str">
        <f t="shared" si="2410"/>
        <v/>
      </c>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49"/>
      <c r="BP595" s="446" t="s">
        <v>2</v>
      </c>
      <c r="BQ595" s="451"/>
      <c r="BR595" s="4"/>
      <c r="BS595" s="472" t="str">
        <f t="shared" ref="BS595:BT595" si="2411">I670</f>
        <v/>
      </c>
      <c r="BT595" s="454" t="str">
        <f t="shared" si="2411"/>
        <v/>
      </c>
      <c r="BU595" s="555">
        <f t="shared" ref="BU595:CI595" si="2412">O670</f>
        <v>110</v>
      </c>
      <c r="BV595" s="555">
        <f t="shared" si="2412"/>
        <v>55</v>
      </c>
      <c r="BW595" s="555">
        <f t="shared" si="2412"/>
        <v>55</v>
      </c>
      <c r="BX595" s="555">
        <f t="shared" si="2412"/>
        <v>55</v>
      </c>
      <c r="BY595" s="454" t="str">
        <f t="shared" si="2412"/>
        <v/>
      </c>
      <c r="BZ595" s="555">
        <f t="shared" si="2412"/>
        <v>55</v>
      </c>
      <c r="CA595" s="454" t="str">
        <f t="shared" si="2412"/>
        <v/>
      </c>
      <c r="CB595" s="454" t="str">
        <f t="shared" si="2412"/>
        <v/>
      </c>
      <c r="CC595" s="555">
        <f t="shared" si="2412"/>
        <v>68</v>
      </c>
      <c r="CD595" s="555">
        <f t="shared" si="2412"/>
        <v>34</v>
      </c>
      <c r="CE595" s="454" t="str">
        <f t="shared" si="2412"/>
        <v/>
      </c>
      <c r="CF595" s="555">
        <f t="shared" si="2412"/>
        <v>34</v>
      </c>
      <c r="CG595" s="454" t="str">
        <f t="shared" si="2412"/>
        <v/>
      </c>
      <c r="CH595" s="454" t="str">
        <f t="shared" si="2412"/>
        <v/>
      </c>
      <c r="CI595" s="454" t="str">
        <f t="shared" si="2412"/>
        <v/>
      </c>
      <c r="CJ595" s="2">
        <f t="shared" ref="CJ595:CK595" si="2413">D670</f>
        <v>1</v>
      </c>
      <c r="CK595" s="529" t="str">
        <f t="shared" si="2413"/>
        <v/>
      </c>
      <c r="CL595" s="556" t="str">
        <f t="shared" si="209"/>
        <v/>
      </c>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row>
    <row r="596" outlineLevel="2">
      <c r="A596" s="452"/>
      <c r="D596" s="701">
        <f t="shared" si="510"/>
        <v>1</v>
      </c>
      <c r="E596" s="712" t="str">
        <f t="shared" si="501"/>
        <v/>
      </c>
      <c r="F596" s="703" t="str">
        <f t="shared" si="486"/>
        <v>189912</v>
      </c>
      <c r="G596" s="704" t="str">
        <f t="shared" si="487"/>
        <v/>
      </c>
      <c r="H596" s="690" t="str">
        <f t="shared" si="488"/>
        <v/>
      </c>
      <c r="I596" s="713" t="str">
        <f t="shared" si="489"/>
        <v/>
      </c>
      <c r="J596" s="714" t="str">
        <f t="shared" si="490"/>
        <v/>
      </c>
      <c r="K596" s="707">
        <f t="shared" ref="K596:N596" si="2414">if($F596="","",K$203/day(eomonth($E596,0)))</f>
        <v>0</v>
      </c>
      <c r="L596" s="707">
        <f t="shared" si="2414"/>
        <v>0</v>
      </c>
      <c r="M596" s="707">
        <f t="shared" si="2414"/>
        <v>0</v>
      </c>
      <c r="N596" s="707">
        <f t="shared" si="2414"/>
        <v>0</v>
      </c>
      <c r="O596" s="715">
        <f t="shared" si="623"/>
        <v>110</v>
      </c>
      <c r="P596" s="710">
        <f t="shared" si="624"/>
        <v>55</v>
      </c>
      <c r="Q596" s="710">
        <f t="shared" si="625"/>
        <v>55</v>
      </c>
      <c r="R596" s="710">
        <f t="shared" ref="R596:U596" si="2415">if(D596="","", if(R$275&gt;$E596,"",if(R$276&lt;$E596,"", if($D596=0,0, if($D596&lt;=$N$277,R$277,if($D596&lt;=$N$278,R$278,R$279))*if($O$267=$R$267,$S$267, $G596)))))</f>
        <v>55</v>
      </c>
      <c r="S596" s="711" t="str">
        <f t="shared" si="2415"/>
        <v/>
      </c>
      <c r="T596" s="710">
        <f t="shared" si="2415"/>
        <v>55</v>
      </c>
      <c r="U596" s="711" t="str">
        <f t="shared" si="2415"/>
        <v/>
      </c>
      <c r="W596" s="710">
        <f t="shared" si="627"/>
        <v>68</v>
      </c>
      <c r="X596" s="710">
        <f t="shared" ref="X596:AC596" si="2416">if(D596="","", if(P$275&gt;$E596,"",if(P$276&lt;$E596,"", if($D596=0,0, if($D596&lt;=$N$277,P$277,if($D596&lt;=$N$278,P$278,P$279))*if($O$267=$R$267,$V$267, $H596)))))</f>
        <v>34</v>
      </c>
      <c r="Y596" s="680" t="str">
        <f t="shared" si="2416"/>
        <v/>
      </c>
      <c r="Z596" s="710">
        <f t="shared" si="2416"/>
        <v>34</v>
      </c>
      <c r="AA596" s="680" t="str">
        <f t="shared" si="2416"/>
        <v/>
      </c>
      <c r="AB596" s="680" t="str">
        <f t="shared" si="2416"/>
        <v/>
      </c>
      <c r="AC596" s="680" t="str">
        <f t="shared" si="2416"/>
        <v/>
      </c>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49"/>
      <c r="BP596" s="446" t="s">
        <v>2</v>
      </c>
      <c r="BQ596" s="451"/>
      <c r="BR596" s="4"/>
      <c r="BS596" s="472" t="str">
        <f t="shared" ref="BS596:BT596" si="2417">I671</f>
        <v/>
      </c>
      <c r="BT596" s="454" t="str">
        <f t="shared" si="2417"/>
        <v/>
      </c>
      <c r="BU596" s="555">
        <f t="shared" ref="BU596:CI596" si="2418">O671</f>
        <v>110</v>
      </c>
      <c r="BV596" s="555">
        <f t="shared" si="2418"/>
        <v>55</v>
      </c>
      <c r="BW596" s="555">
        <f t="shared" si="2418"/>
        <v>55</v>
      </c>
      <c r="BX596" s="555">
        <f t="shared" si="2418"/>
        <v>55</v>
      </c>
      <c r="BY596" s="454" t="str">
        <f t="shared" si="2418"/>
        <v/>
      </c>
      <c r="BZ596" s="555">
        <f t="shared" si="2418"/>
        <v>55</v>
      </c>
      <c r="CA596" s="454" t="str">
        <f t="shared" si="2418"/>
        <v/>
      </c>
      <c r="CB596" s="454" t="str">
        <f t="shared" si="2418"/>
        <v/>
      </c>
      <c r="CC596" s="555">
        <f t="shared" si="2418"/>
        <v>68</v>
      </c>
      <c r="CD596" s="555">
        <f t="shared" si="2418"/>
        <v>34</v>
      </c>
      <c r="CE596" s="454" t="str">
        <f t="shared" si="2418"/>
        <v/>
      </c>
      <c r="CF596" s="555">
        <f t="shared" si="2418"/>
        <v>34</v>
      </c>
      <c r="CG596" s="454" t="str">
        <f t="shared" si="2418"/>
        <v/>
      </c>
      <c r="CH596" s="454" t="str">
        <f t="shared" si="2418"/>
        <v/>
      </c>
      <c r="CI596" s="454" t="str">
        <f t="shared" si="2418"/>
        <v/>
      </c>
      <c r="CJ596" s="2">
        <f t="shared" ref="CJ596:CK596" si="2419">D671</f>
        <v>1</v>
      </c>
      <c r="CK596" s="529" t="str">
        <f t="shared" si="2419"/>
        <v/>
      </c>
      <c r="CL596" s="556" t="str">
        <f t="shared" si="209"/>
        <v/>
      </c>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row>
    <row r="597" outlineLevel="2">
      <c r="A597" s="452"/>
      <c r="D597" s="701">
        <f t="shared" si="510"/>
        <v>1</v>
      </c>
      <c r="E597" s="712" t="str">
        <f t="shared" si="501"/>
        <v/>
      </c>
      <c r="F597" s="703" t="str">
        <f t="shared" si="486"/>
        <v>189912</v>
      </c>
      <c r="G597" s="704" t="str">
        <f t="shared" si="487"/>
        <v/>
      </c>
      <c r="H597" s="690" t="str">
        <f t="shared" si="488"/>
        <v/>
      </c>
      <c r="I597" s="713" t="str">
        <f t="shared" si="489"/>
        <v/>
      </c>
      <c r="J597" s="714" t="str">
        <f t="shared" si="490"/>
        <v/>
      </c>
      <c r="K597" s="707">
        <f t="shared" ref="K597:N597" si="2420">if($F597="","",K$203/day(eomonth($E597,0)))</f>
        <v>0</v>
      </c>
      <c r="L597" s="707">
        <f t="shared" si="2420"/>
        <v>0</v>
      </c>
      <c r="M597" s="707">
        <f t="shared" si="2420"/>
        <v>0</v>
      </c>
      <c r="N597" s="707">
        <f t="shared" si="2420"/>
        <v>0</v>
      </c>
      <c r="O597" s="715">
        <f t="shared" si="623"/>
        <v>110</v>
      </c>
      <c r="P597" s="710">
        <f t="shared" si="624"/>
        <v>55</v>
      </c>
      <c r="Q597" s="710">
        <f t="shared" si="625"/>
        <v>55</v>
      </c>
      <c r="R597" s="710">
        <f t="shared" ref="R597:U597" si="2421">if(D597="","", if(R$275&gt;$E597,"",if(R$276&lt;$E597,"", if($D597=0,0, if($D597&lt;=$N$277,R$277,if($D597&lt;=$N$278,R$278,R$279))*if($O$267=$R$267,$S$267, $G597)))))</f>
        <v>55</v>
      </c>
      <c r="S597" s="711" t="str">
        <f t="shared" si="2421"/>
        <v/>
      </c>
      <c r="T597" s="710">
        <f t="shared" si="2421"/>
        <v>55</v>
      </c>
      <c r="U597" s="711" t="str">
        <f t="shared" si="2421"/>
        <v/>
      </c>
      <c r="W597" s="710">
        <f t="shared" si="627"/>
        <v>68</v>
      </c>
      <c r="X597" s="710">
        <f t="shared" ref="X597:AC597" si="2422">if(D597="","", if(P$275&gt;$E597,"",if(P$276&lt;$E597,"", if($D597=0,0, if($D597&lt;=$N$277,P$277,if($D597&lt;=$N$278,P$278,P$279))*if($O$267=$R$267,$V$267, $H597)))))</f>
        <v>34</v>
      </c>
      <c r="Y597" s="680" t="str">
        <f t="shared" si="2422"/>
        <v/>
      </c>
      <c r="Z597" s="710">
        <f t="shared" si="2422"/>
        <v>34</v>
      </c>
      <c r="AA597" s="680" t="str">
        <f t="shared" si="2422"/>
        <v/>
      </c>
      <c r="AB597" s="680" t="str">
        <f t="shared" si="2422"/>
        <v/>
      </c>
      <c r="AC597" s="680" t="str">
        <f t="shared" si="2422"/>
        <v/>
      </c>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49"/>
      <c r="BP597" s="446" t="s">
        <v>2</v>
      </c>
      <c r="BQ597" s="451"/>
      <c r="BR597" s="4"/>
      <c r="BS597" s="472" t="str">
        <f t="shared" ref="BS597:BT597" si="2423">I672</f>
        <v/>
      </c>
      <c r="BT597" s="454" t="str">
        <f t="shared" si="2423"/>
        <v/>
      </c>
      <c r="BU597" s="555">
        <f t="shared" ref="BU597:CI597" si="2424">O672</f>
        <v>110</v>
      </c>
      <c r="BV597" s="555">
        <f t="shared" si="2424"/>
        <v>55</v>
      </c>
      <c r="BW597" s="555">
        <f t="shared" si="2424"/>
        <v>55</v>
      </c>
      <c r="BX597" s="555">
        <f t="shared" si="2424"/>
        <v>55</v>
      </c>
      <c r="BY597" s="454" t="str">
        <f t="shared" si="2424"/>
        <v/>
      </c>
      <c r="BZ597" s="555">
        <f t="shared" si="2424"/>
        <v>55</v>
      </c>
      <c r="CA597" s="454" t="str">
        <f t="shared" si="2424"/>
        <v/>
      </c>
      <c r="CB597" s="454" t="str">
        <f t="shared" si="2424"/>
        <v/>
      </c>
      <c r="CC597" s="555">
        <f t="shared" si="2424"/>
        <v>68</v>
      </c>
      <c r="CD597" s="555">
        <f t="shared" si="2424"/>
        <v>34</v>
      </c>
      <c r="CE597" s="454" t="str">
        <f t="shared" si="2424"/>
        <v/>
      </c>
      <c r="CF597" s="555">
        <f t="shared" si="2424"/>
        <v>34</v>
      </c>
      <c r="CG597" s="454" t="str">
        <f t="shared" si="2424"/>
        <v/>
      </c>
      <c r="CH597" s="454" t="str">
        <f t="shared" si="2424"/>
        <v/>
      </c>
      <c r="CI597" s="454" t="str">
        <f t="shared" si="2424"/>
        <v/>
      </c>
      <c r="CJ597" s="2">
        <f t="shared" ref="CJ597:CK597" si="2425">D672</f>
        <v>1</v>
      </c>
      <c r="CK597" s="529" t="str">
        <f t="shared" si="2425"/>
        <v/>
      </c>
      <c r="CL597" s="556" t="str">
        <f t="shared" si="209"/>
        <v/>
      </c>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row>
    <row r="598" outlineLevel="2">
      <c r="A598" s="452"/>
      <c r="D598" s="701">
        <f t="shared" si="510"/>
        <v>1</v>
      </c>
      <c r="E598" s="712" t="str">
        <f t="shared" si="501"/>
        <v/>
      </c>
      <c r="F598" s="703" t="str">
        <f t="shared" si="486"/>
        <v>189912</v>
      </c>
      <c r="G598" s="704" t="str">
        <f t="shared" si="487"/>
        <v/>
      </c>
      <c r="H598" s="690" t="str">
        <f t="shared" si="488"/>
        <v/>
      </c>
      <c r="I598" s="713" t="str">
        <f t="shared" si="489"/>
        <v/>
      </c>
      <c r="J598" s="714" t="str">
        <f t="shared" si="490"/>
        <v/>
      </c>
      <c r="K598" s="707">
        <f t="shared" ref="K598:N598" si="2426">if($F598="","",K$203/day(eomonth($E598,0)))</f>
        <v>0</v>
      </c>
      <c r="L598" s="707">
        <f t="shared" si="2426"/>
        <v>0</v>
      </c>
      <c r="M598" s="707">
        <f t="shared" si="2426"/>
        <v>0</v>
      </c>
      <c r="N598" s="707">
        <f t="shared" si="2426"/>
        <v>0</v>
      </c>
      <c r="O598" s="715">
        <f t="shared" si="623"/>
        <v>110</v>
      </c>
      <c r="P598" s="710">
        <f t="shared" si="624"/>
        <v>55</v>
      </c>
      <c r="Q598" s="710">
        <f t="shared" si="625"/>
        <v>55</v>
      </c>
      <c r="R598" s="710">
        <f t="shared" ref="R598:U598" si="2427">if(D598="","", if(R$275&gt;$E598,"",if(R$276&lt;$E598,"", if($D598=0,0, if($D598&lt;=$N$277,R$277,if($D598&lt;=$N$278,R$278,R$279))*if($O$267=$R$267,$S$267, $G598)))))</f>
        <v>55</v>
      </c>
      <c r="S598" s="711" t="str">
        <f t="shared" si="2427"/>
        <v/>
      </c>
      <c r="T598" s="710">
        <f t="shared" si="2427"/>
        <v>55</v>
      </c>
      <c r="U598" s="711" t="str">
        <f t="shared" si="2427"/>
        <v/>
      </c>
      <c r="W598" s="710">
        <f t="shared" si="627"/>
        <v>68</v>
      </c>
      <c r="X598" s="710">
        <f t="shared" ref="X598:AC598" si="2428">if(D598="","", if(P$275&gt;$E598,"",if(P$276&lt;$E598,"", if($D598=0,0, if($D598&lt;=$N$277,P$277,if($D598&lt;=$N$278,P$278,P$279))*if($O$267=$R$267,$V$267, $H598)))))</f>
        <v>34</v>
      </c>
      <c r="Y598" s="680" t="str">
        <f t="shared" si="2428"/>
        <v/>
      </c>
      <c r="Z598" s="710">
        <f t="shared" si="2428"/>
        <v>34</v>
      </c>
      <c r="AA598" s="680" t="str">
        <f t="shared" si="2428"/>
        <v/>
      </c>
      <c r="AB598" s="680" t="str">
        <f t="shared" si="2428"/>
        <v/>
      </c>
      <c r="AC598" s="680" t="str">
        <f t="shared" si="2428"/>
        <v/>
      </c>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49"/>
      <c r="BP598" s="446" t="s">
        <v>2</v>
      </c>
      <c r="BQ598" s="451"/>
      <c r="BR598" s="4"/>
      <c r="BS598" s="472" t="str">
        <f t="shared" ref="BS598:BT598" si="2429">I673</f>
        <v/>
      </c>
      <c r="BT598" s="454" t="str">
        <f t="shared" si="2429"/>
        <v/>
      </c>
      <c r="BU598" s="555">
        <f t="shared" ref="BU598:CI598" si="2430">O673</f>
        <v>110</v>
      </c>
      <c r="BV598" s="555">
        <f t="shared" si="2430"/>
        <v>55</v>
      </c>
      <c r="BW598" s="555">
        <f t="shared" si="2430"/>
        <v>55</v>
      </c>
      <c r="BX598" s="555">
        <f t="shared" si="2430"/>
        <v>55</v>
      </c>
      <c r="BY598" s="454" t="str">
        <f t="shared" si="2430"/>
        <v/>
      </c>
      <c r="BZ598" s="555">
        <f t="shared" si="2430"/>
        <v>55</v>
      </c>
      <c r="CA598" s="454" t="str">
        <f t="shared" si="2430"/>
        <v/>
      </c>
      <c r="CB598" s="454" t="str">
        <f t="shared" si="2430"/>
        <v/>
      </c>
      <c r="CC598" s="555">
        <f t="shared" si="2430"/>
        <v>68</v>
      </c>
      <c r="CD598" s="555">
        <f t="shared" si="2430"/>
        <v>34</v>
      </c>
      <c r="CE598" s="454" t="str">
        <f t="shared" si="2430"/>
        <v/>
      </c>
      <c r="CF598" s="555">
        <f t="shared" si="2430"/>
        <v>34</v>
      </c>
      <c r="CG598" s="454" t="str">
        <f t="shared" si="2430"/>
        <v/>
      </c>
      <c r="CH598" s="454" t="str">
        <f t="shared" si="2430"/>
        <v/>
      </c>
      <c r="CI598" s="454" t="str">
        <f t="shared" si="2430"/>
        <v/>
      </c>
      <c r="CJ598" s="2">
        <f t="shared" ref="CJ598:CK598" si="2431">D673</f>
        <v>1</v>
      </c>
      <c r="CK598" s="529" t="str">
        <f t="shared" si="2431"/>
        <v/>
      </c>
      <c r="CL598" s="556" t="str">
        <f t="shared" si="209"/>
        <v/>
      </c>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row>
    <row r="599" outlineLevel="2">
      <c r="A599" s="452"/>
      <c r="D599" s="701">
        <f t="shared" si="510"/>
        <v>1</v>
      </c>
      <c r="E599" s="712" t="str">
        <f t="shared" si="501"/>
        <v/>
      </c>
      <c r="F599" s="703" t="str">
        <f t="shared" si="486"/>
        <v>189912</v>
      </c>
      <c r="G599" s="704" t="str">
        <f t="shared" si="487"/>
        <v/>
      </c>
      <c r="H599" s="690" t="str">
        <f t="shared" si="488"/>
        <v/>
      </c>
      <c r="I599" s="713" t="str">
        <f t="shared" si="489"/>
        <v/>
      </c>
      <c r="J599" s="714" t="str">
        <f t="shared" si="490"/>
        <v/>
      </c>
      <c r="K599" s="707">
        <f t="shared" ref="K599:N599" si="2432">if($F599="","",K$203/day(eomonth($E599,0)))</f>
        <v>0</v>
      </c>
      <c r="L599" s="707">
        <f t="shared" si="2432"/>
        <v>0</v>
      </c>
      <c r="M599" s="707">
        <f t="shared" si="2432"/>
        <v>0</v>
      </c>
      <c r="N599" s="707">
        <f t="shared" si="2432"/>
        <v>0</v>
      </c>
      <c r="O599" s="715">
        <f t="shared" si="623"/>
        <v>110</v>
      </c>
      <c r="P599" s="710">
        <f t="shared" si="624"/>
        <v>55</v>
      </c>
      <c r="Q599" s="710">
        <f t="shared" si="625"/>
        <v>55</v>
      </c>
      <c r="R599" s="710">
        <f t="shared" ref="R599:U599" si="2433">if(D599="","", if(R$275&gt;$E599,"",if(R$276&lt;$E599,"", if($D599=0,0, if($D599&lt;=$N$277,R$277,if($D599&lt;=$N$278,R$278,R$279))*if($O$267=$R$267,$S$267, $G599)))))</f>
        <v>55</v>
      </c>
      <c r="S599" s="711" t="str">
        <f t="shared" si="2433"/>
        <v/>
      </c>
      <c r="T599" s="710">
        <f t="shared" si="2433"/>
        <v>55</v>
      </c>
      <c r="U599" s="711" t="str">
        <f t="shared" si="2433"/>
        <v/>
      </c>
      <c r="W599" s="710">
        <f t="shared" si="627"/>
        <v>68</v>
      </c>
      <c r="X599" s="710">
        <f t="shared" ref="X599:AC599" si="2434">if(D599="","", if(P$275&gt;$E599,"",if(P$276&lt;$E599,"", if($D599=0,0, if($D599&lt;=$N$277,P$277,if($D599&lt;=$N$278,P$278,P$279))*if($O$267=$R$267,$V$267, $H599)))))</f>
        <v>34</v>
      </c>
      <c r="Y599" s="680" t="str">
        <f t="shared" si="2434"/>
        <v/>
      </c>
      <c r="Z599" s="710">
        <f t="shared" si="2434"/>
        <v>34</v>
      </c>
      <c r="AA599" s="680" t="str">
        <f t="shared" si="2434"/>
        <v/>
      </c>
      <c r="AB599" s="680" t="str">
        <f t="shared" si="2434"/>
        <v/>
      </c>
      <c r="AC599" s="680" t="str">
        <f t="shared" si="2434"/>
        <v/>
      </c>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49"/>
      <c r="BP599" s="446" t="s">
        <v>2</v>
      </c>
      <c r="BQ599" s="451"/>
      <c r="BR599" s="4"/>
      <c r="BS599" s="472" t="str">
        <f t="shared" ref="BS599:BT599" si="2435">I674</f>
        <v/>
      </c>
      <c r="BT599" s="454" t="str">
        <f t="shared" si="2435"/>
        <v/>
      </c>
      <c r="BU599" s="555">
        <f t="shared" ref="BU599:CI599" si="2436">O674</f>
        <v>110</v>
      </c>
      <c r="BV599" s="555">
        <f t="shared" si="2436"/>
        <v>55</v>
      </c>
      <c r="BW599" s="555">
        <f t="shared" si="2436"/>
        <v>55</v>
      </c>
      <c r="BX599" s="555">
        <f t="shared" si="2436"/>
        <v>55</v>
      </c>
      <c r="BY599" s="454" t="str">
        <f t="shared" si="2436"/>
        <v/>
      </c>
      <c r="BZ599" s="555">
        <f t="shared" si="2436"/>
        <v>55</v>
      </c>
      <c r="CA599" s="454" t="str">
        <f t="shared" si="2436"/>
        <v/>
      </c>
      <c r="CB599" s="454" t="str">
        <f t="shared" si="2436"/>
        <v/>
      </c>
      <c r="CC599" s="555">
        <f t="shared" si="2436"/>
        <v>68</v>
      </c>
      <c r="CD599" s="555">
        <f t="shared" si="2436"/>
        <v>34</v>
      </c>
      <c r="CE599" s="454" t="str">
        <f t="shared" si="2436"/>
        <v/>
      </c>
      <c r="CF599" s="555">
        <f t="shared" si="2436"/>
        <v>34</v>
      </c>
      <c r="CG599" s="454" t="str">
        <f t="shared" si="2436"/>
        <v/>
      </c>
      <c r="CH599" s="454" t="str">
        <f t="shared" si="2436"/>
        <v/>
      </c>
      <c r="CI599" s="454" t="str">
        <f t="shared" si="2436"/>
        <v/>
      </c>
      <c r="CJ599" s="2">
        <f t="shared" ref="CJ599:CK599" si="2437">D674</f>
        <v>1</v>
      </c>
      <c r="CK599" s="529" t="str">
        <f t="shared" si="2437"/>
        <v/>
      </c>
      <c r="CL599" s="556" t="str">
        <f t="shared" si="209"/>
        <v/>
      </c>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row>
    <row r="600" outlineLevel="2">
      <c r="A600" s="452"/>
      <c r="D600" s="701">
        <f t="shared" si="510"/>
        <v>1</v>
      </c>
      <c r="E600" s="712" t="str">
        <f t="shared" si="501"/>
        <v/>
      </c>
      <c r="F600" s="703" t="str">
        <f t="shared" si="486"/>
        <v>189912</v>
      </c>
      <c r="G600" s="704" t="str">
        <f t="shared" si="487"/>
        <v/>
      </c>
      <c r="H600" s="690" t="str">
        <f t="shared" si="488"/>
        <v/>
      </c>
      <c r="I600" s="713" t="str">
        <f t="shared" si="489"/>
        <v/>
      </c>
      <c r="J600" s="714" t="str">
        <f t="shared" si="490"/>
        <v/>
      </c>
      <c r="K600" s="707">
        <f t="shared" ref="K600:N600" si="2438">if($F600="","",K$203/day(eomonth($E600,0)))</f>
        <v>0</v>
      </c>
      <c r="L600" s="707">
        <f t="shared" si="2438"/>
        <v>0</v>
      </c>
      <c r="M600" s="707">
        <f t="shared" si="2438"/>
        <v>0</v>
      </c>
      <c r="N600" s="707">
        <f t="shared" si="2438"/>
        <v>0</v>
      </c>
      <c r="O600" s="715">
        <f t="shared" si="623"/>
        <v>110</v>
      </c>
      <c r="P600" s="710">
        <f t="shared" si="624"/>
        <v>55</v>
      </c>
      <c r="Q600" s="710">
        <f t="shared" si="625"/>
        <v>55</v>
      </c>
      <c r="R600" s="710">
        <f t="shared" ref="R600:U600" si="2439">if(D600="","", if(R$275&gt;$E600,"",if(R$276&lt;$E600,"", if($D600=0,0, if($D600&lt;=$N$277,R$277,if($D600&lt;=$N$278,R$278,R$279))*if($O$267=$R$267,$S$267, $G600)))))</f>
        <v>55</v>
      </c>
      <c r="S600" s="711" t="str">
        <f t="shared" si="2439"/>
        <v/>
      </c>
      <c r="T600" s="710">
        <f t="shared" si="2439"/>
        <v>55</v>
      </c>
      <c r="U600" s="711" t="str">
        <f t="shared" si="2439"/>
        <v/>
      </c>
      <c r="W600" s="710">
        <f t="shared" si="627"/>
        <v>68</v>
      </c>
      <c r="X600" s="710">
        <f t="shared" ref="X600:AC600" si="2440">if(D600="","", if(P$275&gt;$E600,"",if(P$276&lt;$E600,"", if($D600=0,0, if($D600&lt;=$N$277,P$277,if($D600&lt;=$N$278,P$278,P$279))*if($O$267=$R$267,$V$267, $H600)))))</f>
        <v>34</v>
      </c>
      <c r="Y600" s="680" t="str">
        <f t="shared" si="2440"/>
        <v/>
      </c>
      <c r="Z600" s="710">
        <f t="shared" si="2440"/>
        <v>34</v>
      </c>
      <c r="AA600" s="680" t="str">
        <f t="shared" si="2440"/>
        <v/>
      </c>
      <c r="AB600" s="680" t="str">
        <f t="shared" si="2440"/>
        <v/>
      </c>
      <c r="AC600" s="680" t="str">
        <f t="shared" si="2440"/>
        <v/>
      </c>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49"/>
      <c r="BP600" s="446" t="s">
        <v>2</v>
      </c>
      <c r="BQ600" s="451"/>
      <c r="BR600" s="4"/>
      <c r="BS600" s="472" t="str">
        <f t="shared" ref="BS600:BT600" si="2441">I675</f>
        <v/>
      </c>
      <c r="BT600" s="454" t="str">
        <f t="shared" si="2441"/>
        <v/>
      </c>
      <c r="BU600" s="555">
        <f t="shared" ref="BU600:CI600" si="2442">O675</f>
        <v>110</v>
      </c>
      <c r="BV600" s="555">
        <f t="shared" si="2442"/>
        <v>55</v>
      </c>
      <c r="BW600" s="555">
        <f t="shared" si="2442"/>
        <v>55</v>
      </c>
      <c r="BX600" s="555">
        <f t="shared" si="2442"/>
        <v>55</v>
      </c>
      <c r="BY600" s="454" t="str">
        <f t="shared" si="2442"/>
        <v/>
      </c>
      <c r="BZ600" s="555">
        <f t="shared" si="2442"/>
        <v>55</v>
      </c>
      <c r="CA600" s="454" t="str">
        <f t="shared" si="2442"/>
        <v/>
      </c>
      <c r="CB600" s="454" t="str">
        <f t="shared" si="2442"/>
        <v/>
      </c>
      <c r="CC600" s="555">
        <f t="shared" si="2442"/>
        <v>68</v>
      </c>
      <c r="CD600" s="555">
        <f t="shared" si="2442"/>
        <v>34</v>
      </c>
      <c r="CE600" s="454" t="str">
        <f t="shared" si="2442"/>
        <v/>
      </c>
      <c r="CF600" s="555">
        <f t="shared" si="2442"/>
        <v>34</v>
      </c>
      <c r="CG600" s="454" t="str">
        <f t="shared" si="2442"/>
        <v/>
      </c>
      <c r="CH600" s="454" t="str">
        <f t="shared" si="2442"/>
        <v/>
      </c>
      <c r="CI600" s="454" t="str">
        <f t="shared" si="2442"/>
        <v/>
      </c>
      <c r="CJ600" s="2">
        <f t="shared" ref="CJ600:CK600" si="2443">D675</f>
        <v>1</v>
      </c>
      <c r="CK600" s="529" t="str">
        <f t="shared" si="2443"/>
        <v/>
      </c>
      <c r="CL600" s="556" t="str">
        <f t="shared" si="209"/>
        <v/>
      </c>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row>
    <row r="601" outlineLevel="2">
      <c r="A601" s="452"/>
      <c r="D601" s="701">
        <f t="shared" si="510"/>
        <v>1</v>
      </c>
      <c r="E601" s="712" t="str">
        <f t="shared" si="501"/>
        <v/>
      </c>
      <c r="F601" s="703" t="str">
        <f t="shared" si="486"/>
        <v>189912</v>
      </c>
      <c r="G601" s="704" t="str">
        <f t="shared" si="487"/>
        <v/>
      </c>
      <c r="H601" s="690" t="str">
        <f t="shared" si="488"/>
        <v/>
      </c>
      <c r="I601" s="713" t="str">
        <f t="shared" si="489"/>
        <v/>
      </c>
      <c r="J601" s="714" t="str">
        <f t="shared" si="490"/>
        <v/>
      </c>
      <c r="K601" s="707">
        <f t="shared" ref="K601:N601" si="2444">if($F601="","",K$203/day(eomonth($E601,0)))</f>
        <v>0</v>
      </c>
      <c r="L601" s="707">
        <f t="shared" si="2444"/>
        <v>0</v>
      </c>
      <c r="M601" s="707">
        <f t="shared" si="2444"/>
        <v>0</v>
      </c>
      <c r="N601" s="707">
        <f t="shared" si="2444"/>
        <v>0</v>
      </c>
      <c r="O601" s="715">
        <f t="shared" si="623"/>
        <v>110</v>
      </c>
      <c r="P601" s="710">
        <f t="shared" si="624"/>
        <v>55</v>
      </c>
      <c r="Q601" s="710">
        <f t="shared" si="625"/>
        <v>55</v>
      </c>
      <c r="R601" s="710">
        <f t="shared" ref="R601:U601" si="2445">if(D601="","", if(R$275&gt;$E601,"",if(R$276&lt;$E601,"", if($D601=0,0, if($D601&lt;=$N$277,R$277,if($D601&lt;=$N$278,R$278,R$279))*if($O$267=$R$267,$S$267, $G601)))))</f>
        <v>55</v>
      </c>
      <c r="S601" s="711" t="str">
        <f t="shared" si="2445"/>
        <v/>
      </c>
      <c r="T601" s="710">
        <f t="shared" si="2445"/>
        <v>55</v>
      </c>
      <c r="U601" s="711" t="str">
        <f t="shared" si="2445"/>
        <v/>
      </c>
      <c r="W601" s="710">
        <f t="shared" si="627"/>
        <v>68</v>
      </c>
      <c r="X601" s="710">
        <f t="shared" ref="X601:AC601" si="2446">if(D601="","", if(P$275&gt;$E601,"",if(P$276&lt;$E601,"", if($D601=0,0, if($D601&lt;=$N$277,P$277,if($D601&lt;=$N$278,P$278,P$279))*if($O$267=$R$267,$V$267, $H601)))))</f>
        <v>34</v>
      </c>
      <c r="Y601" s="680" t="str">
        <f t="shared" si="2446"/>
        <v/>
      </c>
      <c r="Z601" s="710">
        <f t="shared" si="2446"/>
        <v>34</v>
      </c>
      <c r="AA601" s="680" t="str">
        <f t="shared" si="2446"/>
        <v/>
      </c>
      <c r="AB601" s="680" t="str">
        <f t="shared" si="2446"/>
        <v/>
      </c>
      <c r="AC601" s="680" t="str">
        <f t="shared" si="2446"/>
        <v/>
      </c>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49"/>
      <c r="BP601" s="446" t="s">
        <v>2</v>
      </c>
      <c r="BQ601" s="451"/>
      <c r="BR601" s="4"/>
      <c r="BS601" s="472" t="str">
        <f t="shared" ref="BS601:BT601" si="2447">I676</f>
        <v/>
      </c>
      <c r="BT601" s="454" t="str">
        <f t="shared" si="2447"/>
        <v/>
      </c>
      <c r="BU601" s="555">
        <f t="shared" ref="BU601:CI601" si="2448">O676</f>
        <v>110</v>
      </c>
      <c r="BV601" s="555">
        <f t="shared" si="2448"/>
        <v>55</v>
      </c>
      <c r="BW601" s="555">
        <f t="shared" si="2448"/>
        <v>55</v>
      </c>
      <c r="BX601" s="555">
        <f t="shared" si="2448"/>
        <v>55</v>
      </c>
      <c r="BY601" s="454" t="str">
        <f t="shared" si="2448"/>
        <v/>
      </c>
      <c r="BZ601" s="555">
        <f t="shared" si="2448"/>
        <v>55</v>
      </c>
      <c r="CA601" s="454" t="str">
        <f t="shared" si="2448"/>
        <v/>
      </c>
      <c r="CB601" s="454" t="str">
        <f t="shared" si="2448"/>
        <v/>
      </c>
      <c r="CC601" s="555">
        <f t="shared" si="2448"/>
        <v>68</v>
      </c>
      <c r="CD601" s="555">
        <f t="shared" si="2448"/>
        <v>34</v>
      </c>
      <c r="CE601" s="454" t="str">
        <f t="shared" si="2448"/>
        <v/>
      </c>
      <c r="CF601" s="555">
        <f t="shared" si="2448"/>
        <v>34</v>
      </c>
      <c r="CG601" s="454" t="str">
        <f t="shared" si="2448"/>
        <v/>
      </c>
      <c r="CH601" s="454" t="str">
        <f t="shared" si="2448"/>
        <v/>
      </c>
      <c r="CI601" s="454" t="str">
        <f t="shared" si="2448"/>
        <v/>
      </c>
      <c r="CJ601" s="2">
        <f t="shared" ref="CJ601:CK601" si="2449">D676</f>
        <v>1</v>
      </c>
      <c r="CK601" s="529" t="str">
        <f t="shared" si="2449"/>
        <v/>
      </c>
      <c r="CL601" s="556" t="str">
        <f t="shared" si="209"/>
        <v/>
      </c>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row>
    <row r="602" outlineLevel="2">
      <c r="A602" s="452"/>
      <c r="D602" s="701">
        <f t="shared" si="510"/>
        <v>1</v>
      </c>
      <c r="E602" s="712" t="str">
        <f t="shared" si="501"/>
        <v/>
      </c>
      <c r="F602" s="703" t="str">
        <f t="shared" si="486"/>
        <v>189912</v>
      </c>
      <c r="G602" s="704" t="str">
        <f t="shared" si="487"/>
        <v/>
      </c>
      <c r="H602" s="690" t="str">
        <f t="shared" si="488"/>
        <v/>
      </c>
      <c r="I602" s="713" t="str">
        <f t="shared" si="489"/>
        <v/>
      </c>
      <c r="J602" s="714" t="str">
        <f t="shared" si="490"/>
        <v/>
      </c>
      <c r="K602" s="707">
        <f t="shared" ref="K602:N602" si="2450">if($F602="","",K$203/day(eomonth($E602,0)))</f>
        <v>0</v>
      </c>
      <c r="L602" s="707">
        <f t="shared" si="2450"/>
        <v>0</v>
      </c>
      <c r="M602" s="707">
        <f t="shared" si="2450"/>
        <v>0</v>
      </c>
      <c r="N602" s="707">
        <f t="shared" si="2450"/>
        <v>0</v>
      </c>
      <c r="O602" s="715">
        <f t="shared" si="623"/>
        <v>110</v>
      </c>
      <c r="P602" s="710">
        <f t="shared" si="624"/>
        <v>55</v>
      </c>
      <c r="Q602" s="710">
        <f t="shared" si="625"/>
        <v>55</v>
      </c>
      <c r="R602" s="710">
        <f t="shared" ref="R602:U602" si="2451">if(D602="","", if(R$275&gt;$E602,"",if(R$276&lt;$E602,"", if($D602=0,0, if($D602&lt;=$N$277,R$277,if($D602&lt;=$N$278,R$278,R$279))*if($O$267=$R$267,$S$267, $G602)))))</f>
        <v>55</v>
      </c>
      <c r="S602" s="711" t="str">
        <f t="shared" si="2451"/>
        <v/>
      </c>
      <c r="T602" s="710">
        <f t="shared" si="2451"/>
        <v>55</v>
      </c>
      <c r="U602" s="711" t="str">
        <f t="shared" si="2451"/>
        <v/>
      </c>
      <c r="W602" s="710">
        <f t="shared" si="627"/>
        <v>68</v>
      </c>
      <c r="X602" s="710">
        <f t="shared" ref="X602:AC602" si="2452">if(D602="","", if(P$275&gt;$E602,"",if(P$276&lt;$E602,"", if($D602=0,0, if($D602&lt;=$N$277,P$277,if($D602&lt;=$N$278,P$278,P$279))*if($O$267=$R$267,$V$267, $H602)))))</f>
        <v>34</v>
      </c>
      <c r="Y602" s="680" t="str">
        <f t="shared" si="2452"/>
        <v/>
      </c>
      <c r="Z602" s="710">
        <f t="shared" si="2452"/>
        <v>34</v>
      </c>
      <c r="AA602" s="680" t="str">
        <f t="shared" si="2452"/>
        <v/>
      </c>
      <c r="AB602" s="680" t="str">
        <f t="shared" si="2452"/>
        <v/>
      </c>
      <c r="AC602" s="680" t="str">
        <f t="shared" si="2452"/>
        <v/>
      </c>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49"/>
      <c r="BP602" s="446" t="s">
        <v>2</v>
      </c>
      <c r="BQ602" s="451"/>
      <c r="BR602" s="4"/>
      <c r="BS602" s="472" t="str">
        <f t="shared" ref="BS602:BT602" si="2453">I677</f>
        <v/>
      </c>
      <c r="BT602" s="454" t="str">
        <f t="shared" si="2453"/>
        <v/>
      </c>
      <c r="BU602" s="555">
        <f t="shared" ref="BU602:CI602" si="2454">O677</f>
        <v>110</v>
      </c>
      <c r="BV602" s="555">
        <f t="shared" si="2454"/>
        <v>55</v>
      </c>
      <c r="BW602" s="555">
        <f t="shared" si="2454"/>
        <v>55</v>
      </c>
      <c r="BX602" s="555">
        <f t="shared" si="2454"/>
        <v>55</v>
      </c>
      <c r="BY602" s="454" t="str">
        <f t="shared" si="2454"/>
        <v/>
      </c>
      <c r="BZ602" s="555">
        <f t="shared" si="2454"/>
        <v>55</v>
      </c>
      <c r="CA602" s="454" t="str">
        <f t="shared" si="2454"/>
        <v/>
      </c>
      <c r="CB602" s="454" t="str">
        <f t="shared" si="2454"/>
        <v/>
      </c>
      <c r="CC602" s="555">
        <f t="shared" si="2454"/>
        <v>68</v>
      </c>
      <c r="CD602" s="555">
        <f t="shared" si="2454"/>
        <v>34</v>
      </c>
      <c r="CE602" s="454" t="str">
        <f t="shared" si="2454"/>
        <v/>
      </c>
      <c r="CF602" s="555">
        <f t="shared" si="2454"/>
        <v>34</v>
      </c>
      <c r="CG602" s="454" t="str">
        <f t="shared" si="2454"/>
        <v/>
      </c>
      <c r="CH602" s="454" t="str">
        <f t="shared" si="2454"/>
        <v/>
      </c>
      <c r="CI602" s="454" t="str">
        <f t="shared" si="2454"/>
        <v/>
      </c>
      <c r="CJ602" s="2">
        <f t="shared" ref="CJ602:CK602" si="2455">D677</f>
        <v>1</v>
      </c>
      <c r="CK602" s="529" t="str">
        <f t="shared" si="2455"/>
        <v/>
      </c>
      <c r="CL602" s="556" t="str">
        <f t="shared" si="209"/>
        <v/>
      </c>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row>
    <row r="603" outlineLevel="2">
      <c r="A603" s="452"/>
      <c r="D603" s="701">
        <f t="shared" si="510"/>
        <v>1</v>
      </c>
      <c r="E603" s="712" t="str">
        <f t="shared" si="501"/>
        <v/>
      </c>
      <c r="F603" s="703" t="str">
        <f t="shared" si="486"/>
        <v>189912</v>
      </c>
      <c r="G603" s="704" t="str">
        <f t="shared" si="487"/>
        <v/>
      </c>
      <c r="H603" s="690" t="str">
        <f t="shared" si="488"/>
        <v/>
      </c>
      <c r="I603" s="713" t="str">
        <f t="shared" si="489"/>
        <v/>
      </c>
      <c r="J603" s="714" t="str">
        <f t="shared" si="490"/>
        <v/>
      </c>
      <c r="K603" s="707">
        <f t="shared" ref="K603:N603" si="2456">if($F603="","",K$203/day(eomonth($E603,0)))</f>
        <v>0</v>
      </c>
      <c r="L603" s="707">
        <f t="shared" si="2456"/>
        <v>0</v>
      </c>
      <c r="M603" s="707">
        <f t="shared" si="2456"/>
        <v>0</v>
      </c>
      <c r="N603" s="707">
        <f t="shared" si="2456"/>
        <v>0</v>
      </c>
      <c r="O603" s="715">
        <f t="shared" si="623"/>
        <v>110</v>
      </c>
      <c r="P603" s="710">
        <f t="shared" si="624"/>
        <v>55</v>
      </c>
      <c r="Q603" s="710">
        <f t="shared" si="625"/>
        <v>55</v>
      </c>
      <c r="R603" s="710">
        <f t="shared" ref="R603:U603" si="2457">if(D603="","", if(R$275&gt;$E603,"",if(R$276&lt;$E603,"", if($D603=0,0, if($D603&lt;=$N$277,R$277,if($D603&lt;=$N$278,R$278,R$279))*if($O$267=$R$267,$S$267, $G603)))))</f>
        <v>55</v>
      </c>
      <c r="S603" s="711" t="str">
        <f t="shared" si="2457"/>
        <v/>
      </c>
      <c r="T603" s="710">
        <f t="shared" si="2457"/>
        <v>55</v>
      </c>
      <c r="U603" s="711" t="str">
        <f t="shared" si="2457"/>
        <v/>
      </c>
      <c r="W603" s="710">
        <f t="shared" si="627"/>
        <v>68</v>
      </c>
      <c r="X603" s="710">
        <f t="shared" ref="X603:AC603" si="2458">if(D603="","", if(P$275&gt;$E603,"",if(P$276&lt;$E603,"", if($D603=0,0, if($D603&lt;=$N$277,P$277,if($D603&lt;=$N$278,P$278,P$279))*if($O$267=$R$267,$V$267, $H603)))))</f>
        <v>34</v>
      </c>
      <c r="Y603" s="680" t="str">
        <f t="shared" si="2458"/>
        <v/>
      </c>
      <c r="Z603" s="710">
        <f t="shared" si="2458"/>
        <v>34</v>
      </c>
      <c r="AA603" s="680" t="str">
        <f t="shared" si="2458"/>
        <v/>
      </c>
      <c r="AB603" s="680" t="str">
        <f t="shared" si="2458"/>
        <v/>
      </c>
      <c r="AC603" s="680" t="str">
        <f t="shared" si="2458"/>
        <v/>
      </c>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49"/>
      <c r="BP603" s="446" t="s">
        <v>2</v>
      </c>
      <c r="BQ603" s="451"/>
      <c r="BR603" s="4"/>
      <c r="BS603" s="472" t="str">
        <f t="shared" ref="BS603:BT603" si="2459">I678</f>
        <v/>
      </c>
      <c r="BT603" s="454" t="str">
        <f t="shared" si="2459"/>
        <v/>
      </c>
      <c r="BU603" s="555">
        <f t="shared" ref="BU603:CI603" si="2460">O678</f>
        <v>110</v>
      </c>
      <c r="BV603" s="555">
        <f t="shared" si="2460"/>
        <v>55</v>
      </c>
      <c r="BW603" s="555">
        <f t="shared" si="2460"/>
        <v>55</v>
      </c>
      <c r="BX603" s="555">
        <f t="shared" si="2460"/>
        <v>55</v>
      </c>
      <c r="BY603" s="454" t="str">
        <f t="shared" si="2460"/>
        <v/>
      </c>
      <c r="BZ603" s="555">
        <f t="shared" si="2460"/>
        <v>55</v>
      </c>
      <c r="CA603" s="454" t="str">
        <f t="shared" si="2460"/>
        <v/>
      </c>
      <c r="CB603" s="454" t="str">
        <f t="shared" si="2460"/>
        <v/>
      </c>
      <c r="CC603" s="555">
        <f t="shared" si="2460"/>
        <v>68</v>
      </c>
      <c r="CD603" s="555">
        <f t="shared" si="2460"/>
        <v>34</v>
      </c>
      <c r="CE603" s="454" t="str">
        <f t="shared" si="2460"/>
        <v/>
      </c>
      <c r="CF603" s="555">
        <f t="shared" si="2460"/>
        <v>34</v>
      </c>
      <c r="CG603" s="454" t="str">
        <f t="shared" si="2460"/>
        <v/>
      </c>
      <c r="CH603" s="454" t="str">
        <f t="shared" si="2460"/>
        <v/>
      </c>
      <c r="CI603" s="454" t="str">
        <f t="shared" si="2460"/>
        <v/>
      </c>
      <c r="CJ603" s="2">
        <f t="shared" ref="CJ603:CK603" si="2461">D678</f>
        <v>1</v>
      </c>
      <c r="CK603" s="529" t="str">
        <f t="shared" si="2461"/>
        <v/>
      </c>
      <c r="CL603" s="556" t="str">
        <f t="shared" si="209"/>
        <v/>
      </c>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row>
    <row r="604" outlineLevel="2">
      <c r="A604" s="452"/>
      <c r="D604" s="701">
        <f t="shared" si="510"/>
        <v>1</v>
      </c>
      <c r="E604" s="712" t="str">
        <f t="shared" si="501"/>
        <v/>
      </c>
      <c r="F604" s="703" t="str">
        <f t="shared" si="486"/>
        <v>189912</v>
      </c>
      <c r="G604" s="704" t="str">
        <f t="shared" si="487"/>
        <v/>
      </c>
      <c r="H604" s="690" t="str">
        <f t="shared" si="488"/>
        <v/>
      </c>
      <c r="I604" s="713" t="str">
        <f t="shared" si="489"/>
        <v/>
      </c>
      <c r="J604" s="714" t="str">
        <f t="shared" si="490"/>
        <v/>
      </c>
      <c r="K604" s="707">
        <f t="shared" ref="K604:N604" si="2462">if($F604="","",K$203/day(eomonth($E604,0)))</f>
        <v>0</v>
      </c>
      <c r="L604" s="707">
        <f t="shared" si="2462"/>
        <v>0</v>
      </c>
      <c r="M604" s="707">
        <f t="shared" si="2462"/>
        <v>0</v>
      </c>
      <c r="N604" s="707">
        <f t="shared" si="2462"/>
        <v>0</v>
      </c>
      <c r="O604" s="715">
        <f t="shared" si="623"/>
        <v>110</v>
      </c>
      <c r="P604" s="710">
        <f t="shared" si="624"/>
        <v>55</v>
      </c>
      <c r="Q604" s="710">
        <f t="shared" si="625"/>
        <v>55</v>
      </c>
      <c r="R604" s="710">
        <f t="shared" ref="R604:U604" si="2463">if(D604="","", if(R$275&gt;$E604,"",if(R$276&lt;$E604,"", if($D604=0,0, if($D604&lt;=$N$277,R$277,if($D604&lt;=$N$278,R$278,R$279))*if($O$267=$R$267,$S$267, $G604)))))</f>
        <v>55</v>
      </c>
      <c r="S604" s="711" t="str">
        <f t="shared" si="2463"/>
        <v/>
      </c>
      <c r="T604" s="710">
        <f t="shared" si="2463"/>
        <v>55</v>
      </c>
      <c r="U604" s="711" t="str">
        <f t="shared" si="2463"/>
        <v/>
      </c>
      <c r="W604" s="710">
        <f t="shared" si="627"/>
        <v>68</v>
      </c>
      <c r="X604" s="710">
        <f t="shared" ref="X604:AC604" si="2464">if(D604="","", if(P$275&gt;$E604,"",if(P$276&lt;$E604,"", if($D604=0,0, if($D604&lt;=$N$277,P$277,if($D604&lt;=$N$278,P$278,P$279))*if($O$267=$R$267,$V$267, $H604)))))</f>
        <v>34</v>
      </c>
      <c r="Y604" s="680" t="str">
        <f t="shared" si="2464"/>
        <v/>
      </c>
      <c r="Z604" s="710">
        <f t="shared" si="2464"/>
        <v>34</v>
      </c>
      <c r="AA604" s="680" t="str">
        <f t="shared" si="2464"/>
        <v/>
      </c>
      <c r="AB604" s="680" t="str">
        <f t="shared" si="2464"/>
        <v/>
      </c>
      <c r="AC604" s="680" t="str">
        <f t="shared" si="2464"/>
        <v/>
      </c>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49"/>
      <c r="BP604" s="446" t="s">
        <v>2</v>
      </c>
      <c r="BQ604" s="451"/>
      <c r="BR604" s="4"/>
      <c r="BS604" s="472" t="str">
        <f t="shared" ref="BS604:BT604" si="2465">I679</f>
        <v/>
      </c>
      <c r="BT604" s="454" t="str">
        <f t="shared" si="2465"/>
        <v/>
      </c>
      <c r="BU604" s="555">
        <f t="shared" ref="BU604:CI604" si="2466">O679</f>
        <v>110</v>
      </c>
      <c r="BV604" s="555">
        <f t="shared" si="2466"/>
        <v>55</v>
      </c>
      <c r="BW604" s="555">
        <f t="shared" si="2466"/>
        <v>55</v>
      </c>
      <c r="BX604" s="555">
        <f t="shared" si="2466"/>
        <v>55</v>
      </c>
      <c r="BY604" s="454" t="str">
        <f t="shared" si="2466"/>
        <v/>
      </c>
      <c r="BZ604" s="555">
        <f t="shared" si="2466"/>
        <v>55</v>
      </c>
      <c r="CA604" s="454" t="str">
        <f t="shared" si="2466"/>
        <v/>
      </c>
      <c r="CB604" s="454" t="str">
        <f t="shared" si="2466"/>
        <v/>
      </c>
      <c r="CC604" s="555">
        <f t="shared" si="2466"/>
        <v>68</v>
      </c>
      <c r="CD604" s="555">
        <f t="shared" si="2466"/>
        <v>34</v>
      </c>
      <c r="CE604" s="454" t="str">
        <f t="shared" si="2466"/>
        <v/>
      </c>
      <c r="CF604" s="555">
        <f t="shared" si="2466"/>
        <v>34</v>
      </c>
      <c r="CG604" s="454" t="str">
        <f t="shared" si="2466"/>
        <v/>
      </c>
      <c r="CH604" s="454" t="str">
        <f t="shared" si="2466"/>
        <v/>
      </c>
      <c r="CI604" s="454" t="str">
        <f t="shared" si="2466"/>
        <v/>
      </c>
      <c r="CJ604" s="2">
        <f t="shared" ref="CJ604:CK604" si="2467">D679</f>
        <v>1</v>
      </c>
      <c r="CK604" s="529" t="str">
        <f t="shared" si="2467"/>
        <v/>
      </c>
      <c r="CL604" s="556" t="str">
        <f t="shared" si="209"/>
        <v/>
      </c>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row>
    <row r="605" outlineLevel="2">
      <c r="A605" s="452"/>
      <c r="D605" s="701">
        <f t="shared" si="510"/>
        <v>1</v>
      </c>
      <c r="E605" s="712" t="str">
        <f t="shared" si="501"/>
        <v/>
      </c>
      <c r="F605" s="703" t="str">
        <f t="shared" si="486"/>
        <v>189912</v>
      </c>
      <c r="G605" s="704" t="str">
        <f t="shared" si="487"/>
        <v/>
      </c>
      <c r="H605" s="690" t="str">
        <f t="shared" si="488"/>
        <v/>
      </c>
      <c r="I605" s="713" t="str">
        <f t="shared" si="489"/>
        <v/>
      </c>
      <c r="J605" s="714" t="str">
        <f t="shared" si="490"/>
        <v/>
      </c>
      <c r="K605" s="707">
        <f t="shared" ref="K605:N605" si="2468">if($F605="","",K$203/day(eomonth($E605,0)))</f>
        <v>0</v>
      </c>
      <c r="L605" s="707">
        <f t="shared" si="2468"/>
        <v>0</v>
      </c>
      <c r="M605" s="707">
        <f t="shared" si="2468"/>
        <v>0</v>
      </c>
      <c r="N605" s="707">
        <f t="shared" si="2468"/>
        <v>0</v>
      </c>
      <c r="O605" s="715">
        <f t="shared" si="623"/>
        <v>110</v>
      </c>
      <c r="P605" s="710">
        <f t="shared" si="624"/>
        <v>55</v>
      </c>
      <c r="Q605" s="710">
        <f t="shared" si="625"/>
        <v>55</v>
      </c>
      <c r="R605" s="710">
        <f t="shared" ref="R605:U605" si="2469">if(D605="","", if(R$275&gt;$E605,"",if(R$276&lt;$E605,"", if($D605=0,0, if($D605&lt;=$N$277,R$277,if($D605&lt;=$N$278,R$278,R$279))*if($O$267=$R$267,$S$267, $G605)))))</f>
        <v>55</v>
      </c>
      <c r="S605" s="711" t="str">
        <f t="shared" si="2469"/>
        <v/>
      </c>
      <c r="T605" s="710">
        <f t="shared" si="2469"/>
        <v>55</v>
      </c>
      <c r="U605" s="711" t="str">
        <f t="shared" si="2469"/>
        <v/>
      </c>
      <c r="W605" s="710">
        <f t="shared" si="627"/>
        <v>68</v>
      </c>
      <c r="X605" s="710">
        <f t="shared" ref="X605:AC605" si="2470">if(D605="","", if(P$275&gt;$E605,"",if(P$276&lt;$E605,"", if($D605=0,0, if($D605&lt;=$N$277,P$277,if($D605&lt;=$N$278,P$278,P$279))*if($O$267=$R$267,$V$267, $H605)))))</f>
        <v>34</v>
      </c>
      <c r="Y605" s="680" t="str">
        <f t="shared" si="2470"/>
        <v/>
      </c>
      <c r="Z605" s="710">
        <f t="shared" si="2470"/>
        <v>34</v>
      </c>
      <c r="AA605" s="680" t="str">
        <f t="shared" si="2470"/>
        <v/>
      </c>
      <c r="AB605" s="680" t="str">
        <f t="shared" si="2470"/>
        <v/>
      </c>
      <c r="AC605" s="680" t="str">
        <f t="shared" si="2470"/>
        <v/>
      </c>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49"/>
      <c r="BP605" s="446" t="s">
        <v>2</v>
      </c>
      <c r="BQ605" s="451"/>
      <c r="BR605" s="4"/>
      <c r="BS605" s="472" t="str">
        <f t="shared" ref="BS605:BT605" si="2471">I680</f>
        <v/>
      </c>
      <c r="BT605" s="454" t="str">
        <f t="shared" si="2471"/>
        <v/>
      </c>
      <c r="BU605" s="555">
        <f t="shared" ref="BU605:CI605" si="2472">O680</f>
        <v>110</v>
      </c>
      <c r="BV605" s="555">
        <f t="shared" si="2472"/>
        <v>55</v>
      </c>
      <c r="BW605" s="555">
        <f t="shared" si="2472"/>
        <v>55</v>
      </c>
      <c r="BX605" s="555">
        <f t="shared" si="2472"/>
        <v>55</v>
      </c>
      <c r="BY605" s="454" t="str">
        <f t="shared" si="2472"/>
        <v/>
      </c>
      <c r="BZ605" s="555">
        <f t="shared" si="2472"/>
        <v>55</v>
      </c>
      <c r="CA605" s="454" t="str">
        <f t="shared" si="2472"/>
        <v/>
      </c>
      <c r="CB605" s="454" t="str">
        <f t="shared" si="2472"/>
        <v/>
      </c>
      <c r="CC605" s="555">
        <f t="shared" si="2472"/>
        <v>68</v>
      </c>
      <c r="CD605" s="555">
        <f t="shared" si="2472"/>
        <v>34</v>
      </c>
      <c r="CE605" s="454" t="str">
        <f t="shared" si="2472"/>
        <v/>
      </c>
      <c r="CF605" s="555">
        <f t="shared" si="2472"/>
        <v>34</v>
      </c>
      <c r="CG605" s="454" t="str">
        <f t="shared" si="2472"/>
        <v/>
      </c>
      <c r="CH605" s="454" t="str">
        <f t="shared" si="2472"/>
        <v/>
      </c>
      <c r="CI605" s="454" t="str">
        <f t="shared" si="2472"/>
        <v/>
      </c>
      <c r="CJ605" s="2">
        <f t="shared" ref="CJ605:CK605" si="2473">D680</f>
        <v>1</v>
      </c>
      <c r="CK605" s="529" t="str">
        <f t="shared" si="2473"/>
        <v/>
      </c>
      <c r="CL605" s="556" t="str">
        <f t="shared" si="209"/>
        <v/>
      </c>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row>
    <row r="606" outlineLevel="2">
      <c r="A606" s="452"/>
      <c r="D606" s="701">
        <f t="shared" si="510"/>
        <v>1</v>
      </c>
      <c r="E606" s="712" t="str">
        <f t="shared" si="501"/>
        <v/>
      </c>
      <c r="F606" s="703" t="str">
        <f t="shared" si="486"/>
        <v>189912</v>
      </c>
      <c r="G606" s="704" t="str">
        <f t="shared" si="487"/>
        <v/>
      </c>
      <c r="H606" s="690" t="str">
        <f t="shared" si="488"/>
        <v/>
      </c>
      <c r="I606" s="713" t="str">
        <f t="shared" si="489"/>
        <v/>
      </c>
      <c r="J606" s="714" t="str">
        <f t="shared" si="490"/>
        <v/>
      </c>
      <c r="K606" s="707">
        <f t="shared" ref="K606:N606" si="2474">if($F606="","",K$203/day(eomonth($E606,0)))</f>
        <v>0</v>
      </c>
      <c r="L606" s="707">
        <f t="shared" si="2474"/>
        <v>0</v>
      </c>
      <c r="M606" s="707">
        <f t="shared" si="2474"/>
        <v>0</v>
      </c>
      <c r="N606" s="707">
        <f t="shared" si="2474"/>
        <v>0</v>
      </c>
      <c r="O606" s="715">
        <f t="shared" si="623"/>
        <v>110</v>
      </c>
      <c r="P606" s="710">
        <f t="shared" si="624"/>
        <v>55</v>
      </c>
      <c r="Q606" s="710">
        <f t="shared" si="625"/>
        <v>55</v>
      </c>
      <c r="R606" s="710">
        <f t="shared" ref="R606:U606" si="2475">if(D606="","", if(R$275&gt;$E606,"",if(R$276&lt;$E606,"", if($D606=0,0, if($D606&lt;=$N$277,R$277,if($D606&lt;=$N$278,R$278,R$279))*if($O$267=$R$267,$S$267, $G606)))))</f>
        <v>55</v>
      </c>
      <c r="S606" s="711" t="str">
        <f t="shared" si="2475"/>
        <v/>
      </c>
      <c r="T606" s="710">
        <f t="shared" si="2475"/>
        <v>55</v>
      </c>
      <c r="U606" s="711" t="str">
        <f t="shared" si="2475"/>
        <v/>
      </c>
      <c r="W606" s="710">
        <f t="shared" si="627"/>
        <v>68</v>
      </c>
      <c r="X606" s="710">
        <f t="shared" ref="X606:AC606" si="2476">if(D606="","", if(P$275&gt;$E606,"",if(P$276&lt;$E606,"", if($D606=0,0, if($D606&lt;=$N$277,P$277,if($D606&lt;=$N$278,P$278,P$279))*if($O$267=$R$267,$V$267, $H606)))))</f>
        <v>34</v>
      </c>
      <c r="Y606" s="680" t="str">
        <f t="shared" si="2476"/>
        <v/>
      </c>
      <c r="Z606" s="710">
        <f t="shared" si="2476"/>
        <v>34</v>
      </c>
      <c r="AA606" s="680" t="str">
        <f t="shared" si="2476"/>
        <v/>
      </c>
      <c r="AB606" s="680" t="str">
        <f t="shared" si="2476"/>
        <v/>
      </c>
      <c r="AC606" s="680" t="str">
        <f t="shared" si="2476"/>
        <v/>
      </c>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49"/>
      <c r="BP606" s="446" t="s">
        <v>2</v>
      </c>
      <c r="BQ606" s="451"/>
      <c r="BR606" s="4"/>
      <c r="BS606" s="472" t="str">
        <f t="shared" ref="BS606:BT606" si="2477">I681</f>
        <v/>
      </c>
      <c r="BT606" s="454" t="str">
        <f t="shared" si="2477"/>
        <v/>
      </c>
      <c r="BU606" s="555">
        <f t="shared" ref="BU606:CI606" si="2478">O681</f>
        <v>110</v>
      </c>
      <c r="BV606" s="555">
        <f t="shared" si="2478"/>
        <v>55</v>
      </c>
      <c r="BW606" s="555">
        <f t="shared" si="2478"/>
        <v>55</v>
      </c>
      <c r="BX606" s="555">
        <f t="shared" si="2478"/>
        <v>55</v>
      </c>
      <c r="BY606" s="454" t="str">
        <f t="shared" si="2478"/>
        <v/>
      </c>
      <c r="BZ606" s="555">
        <f t="shared" si="2478"/>
        <v>55</v>
      </c>
      <c r="CA606" s="454" t="str">
        <f t="shared" si="2478"/>
        <v/>
      </c>
      <c r="CB606" s="454" t="str">
        <f t="shared" si="2478"/>
        <v/>
      </c>
      <c r="CC606" s="555">
        <f t="shared" si="2478"/>
        <v>68</v>
      </c>
      <c r="CD606" s="555">
        <f t="shared" si="2478"/>
        <v>34</v>
      </c>
      <c r="CE606" s="454" t="str">
        <f t="shared" si="2478"/>
        <v/>
      </c>
      <c r="CF606" s="555">
        <f t="shared" si="2478"/>
        <v>34</v>
      </c>
      <c r="CG606" s="454" t="str">
        <f t="shared" si="2478"/>
        <v/>
      </c>
      <c r="CH606" s="454" t="str">
        <f t="shared" si="2478"/>
        <v/>
      </c>
      <c r="CI606" s="454" t="str">
        <f t="shared" si="2478"/>
        <v/>
      </c>
      <c r="CJ606" s="2">
        <f t="shared" ref="CJ606:CK606" si="2479">D681</f>
        <v>1</v>
      </c>
      <c r="CK606" s="529" t="str">
        <f t="shared" si="2479"/>
        <v/>
      </c>
      <c r="CL606" s="556" t="str">
        <f t="shared" si="209"/>
        <v/>
      </c>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row>
    <row r="607" outlineLevel="2">
      <c r="A607" s="452"/>
      <c r="D607" s="701">
        <f t="shared" si="510"/>
        <v>1</v>
      </c>
      <c r="E607" s="712" t="str">
        <f t="shared" si="501"/>
        <v/>
      </c>
      <c r="F607" s="703" t="str">
        <f t="shared" si="486"/>
        <v>189912</v>
      </c>
      <c r="G607" s="704" t="str">
        <f t="shared" si="487"/>
        <v/>
      </c>
      <c r="H607" s="690" t="str">
        <f t="shared" si="488"/>
        <v/>
      </c>
      <c r="I607" s="713" t="str">
        <f t="shared" si="489"/>
        <v/>
      </c>
      <c r="J607" s="714" t="str">
        <f t="shared" si="490"/>
        <v/>
      </c>
      <c r="K607" s="707">
        <f t="shared" ref="K607:N607" si="2480">if($F607="","",K$203/day(eomonth($E607,0)))</f>
        <v>0</v>
      </c>
      <c r="L607" s="707">
        <f t="shared" si="2480"/>
        <v>0</v>
      </c>
      <c r="M607" s="707">
        <f t="shared" si="2480"/>
        <v>0</v>
      </c>
      <c r="N607" s="707">
        <f t="shared" si="2480"/>
        <v>0</v>
      </c>
      <c r="O607" s="715">
        <f t="shared" si="623"/>
        <v>110</v>
      </c>
      <c r="P607" s="710">
        <f t="shared" si="624"/>
        <v>55</v>
      </c>
      <c r="Q607" s="710">
        <f t="shared" si="625"/>
        <v>55</v>
      </c>
      <c r="R607" s="710">
        <f t="shared" ref="R607:U607" si="2481">if(D607="","", if(R$275&gt;$E607,"",if(R$276&lt;$E607,"", if($D607=0,0, if($D607&lt;=$N$277,R$277,if($D607&lt;=$N$278,R$278,R$279))*if($O$267=$R$267,$S$267, $G607)))))</f>
        <v>55</v>
      </c>
      <c r="S607" s="711" t="str">
        <f t="shared" si="2481"/>
        <v/>
      </c>
      <c r="T607" s="710">
        <f t="shared" si="2481"/>
        <v>55</v>
      </c>
      <c r="U607" s="711" t="str">
        <f t="shared" si="2481"/>
        <v/>
      </c>
      <c r="W607" s="710">
        <f t="shared" si="627"/>
        <v>68</v>
      </c>
      <c r="X607" s="710">
        <f t="shared" ref="X607:AC607" si="2482">if(D607="","", if(P$275&gt;$E607,"",if(P$276&lt;$E607,"", if($D607=0,0, if($D607&lt;=$N$277,P$277,if($D607&lt;=$N$278,P$278,P$279))*if($O$267=$R$267,$V$267, $H607)))))</f>
        <v>34</v>
      </c>
      <c r="Y607" s="680" t="str">
        <f t="shared" si="2482"/>
        <v/>
      </c>
      <c r="Z607" s="710">
        <f t="shared" si="2482"/>
        <v>34</v>
      </c>
      <c r="AA607" s="680" t="str">
        <f t="shared" si="2482"/>
        <v/>
      </c>
      <c r="AB607" s="680" t="str">
        <f t="shared" si="2482"/>
        <v/>
      </c>
      <c r="AC607" s="680" t="str">
        <f t="shared" si="2482"/>
        <v/>
      </c>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49"/>
      <c r="BP607" s="446" t="s">
        <v>2</v>
      </c>
      <c r="BQ607" s="451"/>
      <c r="BR607" s="4"/>
      <c r="BS607" s="472" t="str">
        <f t="shared" ref="BS607:BT607" si="2483">I682</f>
        <v/>
      </c>
      <c r="BT607" s="454" t="str">
        <f t="shared" si="2483"/>
        <v/>
      </c>
      <c r="BU607" s="555">
        <f t="shared" ref="BU607:CI607" si="2484">O682</f>
        <v>110</v>
      </c>
      <c r="BV607" s="555">
        <f t="shared" si="2484"/>
        <v>55</v>
      </c>
      <c r="BW607" s="555">
        <f t="shared" si="2484"/>
        <v>55</v>
      </c>
      <c r="BX607" s="555">
        <f t="shared" si="2484"/>
        <v>55</v>
      </c>
      <c r="BY607" s="454" t="str">
        <f t="shared" si="2484"/>
        <v/>
      </c>
      <c r="BZ607" s="555">
        <f t="shared" si="2484"/>
        <v>55</v>
      </c>
      <c r="CA607" s="454" t="str">
        <f t="shared" si="2484"/>
        <v/>
      </c>
      <c r="CB607" s="454" t="str">
        <f t="shared" si="2484"/>
        <v/>
      </c>
      <c r="CC607" s="555">
        <f t="shared" si="2484"/>
        <v>68</v>
      </c>
      <c r="CD607" s="555">
        <f t="shared" si="2484"/>
        <v>34</v>
      </c>
      <c r="CE607" s="454" t="str">
        <f t="shared" si="2484"/>
        <v/>
      </c>
      <c r="CF607" s="555">
        <f t="shared" si="2484"/>
        <v>34</v>
      </c>
      <c r="CG607" s="454" t="str">
        <f t="shared" si="2484"/>
        <v/>
      </c>
      <c r="CH607" s="454" t="str">
        <f t="shared" si="2484"/>
        <v/>
      </c>
      <c r="CI607" s="454" t="str">
        <f t="shared" si="2484"/>
        <v/>
      </c>
      <c r="CJ607" s="2">
        <f t="shared" ref="CJ607:CK607" si="2485">D682</f>
        <v>1</v>
      </c>
      <c r="CK607" s="529" t="str">
        <f t="shared" si="2485"/>
        <v/>
      </c>
      <c r="CL607" s="556" t="str">
        <f t="shared" si="209"/>
        <v/>
      </c>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row>
    <row r="608" outlineLevel="2">
      <c r="A608" s="452"/>
      <c r="D608" s="701">
        <f t="shared" si="510"/>
        <v>1</v>
      </c>
      <c r="E608" s="712" t="str">
        <f t="shared" si="501"/>
        <v/>
      </c>
      <c r="F608" s="703" t="str">
        <f t="shared" si="486"/>
        <v>189912</v>
      </c>
      <c r="G608" s="704" t="str">
        <f t="shared" si="487"/>
        <v/>
      </c>
      <c r="H608" s="690" t="str">
        <f t="shared" si="488"/>
        <v/>
      </c>
      <c r="I608" s="713" t="str">
        <f t="shared" si="489"/>
        <v/>
      </c>
      <c r="J608" s="714" t="str">
        <f t="shared" si="490"/>
        <v/>
      </c>
      <c r="K608" s="707">
        <f t="shared" ref="K608:N608" si="2486">if($F608="","",K$203/day(eomonth($E608,0)))</f>
        <v>0</v>
      </c>
      <c r="L608" s="707">
        <f t="shared" si="2486"/>
        <v>0</v>
      </c>
      <c r="M608" s="707">
        <f t="shared" si="2486"/>
        <v>0</v>
      </c>
      <c r="N608" s="707">
        <f t="shared" si="2486"/>
        <v>0</v>
      </c>
      <c r="O608" s="715">
        <f t="shared" si="623"/>
        <v>110</v>
      </c>
      <c r="P608" s="710">
        <f t="shared" si="624"/>
        <v>55</v>
      </c>
      <c r="Q608" s="710">
        <f t="shared" si="625"/>
        <v>55</v>
      </c>
      <c r="R608" s="710">
        <f t="shared" ref="R608:U608" si="2487">if(D608="","", if(R$275&gt;$E608,"",if(R$276&lt;$E608,"", if($D608=0,0, if($D608&lt;=$N$277,R$277,if($D608&lt;=$N$278,R$278,R$279))*if($O$267=$R$267,$S$267, $G608)))))</f>
        <v>55</v>
      </c>
      <c r="S608" s="711" t="str">
        <f t="shared" si="2487"/>
        <v/>
      </c>
      <c r="T608" s="710">
        <f t="shared" si="2487"/>
        <v>55</v>
      </c>
      <c r="U608" s="711" t="str">
        <f t="shared" si="2487"/>
        <v/>
      </c>
      <c r="W608" s="710">
        <f t="shared" si="627"/>
        <v>68</v>
      </c>
      <c r="X608" s="710">
        <f t="shared" ref="X608:AC608" si="2488">if(D608="","", if(P$275&gt;$E608,"",if(P$276&lt;$E608,"", if($D608=0,0, if($D608&lt;=$N$277,P$277,if($D608&lt;=$N$278,P$278,P$279))*if($O$267=$R$267,$V$267, $H608)))))</f>
        <v>34</v>
      </c>
      <c r="Y608" s="680" t="str">
        <f t="shared" si="2488"/>
        <v/>
      </c>
      <c r="Z608" s="710">
        <f t="shared" si="2488"/>
        <v>34</v>
      </c>
      <c r="AA608" s="680" t="str">
        <f t="shared" si="2488"/>
        <v/>
      </c>
      <c r="AB608" s="680" t="str">
        <f t="shared" si="2488"/>
        <v/>
      </c>
      <c r="AC608" s="680" t="str">
        <f t="shared" si="2488"/>
        <v/>
      </c>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49"/>
      <c r="BP608" s="446" t="s">
        <v>2</v>
      </c>
      <c r="BQ608" s="451"/>
      <c r="BR608" s="4"/>
      <c r="BS608" s="472" t="str">
        <f t="shared" ref="BS608:BT608" si="2489">I683</f>
        <v/>
      </c>
      <c r="BT608" s="454" t="str">
        <f t="shared" si="2489"/>
        <v/>
      </c>
      <c r="BU608" s="555">
        <f t="shared" ref="BU608:CI608" si="2490">O683</f>
        <v>110</v>
      </c>
      <c r="BV608" s="555">
        <f t="shared" si="2490"/>
        <v>55</v>
      </c>
      <c r="BW608" s="555">
        <f t="shared" si="2490"/>
        <v>55</v>
      </c>
      <c r="BX608" s="555">
        <f t="shared" si="2490"/>
        <v>55</v>
      </c>
      <c r="BY608" s="454" t="str">
        <f t="shared" si="2490"/>
        <v/>
      </c>
      <c r="BZ608" s="555">
        <f t="shared" si="2490"/>
        <v>55</v>
      </c>
      <c r="CA608" s="454" t="str">
        <f t="shared" si="2490"/>
        <v/>
      </c>
      <c r="CB608" s="454" t="str">
        <f t="shared" si="2490"/>
        <v/>
      </c>
      <c r="CC608" s="555">
        <f t="shared" si="2490"/>
        <v>68</v>
      </c>
      <c r="CD608" s="555">
        <f t="shared" si="2490"/>
        <v>34</v>
      </c>
      <c r="CE608" s="454" t="str">
        <f t="shared" si="2490"/>
        <v/>
      </c>
      <c r="CF608" s="555">
        <f t="shared" si="2490"/>
        <v>34</v>
      </c>
      <c r="CG608" s="454" t="str">
        <f t="shared" si="2490"/>
        <v/>
      </c>
      <c r="CH608" s="454" t="str">
        <f t="shared" si="2490"/>
        <v/>
      </c>
      <c r="CI608" s="454" t="str">
        <f t="shared" si="2490"/>
        <v/>
      </c>
      <c r="CJ608" s="2">
        <f t="shared" ref="CJ608:CK608" si="2491">D683</f>
        <v>1</v>
      </c>
      <c r="CK608" s="529" t="str">
        <f t="shared" si="2491"/>
        <v/>
      </c>
      <c r="CL608" s="556" t="str">
        <f t="shared" si="209"/>
        <v/>
      </c>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row>
    <row r="609" outlineLevel="2">
      <c r="A609" s="452"/>
      <c r="D609" s="701">
        <f t="shared" si="510"/>
        <v>1</v>
      </c>
      <c r="E609" s="712" t="str">
        <f t="shared" si="501"/>
        <v/>
      </c>
      <c r="F609" s="703" t="str">
        <f t="shared" si="486"/>
        <v>189912</v>
      </c>
      <c r="G609" s="704" t="str">
        <f t="shared" si="487"/>
        <v/>
      </c>
      <c r="H609" s="690" t="str">
        <f t="shared" si="488"/>
        <v/>
      </c>
      <c r="I609" s="713" t="str">
        <f t="shared" si="489"/>
        <v/>
      </c>
      <c r="J609" s="714" t="str">
        <f t="shared" si="490"/>
        <v/>
      </c>
      <c r="K609" s="707">
        <f t="shared" ref="K609:N609" si="2492">if($F609="","",K$203/day(eomonth($E609,0)))</f>
        <v>0</v>
      </c>
      <c r="L609" s="707">
        <f t="shared" si="2492"/>
        <v>0</v>
      </c>
      <c r="M609" s="707">
        <f t="shared" si="2492"/>
        <v>0</v>
      </c>
      <c r="N609" s="707">
        <f t="shared" si="2492"/>
        <v>0</v>
      </c>
      <c r="O609" s="715">
        <f t="shared" si="623"/>
        <v>110</v>
      </c>
      <c r="P609" s="710">
        <f t="shared" si="624"/>
        <v>55</v>
      </c>
      <c r="Q609" s="710">
        <f t="shared" si="625"/>
        <v>55</v>
      </c>
      <c r="R609" s="710">
        <f t="shared" ref="R609:U609" si="2493">if(D609="","", if(R$275&gt;$E609,"",if(R$276&lt;$E609,"", if($D609=0,0, if($D609&lt;=$N$277,R$277,if($D609&lt;=$N$278,R$278,R$279))*if($O$267=$R$267,$S$267, $G609)))))</f>
        <v>55</v>
      </c>
      <c r="S609" s="711" t="str">
        <f t="shared" si="2493"/>
        <v/>
      </c>
      <c r="T609" s="710">
        <f t="shared" si="2493"/>
        <v>55</v>
      </c>
      <c r="U609" s="711" t="str">
        <f t="shared" si="2493"/>
        <v/>
      </c>
      <c r="W609" s="710">
        <f t="shared" si="627"/>
        <v>68</v>
      </c>
      <c r="X609" s="710">
        <f t="shared" ref="X609:AC609" si="2494">if(D609="","", if(P$275&gt;$E609,"",if(P$276&lt;$E609,"", if($D609=0,0, if($D609&lt;=$N$277,P$277,if($D609&lt;=$N$278,P$278,P$279))*if($O$267=$R$267,$V$267, $H609)))))</f>
        <v>34</v>
      </c>
      <c r="Y609" s="680" t="str">
        <f t="shared" si="2494"/>
        <v/>
      </c>
      <c r="Z609" s="710">
        <f t="shared" si="2494"/>
        <v>34</v>
      </c>
      <c r="AA609" s="680" t="str">
        <f t="shared" si="2494"/>
        <v/>
      </c>
      <c r="AB609" s="680" t="str">
        <f t="shared" si="2494"/>
        <v/>
      </c>
      <c r="AC609" s="680" t="str">
        <f t="shared" si="2494"/>
        <v/>
      </c>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49"/>
      <c r="BP609" s="446" t="s">
        <v>2</v>
      </c>
      <c r="BQ609" s="451"/>
      <c r="BR609" s="4"/>
      <c r="BS609" s="472" t="str">
        <f t="shared" ref="BS609:BT609" si="2495">I684</f>
        <v/>
      </c>
      <c r="BT609" s="454" t="str">
        <f t="shared" si="2495"/>
        <v/>
      </c>
      <c r="BU609" s="555">
        <f t="shared" ref="BU609:CI609" si="2496">O684</f>
        <v>110</v>
      </c>
      <c r="BV609" s="555">
        <f t="shared" si="2496"/>
        <v>55</v>
      </c>
      <c r="BW609" s="555">
        <f t="shared" si="2496"/>
        <v>55</v>
      </c>
      <c r="BX609" s="555">
        <f t="shared" si="2496"/>
        <v>55</v>
      </c>
      <c r="BY609" s="454" t="str">
        <f t="shared" si="2496"/>
        <v/>
      </c>
      <c r="BZ609" s="555">
        <f t="shared" si="2496"/>
        <v>55</v>
      </c>
      <c r="CA609" s="454" t="str">
        <f t="shared" si="2496"/>
        <v/>
      </c>
      <c r="CB609" s="454" t="str">
        <f t="shared" si="2496"/>
        <v/>
      </c>
      <c r="CC609" s="555">
        <f t="shared" si="2496"/>
        <v>68</v>
      </c>
      <c r="CD609" s="555">
        <f t="shared" si="2496"/>
        <v>34</v>
      </c>
      <c r="CE609" s="454" t="str">
        <f t="shared" si="2496"/>
        <v/>
      </c>
      <c r="CF609" s="555">
        <f t="shared" si="2496"/>
        <v>34</v>
      </c>
      <c r="CG609" s="454" t="str">
        <f t="shared" si="2496"/>
        <v/>
      </c>
      <c r="CH609" s="454" t="str">
        <f t="shared" si="2496"/>
        <v/>
      </c>
      <c r="CI609" s="454" t="str">
        <f t="shared" si="2496"/>
        <v/>
      </c>
      <c r="CJ609" s="2">
        <f t="shared" ref="CJ609:CK609" si="2497">D684</f>
        <v>1</v>
      </c>
      <c r="CK609" s="529" t="str">
        <f t="shared" si="2497"/>
        <v/>
      </c>
      <c r="CL609" s="556" t="str">
        <f t="shared" si="209"/>
        <v/>
      </c>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row>
    <row r="610" outlineLevel="2">
      <c r="A610" s="452"/>
      <c r="D610" s="701">
        <f t="shared" si="510"/>
        <v>1</v>
      </c>
      <c r="E610" s="712" t="str">
        <f t="shared" si="501"/>
        <v/>
      </c>
      <c r="F610" s="703" t="str">
        <f t="shared" si="486"/>
        <v>189912</v>
      </c>
      <c r="G610" s="704" t="str">
        <f t="shared" si="487"/>
        <v/>
      </c>
      <c r="H610" s="690" t="str">
        <f t="shared" si="488"/>
        <v/>
      </c>
      <c r="I610" s="713" t="str">
        <f t="shared" si="489"/>
        <v/>
      </c>
      <c r="J610" s="714" t="str">
        <f t="shared" si="490"/>
        <v/>
      </c>
      <c r="K610" s="707">
        <f t="shared" ref="K610:N610" si="2498">if($F610="","",K$203/day(eomonth($E610,0)))</f>
        <v>0</v>
      </c>
      <c r="L610" s="707">
        <f t="shared" si="2498"/>
        <v>0</v>
      </c>
      <c r="M610" s="707">
        <f t="shared" si="2498"/>
        <v>0</v>
      </c>
      <c r="N610" s="707">
        <f t="shared" si="2498"/>
        <v>0</v>
      </c>
      <c r="O610" s="715">
        <f t="shared" si="623"/>
        <v>110</v>
      </c>
      <c r="P610" s="710">
        <f t="shared" si="624"/>
        <v>55</v>
      </c>
      <c r="Q610" s="710">
        <f t="shared" si="625"/>
        <v>55</v>
      </c>
      <c r="R610" s="710">
        <f t="shared" ref="R610:U610" si="2499">if(D610="","", if(R$275&gt;$E610,"",if(R$276&lt;$E610,"", if($D610=0,0, if($D610&lt;=$N$277,R$277,if($D610&lt;=$N$278,R$278,R$279))*if($O$267=$R$267,$S$267, $G610)))))</f>
        <v>55</v>
      </c>
      <c r="S610" s="711" t="str">
        <f t="shared" si="2499"/>
        <v/>
      </c>
      <c r="T610" s="710">
        <f t="shared" si="2499"/>
        <v>55</v>
      </c>
      <c r="U610" s="711" t="str">
        <f t="shared" si="2499"/>
        <v/>
      </c>
      <c r="W610" s="710">
        <f t="shared" si="627"/>
        <v>68</v>
      </c>
      <c r="X610" s="710">
        <f t="shared" ref="X610:AC610" si="2500">if(D610="","", if(P$275&gt;$E610,"",if(P$276&lt;$E610,"", if($D610=0,0, if($D610&lt;=$N$277,P$277,if($D610&lt;=$N$278,P$278,P$279))*if($O$267=$R$267,$V$267, $H610)))))</f>
        <v>34</v>
      </c>
      <c r="Y610" s="680" t="str">
        <f t="shared" si="2500"/>
        <v/>
      </c>
      <c r="Z610" s="710">
        <f t="shared" si="2500"/>
        <v>34</v>
      </c>
      <c r="AA610" s="680" t="str">
        <f t="shared" si="2500"/>
        <v/>
      </c>
      <c r="AB610" s="680" t="str">
        <f t="shared" si="2500"/>
        <v/>
      </c>
      <c r="AC610" s="680" t="str">
        <f t="shared" si="2500"/>
        <v/>
      </c>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49"/>
      <c r="BP610" s="446" t="s">
        <v>2</v>
      </c>
      <c r="BQ610" s="451"/>
      <c r="BR610" s="4"/>
      <c r="BS610" s="513" t="str">
        <f t="shared" ref="BS610:BT610" si="2501">I685</f>
        <v>XXXXX</v>
      </c>
      <c r="BT610" s="514" t="str">
        <f t="shared" si="2501"/>
        <v>XXXXX</v>
      </c>
      <c r="BU610" s="514" t="str">
        <f t="shared" ref="BU610:CI610" si="2502">O685</f>
        <v>XXXXX</v>
      </c>
      <c r="BV610" s="514" t="str">
        <f t="shared" si="2502"/>
        <v>XXXXX</v>
      </c>
      <c r="BW610" s="514" t="str">
        <f t="shared" si="2502"/>
        <v>XXXXX</v>
      </c>
      <c r="BX610" s="514" t="str">
        <f t="shared" si="2502"/>
        <v>XXXXX</v>
      </c>
      <c r="BY610" s="514" t="str">
        <f t="shared" si="2502"/>
        <v>XXXXX</v>
      </c>
      <c r="BZ610" s="514" t="str">
        <f t="shared" si="2502"/>
        <v>XXXXX</v>
      </c>
      <c r="CA610" s="514" t="str">
        <f t="shared" si="2502"/>
        <v>XXXXX</v>
      </c>
      <c r="CB610" s="514" t="str">
        <f t="shared" si="2502"/>
        <v>XXXXX</v>
      </c>
      <c r="CC610" s="514" t="str">
        <f t="shared" si="2502"/>
        <v>XXXXX</v>
      </c>
      <c r="CD610" s="514" t="str">
        <f t="shared" si="2502"/>
        <v>XXXXX</v>
      </c>
      <c r="CE610" s="514" t="str">
        <f t="shared" si="2502"/>
        <v>XXXXX</v>
      </c>
      <c r="CF610" s="514" t="str">
        <f t="shared" si="2502"/>
        <v>XXXXX</v>
      </c>
      <c r="CG610" s="514" t="str">
        <f t="shared" si="2502"/>
        <v>XXXXX</v>
      </c>
      <c r="CH610" s="514" t="str">
        <f t="shared" si="2502"/>
        <v>XXXXX</v>
      </c>
      <c r="CI610" s="514" t="str">
        <f t="shared" si="2502"/>
        <v>XXXXX</v>
      </c>
      <c r="CJ610" s="720" t="str">
        <f t="shared" ref="CJ610:CK610" si="2503">D685</f>
        <v>XXXXX</v>
      </c>
      <c r="CK610" s="720" t="str">
        <f t="shared" si="2503"/>
        <v>XXXXX</v>
      </c>
      <c r="CL610" s="721" t="str">
        <f t="shared" si="209"/>
        <v>XXXXX</v>
      </c>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row>
    <row r="611" outlineLevel="2">
      <c r="A611" s="452"/>
      <c r="D611" s="701">
        <f t="shared" si="510"/>
        <v>1</v>
      </c>
      <c r="E611" s="712" t="str">
        <f t="shared" si="501"/>
        <v/>
      </c>
      <c r="F611" s="703" t="str">
        <f t="shared" si="486"/>
        <v>189912</v>
      </c>
      <c r="G611" s="704" t="str">
        <f t="shared" si="487"/>
        <v/>
      </c>
      <c r="H611" s="690" t="str">
        <f t="shared" si="488"/>
        <v/>
      </c>
      <c r="I611" s="713" t="str">
        <f t="shared" si="489"/>
        <v/>
      </c>
      <c r="J611" s="714" t="str">
        <f t="shared" si="490"/>
        <v/>
      </c>
      <c r="K611" s="707">
        <f t="shared" ref="K611:N611" si="2504">if($F611="","",K$203/day(eomonth($E611,0)))</f>
        <v>0</v>
      </c>
      <c r="L611" s="707">
        <f t="shared" si="2504"/>
        <v>0</v>
      </c>
      <c r="M611" s="707">
        <f t="shared" si="2504"/>
        <v>0</v>
      </c>
      <c r="N611" s="707">
        <f t="shared" si="2504"/>
        <v>0</v>
      </c>
      <c r="O611" s="715">
        <f t="shared" si="623"/>
        <v>110</v>
      </c>
      <c r="P611" s="710">
        <f t="shared" si="624"/>
        <v>55</v>
      </c>
      <c r="Q611" s="710">
        <f t="shared" si="625"/>
        <v>55</v>
      </c>
      <c r="R611" s="710">
        <f t="shared" ref="R611:U611" si="2505">if(D611="","", if(R$275&gt;$E611,"",if(R$276&lt;$E611,"", if($D611=0,0, if($D611&lt;=$N$277,R$277,if($D611&lt;=$N$278,R$278,R$279))*if($O$267=$R$267,$S$267, $G611)))))</f>
        <v>55</v>
      </c>
      <c r="S611" s="711" t="str">
        <f t="shared" si="2505"/>
        <v/>
      </c>
      <c r="T611" s="710">
        <f t="shared" si="2505"/>
        <v>55</v>
      </c>
      <c r="U611" s="711" t="str">
        <f t="shared" si="2505"/>
        <v/>
      </c>
      <c r="W611" s="710">
        <f t="shared" si="627"/>
        <v>68</v>
      </c>
      <c r="X611" s="710">
        <f t="shared" ref="X611:AC611" si="2506">if(D611="","", if(P$275&gt;$E611,"",if(P$276&lt;$E611,"", if($D611=0,0, if($D611&lt;=$N$277,P$277,if($D611&lt;=$N$278,P$278,P$279))*if($O$267=$R$267,$V$267, $H611)))))</f>
        <v>34</v>
      </c>
      <c r="Y611" s="680" t="str">
        <f t="shared" si="2506"/>
        <v/>
      </c>
      <c r="Z611" s="710">
        <f t="shared" si="2506"/>
        <v>34</v>
      </c>
      <c r="AA611" s="680" t="str">
        <f t="shared" si="2506"/>
        <v/>
      </c>
      <c r="AB611" s="680" t="str">
        <f t="shared" si="2506"/>
        <v/>
      </c>
      <c r="AC611" s="680" t="str">
        <f t="shared" si="2506"/>
        <v/>
      </c>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49"/>
      <c r="BP611" s="446" t="s">
        <v>2</v>
      </c>
      <c r="BQ611" s="451"/>
      <c r="BR611" s="4"/>
      <c r="BS611" s="454" t="str">
        <f t="shared" ref="BS611:BT611" si="2507">I686</f>
        <v/>
      </c>
      <c r="BT611" s="454" t="str">
        <f t="shared" si="2507"/>
        <v/>
      </c>
      <c r="BU611" s="454" t="str">
        <f t="shared" ref="BU611:CI611" si="2508">O686</f>
        <v/>
      </c>
      <c r="BV611" s="454" t="str">
        <f t="shared" si="2508"/>
        <v/>
      </c>
      <c r="BW611" s="454" t="str">
        <f t="shared" si="2508"/>
        <v/>
      </c>
      <c r="BX611" s="454" t="str">
        <f t="shared" si="2508"/>
        <v/>
      </c>
      <c r="BY611" s="454" t="str">
        <f t="shared" si="2508"/>
        <v/>
      </c>
      <c r="BZ611" s="454" t="str">
        <f t="shared" si="2508"/>
        <v/>
      </c>
      <c r="CA611" s="454" t="str">
        <f t="shared" si="2508"/>
        <v/>
      </c>
      <c r="CB611" s="454" t="str">
        <f t="shared" si="2508"/>
        <v/>
      </c>
      <c r="CC611" s="454" t="str">
        <f t="shared" si="2508"/>
        <v/>
      </c>
      <c r="CD611" s="454" t="str">
        <f t="shared" si="2508"/>
        <v/>
      </c>
      <c r="CE611" s="454" t="str">
        <f t="shared" si="2508"/>
        <v/>
      </c>
      <c r="CF611" s="454" t="str">
        <f t="shared" si="2508"/>
        <v/>
      </c>
      <c r="CG611" s="454" t="str">
        <f t="shared" si="2508"/>
        <v/>
      </c>
      <c r="CH611" s="454" t="str">
        <f t="shared" si="2508"/>
        <v/>
      </c>
      <c r="CI611" s="454" t="str">
        <f t="shared" si="2508"/>
        <v/>
      </c>
      <c r="CJ611" s="2" t="str">
        <f t="shared" ref="CJ611:CK611" si="2509">D686</f>
        <v/>
      </c>
      <c r="CK611" s="2" t="str">
        <f t="shared" si="2509"/>
        <v/>
      </c>
      <c r="CL611" s="2" t="str">
        <f t="shared" si="209"/>
        <v/>
      </c>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row>
    <row r="612" outlineLevel="2">
      <c r="A612" s="452"/>
      <c r="D612" s="701">
        <f t="shared" si="510"/>
        <v>1</v>
      </c>
      <c r="E612" s="712" t="str">
        <f t="shared" si="501"/>
        <v/>
      </c>
      <c r="F612" s="703" t="str">
        <f t="shared" si="486"/>
        <v>189912</v>
      </c>
      <c r="G612" s="704" t="str">
        <f t="shared" si="487"/>
        <v/>
      </c>
      <c r="H612" s="690" t="str">
        <f t="shared" si="488"/>
        <v/>
      </c>
      <c r="I612" s="713" t="str">
        <f t="shared" si="489"/>
        <v/>
      </c>
      <c r="J612" s="714" t="str">
        <f t="shared" si="490"/>
        <v/>
      </c>
      <c r="K612" s="707">
        <f t="shared" ref="K612:N612" si="2510">if($F612="","",K$203/day(eomonth($E612,0)))</f>
        <v>0</v>
      </c>
      <c r="L612" s="707">
        <f t="shared" si="2510"/>
        <v>0</v>
      </c>
      <c r="M612" s="707">
        <f t="shared" si="2510"/>
        <v>0</v>
      </c>
      <c r="N612" s="707">
        <f t="shared" si="2510"/>
        <v>0</v>
      </c>
      <c r="O612" s="715">
        <f t="shared" si="623"/>
        <v>110</v>
      </c>
      <c r="P612" s="710">
        <f t="shared" si="624"/>
        <v>55</v>
      </c>
      <c r="Q612" s="710">
        <f t="shared" si="625"/>
        <v>55</v>
      </c>
      <c r="R612" s="710">
        <f t="shared" ref="R612:U612" si="2511">if(D612="","", if(R$275&gt;$E612,"",if(R$276&lt;$E612,"", if($D612=0,0, if($D612&lt;=$N$277,R$277,if($D612&lt;=$N$278,R$278,R$279))*if($O$267=$R$267,$S$267, $G612)))))</f>
        <v>55</v>
      </c>
      <c r="S612" s="711" t="str">
        <f t="shared" si="2511"/>
        <v/>
      </c>
      <c r="T612" s="710">
        <f t="shared" si="2511"/>
        <v>55</v>
      </c>
      <c r="U612" s="711" t="str">
        <f t="shared" si="2511"/>
        <v/>
      </c>
      <c r="W612" s="710">
        <f t="shared" si="627"/>
        <v>68</v>
      </c>
      <c r="X612" s="710">
        <f t="shared" ref="X612:AC612" si="2512">if(D612="","", if(P$275&gt;$E612,"",if(P$276&lt;$E612,"", if($D612=0,0, if($D612&lt;=$N$277,P$277,if($D612&lt;=$N$278,P$278,P$279))*if($O$267=$R$267,$V$267, $H612)))))</f>
        <v>34</v>
      </c>
      <c r="Y612" s="680" t="str">
        <f t="shared" si="2512"/>
        <v/>
      </c>
      <c r="Z612" s="710">
        <f t="shared" si="2512"/>
        <v>34</v>
      </c>
      <c r="AA612" s="680" t="str">
        <f t="shared" si="2512"/>
        <v/>
      </c>
      <c r="AB612" s="680" t="str">
        <f t="shared" si="2512"/>
        <v/>
      </c>
      <c r="AC612" s="680" t="str">
        <f t="shared" si="2512"/>
        <v/>
      </c>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49"/>
      <c r="BP612" s="446" t="s">
        <v>2</v>
      </c>
      <c r="BQ612" s="451"/>
      <c r="BR612" s="4"/>
      <c r="BS612" s="454" t="str">
        <f t="shared" ref="BS612:BT612" si="2513">I687</f>
        <v/>
      </c>
      <c r="BT612" s="454" t="str">
        <f t="shared" si="2513"/>
        <v/>
      </c>
      <c r="BU612" s="454" t="str">
        <f t="shared" ref="BU612:CI612" si="2514">O687</f>
        <v/>
      </c>
      <c r="BV612" s="454" t="str">
        <f t="shared" si="2514"/>
        <v/>
      </c>
      <c r="BW612" s="454" t="str">
        <f t="shared" si="2514"/>
        <v/>
      </c>
      <c r="BX612" s="454" t="str">
        <f t="shared" si="2514"/>
        <v/>
      </c>
      <c r="BY612" s="454" t="str">
        <f t="shared" si="2514"/>
        <v/>
      </c>
      <c r="BZ612" s="454" t="str">
        <f t="shared" si="2514"/>
        <v/>
      </c>
      <c r="CA612" s="454" t="str">
        <f t="shared" si="2514"/>
        <v/>
      </c>
      <c r="CB612" s="454" t="str">
        <f t="shared" si="2514"/>
        <v/>
      </c>
      <c r="CC612" s="454" t="str">
        <f t="shared" si="2514"/>
        <v/>
      </c>
      <c r="CD612" s="454" t="str">
        <f t="shared" si="2514"/>
        <v/>
      </c>
      <c r="CE612" s="454" t="str">
        <f t="shared" si="2514"/>
        <v/>
      </c>
      <c r="CF612" s="454" t="str">
        <f t="shared" si="2514"/>
        <v/>
      </c>
      <c r="CG612" s="454" t="str">
        <f t="shared" si="2514"/>
        <v/>
      </c>
      <c r="CH612" s="454" t="str">
        <f t="shared" si="2514"/>
        <v/>
      </c>
      <c r="CI612" s="454" t="str">
        <f t="shared" si="2514"/>
        <v/>
      </c>
      <c r="CJ612" s="2" t="str">
        <f t="shared" ref="CJ612:CK612" si="2515">D687</f>
        <v/>
      </c>
      <c r="CK612" s="2" t="str">
        <f t="shared" si="2515"/>
        <v/>
      </c>
      <c r="CL612" s="2" t="str">
        <f t="shared" si="209"/>
        <v/>
      </c>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row>
    <row r="613" outlineLevel="2">
      <c r="A613" s="452"/>
      <c r="D613" s="701">
        <f t="shared" si="510"/>
        <v>1</v>
      </c>
      <c r="E613" s="712" t="str">
        <f t="shared" si="501"/>
        <v/>
      </c>
      <c r="F613" s="703" t="str">
        <f t="shared" si="486"/>
        <v>189912</v>
      </c>
      <c r="G613" s="704" t="str">
        <f t="shared" si="487"/>
        <v/>
      </c>
      <c r="H613" s="690" t="str">
        <f t="shared" si="488"/>
        <v/>
      </c>
      <c r="I613" s="713" t="str">
        <f t="shared" si="489"/>
        <v/>
      </c>
      <c r="J613" s="714" t="str">
        <f t="shared" si="490"/>
        <v/>
      </c>
      <c r="K613" s="707">
        <f t="shared" ref="K613:N613" si="2516">if($F613="","",K$203/day(eomonth($E613,0)))</f>
        <v>0</v>
      </c>
      <c r="L613" s="707">
        <f t="shared" si="2516"/>
        <v>0</v>
      </c>
      <c r="M613" s="707">
        <f t="shared" si="2516"/>
        <v>0</v>
      </c>
      <c r="N613" s="707">
        <f t="shared" si="2516"/>
        <v>0</v>
      </c>
      <c r="O613" s="715">
        <f t="shared" si="623"/>
        <v>110</v>
      </c>
      <c r="P613" s="710">
        <f t="shared" si="624"/>
        <v>55</v>
      </c>
      <c r="Q613" s="710">
        <f t="shared" si="625"/>
        <v>55</v>
      </c>
      <c r="R613" s="710">
        <f t="shared" ref="R613:U613" si="2517">if(D613="","", if(R$275&gt;$E613,"",if(R$276&lt;$E613,"", if($D613=0,0, if($D613&lt;=$N$277,R$277,if($D613&lt;=$N$278,R$278,R$279))*if($O$267=$R$267,$S$267, $G613)))))</f>
        <v>55</v>
      </c>
      <c r="S613" s="711" t="str">
        <f t="shared" si="2517"/>
        <v/>
      </c>
      <c r="T613" s="710">
        <f t="shared" si="2517"/>
        <v>55</v>
      </c>
      <c r="U613" s="711" t="str">
        <f t="shared" si="2517"/>
        <v/>
      </c>
      <c r="W613" s="710">
        <f t="shared" si="627"/>
        <v>68</v>
      </c>
      <c r="X613" s="710">
        <f t="shared" ref="X613:AC613" si="2518">if(D613="","", if(P$275&gt;$E613,"",if(P$276&lt;$E613,"", if($D613=0,0, if($D613&lt;=$N$277,P$277,if($D613&lt;=$N$278,P$278,P$279))*if($O$267=$R$267,$V$267, $H613)))))</f>
        <v>34</v>
      </c>
      <c r="Y613" s="680" t="str">
        <f t="shared" si="2518"/>
        <v/>
      </c>
      <c r="Z613" s="710">
        <f t="shared" si="2518"/>
        <v>34</v>
      </c>
      <c r="AA613" s="680" t="str">
        <f t="shared" si="2518"/>
        <v/>
      </c>
      <c r="AB613" s="680" t="str">
        <f t="shared" si="2518"/>
        <v/>
      </c>
      <c r="AC613" s="680" t="str">
        <f t="shared" si="2518"/>
        <v/>
      </c>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49"/>
      <c r="BP613" s="446" t="s">
        <v>2</v>
      </c>
      <c r="BQ613" s="451"/>
      <c r="BR613" s="4"/>
      <c r="BS613" s="454" t="str">
        <f t="shared" ref="BS613:BT613" si="2519">I688</f>
        <v/>
      </c>
      <c r="BT613" s="454" t="str">
        <f t="shared" si="2519"/>
        <v/>
      </c>
      <c r="BU613" s="454" t="str">
        <f t="shared" ref="BU613:CI613" si="2520">O688</f>
        <v/>
      </c>
      <c r="BV613" s="454" t="str">
        <f t="shared" si="2520"/>
        <v/>
      </c>
      <c r="BW613" s="454" t="str">
        <f t="shared" si="2520"/>
        <v/>
      </c>
      <c r="BX613" s="454" t="str">
        <f t="shared" si="2520"/>
        <v/>
      </c>
      <c r="BY613" s="454" t="str">
        <f t="shared" si="2520"/>
        <v/>
      </c>
      <c r="BZ613" s="454" t="str">
        <f t="shared" si="2520"/>
        <v/>
      </c>
      <c r="CA613" s="454" t="str">
        <f t="shared" si="2520"/>
        <v/>
      </c>
      <c r="CB613" s="454" t="str">
        <f t="shared" si="2520"/>
        <v/>
      </c>
      <c r="CC613" s="454" t="str">
        <f t="shared" si="2520"/>
        <v/>
      </c>
      <c r="CD613" s="454" t="str">
        <f t="shared" si="2520"/>
        <v/>
      </c>
      <c r="CE613" s="454" t="str">
        <f t="shared" si="2520"/>
        <v/>
      </c>
      <c r="CF613" s="454" t="str">
        <f t="shared" si="2520"/>
        <v/>
      </c>
      <c r="CG613" s="454" t="str">
        <f t="shared" si="2520"/>
        <v/>
      </c>
      <c r="CH613" s="454" t="str">
        <f t="shared" si="2520"/>
        <v/>
      </c>
      <c r="CI613" s="454" t="str">
        <f t="shared" si="2520"/>
        <v/>
      </c>
      <c r="CJ613" s="2" t="str">
        <f t="shared" ref="CJ613:CK613" si="2521">D688</f>
        <v/>
      </c>
      <c r="CK613" s="2" t="str">
        <f t="shared" si="2521"/>
        <v/>
      </c>
      <c r="CL613" s="2" t="str">
        <f t="shared" si="209"/>
        <v/>
      </c>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row>
    <row r="614" outlineLevel="2">
      <c r="A614" s="452"/>
      <c r="D614" s="701">
        <f t="shared" si="510"/>
        <v>1</v>
      </c>
      <c r="E614" s="712" t="str">
        <f t="shared" si="501"/>
        <v/>
      </c>
      <c r="F614" s="703" t="str">
        <f t="shared" si="486"/>
        <v>189912</v>
      </c>
      <c r="G614" s="704" t="str">
        <f t="shared" si="487"/>
        <v/>
      </c>
      <c r="H614" s="690" t="str">
        <f t="shared" si="488"/>
        <v/>
      </c>
      <c r="I614" s="713" t="str">
        <f t="shared" si="489"/>
        <v/>
      </c>
      <c r="J614" s="714" t="str">
        <f t="shared" si="490"/>
        <v/>
      </c>
      <c r="K614" s="707">
        <f t="shared" ref="K614:N614" si="2522">if($F614="","",K$203/day(eomonth($E614,0)))</f>
        <v>0</v>
      </c>
      <c r="L614" s="707">
        <f t="shared" si="2522"/>
        <v>0</v>
      </c>
      <c r="M614" s="707">
        <f t="shared" si="2522"/>
        <v>0</v>
      </c>
      <c r="N614" s="707">
        <f t="shared" si="2522"/>
        <v>0</v>
      </c>
      <c r="O614" s="715">
        <f t="shared" si="623"/>
        <v>110</v>
      </c>
      <c r="P614" s="710">
        <f t="shared" si="624"/>
        <v>55</v>
      </c>
      <c r="Q614" s="710">
        <f t="shared" si="625"/>
        <v>55</v>
      </c>
      <c r="R614" s="710">
        <f t="shared" ref="R614:U614" si="2523">if(D614="","", if(R$275&gt;$E614,"",if(R$276&lt;$E614,"", if($D614=0,0, if($D614&lt;=$N$277,R$277,if($D614&lt;=$N$278,R$278,R$279))*if($O$267=$R$267,$S$267, $G614)))))</f>
        <v>55</v>
      </c>
      <c r="S614" s="711" t="str">
        <f t="shared" si="2523"/>
        <v/>
      </c>
      <c r="T614" s="710">
        <f t="shared" si="2523"/>
        <v>55</v>
      </c>
      <c r="U614" s="711" t="str">
        <f t="shared" si="2523"/>
        <v/>
      </c>
      <c r="W614" s="710">
        <f t="shared" si="627"/>
        <v>68</v>
      </c>
      <c r="X614" s="710">
        <f t="shared" ref="X614:AC614" si="2524">if(D614="","", if(P$275&gt;$E614,"",if(P$276&lt;$E614,"", if($D614=0,0, if($D614&lt;=$N$277,P$277,if($D614&lt;=$N$278,P$278,P$279))*if($O$267=$R$267,$V$267, $H614)))))</f>
        <v>34</v>
      </c>
      <c r="Y614" s="680" t="str">
        <f t="shared" si="2524"/>
        <v/>
      </c>
      <c r="Z614" s="710">
        <f t="shared" si="2524"/>
        <v>34</v>
      </c>
      <c r="AA614" s="680" t="str">
        <f t="shared" si="2524"/>
        <v/>
      </c>
      <c r="AB614" s="680" t="str">
        <f t="shared" si="2524"/>
        <v/>
      </c>
      <c r="AC614" s="680" t="str">
        <f t="shared" si="2524"/>
        <v/>
      </c>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49"/>
      <c r="BP614" s="446" t="s">
        <v>2</v>
      </c>
      <c r="BQ614" s="451"/>
      <c r="BR614" s="4"/>
      <c r="BS614" s="454" t="str">
        <f t="shared" ref="BS614:BT614" si="2525">I689</f>
        <v/>
      </c>
      <c r="BT614" s="454" t="str">
        <f t="shared" si="2525"/>
        <v/>
      </c>
      <c r="BU614" s="454" t="str">
        <f t="shared" ref="BU614:CI614" si="2526">O689</f>
        <v/>
      </c>
      <c r="BV614" s="454" t="str">
        <f t="shared" si="2526"/>
        <v/>
      </c>
      <c r="BW614" s="454" t="str">
        <f t="shared" si="2526"/>
        <v/>
      </c>
      <c r="BX614" s="454" t="str">
        <f t="shared" si="2526"/>
        <v/>
      </c>
      <c r="BY614" s="454" t="str">
        <f t="shared" si="2526"/>
        <v/>
      </c>
      <c r="BZ614" s="454" t="str">
        <f t="shared" si="2526"/>
        <v/>
      </c>
      <c r="CA614" s="454" t="str">
        <f t="shared" si="2526"/>
        <v/>
      </c>
      <c r="CB614" s="454" t="str">
        <f t="shared" si="2526"/>
        <v/>
      </c>
      <c r="CC614" s="454" t="str">
        <f t="shared" si="2526"/>
        <v/>
      </c>
      <c r="CD614" s="454" t="str">
        <f t="shared" si="2526"/>
        <v/>
      </c>
      <c r="CE614" s="454" t="str">
        <f t="shared" si="2526"/>
        <v/>
      </c>
      <c r="CF614" s="454" t="str">
        <f t="shared" si="2526"/>
        <v/>
      </c>
      <c r="CG614" s="454" t="str">
        <f t="shared" si="2526"/>
        <v/>
      </c>
      <c r="CH614" s="454" t="str">
        <f t="shared" si="2526"/>
        <v/>
      </c>
      <c r="CI614" s="454" t="str">
        <f t="shared" si="2526"/>
        <v/>
      </c>
      <c r="CJ614" s="2" t="str">
        <f t="shared" ref="CJ614:CK614" si="2527">D689</f>
        <v/>
      </c>
      <c r="CK614" s="2" t="str">
        <f t="shared" si="2527"/>
        <v/>
      </c>
      <c r="CL614" s="2" t="str">
        <f t="shared" si="209"/>
        <v/>
      </c>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row>
    <row r="615" outlineLevel="2">
      <c r="A615" s="452"/>
      <c r="D615" s="701">
        <f t="shared" si="510"/>
        <v>1</v>
      </c>
      <c r="E615" s="712" t="str">
        <f t="shared" si="501"/>
        <v/>
      </c>
      <c r="F615" s="703" t="str">
        <f t="shared" si="486"/>
        <v>189912</v>
      </c>
      <c r="G615" s="704" t="str">
        <f t="shared" si="487"/>
        <v/>
      </c>
      <c r="H615" s="690" t="str">
        <f t="shared" si="488"/>
        <v/>
      </c>
      <c r="I615" s="713" t="str">
        <f t="shared" si="489"/>
        <v/>
      </c>
      <c r="J615" s="714" t="str">
        <f t="shared" si="490"/>
        <v/>
      </c>
      <c r="K615" s="707">
        <f t="shared" ref="K615:N615" si="2528">if($F615="","",K$203/day(eomonth($E615,0)))</f>
        <v>0</v>
      </c>
      <c r="L615" s="707">
        <f t="shared" si="2528"/>
        <v>0</v>
      </c>
      <c r="M615" s="707">
        <f t="shared" si="2528"/>
        <v>0</v>
      </c>
      <c r="N615" s="707">
        <f t="shared" si="2528"/>
        <v>0</v>
      </c>
      <c r="O615" s="715">
        <f t="shared" si="623"/>
        <v>110</v>
      </c>
      <c r="P615" s="710">
        <f t="shared" si="624"/>
        <v>55</v>
      </c>
      <c r="Q615" s="710">
        <f t="shared" si="625"/>
        <v>55</v>
      </c>
      <c r="R615" s="710">
        <f t="shared" ref="R615:U615" si="2529">if(D615="","", if(R$275&gt;$E615,"",if(R$276&lt;$E615,"", if($D615=0,0, if($D615&lt;=$N$277,R$277,if($D615&lt;=$N$278,R$278,R$279))*if($O$267=$R$267,$S$267, $G615)))))</f>
        <v>55</v>
      </c>
      <c r="S615" s="711" t="str">
        <f t="shared" si="2529"/>
        <v/>
      </c>
      <c r="T615" s="710">
        <f t="shared" si="2529"/>
        <v>55</v>
      </c>
      <c r="U615" s="711" t="str">
        <f t="shared" si="2529"/>
        <v/>
      </c>
      <c r="W615" s="710">
        <f t="shared" si="627"/>
        <v>68</v>
      </c>
      <c r="X615" s="710">
        <f t="shared" ref="X615:AC615" si="2530">if(D615="","", if(P$275&gt;$E615,"",if(P$276&lt;$E615,"", if($D615=0,0, if($D615&lt;=$N$277,P$277,if($D615&lt;=$N$278,P$278,P$279))*if($O$267=$R$267,$V$267, $H615)))))</f>
        <v>34</v>
      </c>
      <c r="Y615" s="680" t="str">
        <f t="shared" si="2530"/>
        <v/>
      </c>
      <c r="Z615" s="710">
        <f t="shared" si="2530"/>
        <v>34</v>
      </c>
      <c r="AA615" s="680" t="str">
        <f t="shared" si="2530"/>
        <v/>
      </c>
      <c r="AB615" s="680" t="str">
        <f t="shared" si="2530"/>
        <v/>
      </c>
      <c r="AC615" s="680" t="str">
        <f t="shared" si="2530"/>
        <v/>
      </c>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49"/>
      <c r="BP615" s="446" t="s">
        <v>2</v>
      </c>
      <c r="BQ615" s="451"/>
      <c r="BR615" s="4"/>
      <c r="BS615" s="454" t="str">
        <f t="shared" ref="BS615:BS701" si="2536">I690</f>
        <v/>
      </c>
      <c r="BT615" s="454"/>
      <c r="BU615" s="454"/>
      <c r="BV615" s="454" t="str">
        <f t="shared" ref="BV615:CI615" si="2531">P690</f>
        <v/>
      </c>
      <c r="BW615" s="454" t="str">
        <f t="shared" si="2531"/>
        <v/>
      </c>
      <c r="BX615" s="454" t="str">
        <f t="shared" si="2531"/>
        <v/>
      </c>
      <c r="BY615" s="454" t="str">
        <f t="shared" si="2531"/>
        <v/>
      </c>
      <c r="BZ615" s="454" t="str">
        <f t="shared" si="2531"/>
        <v/>
      </c>
      <c r="CA615" s="454" t="str">
        <f t="shared" si="2531"/>
        <v/>
      </c>
      <c r="CB615" s="454" t="str">
        <f t="shared" si="2531"/>
        <v/>
      </c>
      <c r="CC615" s="454" t="str">
        <f t="shared" si="2531"/>
        <v/>
      </c>
      <c r="CD615" s="454" t="str">
        <f t="shared" si="2531"/>
        <v/>
      </c>
      <c r="CE615" s="454" t="str">
        <f t="shared" si="2531"/>
        <v/>
      </c>
      <c r="CF615" s="454" t="str">
        <f t="shared" si="2531"/>
        <v/>
      </c>
      <c r="CG615" s="454" t="str">
        <f t="shared" si="2531"/>
        <v/>
      </c>
      <c r="CH615" s="454" t="str">
        <f t="shared" si="2531"/>
        <v/>
      </c>
      <c r="CI615" s="454" t="str">
        <f t="shared" si="2531"/>
        <v/>
      </c>
      <c r="CJ615" s="2" t="str">
        <f t="shared" ref="CJ615:CK615" si="2532">D690</f>
        <v/>
      </c>
      <c r="CK615" s="2" t="str">
        <f t="shared" si="2532"/>
        <v/>
      </c>
      <c r="CL615" s="2" t="str">
        <f t="shared" si="209"/>
        <v/>
      </c>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row>
    <row r="616" outlineLevel="2">
      <c r="A616" s="452"/>
      <c r="D616" s="701">
        <f t="shared" si="510"/>
        <v>1</v>
      </c>
      <c r="E616" s="712" t="str">
        <f t="shared" si="501"/>
        <v/>
      </c>
      <c r="F616" s="703" t="str">
        <f t="shared" si="486"/>
        <v>189912</v>
      </c>
      <c r="G616" s="704" t="str">
        <f t="shared" si="487"/>
        <v/>
      </c>
      <c r="H616" s="690" t="str">
        <f t="shared" si="488"/>
        <v/>
      </c>
      <c r="I616" s="713" t="str">
        <f t="shared" si="489"/>
        <v/>
      </c>
      <c r="J616" s="714" t="str">
        <f t="shared" si="490"/>
        <v/>
      </c>
      <c r="K616" s="707">
        <f t="shared" ref="K616:N616" si="2533">if($F616="","",K$203/day(eomonth($E616,0)))</f>
        <v>0</v>
      </c>
      <c r="L616" s="707">
        <f t="shared" si="2533"/>
        <v>0</v>
      </c>
      <c r="M616" s="707">
        <f t="shared" si="2533"/>
        <v>0</v>
      </c>
      <c r="N616" s="707">
        <f t="shared" si="2533"/>
        <v>0</v>
      </c>
      <c r="O616" s="715">
        <f t="shared" si="623"/>
        <v>110</v>
      </c>
      <c r="P616" s="710">
        <f t="shared" si="624"/>
        <v>55</v>
      </c>
      <c r="Q616" s="710">
        <f t="shared" si="625"/>
        <v>55</v>
      </c>
      <c r="R616" s="710">
        <f t="shared" ref="R616:U616" si="2534">if(D616="","", if(R$275&gt;$E616,"",if(R$276&lt;$E616,"", if($D616=0,0, if($D616&lt;=$N$277,R$277,if($D616&lt;=$N$278,R$278,R$279))*if($O$267=$R$267,$S$267, $G616)))))</f>
        <v>55</v>
      </c>
      <c r="S616" s="711" t="str">
        <f t="shared" si="2534"/>
        <v/>
      </c>
      <c r="T616" s="710">
        <f t="shared" si="2534"/>
        <v>55</v>
      </c>
      <c r="U616" s="711" t="str">
        <f t="shared" si="2534"/>
        <v/>
      </c>
      <c r="W616" s="710">
        <f t="shared" si="627"/>
        <v>68</v>
      </c>
      <c r="X616" s="710">
        <f t="shared" ref="X616:AC616" si="2535">if(D616="","", if(P$275&gt;$E616,"",if(P$276&lt;$E616,"", if($D616=0,0, if($D616&lt;=$N$277,P$277,if($D616&lt;=$N$278,P$278,P$279))*if($O$267=$R$267,$V$267, $H616)))))</f>
        <v>34</v>
      </c>
      <c r="Y616" s="680" t="str">
        <f t="shared" si="2535"/>
        <v/>
      </c>
      <c r="Z616" s="710">
        <f t="shared" si="2535"/>
        <v>34</v>
      </c>
      <c r="AA616" s="680" t="str">
        <f t="shared" si="2535"/>
        <v/>
      </c>
      <c r="AB616" s="680" t="str">
        <f t="shared" si="2535"/>
        <v/>
      </c>
      <c r="AC616" s="680" t="str">
        <f t="shared" si="2535"/>
        <v/>
      </c>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49"/>
      <c r="BP616" s="446" t="s">
        <v>2</v>
      </c>
      <c r="BQ616" s="451"/>
      <c r="BR616" s="4"/>
      <c r="BS616" s="454" t="str">
        <f t="shared" si="2536"/>
        <v/>
      </c>
      <c r="BT616" s="454"/>
      <c r="BU616" s="454"/>
      <c r="BV616" s="454" t="str">
        <f t="shared" ref="BV616:CI616" si="2537">P691</f>
        <v/>
      </c>
      <c r="BW616" s="454" t="str">
        <f t="shared" si="2537"/>
        <v/>
      </c>
      <c r="BX616" s="454" t="str">
        <f t="shared" si="2537"/>
        <v/>
      </c>
      <c r="BY616" s="454" t="str">
        <f t="shared" si="2537"/>
        <v/>
      </c>
      <c r="BZ616" s="454" t="str">
        <f t="shared" si="2537"/>
        <v/>
      </c>
      <c r="CA616" s="454" t="str">
        <f t="shared" si="2537"/>
        <v/>
      </c>
      <c r="CB616" s="454" t="str">
        <f t="shared" si="2537"/>
        <v/>
      </c>
      <c r="CC616" s="454" t="str">
        <f t="shared" si="2537"/>
        <v/>
      </c>
      <c r="CD616" s="454" t="str">
        <f t="shared" si="2537"/>
        <v/>
      </c>
      <c r="CE616" s="454" t="str">
        <f t="shared" si="2537"/>
        <v/>
      </c>
      <c r="CF616" s="454" t="str">
        <f t="shared" si="2537"/>
        <v/>
      </c>
      <c r="CG616" s="454" t="str">
        <f t="shared" si="2537"/>
        <v/>
      </c>
      <c r="CH616" s="454" t="str">
        <f t="shared" si="2537"/>
        <v/>
      </c>
      <c r="CI616" s="454" t="str">
        <f t="shared" si="2537"/>
        <v/>
      </c>
      <c r="CJ616" s="2" t="str">
        <f t="shared" ref="CJ616:CK616" si="2538">D691</f>
        <v/>
      </c>
      <c r="CK616" s="2" t="str">
        <f t="shared" si="2538"/>
        <v/>
      </c>
      <c r="CL616" s="2" t="str">
        <f t="shared" si="209"/>
        <v/>
      </c>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row>
    <row r="617" outlineLevel="2">
      <c r="A617" s="452"/>
      <c r="D617" s="701">
        <f t="shared" si="510"/>
        <v>1</v>
      </c>
      <c r="E617" s="712" t="str">
        <f t="shared" si="501"/>
        <v/>
      </c>
      <c r="F617" s="703" t="str">
        <f t="shared" si="486"/>
        <v>189912</v>
      </c>
      <c r="G617" s="704" t="str">
        <f t="shared" si="487"/>
        <v/>
      </c>
      <c r="H617" s="690" t="str">
        <f t="shared" si="488"/>
        <v/>
      </c>
      <c r="I617" s="713" t="str">
        <f t="shared" si="489"/>
        <v/>
      </c>
      <c r="J617" s="714" t="str">
        <f t="shared" si="490"/>
        <v/>
      </c>
      <c r="K617" s="707">
        <f t="shared" ref="K617:N617" si="2539">if($F617="","",K$203/day(eomonth($E617,0)))</f>
        <v>0</v>
      </c>
      <c r="L617" s="707">
        <f t="shared" si="2539"/>
        <v>0</v>
      </c>
      <c r="M617" s="707">
        <f t="shared" si="2539"/>
        <v>0</v>
      </c>
      <c r="N617" s="707">
        <f t="shared" si="2539"/>
        <v>0</v>
      </c>
      <c r="O617" s="715">
        <f t="shared" si="623"/>
        <v>110</v>
      </c>
      <c r="P617" s="710">
        <f t="shared" si="624"/>
        <v>55</v>
      </c>
      <c r="Q617" s="710">
        <f t="shared" si="625"/>
        <v>55</v>
      </c>
      <c r="R617" s="710">
        <f t="shared" ref="R617:U617" si="2540">if(D617="","", if(R$275&gt;$E617,"",if(R$276&lt;$E617,"", if($D617=0,0, if($D617&lt;=$N$277,R$277,if($D617&lt;=$N$278,R$278,R$279))*if($O$267=$R$267,$S$267, $G617)))))</f>
        <v>55</v>
      </c>
      <c r="S617" s="711" t="str">
        <f t="shared" si="2540"/>
        <v/>
      </c>
      <c r="T617" s="710">
        <f t="shared" si="2540"/>
        <v>55</v>
      </c>
      <c r="U617" s="711" t="str">
        <f t="shared" si="2540"/>
        <v/>
      </c>
      <c r="W617" s="710">
        <f t="shared" si="627"/>
        <v>68</v>
      </c>
      <c r="X617" s="710">
        <f t="shared" ref="X617:AC617" si="2541">if(D617="","", if(P$275&gt;$E617,"",if(P$276&lt;$E617,"", if($D617=0,0, if($D617&lt;=$N$277,P$277,if($D617&lt;=$N$278,P$278,P$279))*if($O$267=$R$267,$V$267, $H617)))))</f>
        <v>34</v>
      </c>
      <c r="Y617" s="680" t="str">
        <f t="shared" si="2541"/>
        <v/>
      </c>
      <c r="Z617" s="710">
        <f t="shared" si="2541"/>
        <v>34</v>
      </c>
      <c r="AA617" s="680" t="str">
        <f t="shared" si="2541"/>
        <v/>
      </c>
      <c r="AB617" s="680" t="str">
        <f t="shared" si="2541"/>
        <v/>
      </c>
      <c r="AC617" s="680" t="str">
        <f t="shared" si="2541"/>
        <v/>
      </c>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49"/>
      <c r="BP617" s="446" t="s">
        <v>2</v>
      </c>
      <c r="BQ617" s="451"/>
      <c r="BR617" s="4"/>
      <c r="BS617" s="454" t="str">
        <f t="shared" si="2536"/>
        <v/>
      </c>
      <c r="BT617" s="454"/>
      <c r="BU617" s="454"/>
      <c r="BV617" s="454" t="str">
        <f t="shared" ref="BV617:CI617" si="2542">P692</f>
        <v/>
      </c>
      <c r="BW617" s="454" t="str">
        <f t="shared" si="2542"/>
        <v/>
      </c>
      <c r="BX617" s="454" t="str">
        <f t="shared" si="2542"/>
        <v/>
      </c>
      <c r="BY617" s="454" t="str">
        <f t="shared" si="2542"/>
        <v/>
      </c>
      <c r="BZ617" s="454" t="str">
        <f t="shared" si="2542"/>
        <v/>
      </c>
      <c r="CA617" s="454" t="str">
        <f t="shared" si="2542"/>
        <v/>
      </c>
      <c r="CB617" s="454" t="str">
        <f t="shared" si="2542"/>
        <v/>
      </c>
      <c r="CC617" s="454" t="str">
        <f t="shared" si="2542"/>
        <v/>
      </c>
      <c r="CD617" s="454" t="str">
        <f t="shared" si="2542"/>
        <v/>
      </c>
      <c r="CE617" s="454" t="str">
        <f t="shared" si="2542"/>
        <v/>
      </c>
      <c r="CF617" s="454" t="str">
        <f t="shared" si="2542"/>
        <v/>
      </c>
      <c r="CG617" s="454" t="str">
        <f t="shared" si="2542"/>
        <v/>
      </c>
      <c r="CH617" s="454" t="str">
        <f t="shared" si="2542"/>
        <v/>
      </c>
      <c r="CI617" s="454" t="str">
        <f t="shared" si="2542"/>
        <v/>
      </c>
      <c r="CJ617" s="2" t="str">
        <f t="shared" ref="CJ617:CK617" si="2543">D692</f>
        <v/>
      </c>
      <c r="CK617" s="2" t="str">
        <f t="shared" si="2543"/>
        <v/>
      </c>
      <c r="CL617" s="2" t="str">
        <f t="shared" si="209"/>
        <v/>
      </c>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row>
    <row r="618" outlineLevel="2">
      <c r="A618" s="452"/>
      <c r="D618" s="701">
        <f t="shared" si="510"/>
        <v>1</v>
      </c>
      <c r="E618" s="712" t="str">
        <f t="shared" si="501"/>
        <v/>
      </c>
      <c r="F618" s="703" t="str">
        <f t="shared" si="486"/>
        <v>189912</v>
      </c>
      <c r="G618" s="704" t="str">
        <f t="shared" si="487"/>
        <v/>
      </c>
      <c r="H618" s="690" t="str">
        <f t="shared" si="488"/>
        <v/>
      </c>
      <c r="I618" s="713" t="str">
        <f t="shared" si="489"/>
        <v/>
      </c>
      <c r="J618" s="714" t="str">
        <f t="shared" si="490"/>
        <v/>
      </c>
      <c r="K618" s="707">
        <f t="shared" ref="K618:N618" si="2544">if($F618="","",K$203/day(eomonth($E618,0)))</f>
        <v>0</v>
      </c>
      <c r="L618" s="707">
        <f t="shared" si="2544"/>
        <v>0</v>
      </c>
      <c r="M618" s="707">
        <f t="shared" si="2544"/>
        <v>0</v>
      </c>
      <c r="N618" s="707">
        <f t="shared" si="2544"/>
        <v>0</v>
      </c>
      <c r="O618" s="715">
        <f t="shared" si="623"/>
        <v>110</v>
      </c>
      <c r="P618" s="710">
        <f t="shared" si="624"/>
        <v>55</v>
      </c>
      <c r="Q618" s="710">
        <f t="shared" si="625"/>
        <v>55</v>
      </c>
      <c r="R618" s="710">
        <f t="shared" ref="R618:U618" si="2545">if(D618="","", if(R$275&gt;$E618,"",if(R$276&lt;$E618,"", if($D618=0,0, if($D618&lt;=$N$277,R$277,if($D618&lt;=$N$278,R$278,R$279))*if($O$267=$R$267,$S$267, $G618)))))</f>
        <v>55</v>
      </c>
      <c r="S618" s="711" t="str">
        <f t="shared" si="2545"/>
        <v/>
      </c>
      <c r="T618" s="710">
        <f t="shared" si="2545"/>
        <v>55</v>
      </c>
      <c r="U618" s="711" t="str">
        <f t="shared" si="2545"/>
        <v/>
      </c>
      <c r="W618" s="710">
        <f t="shared" si="627"/>
        <v>68</v>
      </c>
      <c r="X618" s="710">
        <f t="shared" ref="X618:AC618" si="2546">if(D618="","", if(P$275&gt;$E618,"",if(P$276&lt;$E618,"", if($D618=0,0, if($D618&lt;=$N$277,P$277,if($D618&lt;=$N$278,P$278,P$279))*if($O$267=$R$267,$V$267, $H618)))))</f>
        <v>34</v>
      </c>
      <c r="Y618" s="680" t="str">
        <f t="shared" si="2546"/>
        <v/>
      </c>
      <c r="Z618" s="710">
        <f t="shared" si="2546"/>
        <v>34</v>
      </c>
      <c r="AA618" s="680" t="str">
        <f t="shared" si="2546"/>
        <v/>
      </c>
      <c r="AB618" s="680" t="str">
        <f t="shared" si="2546"/>
        <v/>
      </c>
      <c r="AC618" s="680" t="str">
        <f t="shared" si="2546"/>
        <v/>
      </c>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49"/>
      <c r="BP618" s="446" t="s">
        <v>2</v>
      </c>
      <c r="BQ618" s="451"/>
      <c r="BR618" s="4"/>
      <c r="BS618" s="454" t="str">
        <f t="shared" si="2536"/>
        <v/>
      </c>
      <c r="BT618" s="454"/>
      <c r="BU618" s="454"/>
      <c r="BV618" s="454" t="str">
        <f t="shared" ref="BV618:CI618" si="2547">P693</f>
        <v/>
      </c>
      <c r="BW618" s="454" t="str">
        <f t="shared" si="2547"/>
        <v/>
      </c>
      <c r="BX618" s="454" t="str">
        <f t="shared" si="2547"/>
        <v/>
      </c>
      <c r="BY618" s="454" t="str">
        <f t="shared" si="2547"/>
        <v/>
      </c>
      <c r="BZ618" s="454" t="str">
        <f t="shared" si="2547"/>
        <v/>
      </c>
      <c r="CA618" s="454" t="str">
        <f t="shared" si="2547"/>
        <v/>
      </c>
      <c r="CB618" s="454" t="str">
        <f t="shared" si="2547"/>
        <v/>
      </c>
      <c r="CC618" s="454" t="str">
        <f t="shared" si="2547"/>
        <v/>
      </c>
      <c r="CD618" s="454" t="str">
        <f t="shared" si="2547"/>
        <v/>
      </c>
      <c r="CE618" s="454" t="str">
        <f t="shared" si="2547"/>
        <v/>
      </c>
      <c r="CF618" s="454" t="str">
        <f t="shared" si="2547"/>
        <v/>
      </c>
      <c r="CG618" s="454" t="str">
        <f t="shared" si="2547"/>
        <v/>
      </c>
      <c r="CH618" s="454" t="str">
        <f t="shared" si="2547"/>
        <v/>
      </c>
      <c r="CI618" s="454" t="str">
        <f t="shared" si="2547"/>
        <v/>
      </c>
      <c r="CJ618" s="2" t="str">
        <f t="shared" ref="CJ618:CK618" si="2548">D693</f>
        <v/>
      </c>
      <c r="CK618" s="2" t="str">
        <f t="shared" si="2548"/>
        <v/>
      </c>
      <c r="CL618" s="2" t="str">
        <f t="shared" si="209"/>
        <v/>
      </c>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row>
    <row r="619" outlineLevel="2">
      <c r="A619" s="452"/>
      <c r="D619" s="701">
        <f t="shared" si="510"/>
        <v>1</v>
      </c>
      <c r="E619" s="712" t="str">
        <f t="shared" si="501"/>
        <v/>
      </c>
      <c r="F619" s="703" t="str">
        <f t="shared" si="486"/>
        <v>189912</v>
      </c>
      <c r="G619" s="704" t="str">
        <f t="shared" si="487"/>
        <v/>
      </c>
      <c r="H619" s="690" t="str">
        <f t="shared" si="488"/>
        <v/>
      </c>
      <c r="I619" s="713" t="str">
        <f t="shared" si="489"/>
        <v/>
      </c>
      <c r="J619" s="714" t="str">
        <f t="shared" si="490"/>
        <v/>
      </c>
      <c r="K619" s="707">
        <f t="shared" ref="K619:N619" si="2549">if($F619="","",K$203/day(eomonth($E619,0)))</f>
        <v>0</v>
      </c>
      <c r="L619" s="707">
        <f t="shared" si="2549"/>
        <v>0</v>
      </c>
      <c r="M619" s="707">
        <f t="shared" si="2549"/>
        <v>0</v>
      </c>
      <c r="N619" s="707">
        <f t="shared" si="2549"/>
        <v>0</v>
      </c>
      <c r="O619" s="715">
        <f t="shared" si="623"/>
        <v>110</v>
      </c>
      <c r="P619" s="710">
        <f t="shared" si="624"/>
        <v>55</v>
      </c>
      <c r="Q619" s="710">
        <f t="shared" si="625"/>
        <v>55</v>
      </c>
      <c r="R619" s="710">
        <f t="shared" ref="R619:U619" si="2550">if(D619="","", if(R$275&gt;$E619,"",if(R$276&lt;$E619,"", if($D619=0,0, if($D619&lt;=$N$277,R$277,if($D619&lt;=$N$278,R$278,R$279))*if($O$267=$R$267,$S$267, $G619)))))</f>
        <v>55</v>
      </c>
      <c r="S619" s="711" t="str">
        <f t="shared" si="2550"/>
        <v/>
      </c>
      <c r="T619" s="710">
        <f t="shared" si="2550"/>
        <v>55</v>
      </c>
      <c r="U619" s="711" t="str">
        <f t="shared" si="2550"/>
        <v/>
      </c>
      <c r="W619" s="710">
        <f t="shared" si="627"/>
        <v>68</v>
      </c>
      <c r="X619" s="710">
        <f t="shared" ref="X619:AC619" si="2551">if(D619="","", if(P$275&gt;$E619,"",if(P$276&lt;$E619,"", if($D619=0,0, if($D619&lt;=$N$277,P$277,if($D619&lt;=$N$278,P$278,P$279))*if($O$267=$R$267,$V$267, $H619)))))</f>
        <v>34</v>
      </c>
      <c r="Y619" s="680" t="str">
        <f t="shared" si="2551"/>
        <v/>
      </c>
      <c r="Z619" s="710">
        <f t="shared" si="2551"/>
        <v>34</v>
      </c>
      <c r="AA619" s="680" t="str">
        <f t="shared" si="2551"/>
        <v/>
      </c>
      <c r="AB619" s="680" t="str">
        <f t="shared" si="2551"/>
        <v/>
      </c>
      <c r="AC619" s="680" t="str">
        <f t="shared" si="2551"/>
        <v/>
      </c>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49"/>
      <c r="BP619" s="446" t="s">
        <v>2</v>
      </c>
      <c r="BQ619" s="451"/>
      <c r="BR619" s="4"/>
      <c r="BS619" s="454" t="str">
        <f t="shared" si="2536"/>
        <v/>
      </c>
      <c r="BT619" s="454"/>
      <c r="BU619" s="454"/>
      <c r="BV619" s="454" t="str">
        <f t="shared" ref="BV619:CI619" si="2552">P694</f>
        <v/>
      </c>
      <c r="BW619" s="454" t="str">
        <f t="shared" si="2552"/>
        <v/>
      </c>
      <c r="BX619" s="454" t="str">
        <f t="shared" si="2552"/>
        <v/>
      </c>
      <c r="BY619" s="454" t="str">
        <f t="shared" si="2552"/>
        <v/>
      </c>
      <c r="BZ619" s="454" t="str">
        <f t="shared" si="2552"/>
        <v/>
      </c>
      <c r="CA619" s="454" t="str">
        <f t="shared" si="2552"/>
        <v/>
      </c>
      <c r="CB619" s="454" t="str">
        <f t="shared" si="2552"/>
        <v/>
      </c>
      <c r="CC619" s="454" t="str">
        <f t="shared" si="2552"/>
        <v/>
      </c>
      <c r="CD619" s="454" t="str">
        <f t="shared" si="2552"/>
        <v/>
      </c>
      <c r="CE619" s="454" t="str">
        <f t="shared" si="2552"/>
        <v/>
      </c>
      <c r="CF619" s="454" t="str">
        <f t="shared" si="2552"/>
        <v/>
      </c>
      <c r="CG619" s="454" t="str">
        <f t="shared" si="2552"/>
        <v/>
      </c>
      <c r="CH619" s="454" t="str">
        <f t="shared" si="2552"/>
        <v/>
      </c>
      <c r="CI619" s="454" t="str">
        <f t="shared" si="2552"/>
        <v/>
      </c>
      <c r="CJ619" s="2" t="str">
        <f t="shared" ref="CJ619:CK619" si="2553">D694</f>
        <v/>
      </c>
      <c r="CK619" s="2" t="str">
        <f t="shared" si="2553"/>
        <v/>
      </c>
      <c r="CL619" s="2" t="str">
        <f t="shared" si="209"/>
        <v/>
      </c>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row>
    <row r="620" outlineLevel="2">
      <c r="A620" s="452"/>
      <c r="D620" s="701">
        <f t="shared" si="510"/>
        <v>1</v>
      </c>
      <c r="E620" s="712" t="str">
        <f t="shared" si="501"/>
        <v/>
      </c>
      <c r="F620" s="703" t="str">
        <f t="shared" si="486"/>
        <v>189912</v>
      </c>
      <c r="G620" s="704" t="str">
        <f t="shared" si="487"/>
        <v/>
      </c>
      <c r="H620" s="690" t="str">
        <f t="shared" si="488"/>
        <v/>
      </c>
      <c r="I620" s="713" t="str">
        <f t="shared" si="489"/>
        <v/>
      </c>
      <c r="J620" s="714" t="str">
        <f t="shared" si="490"/>
        <v/>
      </c>
      <c r="K620" s="707">
        <f t="shared" ref="K620:N620" si="2554">if($F620="","",K$203/day(eomonth($E620,0)))</f>
        <v>0</v>
      </c>
      <c r="L620" s="707">
        <f t="shared" si="2554"/>
        <v>0</v>
      </c>
      <c r="M620" s="707">
        <f t="shared" si="2554"/>
        <v>0</v>
      </c>
      <c r="N620" s="707">
        <f t="shared" si="2554"/>
        <v>0</v>
      </c>
      <c r="O620" s="715">
        <f t="shared" si="623"/>
        <v>110</v>
      </c>
      <c r="P620" s="710">
        <f t="shared" si="624"/>
        <v>55</v>
      </c>
      <c r="Q620" s="710">
        <f t="shared" si="625"/>
        <v>55</v>
      </c>
      <c r="R620" s="710">
        <f t="shared" ref="R620:U620" si="2555">if(D620="","", if(R$275&gt;$E620,"",if(R$276&lt;$E620,"", if($D620=0,0, if($D620&lt;=$N$277,R$277,if($D620&lt;=$N$278,R$278,R$279))*if($O$267=$R$267,$S$267, $G620)))))</f>
        <v>55</v>
      </c>
      <c r="S620" s="711" t="str">
        <f t="shared" si="2555"/>
        <v/>
      </c>
      <c r="T620" s="710">
        <f t="shared" si="2555"/>
        <v>55</v>
      </c>
      <c r="U620" s="711" t="str">
        <f t="shared" si="2555"/>
        <v/>
      </c>
      <c r="W620" s="710">
        <f t="shared" si="627"/>
        <v>68</v>
      </c>
      <c r="X620" s="710">
        <f t="shared" ref="X620:AC620" si="2556">if(D620="","", if(P$275&gt;$E620,"",if(P$276&lt;$E620,"", if($D620=0,0, if($D620&lt;=$N$277,P$277,if($D620&lt;=$N$278,P$278,P$279))*if($O$267=$R$267,$V$267, $H620)))))</f>
        <v>34</v>
      </c>
      <c r="Y620" s="680" t="str">
        <f t="shared" si="2556"/>
        <v/>
      </c>
      <c r="Z620" s="710">
        <f t="shared" si="2556"/>
        <v>34</v>
      </c>
      <c r="AA620" s="680" t="str">
        <f t="shared" si="2556"/>
        <v/>
      </c>
      <c r="AB620" s="680" t="str">
        <f t="shared" si="2556"/>
        <v/>
      </c>
      <c r="AC620" s="680" t="str">
        <f t="shared" si="2556"/>
        <v/>
      </c>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49"/>
      <c r="BP620" s="446" t="s">
        <v>2</v>
      </c>
      <c r="BQ620" s="451"/>
      <c r="BR620" s="4"/>
      <c r="BS620" s="454" t="str">
        <f t="shared" si="2536"/>
        <v/>
      </c>
      <c r="BT620" s="454"/>
      <c r="BU620" s="454"/>
      <c r="BV620" s="454" t="str">
        <f t="shared" ref="BV620:CI620" si="2557">P695</f>
        <v/>
      </c>
      <c r="BW620" s="454" t="str">
        <f t="shared" si="2557"/>
        <v/>
      </c>
      <c r="BX620" s="454" t="str">
        <f t="shared" si="2557"/>
        <v/>
      </c>
      <c r="BY620" s="454" t="str">
        <f t="shared" si="2557"/>
        <v/>
      </c>
      <c r="BZ620" s="454" t="str">
        <f t="shared" si="2557"/>
        <v/>
      </c>
      <c r="CA620" s="454" t="str">
        <f t="shared" si="2557"/>
        <v/>
      </c>
      <c r="CB620" s="454" t="str">
        <f t="shared" si="2557"/>
        <v/>
      </c>
      <c r="CC620" s="454" t="str">
        <f t="shared" si="2557"/>
        <v/>
      </c>
      <c r="CD620" s="454" t="str">
        <f t="shared" si="2557"/>
        <v/>
      </c>
      <c r="CE620" s="454" t="str">
        <f t="shared" si="2557"/>
        <v/>
      </c>
      <c r="CF620" s="454" t="str">
        <f t="shared" si="2557"/>
        <v/>
      </c>
      <c r="CG620" s="454" t="str">
        <f t="shared" si="2557"/>
        <v/>
      </c>
      <c r="CH620" s="454" t="str">
        <f t="shared" si="2557"/>
        <v/>
      </c>
      <c r="CI620" s="454" t="str">
        <f t="shared" si="2557"/>
        <v/>
      </c>
      <c r="CJ620" s="2" t="str">
        <f t="shared" ref="CJ620:CK620" si="2558">D695</f>
        <v/>
      </c>
      <c r="CK620" s="2" t="str">
        <f t="shared" si="2558"/>
        <v/>
      </c>
      <c r="CL620" s="2" t="str">
        <f t="shared" si="209"/>
        <v/>
      </c>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row>
    <row r="621" outlineLevel="2">
      <c r="A621" s="452"/>
      <c r="D621" s="701">
        <f t="shared" si="510"/>
        <v>1</v>
      </c>
      <c r="E621" s="712" t="str">
        <f t="shared" si="501"/>
        <v/>
      </c>
      <c r="F621" s="703" t="str">
        <f t="shared" si="486"/>
        <v>189912</v>
      </c>
      <c r="G621" s="704" t="str">
        <f t="shared" si="487"/>
        <v/>
      </c>
      <c r="H621" s="690" t="str">
        <f t="shared" si="488"/>
        <v/>
      </c>
      <c r="I621" s="713" t="str">
        <f t="shared" si="489"/>
        <v/>
      </c>
      <c r="J621" s="714" t="str">
        <f t="shared" si="490"/>
        <v/>
      </c>
      <c r="K621" s="707">
        <f t="shared" ref="K621:N621" si="2559">if($F621="","",K$203/day(eomonth($E621,0)))</f>
        <v>0</v>
      </c>
      <c r="L621" s="707">
        <f t="shared" si="2559"/>
        <v>0</v>
      </c>
      <c r="M621" s="707">
        <f t="shared" si="2559"/>
        <v>0</v>
      </c>
      <c r="N621" s="707">
        <f t="shared" si="2559"/>
        <v>0</v>
      </c>
      <c r="O621" s="715">
        <f t="shared" si="623"/>
        <v>110</v>
      </c>
      <c r="P621" s="710">
        <f t="shared" si="624"/>
        <v>55</v>
      </c>
      <c r="Q621" s="710">
        <f t="shared" si="625"/>
        <v>55</v>
      </c>
      <c r="R621" s="710">
        <f t="shared" ref="R621:U621" si="2560">if(D621="","", if(R$275&gt;$E621,"",if(R$276&lt;$E621,"", if($D621=0,0, if($D621&lt;=$N$277,R$277,if($D621&lt;=$N$278,R$278,R$279))*if($O$267=$R$267,$S$267, $G621)))))</f>
        <v>55</v>
      </c>
      <c r="S621" s="711" t="str">
        <f t="shared" si="2560"/>
        <v/>
      </c>
      <c r="T621" s="710">
        <f t="shared" si="2560"/>
        <v>55</v>
      </c>
      <c r="U621" s="711" t="str">
        <f t="shared" si="2560"/>
        <v/>
      </c>
      <c r="W621" s="710">
        <f t="shared" si="627"/>
        <v>68</v>
      </c>
      <c r="X621" s="710">
        <f t="shared" ref="X621:AC621" si="2561">if(D621="","", if(P$275&gt;$E621,"",if(P$276&lt;$E621,"", if($D621=0,0, if($D621&lt;=$N$277,P$277,if($D621&lt;=$N$278,P$278,P$279))*if($O$267=$R$267,$V$267, $H621)))))</f>
        <v>34</v>
      </c>
      <c r="Y621" s="680" t="str">
        <f t="shared" si="2561"/>
        <v/>
      </c>
      <c r="Z621" s="710">
        <f t="shared" si="2561"/>
        <v>34</v>
      </c>
      <c r="AA621" s="680" t="str">
        <f t="shared" si="2561"/>
        <v/>
      </c>
      <c r="AB621" s="680" t="str">
        <f t="shared" si="2561"/>
        <v/>
      </c>
      <c r="AC621" s="680" t="str">
        <f t="shared" si="2561"/>
        <v/>
      </c>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49"/>
      <c r="BP621" s="446" t="s">
        <v>2</v>
      </c>
      <c r="BQ621" s="451"/>
      <c r="BR621" s="4"/>
      <c r="BS621" s="454" t="str">
        <f t="shared" si="2536"/>
        <v/>
      </c>
      <c r="BT621" s="454"/>
      <c r="BU621" s="454"/>
      <c r="BV621" s="454" t="str">
        <f t="shared" ref="BV621:CI621" si="2562">P696</f>
        <v/>
      </c>
      <c r="BW621" s="454" t="str">
        <f t="shared" si="2562"/>
        <v/>
      </c>
      <c r="BX621" s="454" t="str">
        <f t="shared" si="2562"/>
        <v/>
      </c>
      <c r="BY621" s="454" t="str">
        <f t="shared" si="2562"/>
        <v/>
      </c>
      <c r="BZ621" s="454" t="str">
        <f t="shared" si="2562"/>
        <v/>
      </c>
      <c r="CA621" s="454" t="str">
        <f t="shared" si="2562"/>
        <v/>
      </c>
      <c r="CB621" s="454" t="str">
        <f t="shared" si="2562"/>
        <v/>
      </c>
      <c r="CC621" s="454" t="str">
        <f t="shared" si="2562"/>
        <v/>
      </c>
      <c r="CD621" s="454" t="str">
        <f t="shared" si="2562"/>
        <v/>
      </c>
      <c r="CE621" s="454" t="str">
        <f t="shared" si="2562"/>
        <v/>
      </c>
      <c r="CF621" s="454" t="str">
        <f t="shared" si="2562"/>
        <v/>
      </c>
      <c r="CG621" s="454" t="str">
        <f t="shared" si="2562"/>
        <v/>
      </c>
      <c r="CH621" s="454" t="str">
        <f t="shared" si="2562"/>
        <v/>
      </c>
      <c r="CI621" s="454" t="str">
        <f t="shared" si="2562"/>
        <v/>
      </c>
      <c r="CJ621" s="2" t="str">
        <f t="shared" ref="CJ621:CK621" si="2563">D696</f>
        <v/>
      </c>
      <c r="CK621" s="2" t="str">
        <f t="shared" si="2563"/>
        <v/>
      </c>
      <c r="CL621" s="2" t="str">
        <f t="shared" si="209"/>
        <v/>
      </c>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row>
    <row r="622" outlineLevel="2">
      <c r="A622" s="452"/>
      <c r="D622" s="701">
        <f t="shared" si="510"/>
        <v>1</v>
      </c>
      <c r="E622" s="712" t="str">
        <f t="shared" si="501"/>
        <v/>
      </c>
      <c r="F622" s="703" t="str">
        <f t="shared" si="486"/>
        <v>189912</v>
      </c>
      <c r="G622" s="704" t="str">
        <f t="shared" si="487"/>
        <v/>
      </c>
      <c r="H622" s="690" t="str">
        <f t="shared" si="488"/>
        <v/>
      </c>
      <c r="I622" s="713" t="str">
        <f t="shared" si="489"/>
        <v/>
      </c>
      <c r="J622" s="714" t="str">
        <f t="shared" si="490"/>
        <v/>
      </c>
      <c r="K622" s="707">
        <f t="shared" ref="K622:N622" si="2564">if($F622="","",K$203/day(eomonth($E622,0)))</f>
        <v>0</v>
      </c>
      <c r="L622" s="707">
        <f t="shared" si="2564"/>
        <v>0</v>
      </c>
      <c r="M622" s="707">
        <f t="shared" si="2564"/>
        <v>0</v>
      </c>
      <c r="N622" s="707">
        <f t="shared" si="2564"/>
        <v>0</v>
      </c>
      <c r="O622" s="715">
        <f t="shared" si="623"/>
        <v>110</v>
      </c>
      <c r="P622" s="710">
        <f t="shared" si="624"/>
        <v>55</v>
      </c>
      <c r="Q622" s="710">
        <f t="shared" si="625"/>
        <v>55</v>
      </c>
      <c r="R622" s="710">
        <f t="shared" ref="R622:U622" si="2565">if(D622="","", if(R$275&gt;$E622,"",if(R$276&lt;$E622,"", if($D622=0,0, if($D622&lt;=$N$277,R$277,if($D622&lt;=$N$278,R$278,R$279))*if($O$267=$R$267,$S$267, $G622)))))</f>
        <v>55</v>
      </c>
      <c r="S622" s="711" t="str">
        <f t="shared" si="2565"/>
        <v/>
      </c>
      <c r="T622" s="710">
        <f t="shared" si="2565"/>
        <v>55</v>
      </c>
      <c r="U622" s="711" t="str">
        <f t="shared" si="2565"/>
        <v/>
      </c>
      <c r="W622" s="710">
        <f t="shared" si="627"/>
        <v>68</v>
      </c>
      <c r="X622" s="710">
        <f t="shared" ref="X622:AC622" si="2566">if(D622="","", if(P$275&gt;$E622,"",if(P$276&lt;$E622,"", if($D622=0,0, if($D622&lt;=$N$277,P$277,if($D622&lt;=$N$278,P$278,P$279))*if($O$267=$R$267,$V$267, $H622)))))</f>
        <v>34</v>
      </c>
      <c r="Y622" s="680" t="str">
        <f t="shared" si="2566"/>
        <v/>
      </c>
      <c r="Z622" s="710">
        <f t="shared" si="2566"/>
        <v>34</v>
      </c>
      <c r="AA622" s="680" t="str">
        <f t="shared" si="2566"/>
        <v/>
      </c>
      <c r="AB622" s="680" t="str">
        <f t="shared" si="2566"/>
        <v/>
      </c>
      <c r="AC622" s="680" t="str">
        <f t="shared" si="2566"/>
        <v/>
      </c>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49"/>
      <c r="BP622" s="446" t="s">
        <v>2</v>
      </c>
      <c r="BQ622" s="451"/>
      <c r="BR622" s="4"/>
      <c r="BS622" s="454" t="str">
        <f t="shared" si="2536"/>
        <v/>
      </c>
      <c r="BT622" s="454"/>
      <c r="BU622" s="454"/>
      <c r="BV622" s="454" t="str">
        <f t="shared" ref="BV622:CI622" si="2567">P697</f>
        <v/>
      </c>
      <c r="BW622" s="454" t="str">
        <f t="shared" si="2567"/>
        <v/>
      </c>
      <c r="BX622" s="454" t="str">
        <f t="shared" si="2567"/>
        <v/>
      </c>
      <c r="BY622" s="454" t="str">
        <f t="shared" si="2567"/>
        <v/>
      </c>
      <c r="BZ622" s="454" t="str">
        <f t="shared" si="2567"/>
        <v/>
      </c>
      <c r="CA622" s="454" t="str">
        <f t="shared" si="2567"/>
        <v/>
      </c>
      <c r="CB622" s="454" t="str">
        <f t="shared" si="2567"/>
        <v/>
      </c>
      <c r="CC622" s="454" t="str">
        <f t="shared" si="2567"/>
        <v/>
      </c>
      <c r="CD622" s="454" t="str">
        <f t="shared" si="2567"/>
        <v/>
      </c>
      <c r="CE622" s="454" t="str">
        <f t="shared" si="2567"/>
        <v/>
      </c>
      <c r="CF622" s="454" t="str">
        <f t="shared" si="2567"/>
        <v/>
      </c>
      <c r="CG622" s="454" t="str">
        <f t="shared" si="2567"/>
        <v/>
      </c>
      <c r="CH622" s="454" t="str">
        <f t="shared" si="2567"/>
        <v/>
      </c>
      <c r="CI622" s="454" t="str">
        <f t="shared" si="2567"/>
        <v/>
      </c>
      <c r="CJ622" s="2" t="str">
        <f t="shared" ref="CJ622:CK622" si="2568">D697</f>
        <v/>
      </c>
      <c r="CK622" s="2" t="str">
        <f t="shared" si="2568"/>
        <v/>
      </c>
      <c r="CL622" s="2" t="str">
        <f t="shared" si="209"/>
        <v/>
      </c>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row>
    <row r="623" outlineLevel="2">
      <c r="A623" s="452"/>
      <c r="D623" s="701">
        <f t="shared" si="510"/>
        <v>1</v>
      </c>
      <c r="E623" s="712" t="str">
        <f t="shared" si="501"/>
        <v/>
      </c>
      <c r="F623" s="703" t="str">
        <f t="shared" si="486"/>
        <v>189912</v>
      </c>
      <c r="G623" s="704" t="str">
        <f t="shared" si="487"/>
        <v/>
      </c>
      <c r="H623" s="690" t="str">
        <f t="shared" si="488"/>
        <v/>
      </c>
      <c r="I623" s="713" t="str">
        <f t="shared" si="489"/>
        <v/>
      </c>
      <c r="J623" s="714" t="str">
        <f t="shared" si="490"/>
        <v/>
      </c>
      <c r="K623" s="707">
        <f t="shared" ref="K623:N623" si="2569">if($F623="","",K$203/day(eomonth($E623,0)))</f>
        <v>0</v>
      </c>
      <c r="L623" s="707">
        <f t="shared" si="2569"/>
        <v>0</v>
      </c>
      <c r="M623" s="707">
        <f t="shared" si="2569"/>
        <v>0</v>
      </c>
      <c r="N623" s="707">
        <f t="shared" si="2569"/>
        <v>0</v>
      </c>
      <c r="O623" s="715">
        <f t="shared" si="623"/>
        <v>110</v>
      </c>
      <c r="P623" s="710">
        <f t="shared" si="624"/>
        <v>55</v>
      </c>
      <c r="Q623" s="710">
        <f t="shared" si="625"/>
        <v>55</v>
      </c>
      <c r="R623" s="710">
        <f t="shared" ref="R623:U623" si="2570">if(D623="","", if(R$275&gt;$E623,"",if(R$276&lt;$E623,"", if($D623=0,0, if($D623&lt;=$N$277,R$277,if($D623&lt;=$N$278,R$278,R$279))*if($O$267=$R$267,$S$267, $G623)))))</f>
        <v>55</v>
      </c>
      <c r="S623" s="711" t="str">
        <f t="shared" si="2570"/>
        <v/>
      </c>
      <c r="T623" s="710">
        <f t="shared" si="2570"/>
        <v>55</v>
      </c>
      <c r="U623" s="711" t="str">
        <f t="shared" si="2570"/>
        <v/>
      </c>
      <c r="W623" s="710">
        <f t="shared" si="627"/>
        <v>68</v>
      </c>
      <c r="X623" s="710">
        <f t="shared" ref="X623:AC623" si="2571">if(D623="","", if(P$275&gt;$E623,"",if(P$276&lt;$E623,"", if($D623=0,0, if($D623&lt;=$N$277,P$277,if($D623&lt;=$N$278,P$278,P$279))*if($O$267=$R$267,$V$267, $H623)))))</f>
        <v>34</v>
      </c>
      <c r="Y623" s="680" t="str">
        <f t="shared" si="2571"/>
        <v/>
      </c>
      <c r="Z623" s="710">
        <f t="shared" si="2571"/>
        <v>34</v>
      </c>
      <c r="AA623" s="680" t="str">
        <f t="shared" si="2571"/>
        <v/>
      </c>
      <c r="AB623" s="680" t="str">
        <f t="shared" si="2571"/>
        <v/>
      </c>
      <c r="AC623" s="680" t="str">
        <f t="shared" si="2571"/>
        <v/>
      </c>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49"/>
      <c r="BP623" s="446" t="s">
        <v>2</v>
      </c>
      <c r="BQ623" s="451"/>
      <c r="BR623" s="4"/>
      <c r="BS623" s="454" t="str">
        <f t="shared" si="2536"/>
        <v/>
      </c>
      <c r="BT623" s="454"/>
      <c r="BU623" s="454"/>
      <c r="BV623" s="454" t="str">
        <f t="shared" ref="BV623:CI623" si="2572">P698</f>
        <v/>
      </c>
      <c r="BW623" s="454" t="str">
        <f t="shared" si="2572"/>
        <v/>
      </c>
      <c r="BX623" s="454" t="str">
        <f t="shared" si="2572"/>
        <v/>
      </c>
      <c r="BY623" s="454" t="str">
        <f t="shared" si="2572"/>
        <v/>
      </c>
      <c r="BZ623" s="454" t="str">
        <f t="shared" si="2572"/>
        <v/>
      </c>
      <c r="CA623" s="454" t="str">
        <f t="shared" si="2572"/>
        <v/>
      </c>
      <c r="CB623" s="454" t="str">
        <f t="shared" si="2572"/>
        <v/>
      </c>
      <c r="CC623" s="454" t="str">
        <f t="shared" si="2572"/>
        <v/>
      </c>
      <c r="CD623" s="454" t="str">
        <f t="shared" si="2572"/>
        <v/>
      </c>
      <c r="CE623" s="454" t="str">
        <f t="shared" si="2572"/>
        <v/>
      </c>
      <c r="CF623" s="454" t="str">
        <f t="shared" si="2572"/>
        <v/>
      </c>
      <c r="CG623" s="454" t="str">
        <f t="shared" si="2572"/>
        <v/>
      </c>
      <c r="CH623" s="454" t="str">
        <f t="shared" si="2572"/>
        <v/>
      </c>
      <c r="CI623" s="454" t="str">
        <f t="shared" si="2572"/>
        <v/>
      </c>
      <c r="CJ623" s="2" t="str">
        <f t="shared" ref="CJ623:CK623" si="2573">D698</f>
        <v/>
      </c>
      <c r="CK623" s="2" t="str">
        <f t="shared" si="2573"/>
        <v/>
      </c>
      <c r="CL623" s="2" t="str">
        <f t="shared" si="209"/>
        <v/>
      </c>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row>
    <row r="624" outlineLevel="2">
      <c r="A624" s="452"/>
      <c r="D624" s="701">
        <f t="shared" si="510"/>
        <v>1</v>
      </c>
      <c r="E624" s="712" t="str">
        <f t="shared" si="501"/>
        <v/>
      </c>
      <c r="F624" s="703" t="str">
        <f t="shared" si="486"/>
        <v>189912</v>
      </c>
      <c r="G624" s="704" t="str">
        <f t="shared" si="487"/>
        <v/>
      </c>
      <c r="H624" s="690" t="str">
        <f t="shared" si="488"/>
        <v/>
      </c>
      <c r="I624" s="713" t="str">
        <f t="shared" si="489"/>
        <v/>
      </c>
      <c r="J624" s="714" t="str">
        <f t="shared" si="490"/>
        <v/>
      </c>
      <c r="K624" s="707">
        <f t="shared" ref="K624:N624" si="2574">if($F624="","",K$203/day(eomonth($E624,0)))</f>
        <v>0</v>
      </c>
      <c r="L624" s="707">
        <f t="shared" si="2574"/>
        <v>0</v>
      </c>
      <c r="M624" s="707">
        <f t="shared" si="2574"/>
        <v>0</v>
      </c>
      <c r="N624" s="707">
        <f t="shared" si="2574"/>
        <v>0</v>
      </c>
      <c r="O624" s="715">
        <f t="shared" si="623"/>
        <v>110</v>
      </c>
      <c r="P624" s="710">
        <f t="shared" si="624"/>
        <v>55</v>
      </c>
      <c r="Q624" s="710">
        <f t="shared" si="625"/>
        <v>55</v>
      </c>
      <c r="R624" s="710">
        <f t="shared" ref="R624:U624" si="2575">if(D624="","", if(R$275&gt;$E624,"",if(R$276&lt;$E624,"", if($D624=0,0, if($D624&lt;=$N$277,R$277,if($D624&lt;=$N$278,R$278,R$279))*if($O$267=$R$267,$S$267, $G624)))))</f>
        <v>55</v>
      </c>
      <c r="S624" s="711" t="str">
        <f t="shared" si="2575"/>
        <v/>
      </c>
      <c r="T624" s="710">
        <f t="shared" si="2575"/>
        <v>55</v>
      </c>
      <c r="U624" s="711" t="str">
        <f t="shared" si="2575"/>
        <v/>
      </c>
      <c r="W624" s="710">
        <f t="shared" si="627"/>
        <v>68</v>
      </c>
      <c r="X624" s="710">
        <f t="shared" ref="X624:AC624" si="2576">if(D624="","", if(P$275&gt;$E624,"",if(P$276&lt;$E624,"", if($D624=0,0, if($D624&lt;=$N$277,P$277,if($D624&lt;=$N$278,P$278,P$279))*if($O$267=$R$267,$V$267, $H624)))))</f>
        <v>34</v>
      </c>
      <c r="Y624" s="680" t="str">
        <f t="shared" si="2576"/>
        <v/>
      </c>
      <c r="Z624" s="710">
        <f t="shared" si="2576"/>
        <v>34</v>
      </c>
      <c r="AA624" s="680" t="str">
        <f t="shared" si="2576"/>
        <v/>
      </c>
      <c r="AB624" s="680" t="str">
        <f t="shared" si="2576"/>
        <v/>
      </c>
      <c r="AC624" s="680" t="str">
        <f t="shared" si="2576"/>
        <v/>
      </c>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49"/>
      <c r="BP624" s="446" t="s">
        <v>2</v>
      </c>
      <c r="BQ624" s="451"/>
      <c r="BR624" s="4"/>
      <c r="BS624" s="454" t="str">
        <f t="shared" si="2536"/>
        <v/>
      </c>
      <c r="BT624" s="454"/>
      <c r="BU624" s="454"/>
      <c r="BV624" s="454" t="str">
        <f t="shared" ref="BV624:CI624" si="2577">P699</f>
        <v/>
      </c>
      <c r="BW624" s="454" t="str">
        <f t="shared" si="2577"/>
        <v/>
      </c>
      <c r="BX624" s="454" t="str">
        <f t="shared" si="2577"/>
        <v/>
      </c>
      <c r="BY624" s="454" t="str">
        <f t="shared" si="2577"/>
        <v/>
      </c>
      <c r="BZ624" s="454" t="str">
        <f t="shared" si="2577"/>
        <v/>
      </c>
      <c r="CA624" s="454" t="str">
        <f t="shared" si="2577"/>
        <v/>
      </c>
      <c r="CB624" s="454" t="str">
        <f t="shared" si="2577"/>
        <v/>
      </c>
      <c r="CC624" s="454" t="str">
        <f t="shared" si="2577"/>
        <v/>
      </c>
      <c r="CD624" s="454" t="str">
        <f t="shared" si="2577"/>
        <v/>
      </c>
      <c r="CE624" s="454" t="str">
        <f t="shared" si="2577"/>
        <v/>
      </c>
      <c r="CF624" s="454" t="str">
        <f t="shared" si="2577"/>
        <v/>
      </c>
      <c r="CG624" s="454" t="str">
        <f t="shared" si="2577"/>
        <v/>
      </c>
      <c r="CH624" s="454" t="str">
        <f t="shared" si="2577"/>
        <v/>
      </c>
      <c r="CI624" s="454" t="str">
        <f t="shared" si="2577"/>
        <v/>
      </c>
      <c r="CJ624" s="2" t="str">
        <f t="shared" ref="CJ624:CK624" si="2578">D699</f>
        <v/>
      </c>
      <c r="CK624" s="2" t="str">
        <f t="shared" si="2578"/>
        <v/>
      </c>
      <c r="CL624" s="2" t="str">
        <f t="shared" si="209"/>
        <v/>
      </c>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row>
    <row r="625" outlineLevel="2">
      <c r="A625" s="452"/>
      <c r="D625" s="701">
        <f t="shared" si="510"/>
        <v>1</v>
      </c>
      <c r="E625" s="712" t="str">
        <f t="shared" si="501"/>
        <v/>
      </c>
      <c r="F625" s="703" t="str">
        <f t="shared" si="486"/>
        <v>189912</v>
      </c>
      <c r="G625" s="704" t="str">
        <f t="shared" si="487"/>
        <v/>
      </c>
      <c r="H625" s="690" t="str">
        <f t="shared" si="488"/>
        <v/>
      </c>
      <c r="I625" s="713" t="str">
        <f t="shared" si="489"/>
        <v/>
      </c>
      <c r="J625" s="714" t="str">
        <f t="shared" si="490"/>
        <v/>
      </c>
      <c r="K625" s="707">
        <f t="shared" ref="K625:N625" si="2579">if($F625="","",K$203/day(eomonth($E625,0)))</f>
        <v>0</v>
      </c>
      <c r="L625" s="707">
        <f t="shared" si="2579"/>
        <v>0</v>
      </c>
      <c r="M625" s="707">
        <f t="shared" si="2579"/>
        <v>0</v>
      </c>
      <c r="N625" s="707">
        <f t="shared" si="2579"/>
        <v>0</v>
      </c>
      <c r="O625" s="715">
        <f t="shared" si="623"/>
        <v>110</v>
      </c>
      <c r="P625" s="710">
        <f t="shared" si="624"/>
        <v>55</v>
      </c>
      <c r="Q625" s="710">
        <f t="shared" si="625"/>
        <v>55</v>
      </c>
      <c r="R625" s="710">
        <f t="shared" ref="R625:U625" si="2580">if(D625="","", if(R$275&gt;$E625,"",if(R$276&lt;$E625,"", if($D625=0,0, if($D625&lt;=$N$277,R$277,if($D625&lt;=$N$278,R$278,R$279))*if($O$267=$R$267,$S$267, $G625)))))</f>
        <v>55</v>
      </c>
      <c r="S625" s="711" t="str">
        <f t="shared" si="2580"/>
        <v/>
      </c>
      <c r="T625" s="710">
        <f t="shared" si="2580"/>
        <v>55</v>
      </c>
      <c r="U625" s="711" t="str">
        <f t="shared" si="2580"/>
        <v/>
      </c>
      <c r="W625" s="710">
        <f t="shared" si="627"/>
        <v>68</v>
      </c>
      <c r="X625" s="710">
        <f t="shared" ref="X625:AC625" si="2581">if(D625="","", if(P$275&gt;$E625,"",if(P$276&lt;$E625,"", if($D625=0,0, if($D625&lt;=$N$277,P$277,if($D625&lt;=$N$278,P$278,P$279))*if($O$267=$R$267,$V$267, $H625)))))</f>
        <v>34</v>
      </c>
      <c r="Y625" s="680" t="str">
        <f t="shared" si="2581"/>
        <v/>
      </c>
      <c r="Z625" s="710">
        <f t="shared" si="2581"/>
        <v>34</v>
      </c>
      <c r="AA625" s="680" t="str">
        <f t="shared" si="2581"/>
        <v/>
      </c>
      <c r="AB625" s="680" t="str">
        <f t="shared" si="2581"/>
        <v/>
      </c>
      <c r="AC625" s="680" t="str">
        <f t="shared" si="2581"/>
        <v/>
      </c>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49"/>
      <c r="BP625" s="446" t="s">
        <v>2</v>
      </c>
      <c r="BQ625" s="451"/>
      <c r="BR625" s="4"/>
      <c r="BS625" s="454" t="str">
        <f t="shared" si="2536"/>
        <v/>
      </c>
      <c r="BT625" s="454"/>
      <c r="BU625" s="454"/>
      <c r="BV625" s="454" t="str">
        <f t="shared" ref="BV625:CI625" si="2582">P700</f>
        <v/>
      </c>
      <c r="BW625" s="454" t="str">
        <f t="shared" si="2582"/>
        <v/>
      </c>
      <c r="BX625" s="454" t="str">
        <f t="shared" si="2582"/>
        <v/>
      </c>
      <c r="BY625" s="454" t="str">
        <f t="shared" si="2582"/>
        <v/>
      </c>
      <c r="BZ625" s="454" t="str">
        <f t="shared" si="2582"/>
        <v/>
      </c>
      <c r="CA625" s="454" t="str">
        <f t="shared" si="2582"/>
        <v/>
      </c>
      <c r="CB625" s="454" t="str">
        <f t="shared" si="2582"/>
        <v/>
      </c>
      <c r="CC625" s="454" t="str">
        <f t="shared" si="2582"/>
        <v/>
      </c>
      <c r="CD625" s="454" t="str">
        <f t="shared" si="2582"/>
        <v/>
      </c>
      <c r="CE625" s="454" t="str">
        <f t="shared" si="2582"/>
        <v/>
      </c>
      <c r="CF625" s="454" t="str">
        <f t="shared" si="2582"/>
        <v/>
      </c>
      <c r="CG625" s="454" t="str">
        <f t="shared" si="2582"/>
        <v/>
      </c>
      <c r="CH625" s="454" t="str">
        <f t="shared" si="2582"/>
        <v/>
      </c>
      <c r="CI625" s="454" t="str">
        <f t="shared" si="2582"/>
        <v/>
      </c>
      <c r="CJ625" s="2" t="str">
        <f t="shared" ref="CJ625:CK625" si="2583">D700</f>
        <v/>
      </c>
      <c r="CK625" s="2" t="str">
        <f t="shared" si="2583"/>
        <v/>
      </c>
      <c r="CL625" s="2" t="str">
        <f t="shared" si="209"/>
        <v/>
      </c>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row>
    <row r="626" outlineLevel="2">
      <c r="A626" s="452"/>
      <c r="D626" s="701">
        <f t="shared" si="510"/>
        <v>1</v>
      </c>
      <c r="E626" s="712" t="str">
        <f t="shared" si="501"/>
        <v/>
      </c>
      <c r="F626" s="703" t="str">
        <f t="shared" si="486"/>
        <v>189912</v>
      </c>
      <c r="G626" s="704" t="str">
        <f t="shared" si="487"/>
        <v/>
      </c>
      <c r="H626" s="690" t="str">
        <f t="shared" si="488"/>
        <v/>
      </c>
      <c r="I626" s="713" t="str">
        <f t="shared" si="489"/>
        <v/>
      </c>
      <c r="J626" s="714" t="str">
        <f t="shared" si="490"/>
        <v/>
      </c>
      <c r="K626" s="707">
        <f t="shared" ref="K626:N626" si="2584">if($F626="","",K$203/day(eomonth($E626,0)))</f>
        <v>0</v>
      </c>
      <c r="L626" s="707">
        <f t="shared" si="2584"/>
        <v>0</v>
      </c>
      <c r="M626" s="707">
        <f t="shared" si="2584"/>
        <v>0</v>
      </c>
      <c r="N626" s="707">
        <f t="shared" si="2584"/>
        <v>0</v>
      </c>
      <c r="O626" s="715">
        <f t="shared" si="623"/>
        <v>110</v>
      </c>
      <c r="P626" s="710">
        <f t="shared" si="624"/>
        <v>55</v>
      </c>
      <c r="Q626" s="710">
        <f t="shared" si="625"/>
        <v>55</v>
      </c>
      <c r="R626" s="710">
        <f t="shared" ref="R626:U626" si="2585">if(D626="","", if(R$275&gt;$E626,"",if(R$276&lt;$E626,"", if($D626=0,0, if($D626&lt;=$N$277,R$277,if($D626&lt;=$N$278,R$278,R$279))*if($O$267=$R$267,$S$267, $G626)))))</f>
        <v>55</v>
      </c>
      <c r="S626" s="711" t="str">
        <f t="shared" si="2585"/>
        <v/>
      </c>
      <c r="T626" s="710">
        <f t="shared" si="2585"/>
        <v>55</v>
      </c>
      <c r="U626" s="711" t="str">
        <f t="shared" si="2585"/>
        <v/>
      </c>
      <c r="W626" s="710">
        <f t="shared" si="627"/>
        <v>68</v>
      </c>
      <c r="X626" s="710">
        <f t="shared" ref="X626:AC626" si="2586">if(D626="","", if(P$275&gt;$E626,"",if(P$276&lt;$E626,"", if($D626=0,0, if($D626&lt;=$N$277,P$277,if($D626&lt;=$N$278,P$278,P$279))*if($O$267=$R$267,$V$267, $H626)))))</f>
        <v>34</v>
      </c>
      <c r="Y626" s="680" t="str">
        <f t="shared" si="2586"/>
        <v/>
      </c>
      <c r="Z626" s="710">
        <f t="shared" si="2586"/>
        <v>34</v>
      </c>
      <c r="AA626" s="680" t="str">
        <f t="shared" si="2586"/>
        <v/>
      </c>
      <c r="AB626" s="680" t="str">
        <f t="shared" si="2586"/>
        <v/>
      </c>
      <c r="AC626" s="680" t="str">
        <f t="shared" si="2586"/>
        <v/>
      </c>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49"/>
      <c r="BP626" s="446" t="s">
        <v>2</v>
      </c>
      <c r="BQ626" s="451"/>
      <c r="BR626" s="4"/>
      <c r="BS626" s="454" t="str">
        <f t="shared" si="2536"/>
        <v/>
      </c>
      <c r="BT626" s="454"/>
      <c r="BU626" s="454"/>
      <c r="BV626" s="454" t="str">
        <f t="shared" ref="BV626:CI626" si="2587">P701</f>
        <v/>
      </c>
      <c r="BW626" s="454" t="str">
        <f t="shared" si="2587"/>
        <v/>
      </c>
      <c r="BX626" s="454" t="str">
        <f t="shared" si="2587"/>
        <v/>
      </c>
      <c r="BY626" s="454" t="str">
        <f t="shared" si="2587"/>
        <v/>
      </c>
      <c r="BZ626" s="454" t="str">
        <f t="shared" si="2587"/>
        <v/>
      </c>
      <c r="CA626" s="454" t="str">
        <f t="shared" si="2587"/>
        <v/>
      </c>
      <c r="CB626" s="454" t="str">
        <f t="shared" si="2587"/>
        <v/>
      </c>
      <c r="CC626" s="454" t="str">
        <f t="shared" si="2587"/>
        <v/>
      </c>
      <c r="CD626" s="454" t="str">
        <f t="shared" si="2587"/>
        <v/>
      </c>
      <c r="CE626" s="454" t="str">
        <f t="shared" si="2587"/>
        <v/>
      </c>
      <c r="CF626" s="454" t="str">
        <f t="shared" si="2587"/>
        <v/>
      </c>
      <c r="CG626" s="454" t="str">
        <f t="shared" si="2587"/>
        <v/>
      </c>
      <c r="CH626" s="454" t="str">
        <f t="shared" si="2587"/>
        <v/>
      </c>
      <c r="CI626" s="454" t="str">
        <f t="shared" si="2587"/>
        <v/>
      </c>
      <c r="CJ626" s="2" t="str">
        <f t="shared" ref="CJ626:CK626" si="2588">D701</f>
        <v/>
      </c>
      <c r="CK626" s="2" t="str">
        <f t="shared" si="2588"/>
        <v/>
      </c>
      <c r="CL626" s="2" t="str">
        <f t="shared" si="209"/>
        <v/>
      </c>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row>
    <row r="627" outlineLevel="2">
      <c r="A627" s="452"/>
      <c r="D627" s="701">
        <f t="shared" si="510"/>
        <v>1</v>
      </c>
      <c r="E627" s="712" t="str">
        <f t="shared" si="501"/>
        <v/>
      </c>
      <c r="F627" s="703" t="str">
        <f t="shared" si="486"/>
        <v>189912</v>
      </c>
      <c r="G627" s="704" t="str">
        <f t="shared" si="487"/>
        <v/>
      </c>
      <c r="H627" s="690" t="str">
        <f t="shared" si="488"/>
        <v/>
      </c>
      <c r="I627" s="713" t="str">
        <f t="shared" si="489"/>
        <v/>
      </c>
      <c r="J627" s="714" t="str">
        <f t="shared" si="490"/>
        <v/>
      </c>
      <c r="K627" s="707">
        <f t="shared" ref="K627:N627" si="2589">if($F627="","",K$203/day(eomonth($E627,0)))</f>
        <v>0</v>
      </c>
      <c r="L627" s="707">
        <f t="shared" si="2589"/>
        <v>0</v>
      </c>
      <c r="M627" s="707">
        <f t="shared" si="2589"/>
        <v>0</v>
      </c>
      <c r="N627" s="707">
        <f t="shared" si="2589"/>
        <v>0</v>
      </c>
      <c r="O627" s="715">
        <f t="shared" si="623"/>
        <v>110</v>
      </c>
      <c r="P627" s="710">
        <f t="shared" si="624"/>
        <v>55</v>
      </c>
      <c r="Q627" s="710">
        <f t="shared" si="625"/>
        <v>55</v>
      </c>
      <c r="R627" s="710">
        <f t="shared" ref="R627:U627" si="2590">if(D627="","", if(R$275&gt;$E627,"",if(R$276&lt;$E627,"", if($D627=0,0, if($D627&lt;=$N$277,R$277,if($D627&lt;=$N$278,R$278,R$279))*if($O$267=$R$267,$S$267, $G627)))))</f>
        <v>55</v>
      </c>
      <c r="S627" s="711" t="str">
        <f t="shared" si="2590"/>
        <v/>
      </c>
      <c r="T627" s="710">
        <f t="shared" si="2590"/>
        <v>55</v>
      </c>
      <c r="U627" s="711" t="str">
        <f t="shared" si="2590"/>
        <v/>
      </c>
      <c r="W627" s="710">
        <f t="shared" si="627"/>
        <v>68</v>
      </c>
      <c r="X627" s="710">
        <f t="shared" ref="X627:AC627" si="2591">if(D627="","", if(P$275&gt;$E627,"",if(P$276&lt;$E627,"", if($D627=0,0, if($D627&lt;=$N$277,P$277,if($D627&lt;=$N$278,P$278,P$279))*if($O$267=$R$267,$V$267, $H627)))))</f>
        <v>34</v>
      </c>
      <c r="Y627" s="680" t="str">
        <f t="shared" si="2591"/>
        <v/>
      </c>
      <c r="Z627" s="710">
        <f t="shared" si="2591"/>
        <v>34</v>
      </c>
      <c r="AA627" s="680" t="str">
        <f t="shared" si="2591"/>
        <v/>
      </c>
      <c r="AB627" s="680" t="str">
        <f t="shared" si="2591"/>
        <v/>
      </c>
      <c r="AC627" s="680" t="str">
        <f t="shared" si="2591"/>
        <v/>
      </c>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49"/>
      <c r="BP627" s="446" t="s">
        <v>2</v>
      </c>
      <c r="BQ627" s="451"/>
      <c r="BR627" s="4"/>
      <c r="BS627" s="454" t="str">
        <f t="shared" si="2536"/>
        <v/>
      </c>
      <c r="BT627" s="454"/>
      <c r="BU627" s="454"/>
      <c r="BV627" s="454" t="str">
        <f t="shared" ref="BV627:CI627" si="2592">P702</f>
        <v/>
      </c>
      <c r="BW627" s="454" t="str">
        <f t="shared" si="2592"/>
        <v/>
      </c>
      <c r="BX627" s="454" t="str">
        <f t="shared" si="2592"/>
        <v/>
      </c>
      <c r="BY627" s="454" t="str">
        <f t="shared" si="2592"/>
        <v/>
      </c>
      <c r="BZ627" s="454" t="str">
        <f t="shared" si="2592"/>
        <v/>
      </c>
      <c r="CA627" s="454" t="str">
        <f t="shared" si="2592"/>
        <v/>
      </c>
      <c r="CB627" s="454" t="str">
        <f t="shared" si="2592"/>
        <v/>
      </c>
      <c r="CC627" s="454" t="str">
        <f t="shared" si="2592"/>
        <v/>
      </c>
      <c r="CD627" s="454" t="str">
        <f t="shared" si="2592"/>
        <v/>
      </c>
      <c r="CE627" s="454" t="str">
        <f t="shared" si="2592"/>
        <v/>
      </c>
      <c r="CF627" s="454" t="str">
        <f t="shared" si="2592"/>
        <v/>
      </c>
      <c r="CG627" s="454" t="str">
        <f t="shared" si="2592"/>
        <v/>
      </c>
      <c r="CH627" s="454" t="str">
        <f t="shared" si="2592"/>
        <v/>
      </c>
      <c r="CI627" s="454" t="str">
        <f t="shared" si="2592"/>
        <v/>
      </c>
      <c r="CJ627" s="2" t="str">
        <f t="shared" ref="CJ627:CK627" si="2593">D702</f>
        <v/>
      </c>
      <c r="CK627" s="2" t="str">
        <f t="shared" si="2593"/>
        <v/>
      </c>
      <c r="CL627" s="2" t="str">
        <f t="shared" si="209"/>
        <v/>
      </c>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row>
    <row r="628" outlineLevel="2">
      <c r="A628" s="452"/>
      <c r="D628" s="701">
        <f t="shared" si="510"/>
        <v>1</v>
      </c>
      <c r="E628" s="712" t="str">
        <f t="shared" si="501"/>
        <v/>
      </c>
      <c r="F628" s="703" t="str">
        <f t="shared" si="486"/>
        <v>189912</v>
      </c>
      <c r="G628" s="704" t="str">
        <f t="shared" si="487"/>
        <v/>
      </c>
      <c r="H628" s="690" t="str">
        <f t="shared" si="488"/>
        <v/>
      </c>
      <c r="I628" s="713" t="str">
        <f t="shared" si="489"/>
        <v/>
      </c>
      <c r="J628" s="714" t="str">
        <f t="shared" si="490"/>
        <v/>
      </c>
      <c r="K628" s="707">
        <f t="shared" ref="K628:N628" si="2594">if($F628="","",K$203/day(eomonth($E628,0)))</f>
        <v>0</v>
      </c>
      <c r="L628" s="707">
        <f t="shared" si="2594"/>
        <v>0</v>
      </c>
      <c r="M628" s="707">
        <f t="shared" si="2594"/>
        <v>0</v>
      </c>
      <c r="N628" s="707">
        <f t="shared" si="2594"/>
        <v>0</v>
      </c>
      <c r="O628" s="715">
        <f t="shared" si="623"/>
        <v>110</v>
      </c>
      <c r="P628" s="710">
        <f t="shared" si="624"/>
        <v>55</v>
      </c>
      <c r="Q628" s="710">
        <f t="shared" si="625"/>
        <v>55</v>
      </c>
      <c r="R628" s="710">
        <f t="shared" ref="R628:U628" si="2595">if(D628="","", if(R$275&gt;$E628,"",if(R$276&lt;$E628,"", if($D628=0,0, if($D628&lt;=$N$277,R$277,if($D628&lt;=$N$278,R$278,R$279))*if($O$267=$R$267,$S$267, $G628)))))</f>
        <v>55</v>
      </c>
      <c r="S628" s="711" t="str">
        <f t="shared" si="2595"/>
        <v/>
      </c>
      <c r="T628" s="710">
        <f t="shared" si="2595"/>
        <v>55</v>
      </c>
      <c r="U628" s="711" t="str">
        <f t="shared" si="2595"/>
        <v/>
      </c>
      <c r="W628" s="710">
        <f t="shared" si="627"/>
        <v>68</v>
      </c>
      <c r="X628" s="710">
        <f t="shared" ref="X628:AC628" si="2596">if(D628="","", if(P$275&gt;$E628,"",if(P$276&lt;$E628,"", if($D628=0,0, if($D628&lt;=$N$277,P$277,if($D628&lt;=$N$278,P$278,P$279))*if($O$267=$R$267,$V$267, $H628)))))</f>
        <v>34</v>
      </c>
      <c r="Y628" s="680" t="str">
        <f t="shared" si="2596"/>
        <v/>
      </c>
      <c r="Z628" s="710">
        <f t="shared" si="2596"/>
        <v>34</v>
      </c>
      <c r="AA628" s="680" t="str">
        <f t="shared" si="2596"/>
        <v/>
      </c>
      <c r="AB628" s="680" t="str">
        <f t="shared" si="2596"/>
        <v/>
      </c>
      <c r="AC628" s="680" t="str">
        <f t="shared" si="2596"/>
        <v/>
      </c>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49"/>
      <c r="BP628" s="446" t="s">
        <v>2</v>
      </c>
      <c r="BQ628" s="451"/>
      <c r="BR628" s="4"/>
      <c r="BS628" s="454" t="str">
        <f t="shared" si="2536"/>
        <v/>
      </c>
      <c r="BT628" s="454"/>
      <c r="BU628" s="454"/>
      <c r="BV628" s="454" t="str">
        <f t="shared" ref="BV628:CI628" si="2597">P703</f>
        <v/>
      </c>
      <c r="BW628" s="454" t="str">
        <f t="shared" si="2597"/>
        <v/>
      </c>
      <c r="BX628" s="454" t="str">
        <f t="shared" si="2597"/>
        <v/>
      </c>
      <c r="BY628" s="454" t="str">
        <f t="shared" si="2597"/>
        <v/>
      </c>
      <c r="BZ628" s="454" t="str">
        <f t="shared" si="2597"/>
        <v/>
      </c>
      <c r="CA628" s="454" t="str">
        <f t="shared" si="2597"/>
        <v/>
      </c>
      <c r="CB628" s="454" t="str">
        <f t="shared" si="2597"/>
        <v/>
      </c>
      <c r="CC628" s="454" t="str">
        <f t="shared" si="2597"/>
        <v/>
      </c>
      <c r="CD628" s="454" t="str">
        <f t="shared" si="2597"/>
        <v/>
      </c>
      <c r="CE628" s="454" t="str">
        <f t="shared" si="2597"/>
        <v/>
      </c>
      <c r="CF628" s="454" t="str">
        <f t="shared" si="2597"/>
        <v/>
      </c>
      <c r="CG628" s="454" t="str">
        <f t="shared" si="2597"/>
        <v/>
      </c>
      <c r="CH628" s="454" t="str">
        <f t="shared" si="2597"/>
        <v/>
      </c>
      <c r="CI628" s="454" t="str">
        <f t="shared" si="2597"/>
        <v/>
      </c>
      <c r="CJ628" s="2" t="str">
        <f t="shared" ref="CJ628:CK628" si="2598">D703</f>
        <v/>
      </c>
      <c r="CK628" s="2" t="str">
        <f t="shared" si="2598"/>
        <v/>
      </c>
      <c r="CL628" s="2" t="str">
        <f t="shared" si="209"/>
        <v/>
      </c>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row>
    <row r="629" outlineLevel="2">
      <c r="A629" s="452"/>
      <c r="D629" s="701">
        <f t="shared" si="510"/>
        <v>1</v>
      </c>
      <c r="E629" s="712" t="str">
        <f t="shared" si="501"/>
        <v/>
      </c>
      <c r="F629" s="703" t="str">
        <f t="shared" si="486"/>
        <v>189912</v>
      </c>
      <c r="G629" s="704" t="str">
        <f t="shared" si="487"/>
        <v/>
      </c>
      <c r="H629" s="690" t="str">
        <f t="shared" si="488"/>
        <v/>
      </c>
      <c r="I629" s="713" t="str">
        <f t="shared" si="489"/>
        <v/>
      </c>
      <c r="J629" s="714" t="str">
        <f t="shared" si="490"/>
        <v/>
      </c>
      <c r="K629" s="707">
        <f t="shared" ref="K629:N629" si="2599">if($F629="","",K$203/day(eomonth($E629,0)))</f>
        <v>0</v>
      </c>
      <c r="L629" s="707">
        <f t="shared" si="2599"/>
        <v>0</v>
      </c>
      <c r="M629" s="707">
        <f t="shared" si="2599"/>
        <v>0</v>
      </c>
      <c r="N629" s="707">
        <f t="shared" si="2599"/>
        <v>0</v>
      </c>
      <c r="O629" s="715">
        <f t="shared" si="623"/>
        <v>110</v>
      </c>
      <c r="P629" s="710">
        <f t="shared" si="624"/>
        <v>55</v>
      </c>
      <c r="Q629" s="710">
        <f t="shared" si="625"/>
        <v>55</v>
      </c>
      <c r="R629" s="710">
        <f t="shared" ref="R629:U629" si="2600">if(D629="","", if(R$275&gt;$E629,"",if(R$276&lt;$E629,"", if($D629=0,0, if($D629&lt;=$N$277,R$277,if($D629&lt;=$N$278,R$278,R$279))*if($O$267=$R$267,$S$267, $G629)))))</f>
        <v>55</v>
      </c>
      <c r="S629" s="711" t="str">
        <f t="shared" si="2600"/>
        <v/>
      </c>
      <c r="T629" s="710">
        <f t="shared" si="2600"/>
        <v>55</v>
      </c>
      <c r="U629" s="711" t="str">
        <f t="shared" si="2600"/>
        <v/>
      </c>
      <c r="W629" s="710">
        <f t="shared" si="627"/>
        <v>68</v>
      </c>
      <c r="X629" s="710">
        <f t="shared" ref="X629:AC629" si="2601">if(D629="","", if(P$275&gt;$E629,"",if(P$276&lt;$E629,"", if($D629=0,0, if($D629&lt;=$N$277,P$277,if($D629&lt;=$N$278,P$278,P$279))*if($O$267=$R$267,$V$267, $H629)))))</f>
        <v>34</v>
      </c>
      <c r="Y629" s="680" t="str">
        <f t="shared" si="2601"/>
        <v/>
      </c>
      <c r="Z629" s="710">
        <f t="shared" si="2601"/>
        <v>34</v>
      </c>
      <c r="AA629" s="680" t="str">
        <f t="shared" si="2601"/>
        <v/>
      </c>
      <c r="AB629" s="680" t="str">
        <f t="shared" si="2601"/>
        <v/>
      </c>
      <c r="AC629" s="680" t="str">
        <f t="shared" si="2601"/>
        <v/>
      </c>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49"/>
      <c r="BP629" s="446" t="s">
        <v>2</v>
      </c>
      <c r="BQ629" s="451"/>
      <c r="BR629" s="4"/>
      <c r="BS629" s="454" t="str">
        <f t="shared" si="2536"/>
        <v/>
      </c>
      <c r="BT629" s="454"/>
      <c r="BU629" s="454"/>
      <c r="BV629" s="454" t="str">
        <f t="shared" ref="BV629:CI629" si="2602">P704</f>
        <v/>
      </c>
      <c r="BW629" s="454" t="str">
        <f t="shared" si="2602"/>
        <v/>
      </c>
      <c r="BX629" s="454" t="str">
        <f t="shared" si="2602"/>
        <v/>
      </c>
      <c r="BY629" s="454" t="str">
        <f t="shared" si="2602"/>
        <v/>
      </c>
      <c r="BZ629" s="454" t="str">
        <f t="shared" si="2602"/>
        <v/>
      </c>
      <c r="CA629" s="454" t="str">
        <f t="shared" si="2602"/>
        <v/>
      </c>
      <c r="CB629" s="454" t="str">
        <f t="shared" si="2602"/>
        <v/>
      </c>
      <c r="CC629" s="454" t="str">
        <f t="shared" si="2602"/>
        <v/>
      </c>
      <c r="CD629" s="454" t="str">
        <f t="shared" si="2602"/>
        <v/>
      </c>
      <c r="CE629" s="454" t="str">
        <f t="shared" si="2602"/>
        <v/>
      </c>
      <c r="CF629" s="454" t="str">
        <f t="shared" si="2602"/>
        <v/>
      </c>
      <c r="CG629" s="454" t="str">
        <f t="shared" si="2602"/>
        <v/>
      </c>
      <c r="CH629" s="454" t="str">
        <f t="shared" si="2602"/>
        <v/>
      </c>
      <c r="CI629" s="454" t="str">
        <f t="shared" si="2602"/>
        <v/>
      </c>
      <c r="CJ629" s="2" t="str">
        <f t="shared" ref="CJ629:CK629" si="2603">D704</f>
        <v/>
      </c>
      <c r="CK629" s="2" t="str">
        <f t="shared" si="2603"/>
        <v/>
      </c>
      <c r="CL629" s="2" t="str">
        <f t="shared" si="209"/>
        <v/>
      </c>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row>
    <row r="630" outlineLevel="2">
      <c r="A630" s="452"/>
      <c r="D630" s="701">
        <f t="shared" si="510"/>
        <v>1</v>
      </c>
      <c r="E630" s="712" t="str">
        <f t="shared" si="501"/>
        <v/>
      </c>
      <c r="F630" s="703" t="str">
        <f t="shared" si="486"/>
        <v>189912</v>
      </c>
      <c r="G630" s="704" t="str">
        <f t="shared" si="487"/>
        <v/>
      </c>
      <c r="H630" s="690" t="str">
        <f t="shared" si="488"/>
        <v/>
      </c>
      <c r="I630" s="713" t="str">
        <f t="shared" si="489"/>
        <v/>
      </c>
      <c r="J630" s="714" t="str">
        <f t="shared" si="490"/>
        <v/>
      </c>
      <c r="K630" s="707">
        <f t="shared" ref="K630:N630" si="2604">if($F630="","",K$203/day(eomonth($E630,0)))</f>
        <v>0</v>
      </c>
      <c r="L630" s="707">
        <f t="shared" si="2604"/>
        <v>0</v>
      </c>
      <c r="M630" s="707">
        <f t="shared" si="2604"/>
        <v>0</v>
      </c>
      <c r="N630" s="707">
        <f t="shared" si="2604"/>
        <v>0</v>
      </c>
      <c r="O630" s="715">
        <f t="shared" si="623"/>
        <v>110</v>
      </c>
      <c r="P630" s="710">
        <f t="shared" si="624"/>
        <v>55</v>
      </c>
      <c r="Q630" s="710">
        <f t="shared" si="625"/>
        <v>55</v>
      </c>
      <c r="R630" s="710">
        <f t="shared" ref="R630:U630" si="2605">if(D630="","", if(R$275&gt;$E630,"",if(R$276&lt;$E630,"", if($D630=0,0, if($D630&lt;=$N$277,R$277,if($D630&lt;=$N$278,R$278,R$279))*if($O$267=$R$267,$S$267, $G630)))))</f>
        <v>55</v>
      </c>
      <c r="S630" s="711" t="str">
        <f t="shared" si="2605"/>
        <v/>
      </c>
      <c r="T630" s="710">
        <f t="shared" si="2605"/>
        <v>55</v>
      </c>
      <c r="U630" s="711" t="str">
        <f t="shared" si="2605"/>
        <v/>
      </c>
      <c r="W630" s="710">
        <f t="shared" si="627"/>
        <v>68</v>
      </c>
      <c r="X630" s="710">
        <f t="shared" ref="X630:AC630" si="2606">if(D630="","", if(P$275&gt;$E630,"",if(P$276&lt;$E630,"", if($D630=0,0, if($D630&lt;=$N$277,P$277,if($D630&lt;=$N$278,P$278,P$279))*if($O$267=$R$267,$V$267, $H630)))))</f>
        <v>34</v>
      </c>
      <c r="Y630" s="680" t="str">
        <f t="shared" si="2606"/>
        <v/>
      </c>
      <c r="Z630" s="710">
        <f t="shared" si="2606"/>
        <v>34</v>
      </c>
      <c r="AA630" s="680" t="str">
        <f t="shared" si="2606"/>
        <v/>
      </c>
      <c r="AB630" s="680" t="str">
        <f t="shared" si="2606"/>
        <v/>
      </c>
      <c r="AC630" s="680" t="str">
        <f t="shared" si="2606"/>
        <v/>
      </c>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49"/>
      <c r="BP630" s="446" t="s">
        <v>2</v>
      </c>
      <c r="BQ630" s="451"/>
      <c r="BR630" s="4"/>
      <c r="BS630" s="454" t="str">
        <f t="shared" si="2536"/>
        <v/>
      </c>
      <c r="BT630" s="454"/>
      <c r="BU630" s="454"/>
      <c r="BV630" s="454" t="str">
        <f t="shared" ref="BV630:CI630" si="2607">P705</f>
        <v/>
      </c>
      <c r="BW630" s="454" t="str">
        <f t="shared" si="2607"/>
        <v/>
      </c>
      <c r="BX630" s="454" t="str">
        <f t="shared" si="2607"/>
        <v/>
      </c>
      <c r="BY630" s="454" t="str">
        <f t="shared" si="2607"/>
        <v/>
      </c>
      <c r="BZ630" s="454" t="str">
        <f t="shared" si="2607"/>
        <v/>
      </c>
      <c r="CA630" s="454" t="str">
        <f t="shared" si="2607"/>
        <v/>
      </c>
      <c r="CB630" s="454" t="str">
        <f t="shared" si="2607"/>
        <v/>
      </c>
      <c r="CC630" s="454" t="str">
        <f t="shared" si="2607"/>
        <v/>
      </c>
      <c r="CD630" s="454" t="str">
        <f t="shared" si="2607"/>
        <v/>
      </c>
      <c r="CE630" s="454" t="str">
        <f t="shared" si="2607"/>
        <v/>
      </c>
      <c r="CF630" s="454" t="str">
        <f t="shared" si="2607"/>
        <v/>
      </c>
      <c r="CG630" s="454" t="str">
        <f t="shared" si="2607"/>
        <v/>
      </c>
      <c r="CH630" s="454" t="str">
        <f t="shared" si="2607"/>
        <v/>
      </c>
      <c r="CI630" s="454" t="str">
        <f t="shared" si="2607"/>
        <v/>
      </c>
      <c r="CJ630" s="2" t="str">
        <f t="shared" ref="CJ630:CK630" si="2608">D705</f>
        <v/>
      </c>
      <c r="CK630" s="2" t="str">
        <f t="shared" si="2608"/>
        <v/>
      </c>
      <c r="CL630" s="2" t="str">
        <f t="shared" si="209"/>
        <v/>
      </c>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row>
    <row r="631" outlineLevel="2">
      <c r="A631" s="452"/>
      <c r="D631" s="701">
        <f t="shared" si="510"/>
        <v>1</v>
      </c>
      <c r="E631" s="712" t="str">
        <f t="shared" si="501"/>
        <v/>
      </c>
      <c r="F631" s="703" t="str">
        <f t="shared" si="486"/>
        <v>189912</v>
      </c>
      <c r="G631" s="704" t="str">
        <f t="shared" si="487"/>
        <v/>
      </c>
      <c r="H631" s="690" t="str">
        <f t="shared" si="488"/>
        <v/>
      </c>
      <c r="I631" s="713" t="str">
        <f t="shared" si="489"/>
        <v/>
      </c>
      <c r="J631" s="714" t="str">
        <f t="shared" si="490"/>
        <v/>
      </c>
      <c r="K631" s="707">
        <f t="shared" ref="K631:N631" si="2609">if($F631="","",K$203/day(eomonth($E631,0)))</f>
        <v>0</v>
      </c>
      <c r="L631" s="707">
        <f t="shared" si="2609"/>
        <v>0</v>
      </c>
      <c r="M631" s="707">
        <f t="shared" si="2609"/>
        <v>0</v>
      </c>
      <c r="N631" s="707">
        <f t="shared" si="2609"/>
        <v>0</v>
      </c>
      <c r="O631" s="715">
        <f t="shared" si="623"/>
        <v>110</v>
      </c>
      <c r="P631" s="710">
        <f t="shared" si="624"/>
        <v>55</v>
      </c>
      <c r="Q631" s="710">
        <f t="shared" si="625"/>
        <v>55</v>
      </c>
      <c r="R631" s="710">
        <f t="shared" ref="R631:U631" si="2610">if(D631="","", if(R$275&gt;$E631,"",if(R$276&lt;$E631,"", if($D631=0,0, if($D631&lt;=$N$277,R$277,if($D631&lt;=$N$278,R$278,R$279))*if($O$267=$R$267,$S$267, $G631)))))</f>
        <v>55</v>
      </c>
      <c r="S631" s="711" t="str">
        <f t="shared" si="2610"/>
        <v/>
      </c>
      <c r="T631" s="710">
        <f t="shared" si="2610"/>
        <v>55</v>
      </c>
      <c r="U631" s="711" t="str">
        <f t="shared" si="2610"/>
        <v/>
      </c>
      <c r="W631" s="710">
        <f t="shared" si="627"/>
        <v>68</v>
      </c>
      <c r="X631" s="710">
        <f t="shared" ref="X631:AC631" si="2611">if(D631="","", if(P$275&gt;$E631,"",if(P$276&lt;$E631,"", if($D631=0,0, if($D631&lt;=$N$277,P$277,if($D631&lt;=$N$278,P$278,P$279))*if($O$267=$R$267,$V$267, $H631)))))</f>
        <v>34</v>
      </c>
      <c r="Y631" s="680" t="str">
        <f t="shared" si="2611"/>
        <v/>
      </c>
      <c r="Z631" s="710">
        <f t="shared" si="2611"/>
        <v>34</v>
      </c>
      <c r="AA631" s="680" t="str">
        <f t="shared" si="2611"/>
        <v/>
      </c>
      <c r="AB631" s="680" t="str">
        <f t="shared" si="2611"/>
        <v/>
      </c>
      <c r="AC631" s="680" t="str">
        <f t="shared" si="2611"/>
        <v/>
      </c>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49"/>
      <c r="BP631" s="446" t="s">
        <v>2</v>
      </c>
      <c r="BQ631" s="451"/>
      <c r="BR631" s="4"/>
      <c r="BS631" s="454" t="str">
        <f t="shared" si="2536"/>
        <v/>
      </c>
      <c r="BT631" s="454"/>
      <c r="BU631" s="454"/>
      <c r="BV631" s="454" t="str">
        <f t="shared" ref="BV631:CI631" si="2612">P706</f>
        <v/>
      </c>
      <c r="BW631" s="454" t="str">
        <f t="shared" si="2612"/>
        <v/>
      </c>
      <c r="BX631" s="454" t="str">
        <f t="shared" si="2612"/>
        <v/>
      </c>
      <c r="BY631" s="454" t="str">
        <f t="shared" si="2612"/>
        <v/>
      </c>
      <c r="BZ631" s="454" t="str">
        <f t="shared" si="2612"/>
        <v/>
      </c>
      <c r="CA631" s="454" t="str">
        <f t="shared" si="2612"/>
        <v/>
      </c>
      <c r="CB631" s="454" t="str">
        <f t="shared" si="2612"/>
        <v/>
      </c>
      <c r="CC631" s="454" t="str">
        <f t="shared" si="2612"/>
        <v/>
      </c>
      <c r="CD631" s="454" t="str">
        <f t="shared" si="2612"/>
        <v/>
      </c>
      <c r="CE631" s="454" t="str">
        <f t="shared" si="2612"/>
        <v/>
      </c>
      <c r="CF631" s="454" t="str">
        <f t="shared" si="2612"/>
        <v/>
      </c>
      <c r="CG631" s="454" t="str">
        <f t="shared" si="2612"/>
        <v/>
      </c>
      <c r="CH631" s="454" t="str">
        <f t="shared" si="2612"/>
        <v/>
      </c>
      <c r="CI631" s="454" t="str">
        <f t="shared" si="2612"/>
        <v/>
      </c>
      <c r="CJ631" s="2" t="str">
        <f t="shared" ref="CJ631:CK631" si="2613">D706</f>
        <v/>
      </c>
      <c r="CK631" s="2" t="str">
        <f t="shared" si="2613"/>
        <v/>
      </c>
      <c r="CL631" s="2" t="str">
        <f t="shared" si="209"/>
        <v/>
      </c>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row>
    <row r="632" outlineLevel="2">
      <c r="A632" s="452"/>
      <c r="D632" s="701">
        <f t="shared" si="510"/>
        <v>1</v>
      </c>
      <c r="E632" s="712" t="str">
        <f t="shared" si="501"/>
        <v/>
      </c>
      <c r="F632" s="703" t="str">
        <f t="shared" si="486"/>
        <v>189912</v>
      </c>
      <c r="G632" s="704" t="str">
        <f t="shared" si="487"/>
        <v/>
      </c>
      <c r="H632" s="690" t="str">
        <f t="shared" si="488"/>
        <v/>
      </c>
      <c r="I632" s="713" t="str">
        <f t="shared" si="489"/>
        <v/>
      </c>
      <c r="J632" s="714" t="str">
        <f t="shared" si="490"/>
        <v/>
      </c>
      <c r="K632" s="707">
        <f t="shared" ref="K632:N632" si="2614">if($F632="","",K$203/day(eomonth($E632,0)))</f>
        <v>0</v>
      </c>
      <c r="L632" s="707">
        <f t="shared" si="2614"/>
        <v>0</v>
      </c>
      <c r="M632" s="707">
        <f t="shared" si="2614"/>
        <v>0</v>
      </c>
      <c r="N632" s="707">
        <f t="shared" si="2614"/>
        <v>0</v>
      </c>
      <c r="O632" s="715">
        <f t="shared" si="623"/>
        <v>110</v>
      </c>
      <c r="P632" s="710">
        <f t="shared" si="624"/>
        <v>55</v>
      </c>
      <c r="Q632" s="710">
        <f t="shared" si="625"/>
        <v>55</v>
      </c>
      <c r="R632" s="710">
        <f t="shared" ref="R632:U632" si="2615">if(D632="","", if(R$275&gt;$E632,"",if(R$276&lt;$E632,"", if($D632=0,0, if($D632&lt;=$N$277,R$277,if($D632&lt;=$N$278,R$278,R$279))*if($O$267=$R$267,$S$267, $G632)))))</f>
        <v>55</v>
      </c>
      <c r="S632" s="711" t="str">
        <f t="shared" si="2615"/>
        <v/>
      </c>
      <c r="T632" s="710">
        <f t="shared" si="2615"/>
        <v>55</v>
      </c>
      <c r="U632" s="711" t="str">
        <f t="shared" si="2615"/>
        <v/>
      </c>
      <c r="W632" s="710">
        <f t="shared" si="627"/>
        <v>68</v>
      </c>
      <c r="X632" s="710">
        <f t="shared" ref="X632:AC632" si="2616">if(D632="","", if(P$275&gt;$E632,"",if(P$276&lt;$E632,"", if($D632=0,0, if($D632&lt;=$N$277,P$277,if($D632&lt;=$N$278,P$278,P$279))*if($O$267=$R$267,$V$267, $H632)))))</f>
        <v>34</v>
      </c>
      <c r="Y632" s="680" t="str">
        <f t="shared" si="2616"/>
        <v/>
      </c>
      <c r="Z632" s="710">
        <f t="shared" si="2616"/>
        <v>34</v>
      </c>
      <c r="AA632" s="680" t="str">
        <f t="shared" si="2616"/>
        <v/>
      </c>
      <c r="AB632" s="680" t="str">
        <f t="shared" si="2616"/>
        <v/>
      </c>
      <c r="AC632" s="680" t="str">
        <f t="shared" si="2616"/>
        <v/>
      </c>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49"/>
      <c r="BP632" s="446" t="s">
        <v>2</v>
      </c>
      <c r="BQ632" s="451"/>
      <c r="BR632" s="4"/>
      <c r="BS632" s="454" t="str">
        <f t="shared" si="2536"/>
        <v/>
      </c>
      <c r="BT632" s="454"/>
      <c r="BU632" s="454"/>
      <c r="BV632" s="454" t="str">
        <f t="shared" ref="BV632:CI632" si="2617">P707</f>
        <v/>
      </c>
      <c r="BW632" s="454" t="str">
        <f t="shared" si="2617"/>
        <v/>
      </c>
      <c r="BX632" s="454" t="str">
        <f t="shared" si="2617"/>
        <v/>
      </c>
      <c r="BY632" s="454" t="str">
        <f t="shared" si="2617"/>
        <v/>
      </c>
      <c r="BZ632" s="454" t="str">
        <f t="shared" si="2617"/>
        <v/>
      </c>
      <c r="CA632" s="454" t="str">
        <f t="shared" si="2617"/>
        <v/>
      </c>
      <c r="CB632" s="454" t="str">
        <f t="shared" si="2617"/>
        <v/>
      </c>
      <c r="CC632" s="454" t="str">
        <f t="shared" si="2617"/>
        <v/>
      </c>
      <c r="CD632" s="454" t="str">
        <f t="shared" si="2617"/>
        <v/>
      </c>
      <c r="CE632" s="454" t="str">
        <f t="shared" si="2617"/>
        <v/>
      </c>
      <c r="CF632" s="454" t="str">
        <f t="shared" si="2617"/>
        <v/>
      </c>
      <c r="CG632" s="454" t="str">
        <f t="shared" si="2617"/>
        <v/>
      </c>
      <c r="CH632" s="454" t="str">
        <f t="shared" si="2617"/>
        <v/>
      </c>
      <c r="CI632" s="454" t="str">
        <f t="shared" si="2617"/>
        <v/>
      </c>
      <c r="CJ632" s="2" t="str">
        <f t="shared" ref="CJ632:CK632" si="2618">D707</f>
        <v/>
      </c>
      <c r="CK632" s="2" t="str">
        <f t="shared" si="2618"/>
        <v/>
      </c>
      <c r="CL632" s="2" t="str">
        <f t="shared" si="209"/>
        <v/>
      </c>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row>
    <row r="633" outlineLevel="2">
      <c r="A633" s="452"/>
      <c r="D633" s="701">
        <f t="shared" si="510"/>
        <v>1</v>
      </c>
      <c r="E633" s="712" t="str">
        <f t="shared" si="501"/>
        <v/>
      </c>
      <c r="F633" s="703" t="str">
        <f t="shared" si="486"/>
        <v>189912</v>
      </c>
      <c r="G633" s="704" t="str">
        <f t="shared" si="487"/>
        <v/>
      </c>
      <c r="H633" s="690" t="str">
        <f t="shared" si="488"/>
        <v/>
      </c>
      <c r="I633" s="713" t="str">
        <f t="shared" si="489"/>
        <v/>
      </c>
      <c r="J633" s="714" t="str">
        <f t="shared" si="490"/>
        <v/>
      </c>
      <c r="K633" s="707">
        <f t="shared" ref="K633:N633" si="2619">if($F633="","",K$203/day(eomonth($E633,0)))</f>
        <v>0</v>
      </c>
      <c r="L633" s="707">
        <f t="shared" si="2619"/>
        <v>0</v>
      </c>
      <c r="M633" s="707">
        <f t="shared" si="2619"/>
        <v>0</v>
      </c>
      <c r="N633" s="707">
        <f t="shared" si="2619"/>
        <v>0</v>
      </c>
      <c r="O633" s="715">
        <f t="shared" si="623"/>
        <v>110</v>
      </c>
      <c r="P633" s="710">
        <f t="shared" si="624"/>
        <v>55</v>
      </c>
      <c r="Q633" s="710">
        <f t="shared" si="625"/>
        <v>55</v>
      </c>
      <c r="R633" s="710">
        <f t="shared" ref="R633:U633" si="2620">if(D633="","", if(R$275&gt;$E633,"",if(R$276&lt;$E633,"", if($D633=0,0, if($D633&lt;=$N$277,R$277,if($D633&lt;=$N$278,R$278,R$279))*if($O$267=$R$267,$S$267, $G633)))))</f>
        <v>55</v>
      </c>
      <c r="S633" s="711" t="str">
        <f t="shared" si="2620"/>
        <v/>
      </c>
      <c r="T633" s="710">
        <f t="shared" si="2620"/>
        <v>55</v>
      </c>
      <c r="U633" s="711" t="str">
        <f t="shared" si="2620"/>
        <v/>
      </c>
      <c r="W633" s="710">
        <f t="shared" si="627"/>
        <v>68</v>
      </c>
      <c r="X633" s="710">
        <f t="shared" ref="X633:AC633" si="2621">if(D633="","", if(P$275&gt;$E633,"",if(P$276&lt;$E633,"", if($D633=0,0, if($D633&lt;=$N$277,P$277,if($D633&lt;=$N$278,P$278,P$279))*if($O$267=$R$267,$V$267, $H633)))))</f>
        <v>34</v>
      </c>
      <c r="Y633" s="680" t="str">
        <f t="shared" si="2621"/>
        <v/>
      </c>
      <c r="Z633" s="710">
        <f t="shared" si="2621"/>
        <v>34</v>
      </c>
      <c r="AA633" s="680" t="str">
        <f t="shared" si="2621"/>
        <v/>
      </c>
      <c r="AB633" s="680" t="str">
        <f t="shared" si="2621"/>
        <v/>
      </c>
      <c r="AC633" s="680" t="str">
        <f t="shared" si="2621"/>
        <v/>
      </c>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49"/>
      <c r="BP633" s="446" t="s">
        <v>2</v>
      </c>
      <c r="BQ633" s="451"/>
      <c r="BR633" s="4"/>
      <c r="BS633" s="454" t="str">
        <f t="shared" si="2536"/>
        <v/>
      </c>
      <c r="BT633" s="454"/>
      <c r="BU633" s="454"/>
      <c r="BV633" s="454" t="str">
        <f t="shared" ref="BV633:CI633" si="2622">P708</f>
        <v/>
      </c>
      <c r="BW633" s="454" t="str">
        <f t="shared" si="2622"/>
        <v/>
      </c>
      <c r="BX633" s="454" t="str">
        <f t="shared" si="2622"/>
        <v/>
      </c>
      <c r="BY633" s="454" t="str">
        <f t="shared" si="2622"/>
        <v/>
      </c>
      <c r="BZ633" s="454" t="str">
        <f t="shared" si="2622"/>
        <v/>
      </c>
      <c r="CA633" s="454" t="str">
        <f t="shared" si="2622"/>
        <v/>
      </c>
      <c r="CB633" s="454" t="str">
        <f t="shared" si="2622"/>
        <v/>
      </c>
      <c r="CC633" s="454" t="str">
        <f t="shared" si="2622"/>
        <v/>
      </c>
      <c r="CD633" s="454" t="str">
        <f t="shared" si="2622"/>
        <v/>
      </c>
      <c r="CE633" s="454" t="str">
        <f t="shared" si="2622"/>
        <v/>
      </c>
      <c r="CF633" s="454" t="str">
        <f t="shared" si="2622"/>
        <v/>
      </c>
      <c r="CG633" s="454" t="str">
        <f t="shared" si="2622"/>
        <v/>
      </c>
      <c r="CH633" s="454" t="str">
        <f t="shared" si="2622"/>
        <v/>
      </c>
      <c r="CI633" s="454" t="str">
        <f t="shared" si="2622"/>
        <v/>
      </c>
      <c r="CJ633" s="2" t="str">
        <f t="shared" ref="CJ633:CK633" si="2623">D708</f>
        <v/>
      </c>
      <c r="CK633" s="2" t="str">
        <f t="shared" si="2623"/>
        <v/>
      </c>
      <c r="CL633" s="2" t="str">
        <f t="shared" si="209"/>
        <v/>
      </c>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row>
    <row r="634" outlineLevel="2">
      <c r="A634" s="452"/>
      <c r="D634" s="701">
        <f t="shared" si="510"/>
        <v>1</v>
      </c>
      <c r="E634" s="712" t="str">
        <f t="shared" si="501"/>
        <v/>
      </c>
      <c r="F634" s="703" t="str">
        <f t="shared" si="486"/>
        <v>189912</v>
      </c>
      <c r="G634" s="704" t="str">
        <f t="shared" si="487"/>
        <v/>
      </c>
      <c r="H634" s="690" t="str">
        <f t="shared" si="488"/>
        <v/>
      </c>
      <c r="I634" s="713" t="str">
        <f t="shared" si="489"/>
        <v/>
      </c>
      <c r="J634" s="714" t="str">
        <f t="shared" si="490"/>
        <v/>
      </c>
      <c r="K634" s="707">
        <f t="shared" ref="K634:N634" si="2624">if($F634="","",K$203/day(eomonth($E634,0)))</f>
        <v>0</v>
      </c>
      <c r="L634" s="707">
        <f t="shared" si="2624"/>
        <v>0</v>
      </c>
      <c r="M634" s="707">
        <f t="shared" si="2624"/>
        <v>0</v>
      </c>
      <c r="N634" s="707">
        <f t="shared" si="2624"/>
        <v>0</v>
      </c>
      <c r="O634" s="715">
        <f t="shared" si="623"/>
        <v>110</v>
      </c>
      <c r="P634" s="710">
        <f t="shared" si="624"/>
        <v>55</v>
      </c>
      <c r="Q634" s="710">
        <f t="shared" si="625"/>
        <v>55</v>
      </c>
      <c r="R634" s="710">
        <f t="shared" ref="R634:U634" si="2625">if(D634="","", if(R$275&gt;$E634,"",if(R$276&lt;$E634,"", if($D634=0,0, if($D634&lt;=$N$277,R$277,if($D634&lt;=$N$278,R$278,R$279))*if($O$267=$R$267,$S$267, $G634)))))</f>
        <v>55</v>
      </c>
      <c r="S634" s="711" t="str">
        <f t="shared" si="2625"/>
        <v/>
      </c>
      <c r="T634" s="710">
        <f t="shared" si="2625"/>
        <v>55</v>
      </c>
      <c r="U634" s="711" t="str">
        <f t="shared" si="2625"/>
        <v/>
      </c>
      <c r="W634" s="710">
        <f t="shared" si="627"/>
        <v>68</v>
      </c>
      <c r="X634" s="710">
        <f t="shared" ref="X634:AC634" si="2626">if(D634="","", if(P$275&gt;$E634,"",if(P$276&lt;$E634,"", if($D634=0,0, if($D634&lt;=$N$277,P$277,if($D634&lt;=$N$278,P$278,P$279))*if($O$267=$R$267,$V$267, $H634)))))</f>
        <v>34</v>
      </c>
      <c r="Y634" s="680" t="str">
        <f t="shared" si="2626"/>
        <v/>
      </c>
      <c r="Z634" s="710">
        <f t="shared" si="2626"/>
        <v>34</v>
      </c>
      <c r="AA634" s="680" t="str">
        <f t="shared" si="2626"/>
        <v/>
      </c>
      <c r="AB634" s="680" t="str">
        <f t="shared" si="2626"/>
        <v/>
      </c>
      <c r="AC634" s="680" t="str">
        <f t="shared" si="2626"/>
        <v/>
      </c>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49"/>
      <c r="BP634" s="446" t="s">
        <v>2</v>
      </c>
      <c r="BQ634" s="451"/>
      <c r="BR634" s="4"/>
      <c r="BS634" s="454" t="str">
        <f t="shared" si="2536"/>
        <v/>
      </c>
      <c r="BT634" s="454"/>
      <c r="BU634" s="454"/>
      <c r="BV634" s="454" t="str">
        <f t="shared" ref="BV634:CI634" si="2627">P709</f>
        <v/>
      </c>
      <c r="BW634" s="454" t="str">
        <f t="shared" si="2627"/>
        <v/>
      </c>
      <c r="BX634" s="454" t="str">
        <f t="shared" si="2627"/>
        <v/>
      </c>
      <c r="BY634" s="454" t="str">
        <f t="shared" si="2627"/>
        <v/>
      </c>
      <c r="BZ634" s="454" t="str">
        <f t="shared" si="2627"/>
        <v/>
      </c>
      <c r="CA634" s="454" t="str">
        <f t="shared" si="2627"/>
        <v/>
      </c>
      <c r="CB634" s="454" t="str">
        <f t="shared" si="2627"/>
        <v/>
      </c>
      <c r="CC634" s="454" t="str">
        <f t="shared" si="2627"/>
        <v/>
      </c>
      <c r="CD634" s="454" t="str">
        <f t="shared" si="2627"/>
        <v/>
      </c>
      <c r="CE634" s="454" t="str">
        <f t="shared" si="2627"/>
        <v/>
      </c>
      <c r="CF634" s="454" t="str">
        <f t="shared" si="2627"/>
        <v/>
      </c>
      <c r="CG634" s="454" t="str">
        <f t="shared" si="2627"/>
        <v/>
      </c>
      <c r="CH634" s="454" t="str">
        <f t="shared" si="2627"/>
        <v/>
      </c>
      <c r="CI634" s="454" t="str">
        <f t="shared" si="2627"/>
        <v/>
      </c>
      <c r="CJ634" s="2" t="str">
        <f t="shared" ref="CJ634:CK634" si="2628">D709</f>
        <v/>
      </c>
      <c r="CK634" s="2" t="str">
        <f t="shared" si="2628"/>
        <v/>
      </c>
      <c r="CL634" s="2" t="str">
        <f t="shared" si="209"/>
        <v/>
      </c>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row>
    <row r="635" outlineLevel="2">
      <c r="A635" s="452"/>
      <c r="D635" s="701">
        <f t="shared" si="510"/>
        <v>1</v>
      </c>
      <c r="E635" s="712" t="str">
        <f t="shared" si="501"/>
        <v/>
      </c>
      <c r="F635" s="703" t="str">
        <f t="shared" si="486"/>
        <v>189912</v>
      </c>
      <c r="G635" s="704" t="str">
        <f t="shared" si="487"/>
        <v/>
      </c>
      <c r="H635" s="690" t="str">
        <f t="shared" si="488"/>
        <v/>
      </c>
      <c r="I635" s="713" t="str">
        <f t="shared" si="489"/>
        <v/>
      </c>
      <c r="J635" s="714" t="str">
        <f t="shared" si="490"/>
        <v/>
      </c>
      <c r="K635" s="707">
        <f t="shared" ref="K635:N635" si="2629">if($F635="","",K$203/day(eomonth($E635,0)))</f>
        <v>0</v>
      </c>
      <c r="L635" s="707">
        <f t="shared" si="2629"/>
        <v>0</v>
      </c>
      <c r="M635" s="707">
        <f t="shared" si="2629"/>
        <v>0</v>
      </c>
      <c r="N635" s="707">
        <f t="shared" si="2629"/>
        <v>0</v>
      </c>
      <c r="O635" s="715">
        <f t="shared" si="623"/>
        <v>110</v>
      </c>
      <c r="P635" s="710">
        <f t="shared" si="624"/>
        <v>55</v>
      </c>
      <c r="Q635" s="710">
        <f t="shared" si="625"/>
        <v>55</v>
      </c>
      <c r="R635" s="710">
        <f t="shared" ref="R635:U635" si="2630">if(D635="","", if(R$275&gt;$E635,"",if(R$276&lt;$E635,"", if($D635=0,0, if($D635&lt;=$N$277,R$277,if($D635&lt;=$N$278,R$278,R$279))*if($O$267=$R$267,$S$267, $G635)))))</f>
        <v>55</v>
      </c>
      <c r="S635" s="711" t="str">
        <f t="shared" si="2630"/>
        <v/>
      </c>
      <c r="T635" s="710">
        <f t="shared" si="2630"/>
        <v>55</v>
      </c>
      <c r="U635" s="711" t="str">
        <f t="shared" si="2630"/>
        <v/>
      </c>
      <c r="W635" s="710">
        <f t="shared" si="627"/>
        <v>68</v>
      </c>
      <c r="X635" s="710">
        <f t="shared" ref="X635:AC635" si="2631">if(D635="","", if(P$275&gt;$E635,"",if(P$276&lt;$E635,"", if($D635=0,0, if($D635&lt;=$N$277,P$277,if($D635&lt;=$N$278,P$278,P$279))*if($O$267=$R$267,$V$267, $H635)))))</f>
        <v>34</v>
      </c>
      <c r="Y635" s="680" t="str">
        <f t="shared" si="2631"/>
        <v/>
      </c>
      <c r="Z635" s="710">
        <f t="shared" si="2631"/>
        <v>34</v>
      </c>
      <c r="AA635" s="680" t="str">
        <f t="shared" si="2631"/>
        <v/>
      </c>
      <c r="AB635" s="680" t="str">
        <f t="shared" si="2631"/>
        <v/>
      </c>
      <c r="AC635" s="680" t="str">
        <f t="shared" si="2631"/>
        <v/>
      </c>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49"/>
      <c r="BP635" s="446" t="s">
        <v>2</v>
      </c>
      <c r="BQ635" s="451"/>
      <c r="BR635" s="4"/>
      <c r="BS635" s="454" t="str">
        <f t="shared" si="2536"/>
        <v/>
      </c>
      <c r="BT635" s="454"/>
      <c r="BU635" s="454"/>
      <c r="BV635" s="454" t="str">
        <f t="shared" ref="BV635:CI635" si="2632">P710</f>
        <v/>
      </c>
      <c r="BW635" s="454" t="str">
        <f t="shared" si="2632"/>
        <v/>
      </c>
      <c r="BX635" s="454" t="str">
        <f t="shared" si="2632"/>
        <v/>
      </c>
      <c r="BY635" s="454" t="str">
        <f t="shared" si="2632"/>
        <v/>
      </c>
      <c r="BZ635" s="454" t="str">
        <f t="shared" si="2632"/>
        <v/>
      </c>
      <c r="CA635" s="454" t="str">
        <f t="shared" si="2632"/>
        <v/>
      </c>
      <c r="CB635" s="454" t="str">
        <f t="shared" si="2632"/>
        <v/>
      </c>
      <c r="CC635" s="454" t="str">
        <f t="shared" si="2632"/>
        <v/>
      </c>
      <c r="CD635" s="454" t="str">
        <f t="shared" si="2632"/>
        <v/>
      </c>
      <c r="CE635" s="454" t="str">
        <f t="shared" si="2632"/>
        <v/>
      </c>
      <c r="CF635" s="454" t="str">
        <f t="shared" si="2632"/>
        <v/>
      </c>
      <c r="CG635" s="454" t="str">
        <f t="shared" si="2632"/>
        <v/>
      </c>
      <c r="CH635" s="454" t="str">
        <f t="shared" si="2632"/>
        <v/>
      </c>
      <c r="CI635" s="454" t="str">
        <f t="shared" si="2632"/>
        <v/>
      </c>
      <c r="CJ635" s="2" t="str">
        <f t="shared" ref="CJ635:CK635" si="2633">D710</f>
        <v/>
      </c>
      <c r="CK635" s="2" t="str">
        <f t="shared" si="2633"/>
        <v/>
      </c>
      <c r="CL635" s="2" t="str">
        <f t="shared" si="209"/>
        <v/>
      </c>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row>
    <row r="636" outlineLevel="2">
      <c r="A636" s="452"/>
      <c r="D636" s="701">
        <f t="shared" si="510"/>
        <v>1</v>
      </c>
      <c r="E636" s="712" t="str">
        <f t="shared" si="501"/>
        <v/>
      </c>
      <c r="F636" s="703" t="str">
        <f t="shared" si="486"/>
        <v>189912</v>
      </c>
      <c r="G636" s="704" t="str">
        <f t="shared" si="487"/>
        <v/>
      </c>
      <c r="H636" s="690" t="str">
        <f t="shared" si="488"/>
        <v/>
      </c>
      <c r="I636" s="713" t="str">
        <f t="shared" si="489"/>
        <v/>
      </c>
      <c r="J636" s="714" t="str">
        <f t="shared" si="490"/>
        <v/>
      </c>
      <c r="K636" s="707">
        <f t="shared" ref="K636:N636" si="2634">if($F636="","",K$203/day(eomonth($E636,0)))</f>
        <v>0</v>
      </c>
      <c r="L636" s="707">
        <f t="shared" si="2634"/>
        <v>0</v>
      </c>
      <c r="M636" s="707">
        <f t="shared" si="2634"/>
        <v>0</v>
      </c>
      <c r="N636" s="707">
        <f t="shared" si="2634"/>
        <v>0</v>
      </c>
      <c r="O636" s="715">
        <f t="shared" si="623"/>
        <v>110</v>
      </c>
      <c r="P636" s="710">
        <f t="shared" si="624"/>
        <v>55</v>
      </c>
      <c r="Q636" s="710">
        <f t="shared" si="625"/>
        <v>55</v>
      </c>
      <c r="R636" s="710">
        <f t="shared" ref="R636:U636" si="2635">if(D636="","", if(R$275&gt;$E636,"",if(R$276&lt;$E636,"", if($D636=0,0, if($D636&lt;=$N$277,R$277,if($D636&lt;=$N$278,R$278,R$279))*if($O$267=$R$267,$S$267, $G636)))))</f>
        <v>55</v>
      </c>
      <c r="S636" s="711" t="str">
        <f t="shared" si="2635"/>
        <v/>
      </c>
      <c r="T636" s="710">
        <f t="shared" si="2635"/>
        <v>55</v>
      </c>
      <c r="U636" s="711" t="str">
        <f t="shared" si="2635"/>
        <v/>
      </c>
      <c r="W636" s="710">
        <f t="shared" si="627"/>
        <v>68</v>
      </c>
      <c r="X636" s="710">
        <f t="shared" ref="X636:AC636" si="2636">if(D636="","", if(P$275&gt;$E636,"",if(P$276&lt;$E636,"", if($D636=0,0, if($D636&lt;=$N$277,P$277,if($D636&lt;=$N$278,P$278,P$279))*if($O$267=$R$267,$V$267, $H636)))))</f>
        <v>34</v>
      </c>
      <c r="Y636" s="680" t="str">
        <f t="shared" si="2636"/>
        <v/>
      </c>
      <c r="Z636" s="710">
        <f t="shared" si="2636"/>
        <v>34</v>
      </c>
      <c r="AA636" s="680" t="str">
        <f t="shared" si="2636"/>
        <v/>
      </c>
      <c r="AB636" s="680" t="str">
        <f t="shared" si="2636"/>
        <v/>
      </c>
      <c r="AC636" s="680" t="str">
        <f t="shared" si="2636"/>
        <v/>
      </c>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49"/>
      <c r="BP636" s="446" t="s">
        <v>2</v>
      </c>
      <c r="BQ636" s="451"/>
      <c r="BR636" s="4"/>
      <c r="BS636" s="454" t="str">
        <f t="shared" si="2536"/>
        <v/>
      </c>
      <c r="BT636" s="454"/>
      <c r="BU636" s="454"/>
      <c r="BV636" s="454" t="str">
        <f t="shared" ref="BV636:CI636" si="2637">P711</f>
        <v/>
      </c>
      <c r="BW636" s="454" t="str">
        <f t="shared" si="2637"/>
        <v/>
      </c>
      <c r="BX636" s="454" t="str">
        <f t="shared" si="2637"/>
        <v/>
      </c>
      <c r="BY636" s="454" t="str">
        <f t="shared" si="2637"/>
        <v/>
      </c>
      <c r="BZ636" s="454" t="str">
        <f t="shared" si="2637"/>
        <v/>
      </c>
      <c r="CA636" s="454" t="str">
        <f t="shared" si="2637"/>
        <v/>
      </c>
      <c r="CB636" s="454" t="str">
        <f t="shared" si="2637"/>
        <v/>
      </c>
      <c r="CC636" s="454" t="str">
        <f t="shared" si="2637"/>
        <v/>
      </c>
      <c r="CD636" s="454" t="str">
        <f t="shared" si="2637"/>
        <v/>
      </c>
      <c r="CE636" s="454" t="str">
        <f t="shared" si="2637"/>
        <v/>
      </c>
      <c r="CF636" s="454" t="str">
        <f t="shared" si="2637"/>
        <v/>
      </c>
      <c r="CG636" s="454" t="str">
        <f t="shared" si="2637"/>
        <v/>
      </c>
      <c r="CH636" s="454" t="str">
        <f t="shared" si="2637"/>
        <v/>
      </c>
      <c r="CI636" s="454" t="str">
        <f t="shared" si="2637"/>
        <v/>
      </c>
      <c r="CJ636" s="2" t="str">
        <f t="shared" ref="CJ636:CK636" si="2638">D711</f>
        <v/>
      </c>
      <c r="CK636" s="2" t="str">
        <f t="shared" si="2638"/>
        <v/>
      </c>
      <c r="CL636" s="2" t="str">
        <f t="shared" si="209"/>
        <v/>
      </c>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row>
    <row r="637" outlineLevel="2">
      <c r="A637" s="452"/>
      <c r="D637" s="701">
        <f t="shared" si="510"/>
        <v>1</v>
      </c>
      <c r="E637" s="712" t="str">
        <f t="shared" si="501"/>
        <v/>
      </c>
      <c r="F637" s="703" t="str">
        <f t="shared" si="486"/>
        <v>189912</v>
      </c>
      <c r="G637" s="704" t="str">
        <f t="shared" si="487"/>
        <v/>
      </c>
      <c r="H637" s="690" t="str">
        <f t="shared" si="488"/>
        <v/>
      </c>
      <c r="I637" s="713" t="str">
        <f t="shared" si="489"/>
        <v/>
      </c>
      <c r="J637" s="714" t="str">
        <f t="shared" si="490"/>
        <v/>
      </c>
      <c r="K637" s="707">
        <f t="shared" ref="K637:N637" si="2639">if($F637="","",K$203/day(eomonth($E637,0)))</f>
        <v>0</v>
      </c>
      <c r="L637" s="707">
        <f t="shared" si="2639"/>
        <v>0</v>
      </c>
      <c r="M637" s="707">
        <f t="shared" si="2639"/>
        <v>0</v>
      </c>
      <c r="N637" s="707">
        <f t="shared" si="2639"/>
        <v>0</v>
      </c>
      <c r="O637" s="715">
        <f t="shared" si="623"/>
        <v>110</v>
      </c>
      <c r="P637" s="710">
        <f t="shared" si="624"/>
        <v>55</v>
      </c>
      <c r="Q637" s="710">
        <f t="shared" si="625"/>
        <v>55</v>
      </c>
      <c r="R637" s="710">
        <f t="shared" ref="R637:U637" si="2640">if(D637="","", if(R$275&gt;$E637,"",if(R$276&lt;$E637,"", if($D637=0,0, if($D637&lt;=$N$277,R$277,if($D637&lt;=$N$278,R$278,R$279))*if($O$267=$R$267,$S$267, $G637)))))</f>
        <v>55</v>
      </c>
      <c r="S637" s="711" t="str">
        <f t="shared" si="2640"/>
        <v/>
      </c>
      <c r="T637" s="710">
        <f t="shared" si="2640"/>
        <v>55</v>
      </c>
      <c r="U637" s="711" t="str">
        <f t="shared" si="2640"/>
        <v/>
      </c>
      <c r="W637" s="710">
        <f t="shared" si="627"/>
        <v>68</v>
      </c>
      <c r="X637" s="710">
        <f t="shared" ref="X637:AC637" si="2641">if(D637="","", if(P$275&gt;$E637,"",if(P$276&lt;$E637,"", if($D637=0,0, if($D637&lt;=$N$277,P$277,if($D637&lt;=$N$278,P$278,P$279))*if($O$267=$R$267,$V$267, $H637)))))</f>
        <v>34</v>
      </c>
      <c r="Y637" s="680" t="str">
        <f t="shared" si="2641"/>
        <v/>
      </c>
      <c r="Z637" s="710">
        <f t="shared" si="2641"/>
        <v>34</v>
      </c>
      <c r="AA637" s="680" t="str">
        <f t="shared" si="2641"/>
        <v/>
      </c>
      <c r="AB637" s="680" t="str">
        <f t="shared" si="2641"/>
        <v/>
      </c>
      <c r="AC637" s="680" t="str">
        <f t="shared" si="2641"/>
        <v/>
      </c>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49"/>
      <c r="BP637" s="446" t="s">
        <v>2</v>
      </c>
      <c r="BQ637" s="451"/>
      <c r="BR637" s="4"/>
      <c r="BS637" s="454" t="str">
        <f t="shared" si="2536"/>
        <v/>
      </c>
      <c r="BT637" s="454"/>
      <c r="BU637" s="454"/>
      <c r="BV637" s="454" t="str">
        <f t="shared" ref="BV637:CI637" si="2642">P712</f>
        <v/>
      </c>
      <c r="BW637" s="454" t="str">
        <f t="shared" si="2642"/>
        <v/>
      </c>
      <c r="BX637" s="454" t="str">
        <f t="shared" si="2642"/>
        <v/>
      </c>
      <c r="BY637" s="454" t="str">
        <f t="shared" si="2642"/>
        <v/>
      </c>
      <c r="BZ637" s="454" t="str">
        <f t="shared" si="2642"/>
        <v/>
      </c>
      <c r="CA637" s="454" t="str">
        <f t="shared" si="2642"/>
        <v/>
      </c>
      <c r="CB637" s="454" t="str">
        <f t="shared" si="2642"/>
        <v/>
      </c>
      <c r="CC637" s="454" t="str">
        <f t="shared" si="2642"/>
        <v/>
      </c>
      <c r="CD637" s="454" t="str">
        <f t="shared" si="2642"/>
        <v/>
      </c>
      <c r="CE637" s="454" t="str">
        <f t="shared" si="2642"/>
        <v/>
      </c>
      <c r="CF637" s="454" t="str">
        <f t="shared" si="2642"/>
        <v/>
      </c>
      <c r="CG637" s="454" t="str">
        <f t="shared" si="2642"/>
        <v/>
      </c>
      <c r="CH637" s="454" t="str">
        <f t="shared" si="2642"/>
        <v/>
      </c>
      <c r="CI637" s="454" t="str">
        <f t="shared" si="2642"/>
        <v/>
      </c>
      <c r="CJ637" s="2" t="str">
        <f t="shared" ref="CJ637:CK637" si="2643">D712</f>
        <v/>
      </c>
      <c r="CK637" s="2" t="str">
        <f t="shared" si="2643"/>
        <v/>
      </c>
      <c r="CL637" s="2" t="str">
        <f t="shared" si="209"/>
        <v/>
      </c>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row>
    <row r="638" outlineLevel="2">
      <c r="A638" s="452"/>
      <c r="D638" s="701">
        <f t="shared" si="510"/>
        <v>1</v>
      </c>
      <c r="E638" s="712" t="str">
        <f t="shared" si="501"/>
        <v/>
      </c>
      <c r="F638" s="703" t="str">
        <f t="shared" si="486"/>
        <v>189912</v>
      </c>
      <c r="G638" s="704" t="str">
        <f t="shared" si="487"/>
        <v/>
      </c>
      <c r="H638" s="690" t="str">
        <f t="shared" si="488"/>
        <v/>
      </c>
      <c r="I638" s="713" t="str">
        <f t="shared" si="489"/>
        <v/>
      </c>
      <c r="J638" s="714" t="str">
        <f t="shared" si="490"/>
        <v/>
      </c>
      <c r="K638" s="707">
        <f t="shared" ref="K638:N638" si="2644">if($F638="","",K$203/day(eomonth($E638,0)))</f>
        <v>0</v>
      </c>
      <c r="L638" s="707">
        <f t="shared" si="2644"/>
        <v>0</v>
      </c>
      <c r="M638" s="707">
        <f t="shared" si="2644"/>
        <v>0</v>
      </c>
      <c r="N638" s="707">
        <f t="shared" si="2644"/>
        <v>0</v>
      </c>
      <c r="O638" s="715">
        <f t="shared" si="623"/>
        <v>110</v>
      </c>
      <c r="P638" s="710">
        <f t="shared" si="624"/>
        <v>55</v>
      </c>
      <c r="Q638" s="710">
        <f t="shared" si="625"/>
        <v>55</v>
      </c>
      <c r="R638" s="710">
        <f t="shared" ref="R638:U638" si="2645">if(D638="","", if(R$275&gt;$E638,"",if(R$276&lt;$E638,"", if($D638=0,0, if($D638&lt;=$N$277,R$277,if($D638&lt;=$N$278,R$278,R$279))*if($O$267=$R$267,$S$267, $G638)))))</f>
        <v>55</v>
      </c>
      <c r="S638" s="711" t="str">
        <f t="shared" si="2645"/>
        <v/>
      </c>
      <c r="T638" s="710">
        <f t="shared" si="2645"/>
        <v>55</v>
      </c>
      <c r="U638" s="711" t="str">
        <f t="shared" si="2645"/>
        <v/>
      </c>
      <c r="W638" s="710">
        <f t="shared" si="627"/>
        <v>68</v>
      </c>
      <c r="X638" s="710">
        <f t="shared" ref="X638:AC638" si="2646">if(D638="","", if(P$275&gt;$E638,"",if(P$276&lt;$E638,"", if($D638=0,0, if($D638&lt;=$N$277,P$277,if($D638&lt;=$N$278,P$278,P$279))*if($O$267=$R$267,$V$267, $H638)))))</f>
        <v>34</v>
      </c>
      <c r="Y638" s="680" t="str">
        <f t="shared" si="2646"/>
        <v/>
      </c>
      <c r="Z638" s="710">
        <f t="shared" si="2646"/>
        <v>34</v>
      </c>
      <c r="AA638" s="680" t="str">
        <f t="shared" si="2646"/>
        <v/>
      </c>
      <c r="AB638" s="680" t="str">
        <f t="shared" si="2646"/>
        <v/>
      </c>
      <c r="AC638" s="680" t="str">
        <f t="shared" si="2646"/>
        <v/>
      </c>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49"/>
      <c r="BP638" s="446" t="s">
        <v>2</v>
      </c>
      <c r="BQ638" s="451"/>
      <c r="BR638" s="4"/>
      <c r="BS638" s="454" t="str">
        <f t="shared" si="2536"/>
        <v/>
      </c>
      <c r="BT638" s="454"/>
      <c r="BU638" s="454"/>
      <c r="BV638" s="454" t="str">
        <f t="shared" ref="BV638:CI638" si="2647">P713</f>
        <v/>
      </c>
      <c r="BW638" s="454" t="str">
        <f t="shared" si="2647"/>
        <v/>
      </c>
      <c r="BX638" s="454" t="str">
        <f t="shared" si="2647"/>
        <v/>
      </c>
      <c r="BY638" s="454" t="str">
        <f t="shared" si="2647"/>
        <v/>
      </c>
      <c r="BZ638" s="454" t="str">
        <f t="shared" si="2647"/>
        <v/>
      </c>
      <c r="CA638" s="454" t="str">
        <f t="shared" si="2647"/>
        <v/>
      </c>
      <c r="CB638" s="454" t="str">
        <f t="shared" si="2647"/>
        <v/>
      </c>
      <c r="CC638" s="454" t="str">
        <f t="shared" si="2647"/>
        <v/>
      </c>
      <c r="CD638" s="454" t="str">
        <f t="shared" si="2647"/>
        <v/>
      </c>
      <c r="CE638" s="454" t="str">
        <f t="shared" si="2647"/>
        <v/>
      </c>
      <c r="CF638" s="454" t="str">
        <f t="shared" si="2647"/>
        <v/>
      </c>
      <c r="CG638" s="454" t="str">
        <f t="shared" si="2647"/>
        <v/>
      </c>
      <c r="CH638" s="454" t="str">
        <f t="shared" si="2647"/>
        <v/>
      </c>
      <c r="CI638" s="454" t="str">
        <f t="shared" si="2647"/>
        <v/>
      </c>
      <c r="CJ638" s="2" t="str">
        <f t="shared" ref="CJ638:CK638" si="2648">D713</f>
        <v/>
      </c>
      <c r="CK638" s="2" t="str">
        <f t="shared" si="2648"/>
        <v/>
      </c>
      <c r="CL638" s="2" t="str">
        <f t="shared" si="209"/>
        <v/>
      </c>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row>
    <row r="639" outlineLevel="2">
      <c r="A639" s="452"/>
      <c r="D639" s="701">
        <f t="shared" si="510"/>
        <v>1</v>
      </c>
      <c r="E639" s="712" t="str">
        <f t="shared" si="501"/>
        <v/>
      </c>
      <c r="F639" s="703" t="str">
        <f t="shared" si="486"/>
        <v>189912</v>
      </c>
      <c r="G639" s="704" t="str">
        <f t="shared" si="487"/>
        <v/>
      </c>
      <c r="H639" s="690" t="str">
        <f t="shared" si="488"/>
        <v/>
      </c>
      <c r="I639" s="713" t="str">
        <f t="shared" si="489"/>
        <v/>
      </c>
      <c r="J639" s="714" t="str">
        <f t="shared" si="490"/>
        <v/>
      </c>
      <c r="K639" s="707">
        <f t="shared" ref="K639:N639" si="2649">if($F639="","",K$203/day(eomonth($E639,0)))</f>
        <v>0</v>
      </c>
      <c r="L639" s="707">
        <f t="shared" si="2649"/>
        <v>0</v>
      </c>
      <c r="M639" s="707">
        <f t="shared" si="2649"/>
        <v>0</v>
      </c>
      <c r="N639" s="707">
        <f t="shared" si="2649"/>
        <v>0</v>
      </c>
      <c r="O639" s="715">
        <f t="shared" si="623"/>
        <v>110</v>
      </c>
      <c r="P639" s="710">
        <f t="shared" si="624"/>
        <v>55</v>
      </c>
      <c r="Q639" s="710">
        <f t="shared" si="625"/>
        <v>55</v>
      </c>
      <c r="R639" s="710">
        <f t="shared" ref="R639:U639" si="2650">if(D639="","", if(R$275&gt;$E639,"",if(R$276&lt;$E639,"", if($D639=0,0, if($D639&lt;=$N$277,R$277,if($D639&lt;=$N$278,R$278,R$279))*if($O$267=$R$267,$S$267, $G639)))))</f>
        <v>55</v>
      </c>
      <c r="S639" s="711" t="str">
        <f t="shared" si="2650"/>
        <v/>
      </c>
      <c r="T639" s="710">
        <f t="shared" si="2650"/>
        <v>55</v>
      </c>
      <c r="U639" s="711" t="str">
        <f t="shared" si="2650"/>
        <v/>
      </c>
      <c r="W639" s="710">
        <f t="shared" si="627"/>
        <v>68</v>
      </c>
      <c r="X639" s="710">
        <f t="shared" ref="X639:AC639" si="2651">if(D639="","", if(P$275&gt;$E639,"",if(P$276&lt;$E639,"", if($D639=0,0, if($D639&lt;=$N$277,P$277,if($D639&lt;=$N$278,P$278,P$279))*if($O$267=$R$267,$V$267, $H639)))))</f>
        <v>34</v>
      </c>
      <c r="Y639" s="680" t="str">
        <f t="shared" si="2651"/>
        <v/>
      </c>
      <c r="Z639" s="710">
        <f t="shared" si="2651"/>
        <v>34</v>
      </c>
      <c r="AA639" s="680" t="str">
        <f t="shared" si="2651"/>
        <v/>
      </c>
      <c r="AB639" s="680" t="str">
        <f t="shared" si="2651"/>
        <v/>
      </c>
      <c r="AC639" s="680" t="str">
        <f t="shared" si="2651"/>
        <v/>
      </c>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49"/>
      <c r="BP639" s="446" t="s">
        <v>2</v>
      </c>
      <c r="BQ639" s="451"/>
      <c r="BR639" s="4"/>
      <c r="BS639" s="454" t="str">
        <f t="shared" si="2536"/>
        <v/>
      </c>
      <c r="BT639" s="454"/>
      <c r="BU639" s="454"/>
      <c r="BV639" s="454" t="str">
        <f t="shared" ref="BV639:CI639" si="2652">P714</f>
        <v/>
      </c>
      <c r="BW639" s="454" t="str">
        <f t="shared" si="2652"/>
        <v/>
      </c>
      <c r="BX639" s="454" t="str">
        <f t="shared" si="2652"/>
        <v/>
      </c>
      <c r="BY639" s="454" t="str">
        <f t="shared" si="2652"/>
        <v/>
      </c>
      <c r="BZ639" s="454" t="str">
        <f t="shared" si="2652"/>
        <v/>
      </c>
      <c r="CA639" s="454" t="str">
        <f t="shared" si="2652"/>
        <v/>
      </c>
      <c r="CB639" s="454" t="str">
        <f t="shared" si="2652"/>
        <v/>
      </c>
      <c r="CC639" s="454" t="str">
        <f t="shared" si="2652"/>
        <v/>
      </c>
      <c r="CD639" s="454" t="str">
        <f t="shared" si="2652"/>
        <v/>
      </c>
      <c r="CE639" s="454" t="str">
        <f t="shared" si="2652"/>
        <v/>
      </c>
      <c r="CF639" s="454" t="str">
        <f t="shared" si="2652"/>
        <v/>
      </c>
      <c r="CG639" s="454" t="str">
        <f t="shared" si="2652"/>
        <v/>
      </c>
      <c r="CH639" s="454" t="str">
        <f t="shared" si="2652"/>
        <v/>
      </c>
      <c r="CI639" s="454" t="str">
        <f t="shared" si="2652"/>
        <v/>
      </c>
      <c r="CJ639" s="2" t="str">
        <f t="shared" ref="CJ639:CK639" si="2653">D714</f>
        <v/>
      </c>
      <c r="CK639" s="2" t="str">
        <f t="shared" si="2653"/>
        <v/>
      </c>
      <c r="CL639" s="2" t="str">
        <f t="shared" si="209"/>
        <v/>
      </c>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row>
    <row r="640" outlineLevel="2">
      <c r="A640" s="452"/>
      <c r="D640" s="701">
        <f t="shared" si="510"/>
        <v>1</v>
      </c>
      <c r="E640" s="712" t="str">
        <f t="shared" si="501"/>
        <v/>
      </c>
      <c r="F640" s="703" t="str">
        <f t="shared" si="486"/>
        <v>189912</v>
      </c>
      <c r="G640" s="704" t="str">
        <f t="shared" si="487"/>
        <v/>
      </c>
      <c r="H640" s="690" t="str">
        <f t="shared" si="488"/>
        <v/>
      </c>
      <c r="I640" s="713" t="str">
        <f t="shared" si="489"/>
        <v/>
      </c>
      <c r="J640" s="714" t="str">
        <f t="shared" si="490"/>
        <v/>
      </c>
      <c r="K640" s="707">
        <f t="shared" ref="K640:N640" si="2654">if($F640="","",K$203/day(eomonth($E640,0)))</f>
        <v>0</v>
      </c>
      <c r="L640" s="707">
        <f t="shared" si="2654"/>
        <v>0</v>
      </c>
      <c r="M640" s="707">
        <f t="shared" si="2654"/>
        <v>0</v>
      </c>
      <c r="N640" s="707">
        <f t="shared" si="2654"/>
        <v>0</v>
      </c>
      <c r="O640" s="715">
        <f t="shared" si="623"/>
        <v>110</v>
      </c>
      <c r="P640" s="710">
        <f t="shared" si="624"/>
        <v>55</v>
      </c>
      <c r="Q640" s="710">
        <f t="shared" si="625"/>
        <v>55</v>
      </c>
      <c r="R640" s="710">
        <f t="shared" ref="R640:U640" si="2655">if(D640="","", if(R$275&gt;$E640,"",if(R$276&lt;$E640,"", if($D640=0,0, if($D640&lt;=$N$277,R$277,if($D640&lt;=$N$278,R$278,R$279))*if($O$267=$R$267,$S$267, $G640)))))</f>
        <v>55</v>
      </c>
      <c r="S640" s="711" t="str">
        <f t="shared" si="2655"/>
        <v/>
      </c>
      <c r="T640" s="710">
        <f t="shared" si="2655"/>
        <v>55</v>
      </c>
      <c r="U640" s="711" t="str">
        <f t="shared" si="2655"/>
        <v/>
      </c>
      <c r="W640" s="710">
        <f t="shared" si="627"/>
        <v>68</v>
      </c>
      <c r="X640" s="710">
        <f t="shared" ref="X640:AC640" si="2656">if(D640="","", if(P$275&gt;$E640,"",if(P$276&lt;$E640,"", if($D640=0,0, if($D640&lt;=$N$277,P$277,if($D640&lt;=$N$278,P$278,P$279))*if($O$267=$R$267,$V$267, $H640)))))</f>
        <v>34</v>
      </c>
      <c r="Y640" s="680" t="str">
        <f t="shared" si="2656"/>
        <v/>
      </c>
      <c r="Z640" s="710">
        <f t="shared" si="2656"/>
        <v>34</v>
      </c>
      <c r="AA640" s="680" t="str">
        <f t="shared" si="2656"/>
        <v/>
      </c>
      <c r="AB640" s="680" t="str">
        <f t="shared" si="2656"/>
        <v/>
      </c>
      <c r="AC640" s="680" t="str">
        <f t="shared" si="2656"/>
        <v/>
      </c>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49"/>
      <c r="BP640" s="446" t="s">
        <v>2</v>
      </c>
      <c r="BQ640" s="451"/>
      <c r="BR640" s="4"/>
      <c r="BS640" s="454" t="str">
        <f t="shared" si="2536"/>
        <v/>
      </c>
      <c r="BT640" s="454"/>
      <c r="BU640" s="454"/>
      <c r="BV640" s="454" t="str">
        <f t="shared" ref="BV640:CI640" si="2657">P715</f>
        <v/>
      </c>
      <c r="BW640" s="454" t="str">
        <f t="shared" si="2657"/>
        <v/>
      </c>
      <c r="BX640" s="454" t="str">
        <f t="shared" si="2657"/>
        <v/>
      </c>
      <c r="BY640" s="454" t="str">
        <f t="shared" si="2657"/>
        <v/>
      </c>
      <c r="BZ640" s="454" t="str">
        <f t="shared" si="2657"/>
        <v/>
      </c>
      <c r="CA640" s="454" t="str">
        <f t="shared" si="2657"/>
        <v/>
      </c>
      <c r="CB640" s="454" t="str">
        <f t="shared" si="2657"/>
        <v/>
      </c>
      <c r="CC640" s="454" t="str">
        <f t="shared" si="2657"/>
        <v/>
      </c>
      <c r="CD640" s="454" t="str">
        <f t="shared" si="2657"/>
        <v/>
      </c>
      <c r="CE640" s="454" t="str">
        <f t="shared" si="2657"/>
        <v/>
      </c>
      <c r="CF640" s="454" t="str">
        <f t="shared" si="2657"/>
        <v/>
      </c>
      <c r="CG640" s="454" t="str">
        <f t="shared" si="2657"/>
        <v/>
      </c>
      <c r="CH640" s="454" t="str">
        <f t="shared" si="2657"/>
        <v/>
      </c>
      <c r="CI640" s="454" t="str">
        <f t="shared" si="2657"/>
        <v/>
      </c>
      <c r="CJ640" s="2" t="str">
        <f t="shared" ref="CJ640:CK640" si="2658">D715</f>
        <v/>
      </c>
      <c r="CK640" s="2" t="str">
        <f t="shared" si="2658"/>
        <v/>
      </c>
      <c r="CL640" s="2" t="str">
        <f t="shared" si="209"/>
        <v/>
      </c>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row>
    <row r="641" outlineLevel="2">
      <c r="A641" s="452"/>
      <c r="D641" s="701">
        <f t="shared" si="510"/>
        <v>1</v>
      </c>
      <c r="E641" s="712" t="str">
        <f t="shared" si="501"/>
        <v/>
      </c>
      <c r="F641" s="703" t="str">
        <f t="shared" si="486"/>
        <v>189912</v>
      </c>
      <c r="G641" s="704" t="str">
        <f t="shared" si="487"/>
        <v/>
      </c>
      <c r="H641" s="690" t="str">
        <f t="shared" si="488"/>
        <v/>
      </c>
      <c r="I641" s="713" t="str">
        <f t="shared" si="489"/>
        <v/>
      </c>
      <c r="J641" s="714" t="str">
        <f t="shared" si="490"/>
        <v/>
      </c>
      <c r="K641" s="707">
        <f t="shared" ref="K641:N641" si="2659">if($F641="","",K$203/day(eomonth($E641,0)))</f>
        <v>0</v>
      </c>
      <c r="L641" s="707">
        <f t="shared" si="2659"/>
        <v>0</v>
      </c>
      <c r="M641" s="707">
        <f t="shared" si="2659"/>
        <v>0</v>
      </c>
      <c r="N641" s="707">
        <f t="shared" si="2659"/>
        <v>0</v>
      </c>
      <c r="O641" s="715">
        <f t="shared" si="623"/>
        <v>110</v>
      </c>
      <c r="P641" s="710">
        <f t="shared" si="624"/>
        <v>55</v>
      </c>
      <c r="Q641" s="710">
        <f t="shared" si="625"/>
        <v>55</v>
      </c>
      <c r="R641" s="710">
        <f t="shared" ref="R641:U641" si="2660">if(D641="","", if(R$275&gt;$E641,"",if(R$276&lt;$E641,"", if($D641=0,0, if($D641&lt;=$N$277,R$277,if($D641&lt;=$N$278,R$278,R$279))*if($O$267=$R$267,$S$267, $G641)))))</f>
        <v>55</v>
      </c>
      <c r="S641" s="711" t="str">
        <f t="shared" si="2660"/>
        <v/>
      </c>
      <c r="T641" s="710">
        <f t="shared" si="2660"/>
        <v>55</v>
      </c>
      <c r="U641" s="711" t="str">
        <f t="shared" si="2660"/>
        <v/>
      </c>
      <c r="W641" s="710">
        <f t="shared" si="627"/>
        <v>68</v>
      </c>
      <c r="X641" s="710">
        <f t="shared" ref="X641:AC641" si="2661">if(D641="","", if(P$275&gt;$E641,"",if(P$276&lt;$E641,"", if($D641=0,0, if($D641&lt;=$N$277,P$277,if($D641&lt;=$N$278,P$278,P$279))*if($O$267=$R$267,$V$267, $H641)))))</f>
        <v>34</v>
      </c>
      <c r="Y641" s="680" t="str">
        <f t="shared" si="2661"/>
        <v/>
      </c>
      <c r="Z641" s="710">
        <f t="shared" si="2661"/>
        <v>34</v>
      </c>
      <c r="AA641" s="680" t="str">
        <f t="shared" si="2661"/>
        <v/>
      </c>
      <c r="AB641" s="680" t="str">
        <f t="shared" si="2661"/>
        <v/>
      </c>
      <c r="AC641" s="680" t="str">
        <f t="shared" si="2661"/>
        <v/>
      </c>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49"/>
      <c r="BP641" s="446" t="s">
        <v>2</v>
      </c>
      <c r="BQ641" s="451"/>
      <c r="BR641" s="4"/>
      <c r="BS641" s="454" t="str">
        <f t="shared" si="2536"/>
        <v/>
      </c>
      <c r="BT641" s="454"/>
      <c r="BU641" s="454"/>
      <c r="BV641" s="454" t="str">
        <f t="shared" ref="BV641:CI641" si="2662">P716</f>
        <v/>
      </c>
      <c r="BW641" s="454" t="str">
        <f t="shared" si="2662"/>
        <v/>
      </c>
      <c r="BX641" s="454" t="str">
        <f t="shared" si="2662"/>
        <v/>
      </c>
      <c r="BY641" s="454" t="str">
        <f t="shared" si="2662"/>
        <v/>
      </c>
      <c r="BZ641" s="454" t="str">
        <f t="shared" si="2662"/>
        <v/>
      </c>
      <c r="CA641" s="454" t="str">
        <f t="shared" si="2662"/>
        <v/>
      </c>
      <c r="CB641" s="454" t="str">
        <f t="shared" si="2662"/>
        <v/>
      </c>
      <c r="CC641" s="454" t="str">
        <f t="shared" si="2662"/>
        <v/>
      </c>
      <c r="CD641" s="454" t="str">
        <f t="shared" si="2662"/>
        <v/>
      </c>
      <c r="CE641" s="454" t="str">
        <f t="shared" si="2662"/>
        <v/>
      </c>
      <c r="CF641" s="454" t="str">
        <f t="shared" si="2662"/>
        <v/>
      </c>
      <c r="CG641" s="454" t="str">
        <f t="shared" si="2662"/>
        <v/>
      </c>
      <c r="CH641" s="454" t="str">
        <f t="shared" si="2662"/>
        <v/>
      </c>
      <c r="CI641" s="454" t="str">
        <f t="shared" si="2662"/>
        <v/>
      </c>
      <c r="CJ641" s="2" t="str">
        <f t="shared" ref="CJ641:CK641" si="2663">D716</f>
        <v/>
      </c>
      <c r="CK641" s="2" t="str">
        <f t="shared" si="2663"/>
        <v/>
      </c>
      <c r="CL641" s="2" t="str">
        <f t="shared" si="209"/>
        <v/>
      </c>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row>
    <row r="642" outlineLevel="2">
      <c r="A642" s="452"/>
      <c r="D642" s="701">
        <f t="shared" si="510"/>
        <v>1</v>
      </c>
      <c r="E642" s="712" t="str">
        <f t="shared" si="501"/>
        <v/>
      </c>
      <c r="F642" s="703" t="str">
        <f t="shared" si="486"/>
        <v>189912</v>
      </c>
      <c r="G642" s="704" t="str">
        <f t="shared" si="487"/>
        <v/>
      </c>
      <c r="H642" s="690" t="str">
        <f t="shared" si="488"/>
        <v/>
      </c>
      <c r="I642" s="713" t="str">
        <f t="shared" si="489"/>
        <v/>
      </c>
      <c r="J642" s="714" t="str">
        <f t="shared" si="490"/>
        <v/>
      </c>
      <c r="K642" s="707">
        <f t="shared" ref="K642:N642" si="2664">if($F642="","",K$203/day(eomonth($E642,0)))</f>
        <v>0</v>
      </c>
      <c r="L642" s="707">
        <f t="shared" si="2664"/>
        <v>0</v>
      </c>
      <c r="M642" s="707">
        <f t="shared" si="2664"/>
        <v>0</v>
      </c>
      <c r="N642" s="707">
        <f t="shared" si="2664"/>
        <v>0</v>
      </c>
      <c r="O642" s="715">
        <f t="shared" si="623"/>
        <v>110</v>
      </c>
      <c r="P642" s="710">
        <f t="shared" si="624"/>
        <v>55</v>
      </c>
      <c r="Q642" s="710">
        <f t="shared" si="625"/>
        <v>55</v>
      </c>
      <c r="R642" s="710">
        <f t="shared" ref="R642:U642" si="2665">if(D642="","", if(R$275&gt;$E642,"",if(R$276&lt;$E642,"", if($D642=0,0, if($D642&lt;=$N$277,R$277,if($D642&lt;=$N$278,R$278,R$279))*if($O$267=$R$267,$S$267, $G642)))))</f>
        <v>55</v>
      </c>
      <c r="S642" s="711" t="str">
        <f t="shared" si="2665"/>
        <v/>
      </c>
      <c r="T642" s="710">
        <f t="shared" si="2665"/>
        <v>55</v>
      </c>
      <c r="U642" s="711" t="str">
        <f t="shared" si="2665"/>
        <v/>
      </c>
      <c r="W642" s="710">
        <f t="shared" si="627"/>
        <v>68</v>
      </c>
      <c r="X642" s="710">
        <f t="shared" ref="X642:AC642" si="2666">if(D642="","", if(P$275&gt;$E642,"",if(P$276&lt;$E642,"", if($D642=0,0, if($D642&lt;=$N$277,P$277,if($D642&lt;=$N$278,P$278,P$279))*if($O$267=$R$267,$V$267, $H642)))))</f>
        <v>34</v>
      </c>
      <c r="Y642" s="680" t="str">
        <f t="shared" si="2666"/>
        <v/>
      </c>
      <c r="Z642" s="710">
        <f t="shared" si="2666"/>
        <v>34</v>
      </c>
      <c r="AA642" s="680" t="str">
        <f t="shared" si="2666"/>
        <v/>
      </c>
      <c r="AB642" s="680" t="str">
        <f t="shared" si="2666"/>
        <v/>
      </c>
      <c r="AC642" s="680" t="str">
        <f t="shared" si="2666"/>
        <v/>
      </c>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49"/>
      <c r="BP642" s="446" t="s">
        <v>2</v>
      </c>
      <c r="BQ642" s="451"/>
      <c r="BR642" s="4"/>
      <c r="BS642" s="454" t="str">
        <f t="shared" si="2536"/>
        <v/>
      </c>
      <c r="BT642" s="454"/>
      <c r="BU642" s="454"/>
      <c r="BV642" s="454" t="str">
        <f t="shared" ref="BV642:CI642" si="2667">P717</f>
        <v/>
      </c>
      <c r="BW642" s="454" t="str">
        <f t="shared" si="2667"/>
        <v/>
      </c>
      <c r="BX642" s="454" t="str">
        <f t="shared" si="2667"/>
        <v/>
      </c>
      <c r="BY642" s="454" t="str">
        <f t="shared" si="2667"/>
        <v/>
      </c>
      <c r="BZ642" s="454" t="str">
        <f t="shared" si="2667"/>
        <v/>
      </c>
      <c r="CA642" s="454" t="str">
        <f t="shared" si="2667"/>
        <v/>
      </c>
      <c r="CB642" s="454" t="str">
        <f t="shared" si="2667"/>
        <v/>
      </c>
      <c r="CC642" s="454" t="str">
        <f t="shared" si="2667"/>
        <v/>
      </c>
      <c r="CD642" s="454" t="str">
        <f t="shared" si="2667"/>
        <v/>
      </c>
      <c r="CE642" s="454" t="str">
        <f t="shared" si="2667"/>
        <v/>
      </c>
      <c r="CF642" s="454" t="str">
        <f t="shared" si="2667"/>
        <v/>
      </c>
      <c r="CG642" s="454" t="str">
        <f t="shared" si="2667"/>
        <v/>
      </c>
      <c r="CH642" s="454" t="str">
        <f t="shared" si="2667"/>
        <v/>
      </c>
      <c r="CI642" s="454" t="str">
        <f t="shared" si="2667"/>
        <v/>
      </c>
      <c r="CJ642" s="2" t="str">
        <f t="shared" ref="CJ642:CK642" si="2668">D717</f>
        <v/>
      </c>
      <c r="CK642" s="2" t="str">
        <f t="shared" si="2668"/>
        <v/>
      </c>
      <c r="CL642" s="2" t="str">
        <f t="shared" si="209"/>
        <v/>
      </c>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row>
    <row r="643" outlineLevel="2">
      <c r="A643" s="452"/>
      <c r="D643" s="701">
        <f t="shared" si="510"/>
        <v>1</v>
      </c>
      <c r="E643" s="712" t="str">
        <f t="shared" si="501"/>
        <v/>
      </c>
      <c r="F643" s="703" t="str">
        <f t="shared" si="486"/>
        <v>189912</v>
      </c>
      <c r="G643" s="704" t="str">
        <f t="shared" si="487"/>
        <v/>
      </c>
      <c r="H643" s="690" t="str">
        <f t="shared" si="488"/>
        <v/>
      </c>
      <c r="I643" s="713" t="str">
        <f t="shared" si="489"/>
        <v/>
      </c>
      <c r="J643" s="714" t="str">
        <f t="shared" si="490"/>
        <v/>
      </c>
      <c r="K643" s="707">
        <f t="shared" ref="K643:N643" si="2669">if($F643="","",K$203/day(eomonth($E643,0)))</f>
        <v>0</v>
      </c>
      <c r="L643" s="707">
        <f t="shared" si="2669"/>
        <v>0</v>
      </c>
      <c r="M643" s="707">
        <f t="shared" si="2669"/>
        <v>0</v>
      </c>
      <c r="N643" s="707">
        <f t="shared" si="2669"/>
        <v>0</v>
      </c>
      <c r="O643" s="715">
        <f t="shared" si="623"/>
        <v>110</v>
      </c>
      <c r="P643" s="710">
        <f t="shared" si="624"/>
        <v>55</v>
      </c>
      <c r="Q643" s="710">
        <f t="shared" si="625"/>
        <v>55</v>
      </c>
      <c r="R643" s="710">
        <f t="shared" ref="R643:U643" si="2670">if(D643="","", if(R$275&gt;$E643,"",if(R$276&lt;$E643,"", if($D643=0,0, if($D643&lt;=$N$277,R$277,if($D643&lt;=$N$278,R$278,R$279))*if($O$267=$R$267,$S$267, $G643)))))</f>
        <v>55</v>
      </c>
      <c r="S643" s="711" t="str">
        <f t="shared" si="2670"/>
        <v/>
      </c>
      <c r="T643" s="710">
        <f t="shared" si="2670"/>
        <v>55</v>
      </c>
      <c r="U643" s="711" t="str">
        <f t="shared" si="2670"/>
        <v/>
      </c>
      <c r="W643" s="710">
        <f t="shared" si="627"/>
        <v>68</v>
      </c>
      <c r="X643" s="710">
        <f t="shared" ref="X643:AC643" si="2671">if(D643="","", if(P$275&gt;$E643,"",if(P$276&lt;$E643,"", if($D643=0,0, if($D643&lt;=$N$277,P$277,if($D643&lt;=$N$278,P$278,P$279))*if($O$267=$R$267,$V$267, $H643)))))</f>
        <v>34</v>
      </c>
      <c r="Y643" s="680" t="str">
        <f t="shared" si="2671"/>
        <v/>
      </c>
      <c r="Z643" s="710">
        <f t="shared" si="2671"/>
        <v>34</v>
      </c>
      <c r="AA643" s="680" t="str">
        <f t="shared" si="2671"/>
        <v/>
      </c>
      <c r="AB643" s="680" t="str">
        <f t="shared" si="2671"/>
        <v/>
      </c>
      <c r="AC643" s="680" t="str">
        <f t="shared" si="2671"/>
        <v/>
      </c>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49"/>
      <c r="BP643" s="446" t="s">
        <v>2</v>
      </c>
      <c r="BQ643" s="451"/>
      <c r="BR643" s="4"/>
      <c r="BS643" s="454" t="str">
        <f t="shared" si="2536"/>
        <v/>
      </c>
      <c r="BT643" s="454"/>
      <c r="BU643" s="454"/>
      <c r="BV643" s="454" t="str">
        <f t="shared" ref="BV643:CI643" si="2672">P718</f>
        <v/>
      </c>
      <c r="BW643" s="454" t="str">
        <f t="shared" si="2672"/>
        <v/>
      </c>
      <c r="BX643" s="454" t="str">
        <f t="shared" si="2672"/>
        <v/>
      </c>
      <c r="BY643" s="454" t="str">
        <f t="shared" si="2672"/>
        <v/>
      </c>
      <c r="BZ643" s="454" t="str">
        <f t="shared" si="2672"/>
        <v/>
      </c>
      <c r="CA643" s="454" t="str">
        <f t="shared" si="2672"/>
        <v/>
      </c>
      <c r="CB643" s="454" t="str">
        <f t="shared" si="2672"/>
        <v/>
      </c>
      <c r="CC643" s="454" t="str">
        <f t="shared" si="2672"/>
        <v/>
      </c>
      <c r="CD643" s="454" t="str">
        <f t="shared" si="2672"/>
        <v/>
      </c>
      <c r="CE643" s="454" t="str">
        <f t="shared" si="2672"/>
        <v/>
      </c>
      <c r="CF643" s="454" t="str">
        <f t="shared" si="2672"/>
        <v/>
      </c>
      <c r="CG643" s="454" t="str">
        <f t="shared" si="2672"/>
        <v/>
      </c>
      <c r="CH643" s="454" t="str">
        <f t="shared" si="2672"/>
        <v/>
      </c>
      <c r="CI643" s="454" t="str">
        <f t="shared" si="2672"/>
        <v/>
      </c>
      <c r="CJ643" s="2" t="str">
        <f t="shared" ref="CJ643:CK643" si="2673">D718</f>
        <v/>
      </c>
      <c r="CK643" s="2" t="str">
        <f t="shared" si="2673"/>
        <v/>
      </c>
      <c r="CL643" s="2" t="str">
        <f t="shared" si="209"/>
        <v/>
      </c>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row>
    <row r="644" outlineLevel="2">
      <c r="A644" s="452"/>
      <c r="D644" s="701">
        <f t="shared" si="510"/>
        <v>1</v>
      </c>
      <c r="E644" s="712" t="str">
        <f t="shared" si="501"/>
        <v/>
      </c>
      <c r="F644" s="703" t="str">
        <f t="shared" si="486"/>
        <v>189912</v>
      </c>
      <c r="G644" s="704" t="str">
        <f t="shared" si="487"/>
        <v/>
      </c>
      <c r="H644" s="690" t="str">
        <f t="shared" si="488"/>
        <v/>
      </c>
      <c r="I644" s="713" t="str">
        <f t="shared" si="489"/>
        <v/>
      </c>
      <c r="J644" s="714" t="str">
        <f t="shared" si="490"/>
        <v/>
      </c>
      <c r="K644" s="707">
        <f t="shared" ref="K644:N644" si="2674">if($F644="","",K$203/day(eomonth($E644,0)))</f>
        <v>0</v>
      </c>
      <c r="L644" s="707">
        <f t="shared" si="2674"/>
        <v>0</v>
      </c>
      <c r="M644" s="707">
        <f t="shared" si="2674"/>
        <v>0</v>
      </c>
      <c r="N644" s="707">
        <f t="shared" si="2674"/>
        <v>0</v>
      </c>
      <c r="O644" s="715">
        <f t="shared" si="623"/>
        <v>110</v>
      </c>
      <c r="P644" s="710">
        <f t="shared" si="624"/>
        <v>55</v>
      </c>
      <c r="Q644" s="710">
        <f t="shared" si="625"/>
        <v>55</v>
      </c>
      <c r="R644" s="710">
        <f t="shared" ref="R644:U644" si="2675">if(D644="","", if(R$275&gt;$E644,"",if(R$276&lt;$E644,"", if($D644=0,0, if($D644&lt;=$N$277,R$277,if($D644&lt;=$N$278,R$278,R$279))*if($O$267=$R$267,$S$267, $G644)))))</f>
        <v>55</v>
      </c>
      <c r="S644" s="711" t="str">
        <f t="shared" si="2675"/>
        <v/>
      </c>
      <c r="T644" s="710">
        <f t="shared" si="2675"/>
        <v>55</v>
      </c>
      <c r="U644" s="711" t="str">
        <f t="shared" si="2675"/>
        <v/>
      </c>
      <c r="W644" s="710">
        <f t="shared" si="627"/>
        <v>68</v>
      </c>
      <c r="X644" s="710">
        <f t="shared" ref="X644:AC644" si="2676">if(D644="","", if(P$275&gt;$E644,"",if(P$276&lt;$E644,"", if($D644=0,0, if($D644&lt;=$N$277,P$277,if($D644&lt;=$N$278,P$278,P$279))*if($O$267=$R$267,$V$267, $H644)))))</f>
        <v>34</v>
      </c>
      <c r="Y644" s="680" t="str">
        <f t="shared" si="2676"/>
        <v/>
      </c>
      <c r="Z644" s="710">
        <f t="shared" si="2676"/>
        <v>34</v>
      </c>
      <c r="AA644" s="680" t="str">
        <f t="shared" si="2676"/>
        <v/>
      </c>
      <c r="AB644" s="680" t="str">
        <f t="shared" si="2676"/>
        <v/>
      </c>
      <c r="AC644" s="680" t="str">
        <f t="shared" si="2676"/>
        <v/>
      </c>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49"/>
      <c r="BP644" s="446" t="s">
        <v>2</v>
      </c>
      <c r="BQ644" s="451"/>
      <c r="BR644" s="4"/>
      <c r="BS644" s="454" t="str">
        <f t="shared" si="2536"/>
        <v/>
      </c>
      <c r="BT644" s="454"/>
      <c r="BU644" s="454"/>
      <c r="BV644" s="454" t="str">
        <f t="shared" ref="BV644:CI644" si="2677">P719</f>
        <v/>
      </c>
      <c r="BW644" s="454" t="str">
        <f t="shared" si="2677"/>
        <v/>
      </c>
      <c r="BX644" s="454" t="str">
        <f t="shared" si="2677"/>
        <v/>
      </c>
      <c r="BY644" s="454" t="str">
        <f t="shared" si="2677"/>
        <v/>
      </c>
      <c r="BZ644" s="454" t="str">
        <f t="shared" si="2677"/>
        <v/>
      </c>
      <c r="CA644" s="454" t="str">
        <f t="shared" si="2677"/>
        <v/>
      </c>
      <c r="CB644" s="454" t="str">
        <f t="shared" si="2677"/>
        <v/>
      </c>
      <c r="CC644" s="454" t="str">
        <f t="shared" si="2677"/>
        <v/>
      </c>
      <c r="CD644" s="454" t="str">
        <f t="shared" si="2677"/>
        <v/>
      </c>
      <c r="CE644" s="454" t="str">
        <f t="shared" si="2677"/>
        <v/>
      </c>
      <c r="CF644" s="454" t="str">
        <f t="shared" si="2677"/>
        <v/>
      </c>
      <c r="CG644" s="454" t="str">
        <f t="shared" si="2677"/>
        <v/>
      </c>
      <c r="CH644" s="454" t="str">
        <f t="shared" si="2677"/>
        <v/>
      </c>
      <c r="CI644" s="454" t="str">
        <f t="shared" si="2677"/>
        <v/>
      </c>
      <c r="CJ644" s="2" t="str">
        <f t="shared" ref="CJ644:CK644" si="2678">D719</f>
        <v/>
      </c>
      <c r="CK644" s="2" t="str">
        <f t="shared" si="2678"/>
        <v/>
      </c>
      <c r="CL644" s="2" t="str">
        <f t="shared" si="209"/>
        <v/>
      </c>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row>
    <row r="645" outlineLevel="2">
      <c r="A645" s="452"/>
      <c r="D645" s="701">
        <f t="shared" si="510"/>
        <v>1</v>
      </c>
      <c r="E645" s="712" t="str">
        <f t="shared" si="501"/>
        <v/>
      </c>
      <c r="F645" s="703" t="str">
        <f t="shared" si="486"/>
        <v>189912</v>
      </c>
      <c r="G645" s="704" t="str">
        <f t="shared" si="487"/>
        <v/>
      </c>
      <c r="H645" s="690" t="str">
        <f t="shared" si="488"/>
        <v/>
      </c>
      <c r="I645" s="713" t="str">
        <f t="shared" si="489"/>
        <v/>
      </c>
      <c r="J645" s="714" t="str">
        <f t="shared" si="490"/>
        <v/>
      </c>
      <c r="K645" s="707">
        <f t="shared" ref="K645:N645" si="2679">if($F645="","",K$203/day(eomonth($E645,0)))</f>
        <v>0</v>
      </c>
      <c r="L645" s="707">
        <f t="shared" si="2679"/>
        <v>0</v>
      </c>
      <c r="M645" s="707">
        <f t="shared" si="2679"/>
        <v>0</v>
      </c>
      <c r="N645" s="707">
        <f t="shared" si="2679"/>
        <v>0</v>
      </c>
      <c r="O645" s="715">
        <f t="shared" si="623"/>
        <v>110</v>
      </c>
      <c r="P645" s="710">
        <f t="shared" si="624"/>
        <v>55</v>
      </c>
      <c r="Q645" s="710">
        <f t="shared" si="625"/>
        <v>55</v>
      </c>
      <c r="R645" s="710">
        <f t="shared" ref="R645:U645" si="2680">if(D645="","", if(R$275&gt;$E645,"",if(R$276&lt;$E645,"", if($D645=0,0, if($D645&lt;=$N$277,R$277,if($D645&lt;=$N$278,R$278,R$279))*if($O$267=$R$267,$S$267, $G645)))))</f>
        <v>55</v>
      </c>
      <c r="S645" s="711" t="str">
        <f t="shared" si="2680"/>
        <v/>
      </c>
      <c r="T645" s="710">
        <f t="shared" si="2680"/>
        <v>55</v>
      </c>
      <c r="U645" s="711" t="str">
        <f t="shared" si="2680"/>
        <v/>
      </c>
      <c r="W645" s="710">
        <f t="shared" si="627"/>
        <v>68</v>
      </c>
      <c r="X645" s="710">
        <f t="shared" ref="X645:AC645" si="2681">if(D645="","", if(P$275&gt;$E645,"",if(P$276&lt;$E645,"", if($D645=0,0, if($D645&lt;=$N$277,P$277,if($D645&lt;=$N$278,P$278,P$279))*if($O$267=$R$267,$V$267, $H645)))))</f>
        <v>34</v>
      </c>
      <c r="Y645" s="680" t="str">
        <f t="shared" si="2681"/>
        <v/>
      </c>
      <c r="Z645" s="710">
        <f t="shared" si="2681"/>
        <v>34</v>
      </c>
      <c r="AA645" s="680" t="str">
        <f t="shared" si="2681"/>
        <v/>
      </c>
      <c r="AB645" s="680" t="str">
        <f t="shared" si="2681"/>
        <v/>
      </c>
      <c r="AC645" s="680" t="str">
        <f t="shared" si="2681"/>
        <v/>
      </c>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49"/>
      <c r="BP645" s="446" t="s">
        <v>2</v>
      </c>
      <c r="BQ645" s="451"/>
      <c r="BR645" s="4"/>
      <c r="BS645" s="454" t="str">
        <f t="shared" si="2536"/>
        <v/>
      </c>
      <c r="BT645" s="454"/>
      <c r="BU645" s="454"/>
      <c r="BV645" s="454" t="str">
        <f t="shared" ref="BV645:CI645" si="2682">P720</f>
        <v/>
      </c>
      <c r="BW645" s="454" t="str">
        <f t="shared" si="2682"/>
        <v/>
      </c>
      <c r="BX645" s="454" t="str">
        <f t="shared" si="2682"/>
        <v/>
      </c>
      <c r="BY645" s="454" t="str">
        <f t="shared" si="2682"/>
        <v/>
      </c>
      <c r="BZ645" s="454" t="str">
        <f t="shared" si="2682"/>
        <v/>
      </c>
      <c r="CA645" s="454" t="str">
        <f t="shared" si="2682"/>
        <v/>
      </c>
      <c r="CB645" s="454" t="str">
        <f t="shared" si="2682"/>
        <v/>
      </c>
      <c r="CC645" s="454" t="str">
        <f t="shared" si="2682"/>
        <v/>
      </c>
      <c r="CD645" s="454" t="str">
        <f t="shared" si="2682"/>
        <v/>
      </c>
      <c r="CE645" s="454" t="str">
        <f t="shared" si="2682"/>
        <v/>
      </c>
      <c r="CF645" s="454" t="str">
        <f t="shared" si="2682"/>
        <v/>
      </c>
      <c r="CG645" s="454" t="str">
        <f t="shared" si="2682"/>
        <v/>
      </c>
      <c r="CH645" s="454" t="str">
        <f t="shared" si="2682"/>
        <v/>
      </c>
      <c r="CI645" s="454" t="str">
        <f t="shared" si="2682"/>
        <v/>
      </c>
      <c r="CJ645" s="2" t="str">
        <f t="shared" ref="CJ645:CK645" si="2683">D720</f>
        <v/>
      </c>
      <c r="CK645" s="2" t="str">
        <f t="shared" si="2683"/>
        <v/>
      </c>
      <c r="CL645" s="2" t="str">
        <f t="shared" si="209"/>
        <v/>
      </c>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row>
    <row r="646" outlineLevel="2">
      <c r="A646" s="452"/>
      <c r="D646" s="701">
        <f t="shared" si="510"/>
        <v>1</v>
      </c>
      <c r="E646" s="712" t="str">
        <f t="shared" si="501"/>
        <v/>
      </c>
      <c r="F646" s="703" t="str">
        <f t="shared" si="486"/>
        <v>189912</v>
      </c>
      <c r="G646" s="704" t="str">
        <f t="shared" si="487"/>
        <v/>
      </c>
      <c r="H646" s="690" t="str">
        <f t="shared" si="488"/>
        <v/>
      </c>
      <c r="I646" s="713" t="str">
        <f t="shared" si="489"/>
        <v/>
      </c>
      <c r="J646" s="714" t="str">
        <f t="shared" si="490"/>
        <v/>
      </c>
      <c r="K646" s="707">
        <f t="shared" ref="K646:N646" si="2684">if($F646="","",K$203/day(eomonth($E646,0)))</f>
        <v>0</v>
      </c>
      <c r="L646" s="707">
        <f t="shared" si="2684"/>
        <v>0</v>
      </c>
      <c r="M646" s="707">
        <f t="shared" si="2684"/>
        <v>0</v>
      </c>
      <c r="N646" s="707">
        <f t="shared" si="2684"/>
        <v>0</v>
      </c>
      <c r="O646" s="715">
        <f t="shared" si="623"/>
        <v>110</v>
      </c>
      <c r="P646" s="710">
        <f t="shared" si="624"/>
        <v>55</v>
      </c>
      <c r="Q646" s="710">
        <f t="shared" si="625"/>
        <v>55</v>
      </c>
      <c r="R646" s="710">
        <f t="shared" ref="R646:U646" si="2685">if(D646="","", if(R$275&gt;$E646,"",if(R$276&lt;$E646,"", if($D646=0,0, if($D646&lt;=$N$277,R$277,if($D646&lt;=$N$278,R$278,R$279))*if($O$267=$R$267,$S$267, $G646)))))</f>
        <v>55</v>
      </c>
      <c r="S646" s="711" t="str">
        <f t="shared" si="2685"/>
        <v/>
      </c>
      <c r="T646" s="710">
        <f t="shared" si="2685"/>
        <v>55</v>
      </c>
      <c r="U646" s="711" t="str">
        <f t="shared" si="2685"/>
        <v/>
      </c>
      <c r="W646" s="710">
        <f t="shared" si="627"/>
        <v>68</v>
      </c>
      <c r="X646" s="710">
        <f t="shared" ref="X646:AC646" si="2686">if(D646="","", if(P$275&gt;$E646,"",if(P$276&lt;$E646,"", if($D646=0,0, if($D646&lt;=$N$277,P$277,if($D646&lt;=$N$278,P$278,P$279))*if($O$267=$R$267,$V$267, $H646)))))</f>
        <v>34</v>
      </c>
      <c r="Y646" s="680" t="str">
        <f t="shared" si="2686"/>
        <v/>
      </c>
      <c r="Z646" s="710">
        <f t="shared" si="2686"/>
        <v>34</v>
      </c>
      <c r="AA646" s="680" t="str">
        <f t="shared" si="2686"/>
        <v/>
      </c>
      <c r="AB646" s="680" t="str">
        <f t="shared" si="2686"/>
        <v/>
      </c>
      <c r="AC646" s="680" t="str">
        <f t="shared" si="2686"/>
        <v/>
      </c>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49"/>
      <c r="BP646" s="446" t="s">
        <v>2</v>
      </c>
      <c r="BQ646" s="451"/>
      <c r="BR646" s="4"/>
      <c r="BS646" s="454" t="str">
        <f t="shared" si="2536"/>
        <v/>
      </c>
      <c r="BT646" s="454"/>
      <c r="BU646" s="454"/>
      <c r="BV646" s="454" t="str">
        <f t="shared" ref="BV646:CI646" si="2687">P721</f>
        <v/>
      </c>
      <c r="BW646" s="454" t="str">
        <f t="shared" si="2687"/>
        <v/>
      </c>
      <c r="BX646" s="454" t="str">
        <f t="shared" si="2687"/>
        <v/>
      </c>
      <c r="BY646" s="454" t="str">
        <f t="shared" si="2687"/>
        <v/>
      </c>
      <c r="BZ646" s="454" t="str">
        <f t="shared" si="2687"/>
        <v/>
      </c>
      <c r="CA646" s="454" t="str">
        <f t="shared" si="2687"/>
        <v/>
      </c>
      <c r="CB646" s="454" t="str">
        <f t="shared" si="2687"/>
        <v/>
      </c>
      <c r="CC646" s="454" t="str">
        <f t="shared" si="2687"/>
        <v/>
      </c>
      <c r="CD646" s="454" t="str">
        <f t="shared" si="2687"/>
        <v/>
      </c>
      <c r="CE646" s="454" t="str">
        <f t="shared" si="2687"/>
        <v/>
      </c>
      <c r="CF646" s="454" t="str">
        <f t="shared" si="2687"/>
        <v/>
      </c>
      <c r="CG646" s="454" t="str">
        <f t="shared" si="2687"/>
        <v/>
      </c>
      <c r="CH646" s="454" t="str">
        <f t="shared" si="2687"/>
        <v/>
      </c>
      <c r="CI646" s="454" t="str">
        <f t="shared" si="2687"/>
        <v/>
      </c>
      <c r="CJ646" s="2" t="str">
        <f t="shared" ref="CJ646:CK646" si="2688">D721</f>
        <v/>
      </c>
      <c r="CK646" s="2" t="str">
        <f t="shared" si="2688"/>
        <v/>
      </c>
      <c r="CL646" s="2" t="str">
        <f t="shared" si="209"/>
        <v/>
      </c>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row>
    <row r="647" outlineLevel="2">
      <c r="A647" s="452"/>
      <c r="D647" s="701">
        <f t="shared" si="510"/>
        <v>1</v>
      </c>
      <c r="E647" s="712" t="str">
        <f t="shared" si="501"/>
        <v/>
      </c>
      <c r="F647" s="703" t="str">
        <f t="shared" si="486"/>
        <v>189912</v>
      </c>
      <c r="G647" s="704" t="str">
        <f t="shared" si="487"/>
        <v/>
      </c>
      <c r="H647" s="690" t="str">
        <f t="shared" si="488"/>
        <v/>
      </c>
      <c r="I647" s="713" t="str">
        <f t="shared" si="489"/>
        <v/>
      </c>
      <c r="J647" s="714" t="str">
        <f t="shared" si="490"/>
        <v/>
      </c>
      <c r="K647" s="707">
        <f t="shared" ref="K647:N647" si="2689">if($F647="","",K$203/day(eomonth($E647,0)))</f>
        <v>0</v>
      </c>
      <c r="L647" s="707">
        <f t="shared" si="2689"/>
        <v>0</v>
      </c>
      <c r="M647" s="707">
        <f t="shared" si="2689"/>
        <v>0</v>
      </c>
      <c r="N647" s="707">
        <f t="shared" si="2689"/>
        <v>0</v>
      </c>
      <c r="O647" s="715">
        <f t="shared" si="623"/>
        <v>110</v>
      </c>
      <c r="P647" s="710">
        <f t="shared" si="624"/>
        <v>55</v>
      </c>
      <c r="Q647" s="710">
        <f t="shared" si="625"/>
        <v>55</v>
      </c>
      <c r="R647" s="710">
        <f t="shared" ref="R647:U647" si="2690">if(D647="","", if(R$275&gt;$E647,"",if(R$276&lt;$E647,"", if($D647=0,0, if($D647&lt;=$N$277,R$277,if($D647&lt;=$N$278,R$278,R$279))*if($O$267=$R$267,$S$267, $G647)))))</f>
        <v>55</v>
      </c>
      <c r="S647" s="711" t="str">
        <f t="shared" si="2690"/>
        <v/>
      </c>
      <c r="T647" s="710">
        <f t="shared" si="2690"/>
        <v>55</v>
      </c>
      <c r="U647" s="711" t="str">
        <f t="shared" si="2690"/>
        <v/>
      </c>
      <c r="W647" s="710">
        <f t="shared" si="627"/>
        <v>68</v>
      </c>
      <c r="X647" s="710">
        <f t="shared" ref="X647:AC647" si="2691">if(D647="","", if(P$275&gt;$E647,"",if(P$276&lt;$E647,"", if($D647=0,0, if($D647&lt;=$N$277,P$277,if($D647&lt;=$N$278,P$278,P$279))*if($O$267=$R$267,$V$267, $H647)))))</f>
        <v>34</v>
      </c>
      <c r="Y647" s="680" t="str">
        <f t="shared" si="2691"/>
        <v/>
      </c>
      <c r="Z647" s="710">
        <f t="shared" si="2691"/>
        <v>34</v>
      </c>
      <c r="AA647" s="680" t="str">
        <f t="shared" si="2691"/>
        <v/>
      </c>
      <c r="AB647" s="680" t="str">
        <f t="shared" si="2691"/>
        <v/>
      </c>
      <c r="AC647" s="680" t="str">
        <f t="shared" si="2691"/>
        <v/>
      </c>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49"/>
      <c r="BP647" s="446" t="s">
        <v>2</v>
      </c>
      <c r="BQ647" s="451"/>
      <c r="BR647" s="4"/>
      <c r="BS647" s="454" t="str">
        <f t="shared" si="2536"/>
        <v/>
      </c>
      <c r="BT647" s="454"/>
      <c r="BU647" s="454"/>
      <c r="BV647" s="454" t="str">
        <f t="shared" ref="BV647:CI647" si="2692">P722</f>
        <v/>
      </c>
      <c r="BW647" s="454" t="str">
        <f t="shared" si="2692"/>
        <v/>
      </c>
      <c r="BX647" s="454" t="str">
        <f t="shared" si="2692"/>
        <v/>
      </c>
      <c r="BY647" s="454" t="str">
        <f t="shared" si="2692"/>
        <v/>
      </c>
      <c r="BZ647" s="454" t="str">
        <f t="shared" si="2692"/>
        <v/>
      </c>
      <c r="CA647" s="454" t="str">
        <f t="shared" si="2692"/>
        <v/>
      </c>
      <c r="CB647" s="454" t="str">
        <f t="shared" si="2692"/>
        <v/>
      </c>
      <c r="CC647" s="454" t="str">
        <f t="shared" si="2692"/>
        <v/>
      </c>
      <c r="CD647" s="454" t="str">
        <f t="shared" si="2692"/>
        <v/>
      </c>
      <c r="CE647" s="454" t="str">
        <f t="shared" si="2692"/>
        <v/>
      </c>
      <c r="CF647" s="454" t="str">
        <f t="shared" si="2692"/>
        <v/>
      </c>
      <c r="CG647" s="454" t="str">
        <f t="shared" si="2692"/>
        <v/>
      </c>
      <c r="CH647" s="454" t="str">
        <f t="shared" si="2692"/>
        <v/>
      </c>
      <c r="CI647" s="454" t="str">
        <f t="shared" si="2692"/>
        <v/>
      </c>
      <c r="CJ647" s="2" t="str">
        <f t="shared" ref="CJ647:CK647" si="2693">D722</f>
        <v/>
      </c>
      <c r="CK647" s="2" t="str">
        <f t="shared" si="2693"/>
        <v/>
      </c>
      <c r="CL647" s="2" t="str">
        <f t="shared" si="209"/>
        <v/>
      </c>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row>
    <row r="648" outlineLevel="2">
      <c r="A648" s="452"/>
      <c r="D648" s="701">
        <f t="shared" si="510"/>
        <v>1</v>
      </c>
      <c r="E648" s="712" t="str">
        <f t="shared" si="501"/>
        <v/>
      </c>
      <c r="F648" s="703" t="str">
        <f t="shared" si="486"/>
        <v>189912</v>
      </c>
      <c r="G648" s="704" t="str">
        <f t="shared" si="487"/>
        <v/>
      </c>
      <c r="H648" s="690" t="str">
        <f t="shared" si="488"/>
        <v/>
      </c>
      <c r="I648" s="713" t="str">
        <f t="shared" si="489"/>
        <v/>
      </c>
      <c r="J648" s="714" t="str">
        <f t="shared" si="490"/>
        <v/>
      </c>
      <c r="K648" s="707">
        <f t="shared" ref="K648:N648" si="2694">if($F648="","",K$203/day(eomonth($E648,0)))</f>
        <v>0</v>
      </c>
      <c r="L648" s="707">
        <f t="shared" si="2694"/>
        <v>0</v>
      </c>
      <c r="M648" s="707">
        <f t="shared" si="2694"/>
        <v>0</v>
      </c>
      <c r="N648" s="707">
        <f t="shared" si="2694"/>
        <v>0</v>
      </c>
      <c r="O648" s="715">
        <f t="shared" si="623"/>
        <v>110</v>
      </c>
      <c r="P648" s="710">
        <f t="shared" si="624"/>
        <v>55</v>
      </c>
      <c r="Q648" s="710">
        <f t="shared" si="625"/>
        <v>55</v>
      </c>
      <c r="R648" s="710">
        <f t="shared" ref="R648:U648" si="2695">if(D648="","", if(R$275&gt;$E648,"",if(R$276&lt;$E648,"", if($D648=0,0, if($D648&lt;=$N$277,R$277,if($D648&lt;=$N$278,R$278,R$279))*if($O$267=$R$267,$S$267, $G648)))))</f>
        <v>55</v>
      </c>
      <c r="S648" s="711" t="str">
        <f t="shared" si="2695"/>
        <v/>
      </c>
      <c r="T648" s="710">
        <f t="shared" si="2695"/>
        <v>55</v>
      </c>
      <c r="U648" s="711" t="str">
        <f t="shared" si="2695"/>
        <v/>
      </c>
      <c r="W648" s="710">
        <f t="shared" si="627"/>
        <v>68</v>
      </c>
      <c r="X648" s="710">
        <f t="shared" ref="X648:AC648" si="2696">if(D648="","", if(P$275&gt;$E648,"",if(P$276&lt;$E648,"", if($D648=0,0, if($D648&lt;=$N$277,P$277,if($D648&lt;=$N$278,P$278,P$279))*if($O$267=$R$267,$V$267, $H648)))))</f>
        <v>34</v>
      </c>
      <c r="Y648" s="680" t="str">
        <f t="shared" si="2696"/>
        <v/>
      </c>
      <c r="Z648" s="710">
        <f t="shared" si="2696"/>
        <v>34</v>
      </c>
      <c r="AA648" s="680" t="str">
        <f t="shared" si="2696"/>
        <v/>
      </c>
      <c r="AB648" s="680" t="str">
        <f t="shared" si="2696"/>
        <v/>
      </c>
      <c r="AC648" s="680" t="str">
        <f t="shared" si="2696"/>
        <v/>
      </c>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49"/>
      <c r="BP648" s="446" t="s">
        <v>2</v>
      </c>
      <c r="BQ648" s="451"/>
      <c r="BR648" s="4"/>
      <c r="BS648" s="454" t="str">
        <f t="shared" si="2536"/>
        <v/>
      </c>
      <c r="BT648" s="454"/>
      <c r="BU648" s="454"/>
      <c r="BV648" s="454" t="str">
        <f t="shared" ref="BV648:CI648" si="2697">P723</f>
        <v/>
      </c>
      <c r="BW648" s="454" t="str">
        <f t="shared" si="2697"/>
        <v/>
      </c>
      <c r="BX648" s="454" t="str">
        <f t="shared" si="2697"/>
        <v/>
      </c>
      <c r="BY648" s="454" t="str">
        <f t="shared" si="2697"/>
        <v/>
      </c>
      <c r="BZ648" s="454" t="str">
        <f t="shared" si="2697"/>
        <v/>
      </c>
      <c r="CA648" s="454" t="str">
        <f t="shared" si="2697"/>
        <v/>
      </c>
      <c r="CB648" s="454" t="str">
        <f t="shared" si="2697"/>
        <v/>
      </c>
      <c r="CC648" s="454" t="str">
        <f t="shared" si="2697"/>
        <v/>
      </c>
      <c r="CD648" s="454" t="str">
        <f t="shared" si="2697"/>
        <v/>
      </c>
      <c r="CE648" s="454" t="str">
        <f t="shared" si="2697"/>
        <v/>
      </c>
      <c r="CF648" s="454" t="str">
        <f t="shared" si="2697"/>
        <v/>
      </c>
      <c r="CG648" s="454" t="str">
        <f t="shared" si="2697"/>
        <v/>
      </c>
      <c r="CH648" s="454" t="str">
        <f t="shared" si="2697"/>
        <v/>
      </c>
      <c r="CI648" s="454" t="str">
        <f t="shared" si="2697"/>
        <v/>
      </c>
      <c r="CJ648" s="2" t="str">
        <f t="shared" ref="CJ648:CK648" si="2698">D723</f>
        <v/>
      </c>
      <c r="CK648" s="2" t="str">
        <f t="shared" si="2698"/>
        <v/>
      </c>
      <c r="CL648" s="2" t="str">
        <f t="shared" si="209"/>
        <v/>
      </c>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row>
    <row r="649" outlineLevel="2">
      <c r="A649" s="452"/>
      <c r="D649" s="701">
        <f t="shared" si="510"/>
        <v>1</v>
      </c>
      <c r="E649" s="712" t="str">
        <f t="shared" si="501"/>
        <v/>
      </c>
      <c r="F649" s="703" t="str">
        <f t="shared" si="486"/>
        <v>189912</v>
      </c>
      <c r="G649" s="704" t="str">
        <f t="shared" si="487"/>
        <v/>
      </c>
      <c r="H649" s="690" t="str">
        <f t="shared" si="488"/>
        <v/>
      </c>
      <c r="I649" s="713" t="str">
        <f t="shared" si="489"/>
        <v/>
      </c>
      <c r="J649" s="714" t="str">
        <f t="shared" si="490"/>
        <v/>
      </c>
      <c r="K649" s="707">
        <f t="shared" ref="K649:N649" si="2699">if($F649="","",K$203/day(eomonth($E649,0)))</f>
        <v>0</v>
      </c>
      <c r="L649" s="707">
        <f t="shared" si="2699"/>
        <v>0</v>
      </c>
      <c r="M649" s="707">
        <f t="shared" si="2699"/>
        <v>0</v>
      </c>
      <c r="N649" s="707">
        <f t="shared" si="2699"/>
        <v>0</v>
      </c>
      <c r="O649" s="715">
        <f t="shared" si="623"/>
        <v>110</v>
      </c>
      <c r="P649" s="710">
        <f t="shared" si="624"/>
        <v>55</v>
      </c>
      <c r="Q649" s="710">
        <f t="shared" si="625"/>
        <v>55</v>
      </c>
      <c r="R649" s="710">
        <f t="shared" ref="R649:U649" si="2700">if(D649="","", if(R$275&gt;$E649,"",if(R$276&lt;$E649,"", if($D649=0,0, if($D649&lt;=$N$277,R$277,if($D649&lt;=$N$278,R$278,R$279))*if($O$267=$R$267,$S$267, $G649)))))</f>
        <v>55</v>
      </c>
      <c r="S649" s="711" t="str">
        <f t="shared" si="2700"/>
        <v/>
      </c>
      <c r="T649" s="710">
        <f t="shared" si="2700"/>
        <v>55</v>
      </c>
      <c r="U649" s="711" t="str">
        <f t="shared" si="2700"/>
        <v/>
      </c>
      <c r="W649" s="710">
        <f t="shared" si="627"/>
        <v>68</v>
      </c>
      <c r="X649" s="710">
        <f t="shared" ref="X649:AC649" si="2701">if(D649="","", if(P$275&gt;$E649,"",if(P$276&lt;$E649,"", if($D649=0,0, if($D649&lt;=$N$277,P$277,if($D649&lt;=$N$278,P$278,P$279))*if($O$267=$R$267,$V$267, $H649)))))</f>
        <v>34</v>
      </c>
      <c r="Y649" s="680" t="str">
        <f t="shared" si="2701"/>
        <v/>
      </c>
      <c r="Z649" s="710">
        <f t="shared" si="2701"/>
        <v>34</v>
      </c>
      <c r="AA649" s="680" t="str">
        <f t="shared" si="2701"/>
        <v/>
      </c>
      <c r="AB649" s="680" t="str">
        <f t="shared" si="2701"/>
        <v/>
      </c>
      <c r="AC649" s="680" t="str">
        <f t="shared" si="2701"/>
        <v/>
      </c>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49"/>
      <c r="BP649" s="446" t="s">
        <v>2</v>
      </c>
      <c r="BQ649" s="451"/>
      <c r="BR649" s="4"/>
      <c r="BS649" s="454" t="str">
        <f t="shared" si="2536"/>
        <v/>
      </c>
      <c r="BT649" s="454"/>
      <c r="BU649" s="454"/>
      <c r="BV649" s="454" t="str">
        <f t="shared" ref="BV649:CI649" si="2702">P724</f>
        <v/>
      </c>
      <c r="BW649" s="454" t="str">
        <f t="shared" si="2702"/>
        <v/>
      </c>
      <c r="BX649" s="454" t="str">
        <f t="shared" si="2702"/>
        <v/>
      </c>
      <c r="BY649" s="454" t="str">
        <f t="shared" si="2702"/>
        <v/>
      </c>
      <c r="BZ649" s="454" t="str">
        <f t="shared" si="2702"/>
        <v/>
      </c>
      <c r="CA649" s="454" t="str">
        <f t="shared" si="2702"/>
        <v/>
      </c>
      <c r="CB649" s="454" t="str">
        <f t="shared" si="2702"/>
        <v/>
      </c>
      <c r="CC649" s="454" t="str">
        <f t="shared" si="2702"/>
        <v/>
      </c>
      <c r="CD649" s="454" t="str">
        <f t="shared" si="2702"/>
        <v/>
      </c>
      <c r="CE649" s="454" t="str">
        <f t="shared" si="2702"/>
        <v/>
      </c>
      <c r="CF649" s="454" t="str">
        <f t="shared" si="2702"/>
        <v/>
      </c>
      <c r="CG649" s="454" t="str">
        <f t="shared" si="2702"/>
        <v/>
      </c>
      <c r="CH649" s="454" t="str">
        <f t="shared" si="2702"/>
        <v/>
      </c>
      <c r="CI649" s="454" t="str">
        <f t="shared" si="2702"/>
        <v/>
      </c>
      <c r="CJ649" s="2" t="str">
        <f t="shared" ref="CJ649:CK649" si="2703">D724</f>
        <v/>
      </c>
      <c r="CK649" s="2" t="str">
        <f t="shared" si="2703"/>
        <v/>
      </c>
      <c r="CL649" s="2" t="str">
        <f t="shared" si="209"/>
        <v/>
      </c>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row>
    <row r="650" outlineLevel="2">
      <c r="A650" s="452"/>
      <c r="D650" s="701">
        <f t="shared" si="510"/>
        <v>1</v>
      </c>
      <c r="E650" s="712" t="str">
        <f t="shared" si="501"/>
        <v/>
      </c>
      <c r="F650" s="703" t="str">
        <f t="shared" si="486"/>
        <v>189912</v>
      </c>
      <c r="G650" s="704" t="str">
        <f t="shared" si="487"/>
        <v/>
      </c>
      <c r="H650" s="690" t="str">
        <f t="shared" si="488"/>
        <v/>
      </c>
      <c r="I650" s="713" t="str">
        <f t="shared" si="489"/>
        <v/>
      </c>
      <c r="J650" s="714" t="str">
        <f t="shared" si="490"/>
        <v/>
      </c>
      <c r="K650" s="707">
        <f t="shared" ref="K650:N650" si="2704">if($F650="","",K$203/day(eomonth($E650,0)))</f>
        <v>0</v>
      </c>
      <c r="L650" s="707">
        <f t="shared" si="2704"/>
        <v>0</v>
      </c>
      <c r="M650" s="707">
        <f t="shared" si="2704"/>
        <v>0</v>
      </c>
      <c r="N650" s="707">
        <f t="shared" si="2704"/>
        <v>0</v>
      </c>
      <c r="O650" s="715">
        <f t="shared" si="623"/>
        <v>110</v>
      </c>
      <c r="P650" s="710">
        <f t="shared" si="624"/>
        <v>55</v>
      </c>
      <c r="Q650" s="710">
        <f t="shared" si="625"/>
        <v>55</v>
      </c>
      <c r="R650" s="710">
        <f t="shared" ref="R650:U650" si="2705">if(D650="","", if(R$275&gt;$E650,"",if(R$276&lt;$E650,"", if($D650=0,0, if($D650&lt;=$N$277,R$277,if($D650&lt;=$N$278,R$278,R$279))*if($O$267=$R$267,$S$267, $G650)))))</f>
        <v>55</v>
      </c>
      <c r="S650" s="711" t="str">
        <f t="shared" si="2705"/>
        <v/>
      </c>
      <c r="T650" s="710">
        <f t="shared" si="2705"/>
        <v>55</v>
      </c>
      <c r="U650" s="711" t="str">
        <f t="shared" si="2705"/>
        <v/>
      </c>
      <c r="W650" s="710">
        <f t="shared" si="627"/>
        <v>68</v>
      </c>
      <c r="X650" s="710">
        <f t="shared" ref="X650:AC650" si="2706">if(D650="","", if(P$275&gt;$E650,"",if(P$276&lt;$E650,"", if($D650=0,0, if($D650&lt;=$N$277,P$277,if($D650&lt;=$N$278,P$278,P$279))*if($O$267=$R$267,$V$267, $H650)))))</f>
        <v>34</v>
      </c>
      <c r="Y650" s="680" t="str">
        <f t="shared" si="2706"/>
        <v/>
      </c>
      <c r="Z650" s="710">
        <f t="shared" si="2706"/>
        <v>34</v>
      </c>
      <c r="AA650" s="680" t="str">
        <f t="shared" si="2706"/>
        <v/>
      </c>
      <c r="AB650" s="680" t="str">
        <f t="shared" si="2706"/>
        <v/>
      </c>
      <c r="AC650" s="680" t="str">
        <f t="shared" si="2706"/>
        <v/>
      </c>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49"/>
      <c r="BP650" s="446" t="s">
        <v>2</v>
      </c>
      <c r="BQ650" s="451"/>
      <c r="BR650" s="4"/>
      <c r="BS650" s="454" t="str">
        <f t="shared" si="2536"/>
        <v/>
      </c>
      <c r="BT650" s="454"/>
      <c r="BU650" s="454"/>
      <c r="BV650" s="454" t="str">
        <f t="shared" ref="BV650:CI650" si="2707">P725</f>
        <v/>
      </c>
      <c r="BW650" s="454" t="str">
        <f t="shared" si="2707"/>
        <v/>
      </c>
      <c r="BX650" s="454" t="str">
        <f t="shared" si="2707"/>
        <v/>
      </c>
      <c r="BY650" s="454" t="str">
        <f t="shared" si="2707"/>
        <v/>
      </c>
      <c r="BZ650" s="454" t="str">
        <f t="shared" si="2707"/>
        <v/>
      </c>
      <c r="CA650" s="454" t="str">
        <f t="shared" si="2707"/>
        <v/>
      </c>
      <c r="CB650" s="454" t="str">
        <f t="shared" si="2707"/>
        <v/>
      </c>
      <c r="CC650" s="454" t="str">
        <f t="shared" si="2707"/>
        <v/>
      </c>
      <c r="CD650" s="454" t="str">
        <f t="shared" si="2707"/>
        <v/>
      </c>
      <c r="CE650" s="454" t="str">
        <f t="shared" si="2707"/>
        <v/>
      </c>
      <c r="CF650" s="454" t="str">
        <f t="shared" si="2707"/>
        <v/>
      </c>
      <c r="CG650" s="454" t="str">
        <f t="shared" si="2707"/>
        <v/>
      </c>
      <c r="CH650" s="454" t="str">
        <f t="shared" si="2707"/>
        <v/>
      </c>
      <c r="CI650" s="454" t="str">
        <f t="shared" si="2707"/>
        <v/>
      </c>
      <c r="CJ650" s="2" t="str">
        <f t="shared" ref="CJ650:CK650" si="2708">D725</f>
        <v/>
      </c>
      <c r="CK650" s="2" t="str">
        <f t="shared" si="2708"/>
        <v/>
      </c>
      <c r="CL650" s="2" t="str">
        <f t="shared" si="209"/>
        <v/>
      </c>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row>
    <row r="651" outlineLevel="2">
      <c r="A651" s="452"/>
      <c r="D651" s="701">
        <f t="shared" si="510"/>
        <v>1</v>
      </c>
      <c r="E651" s="712" t="str">
        <f t="shared" si="501"/>
        <v/>
      </c>
      <c r="F651" s="703" t="str">
        <f t="shared" si="486"/>
        <v>189912</v>
      </c>
      <c r="G651" s="704" t="str">
        <f t="shared" si="487"/>
        <v/>
      </c>
      <c r="H651" s="690" t="str">
        <f t="shared" si="488"/>
        <v/>
      </c>
      <c r="I651" s="713" t="str">
        <f t="shared" si="489"/>
        <v/>
      </c>
      <c r="J651" s="714" t="str">
        <f t="shared" si="490"/>
        <v/>
      </c>
      <c r="K651" s="707">
        <f t="shared" ref="K651:N651" si="2709">if($F651="","",K$203/day(eomonth($E651,0)))</f>
        <v>0</v>
      </c>
      <c r="L651" s="707">
        <f t="shared" si="2709"/>
        <v>0</v>
      </c>
      <c r="M651" s="707">
        <f t="shared" si="2709"/>
        <v>0</v>
      </c>
      <c r="N651" s="707">
        <f t="shared" si="2709"/>
        <v>0</v>
      </c>
      <c r="O651" s="715">
        <f t="shared" si="623"/>
        <v>110</v>
      </c>
      <c r="P651" s="710">
        <f t="shared" si="624"/>
        <v>55</v>
      </c>
      <c r="Q651" s="710">
        <f t="shared" si="625"/>
        <v>55</v>
      </c>
      <c r="R651" s="710">
        <f t="shared" ref="R651:U651" si="2710">if(D651="","", if(R$275&gt;$E651,"",if(R$276&lt;$E651,"", if($D651=0,0, if($D651&lt;=$N$277,R$277,if($D651&lt;=$N$278,R$278,R$279))*if($O$267=$R$267,$S$267, $G651)))))</f>
        <v>55</v>
      </c>
      <c r="S651" s="711" t="str">
        <f t="shared" si="2710"/>
        <v/>
      </c>
      <c r="T651" s="710">
        <f t="shared" si="2710"/>
        <v>55</v>
      </c>
      <c r="U651" s="711" t="str">
        <f t="shared" si="2710"/>
        <v/>
      </c>
      <c r="W651" s="710">
        <f t="shared" si="627"/>
        <v>68</v>
      </c>
      <c r="X651" s="710">
        <f t="shared" ref="X651:AC651" si="2711">if(D651="","", if(P$275&gt;$E651,"",if(P$276&lt;$E651,"", if($D651=0,0, if($D651&lt;=$N$277,P$277,if($D651&lt;=$N$278,P$278,P$279))*if($O$267=$R$267,$V$267, $H651)))))</f>
        <v>34</v>
      </c>
      <c r="Y651" s="680" t="str">
        <f t="shared" si="2711"/>
        <v/>
      </c>
      <c r="Z651" s="710">
        <f t="shared" si="2711"/>
        <v>34</v>
      </c>
      <c r="AA651" s="680" t="str">
        <f t="shared" si="2711"/>
        <v/>
      </c>
      <c r="AB651" s="680" t="str">
        <f t="shared" si="2711"/>
        <v/>
      </c>
      <c r="AC651" s="680" t="str">
        <f t="shared" si="2711"/>
        <v/>
      </c>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49"/>
      <c r="BP651" s="446" t="s">
        <v>2</v>
      </c>
      <c r="BQ651" s="451"/>
      <c r="BR651" s="4"/>
      <c r="BS651" s="454" t="str">
        <f t="shared" si="2536"/>
        <v/>
      </c>
      <c r="BT651" s="454"/>
      <c r="BU651" s="454"/>
      <c r="BV651" s="454" t="str">
        <f t="shared" ref="BV651:CI651" si="2712">P726</f>
        <v/>
      </c>
      <c r="BW651" s="454" t="str">
        <f t="shared" si="2712"/>
        <v/>
      </c>
      <c r="BX651" s="454" t="str">
        <f t="shared" si="2712"/>
        <v/>
      </c>
      <c r="BY651" s="454" t="str">
        <f t="shared" si="2712"/>
        <v/>
      </c>
      <c r="BZ651" s="454" t="str">
        <f t="shared" si="2712"/>
        <v/>
      </c>
      <c r="CA651" s="454" t="str">
        <f t="shared" si="2712"/>
        <v/>
      </c>
      <c r="CB651" s="454" t="str">
        <f t="shared" si="2712"/>
        <v/>
      </c>
      <c r="CC651" s="454" t="str">
        <f t="shared" si="2712"/>
        <v/>
      </c>
      <c r="CD651" s="454" t="str">
        <f t="shared" si="2712"/>
        <v/>
      </c>
      <c r="CE651" s="454" t="str">
        <f t="shared" si="2712"/>
        <v/>
      </c>
      <c r="CF651" s="454" t="str">
        <f t="shared" si="2712"/>
        <v/>
      </c>
      <c r="CG651" s="454" t="str">
        <f t="shared" si="2712"/>
        <v/>
      </c>
      <c r="CH651" s="454" t="str">
        <f t="shared" si="2712"/>
        <v/>
      </c>
      <c r="CI651" s="454" t="str">
        <f t="shared" si="2712"/>
        <v/>
      </c>
      <c r="CJ651" s="2" t="str">
        <f t="shared" ref="CJ651:CK651" si="2713">D726</f>
        <v/>
      </c>
      <c r="CK651" s="2" t="str">
        <f t="shared" si="2713"/>
        <v/>
      </c>
      <c r="CL651" s="2" t="str">
        <f t="shared" si="209"/>
        <v/>
      </c>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row>
    <row r="652" outlineLevel="2">
      <c r="A652" s="452"/>
      <c r="D652" s="701">
        <f t="shared" si="510"/>
        <v>1</v>
      </c>
      <c r="E652" s="712" t="str">
        <f t="shared" si="501"/>
        <v/>
      </c>
      <c r="F652" s="703" t="str">
        <f t="shared" si="486"/>
        <v>189912</v>
      </c>
      <c r="G652" s="704" t="str">
        <f t="shared" si="487"/>
        <v/>
      </c>
      <c r="H652" s="690" t="str">
        <f t="shared" si="488"/>
        <v/>
      </c>
      <c r="I652" s="713" t="str">
        <f t="shared" si="489"/>
        <v/>
      </c>
      <c r="J652" s="714" t="str">
        <f t="shared" si="490"/>
        <v/>
      </c>
      <c r="K652" s="707">
        <f t="shared" ref="K652:N652" si="2714">if($F652="","",K$203/day(eomonth($E652,0)))</f>
        <v>0</v>
      </c>
      <c r="L652" s="707">
        <f t="shared" si="2714"/>
        <v>0</v>
      </c>
      <c r="M652" s="707">
        <f t="shared" si="2714"/>
        <v>0</v>
      </c>
      <c r="N652" s="707">
        <f t="shared" si="2714"/>
        <v>0</v>
      </c>
      <c r="O652" s="715">
        <f t="shared" si="623"/>
        <v>110</v>
      </c>
      <c r="P652" s="710">
        <f t="shared" si="624"/>
        <v>55</v>
      </c>
      <c r="Q652" s="710">
        <f t="shared" si="625"/>
        <v>55</v>
      </c>
      <c r="R652" s="710">
        <f t="shared" ref="R652:U652" si="2715">if(D652="","", if(R$275&gt;$E652,"",if(R$276&lt;$E652,"", if($D652=0,0, if($D652&lt;=$N$277,R$277,if($D652&lt;=$N$278,R$278,R$279))*if($O$267=$R$267,$S$267, $G652)))))</f>
        <v>55</v>
      </c>
      <c r="S652" s="711" t="str">
        <f t="shared" si="2715"/>
        <v/>
      </c>
      <c r="T652" s="710">
        <f t="shared" si="2715"/>
        <v>55</v>
      </c>
      <c r="U652" s="711" t="str">
        <f t="shared" si="2715"/>
        <v/>
      </c>
      <c r="W652" s="710">
        <f t="shared" si="627"/>
        <v>68</v>
      </c>
      <c r="X652" s="710">
        <f t="shared" ref="X652:AC652" si="2716">if(D652="","", if(P$275&gt;$E652,"",if(P$276&lt;$E652,"", if($D652=0,0, if($D652&lt;=$N$277,P$277,if($D652&lt;=$N$278,P$278,P$279))*if($O$267=$R$267,$V$267, $H652)))))</f>
        <v>34</v>
      </c>
      <c r="Y652" s="680" t="str">
        <f t="shared" si="2716"/>
        <v/>
      </c>
      <c r="Z652" s="710">
        <f t="shared" si="2716"/>
        <v>34</v>
      </c>
      <c r="AA652" s="680" t="str">
        <f t="shared" si="2716"/>
        <v/>
      </c>
      <c r="AB652" s="680" t="str">
        <f t="shared" si="2716"/>
        <v/>
      </c>
      <c r="AC652" s="680" t="str">
        <f t="shared" si="2716"/>
        <v/>
      </c>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49"/>
      <c r="BP652" s="446" t="s">
        <v>2</v>
      </c>
      <c r="BQ652" s="451"/>
      <c r="BR652" s="4"/>
      <c r="BS652" s="454" t="str">
        <f t="shared" si="2536"/>
        <v/>
      </c>
      <c r="BT652" s="454"/>
      <c r="BU652" s="454"/>
      <c r="BV652" s="454" t="str">
        <f t="shared" ref="BV652:CI652" si="2717">P727</f>
        <v/>
      </c>
      <c r="BW652" s="454" t="str">
        <f t="shared" si="2717"/>
        <v/>
      </c>
      <c r="BX652" s="454" t="str">
        <f t="shared" si="2717"/>
        <v/>
      </c>
      <c r="BY652" s="454" t="str">
        <f t="shared" si="2717"/>
        <v/>
      </c>
      <c r="BZ652" s="454" t="str">
        <f t="shared" si="2717"/>
        <v/>
      </c>
      <c r="CA652" s="454" t="str">
        <f t="shared" si="2717"/>
        <v/>
      </c>
      <c r="CB652" s="454" t="str">
        <f t="shared" si="2717"/>
        <v/>
      </c>
      <c r="CC652" s="454" t="str">
        <f t="shared" si="2717"/>
        <v/>
      </c>
      <c r="CD652" s="454" t="str">
        <f t="shared" si="2717"/>
        <v/>
      </c>
      <c r="CE652" s="454" t="str">
        <f t="shared" si="2717"/>
        <v/>
      </c>
      <c r="CF652" s="454" t="str">
        <f t="shared" si="2717"/>
        <v/>
      </c>
      <c r="CG652" s="454" t="str">
        <f t="shared" si="2717"/>
        <v/>
      </c>
      <c r="CH652" s="454" t="str">
        <f t="shared" si="2717"/>
        <v/>
      </c>
      <c r="CI652" s="454" t="str">
        <f t="shared" si="2717"/>
        <v/>
      </c>
      <c r="CJ652" s="2" t="str">
        <f t="shared" ref="CJ652:CK652" si="2718">D727</f>
        <v/>
      </c>
      <c r="CK652" s="2" t="str">
        <f t="shared" si="2718"/>
        <v/>
      </c>
      <c r="CL652" s="2" t="str">
        <f t="shared" si="209"/>
        <v/>
      </c>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row>
    <row r="653" outlineLevel="2">
      <c r="A653" s="452"/>
      <c r="D653" s="701">
        <f t="shared" si="510"/>
        <v>1</v>
      </c>
      <c r="E653" s="712" t="str">
        <f t="shared" si="501"/>
        <v/>
      </c>
      <c r="F653" s="703" t="str">
        <f t="shared" si="486"/>
        <v>189912</v>
      </c>
      <c r="G653" s="704" t="str">
        <f t="shared" si="487"/>
        <v/>
      </c>
      <c r="H653" s="690" t="str">
        <f t="shared" si="488"/>
        <v/>
      </c>
      <c r="I653" s="713" t="str">
        <f t="shared" si="489"/>
        <v/>
      </c>
      <c r="J653" s="714" t="str">
        <f t="shared" si="490"/>
        <v/>
      </c>
      <c r="K653" s="707">
        <f t="shared" ref="K653:N653" si="2719">if($F653="","",K$203/day(eomonth($E653,0)))</f>
        <v>0</v>
      </c>
      <c r="L653" s="707">
        <f t="shared" si="2719"/>
        <v>0</v>
      </c>
      <c r="M653" s="707">
        <f t="shared" si="2719"/>
        <v>0</v>
      </c>
      <c r="N653" s="707">
        <f t="shared" si="2719"/>
        <v>0</v>
      </c>
      <c r="O653" s="715">
        <f t="shared" si="623"/>
        <v>110</v>
      </c>
      <c r="P653" s="710">
        <f t="shared" si="624"/>
        <v>55</v>
      </c>
      <c r="Q653" s="710">
        <f t="shared" si="625"/>
        <v>55</v>
      </c>
      <c r="R653" s="710">
        <f t="shared" ref="R653:U653" si="2720">if(D653="","", if(R$275&gt;$E653,"",if(R$276&lt;$E653,"", if($D653=0,0, if($D653&lt;=$N$277,R$277,if($D653&lt;=$N$278,R$278,R$279))*if($O$267=$R$267,$S$267, $G653)))))</f>
        <v>55</v>
      </c>
      <c r="S653" s="711" t="str">
        <f t="shared" si="2720"/>
        <v/>
      </c>
      <c r="T653" s="710">
        <f t="shared" si="2720"/>
        <v>55</v>
      </c>
      <c r="U653" s="711" t="str">
        <f t="shared" si="2720"/>
        <v/>
      </c>
      <c r="W653" s="710">
        <f t="shared" si="627"/>
        <v>68</v>
      </c>
      <c r="X653" s="710">
        <f t="shared" ref="X653:AC653" si="2721">if(D653="","", if(P$275&gt;$E653,"",if(P$276&lt;$E653,"", if($D653=0,0, if($D653&lt;=$N$277,P$277,if($D653&lt;=$N$278,P$278,P$279))*if($O$267=$R$267,$V$267, $H653)))))</f>
        <v>34</v>
      </c>
      <c r="Y653" s="680" t="str">
        <f t="shared" si="2721"/>
        <v/>
      </c>
      <c r="Z653" s="710">
        <f t="shared" si="2721"/>
        <v>34</v>
      </c>
      <c r="AA653" s="680" t="str">
        <f t="shared" si="2721"/>
        <v/>
      </c>
      <c r="AB653" s="680" t="str">
        <f t="shared" si="2721"/>
        <v/>
      </c>
      <c r="AC653" s="680" t="str">
        <f t="shared" si="2721"/>
        <v/>
      </c>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49"/>
      <c r="BP653" s="446" t="s">
        <v>2</v>
      </c>
      <c r="BQ653" s="451"/>
      <c r="BR653" s="4"/>
      <c r="BS653" s="454" t="str">
        <f t="shared" si="2536"/>
        <v/>
      </c>
      <c r="BT653" s="454"/>
      <c r="BU653" s="454"/>
      <c r="BV653" s="454" t="str">
        <f t="shared" ref="BV653:CI653" si="2722">P728</f>
        <v/>
      </c>
      <c r="BW653" s="454" t="str">
        <f t="shared" si="2722"/>
        <v/>
      </c>
      <c r="BX653" s="454" t="str">
        <f t="shared" si="2722"/>
        <v/>
      </c>
      <c r="BY653" s="454" t="str">
        <f t="shared" si="2722"/>
        <v/>
      </c>
      <c r="BZ653" s="454" t="str">
        <f t="shared" si="2722"/>
        <v/>
      </c>
      <c r="CA653" s="454" t="str">
        <f t="shared" si="2722"/>
        <v/>
      </c>
      <c r="CB653" s="454" t="str">
        <f t="shared" si="2722"/>
        <v/>
      </c>
      <c r="CC653" s="454" t="str">
        <f t="shared" si="2722"/>
        <v/>
      </c>
      <c r="CD653" s="454" t="str">
        <f t="shared" si="2722"/>
        <v/>
      </c>
      <c r="CE653" s="454" t="str">
        <f t="shared" si="2722"/>
        <v/>
      </c>
      <c r="CF653" s="454" t="str">
        <f t="shared" si="2722"/>
        <v/>
      </c>
      <c r="CG653" s="454" t="str">
        <f t="shared" si="2722"/>
        <v/>
      </c>
      <c r="CH653" s="454" t="str">
        <f t="shared" si="2722"/>
        <v/>
      </c>
      <c r="CI653" s="454" t="str">
        <f t="shared" si="2722"/>
        <v/>
      </c>
      <c r="CJ653" s="2" t="str">
        <f t="shared" ref="CJ653:CK653" si="2723">D728</f>
        <v/>
      </c>
      <c r="CK653" s="2" t="str">
        <f t="shared" si="2723"/>
        <v/>
      </c>
      <c r="CL653" s="2" t="str">
        <f t="shared" si="209"/>
        <v/>
      </c>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row>
    <row r="654" outlineLevel="2">
      <c r="A654" s="452"/>
      <c r="D654" s="701">
        <f t="shared" si="510"/>
        <v>1</v>
      </c>
      <c r="E654" s="712" t="str">
        <f t="shared" si="501"/>
        <v/>
      </c>
      <c r="F654" s="703" t="str">
        <f t="shared" si="486"/>
        <v>189912</v>
      </c>
      <c r="G654" s="704" t="str">
        <f t="shared" si="487"/>
        <v/>
      </c>
      <c r="H654" s="690" t="str">
        <f t="shared" si="488"/>
        <v/>
      </c>
      <c r="I654" s="713" t="str">
        <f t="shared" si="489"/>
        <v/>
      </c>
      <c r="J654" s="714" t="str">
        <f t="shared" si="490"/>
        <v/>
      </c>
      <c r="K654" s="707">
        <f t="shared" ref="K654:N654" si="2724">if($F654="","",K$203/day(eomonth($E654,0)))</f>
        <v>0</v>
      </c>
      <c r="L654" s="707">
        <f t="shared" si="2724"/>
        <v>0</v>
      </c>
      <c r="M654" s="707">
        <f t="shared" si="2724"/>
        <v>0</v>
      </c>
      <c r="N654" s="707">
        <f t="shared" si="2724"/>
        <v>0</v>
      </c>
      <c r="O654" s="715">
        <f t="shared" si="623"/>
        <v>110</v>
      </c>
      <c r="P654" s="710">
        <f t="shared" si="624"/>
        <v>55</v>
      </c>
      <c r="Q654" s="710">
        <f t="shared" si="625"/>
        <v>55</v>
      </c>
      <c r="R654" s="710">
        <f t="shared" ref="R654:U654" si="2725">if(D654="","", if(R$275&gt;$E654,"",if(R$276&lt;$E654,"", if($D654=0,0, if($D654&lt;=$N$277,R$277,if($D654&lt;=$N$278,R$278,R$279))*if($O$267=$R$267,$S$267, $G654)))))</f>
        <v>55</v>
      </c>
      <c r="S654" s="711" t="str">
        <f t="shared" si="2725"/>
        <v/>
      </c>
      <c r="T654" s="710">
        <f t="shared" si="2725"/>
        <v>55</v>
      </c>
      <c r="U654" s="711" t="str">
        <f t="shared" si="2725"/>
        <v/>
      </c>
      <c r="W654" s="710">
        <f t="shared" si="627"/>
        <v>68</v>
      </c>
      <c r="X654" s="710">
        <f t="shared" ref="X654:AC654" si="2726">if(D654="","", if(P$275&gt;$E654,"",if(P$276&lt;$E654,"", if($D654=0,0, if($D654&lt;=$N$277,P$277,if($D654&lt;=$N$278,P$278,P$279))*if($O$267=$R$267,$V$267, $H654)))))</f>
        <v>34</v>
      </c>
      <c r="Y654" s="680" t="str">
        <f t="shared" si="2726"/>
        <v/>
      </c>
      <c r="Z654" s="710">
        <f t="shared" si="2726"/>
        <v>34</v>
      </c>
      <c r="AA654" s="680" t="str">
        <f t="shared" si="2726"/>
        <v/>
      </c>
      <c r="AB654" s="680" t="str">
        <f t="shared" si="2726"/>
        <v/>
      </c>
      <c r="AC654" s="680" t="str">
        <f t="shared" si="2726"/>
        <v/>
      </c>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49"/>
      <c r="BP654" s="446" t="s">
        <v>2</v>
      </c>
      <c r="BQ654" s="451"/>
      <c r="BR654" s="4"/>
      <c r="BS654" s="454" t="str">
        <f t="shared" si="2536"/>
        <v/>
      </c>
      <c r="BT654" s="454"/>
      <c r="BU654" s="454"/>
      <c r="BV654" s="454" t="str">
        <f t="shared" ref="BV654:CI654" si="2727">P729</f>
        <v/>
      </c>
      <c r="BW654" s="454" t="str">
        <f t="shared" si="2727"/>
        <v/>
      </c>
      <c r="BX654" s="454" t="str">
        <f t="shared" si="2727"/>
        <v/>
      </c>
      <c r="BY654" s="454" t="str">
        <f t="shared" si="2727"/>
        <v/>
      </c>
      <c r="BZ654" s="454" t="str">
        <f t="shared" si="2727"/>
        <v/>
      </c>
      <c r="CA654" s="454" t="str">
        <f t="shared" si="2727"/>
        <v/>
      </c>
      <c r="CB654" s="454" t="str">
        <f t="shared" si="2727"/>
        <v/>
      </c>
      <c r="CC654" s="454" t="str">
        <f t="shared" si="2727"/>
        <v/>
      </c>
      <c r="CD654" s="454" t="str">
        <f t="shared" si="2727"/>
        <v/>
      </c>
      <c r="CE654" s="454" t="str">
        <f t="shared" si="2727"/>
        <v/>
      </c>
      <c r="CF654" s="454" t="str">
        <f t="shared" si="2727"/>
        <v/>
      </c>
      <c r="CG654" s="454" t="str">
        <f t="shared" si="2727"/>
        <v/>
      </c>
      <c r="CH654" s="454" t="str">
        <f t="shared" si="2727"/>
        <v/>
      </c>
      <c r="CI654" s="454" t="str">
        <f t="shared" si="2727"/>
        <v/>
      </c>
      <c r="CJ654" s="2" t="str">
        <f t="shared" ref="CJ654:CK654" si="2728">D729</f>
        <v/>
      </c>
      <c r="CK654" s="2" t="str">
        <f t="shared" si="2728"/>
        <v/>
      </c>
      <c r="CL654" s="2" t="str">
        <f t="shared" si="209"/>
        <v/>
      </c>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row>
    <row r="655" outlineLevel="2">
      <c r="A655" s="452"/>
      <c r="D655" s="701">
        <f t="shared" si="510"/>
        <v>1</v>
      </c>
      <c r="E655" s="712" t="str">
        <f t="shared" si="501"/>
        <v/>
      </c>
      <c r="F655" s="703" t="str">
        <f t="shared" si="486"/>
        <v>189912</v>
      </c>
      <c r="G655" s="704" t="str">
        <f t="shared" si="487"/>
        <v/>
      </c>
      <c r="H655" s="690" t="str">
        <f t="shared" si="488"/>
        <v/>
      </c>
      <c r="I655" s="713" t="str">
        <f t="shared" si="489"/>
        <v/>
      </c>
      <c r="J655" s="714" t="str">
        <f t="shared" si="490"/>
        <v/>
      </c>
      <c r="K655" s="707">
        <f t="shared" ref="K655:N655" si="2729">if($F655="","",K$203/day(eomonth($E655,0)))</f>
        <v>0</v>
      </c>
      <c r="L655" s="707">
        <f t="shared" si="2729"/>
        <v>0</v>
      </c>
      <c r="M655" s="707">
        <f t="shared" si="2729"/>
        <v>0</v>
      </c>
      <c r="N655" s="707">
        <f t="shared" si="2729"/>
        <v>0</v>
      </c>
      <c r="O655" s="715">
        <f t="shared" si="623"/>
        <v>110</v>
      </c>
      <c r="P655" s="710">
        <f t="shared" si="624"/>
        <v>55</v>
      </c>
      <c r="Q655" s="710">
        <f t="shared" si="625"/>
        <v>55</v>
      </c>
      <c r="R655" s="710">
        <f t="shared" ref="R655:U655" si="2730">if(D655="","", if(R$275&gt;$E655,"",if(R$276&lt;$E655,"", if($D655=0,0, if($D655&lt;=$N$277,R$277,if($D655&lt;=$N$278,R$278,R$279))*if($O$267=$R$267,$S$267, $G655)))))</f>
        <v>55</v>
      </c>
      <c r="S655" s="711" t="str">
        <f t="shared" si="2730"/>
        <v/>
      </c>
      <c r="T655" s="710">
        <f t="shared" si="2730"/>
        <v>55</v>
      </c>
      <c r="U655" s="711" t="str">
        <f t="shared" si="2730"/>
        <v/>
      </c>
      <c r="W655" s="710">
        <f t="shared" si="627"/>
        <v>68</v>
      </c>
      <c r="X655" s="710">
        <f t="shared" ref="X655:AC655" si="2731">if(D655="","", if(P$275&gt;$E655,"",if(P$276&lt;$E655,"", if($D655=0,0, if($D655&lt;=$N$277,P$277,if($D655&lt;=$N$278,P$278,P$279))*if($O$267=$R$267,$V$267, $H655)))))</f>
        <v>34</v>
      </c>
      <c r="Y655" s="680" t="str">
        <f t="shared" si="2731"/>
        <v/>
      </c>
      <c r="Z655" s="710">
        <f t="shared" si="2731"/>
        <v>34</v>
      </c>
      <c r="AA655" s="680" t="str">
        <f t="shared" si="2731"/>
        <v/>
      </c>
      <c r="AB655" s="680" t="str">
        <f t="shared" si="2731"/>
        <v/>
      </c>
      <c r="AC655" s="680" t="str">
        <f t="shared" si="2731"/>
        <v/>
      </c>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49"/>
      <c r="BP655" s="446" t="s">
        <v>2</v>
      </c>
      <c r="BQ655" s="451"/>
      <c r="BR655" s="4"/>
      <c r="BS655" s="454" t="str">
        <f t="shared" si="2536"/>
        <v/>
      </c>
      <c r="BT655" s="454"/>
      <c r="BU655" s="454"/>
      <c r="BV655" s="454" t="str">
        <f t="shared" ref="BV655:CI655" si="2732">P730</f>
        <v/>
      </c>
      <c r="BW655" s="454" t="str">
        <f t="shared" si="2732"/>
        <v/>
      </c>
      <c r="BX655" s="454" t="str">
        <f t="shared" si="2732"/>
        <v/>
      </c>
      <c r="BY655" s="454" t="str">
        <f t="shared" si="2732"/>
        <v/>
      </c>
      <c r="BZ655" s="454" t="str">
        <f t="shared" si="2732"/>
        <v/>
      </c>
      <c r="CA655" s="454" t="str">
        <f t="shared" si="2732"/>
        <v/>
      </c>
      <c r="CB655" s="454" t="str">
        <f t="shared" si="2732"/>
        <v/>
      </c>
      <c r="CC655" s="454" t="str">
        <f t="shared" si="2732"/>
        <v/>
      </c>
      <c r="CD655" s="454" t="str">
        <f t="shared" si="2732"/>
        <v/>
      </c>
      <c r="CE655" s="454" t="str">
        <f t="shared" si="2732"/>
        <v/>
      </c>
      <c r="CF655" s="454" t="str">
        <f t="shared" si="2732"/>
        <v/>
      </c>
      <c r="CG655" s="454" t="str">
        <f t="shared" si="2732"/>
        <v/>
      </c>
      <c r="CH655" s="454" t="str">
        <f t="shared" si="2732"/>
        <v/>
      </c>
      <c r="CI655" s="454" t="str">
        <f t="shared" si="2732"/>
        <v/>
      </c>
      <c r="CJ655" s="2" t="str">
        <f t="shared" ref="CJ655:CK655" si="2733">D730</f>
        <v/>
      </c>
      <c r="CK655" s="2" t="str">
        <f t="shared" si="2733"/>
        <v/>
      </c>
      <c r="CL655" s="2" t="str">
        <f t="shared" si="209"/>
        <v/>
      </c>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row>
    <row r="656" outlineLevel="2">
      <c r="A656" s="452"/>
      <c r="D656" s="701">
        <f t="shared" si="510"/>
        <v>1</v>
      </c>
      <c r="E656" s="712" t="str">
        <f t="shared" si="501"/>
        <v/>
      </c>
      <c r="F656" s="703" t="str">
        <f t="shared" si="486"/>
        <v>189912</v>
      </c>
      <c r="G656" s="704" t="str">
        <f t="shared" si="487"/>
        <v/>
      </c>
      <c r="H656" s="690" t="str">
        <f t="shared" si="488"/>
        <v/>
      </c>
      <c r="I656" s="713" t="str">
        <f t="shared" si="489"/>
        <v/>
      </c>
      <c r="J656" s="714" t="str">
        <f t="shared" si="490"/>
        <v/>
      </c>
      <c r="K656" s="707">
        <f t="shared" ref="K656:N656" si="2734">if($F656="","",K$203/day(eomonth($E656,0)))</f>
        <v>0</v>
      </c>
      <c r="L656" s="707">
        <f t="shared" si="2734"/>
        <v>0</v>
      </c>
      <c r="M656" s="707">
        <f t="shared" si="2734"/>
        <v>0</v>
      </c>
      <c r="N656" s="707">
        <f t="shared" si="2734"/>
        <v>0</v>
      </c>
      <c r="O656" s="715">
        <f t="shared" si="623"/>
        <v>110</v>
      </c>
      <c r="P656" s="710">
        <f t="shared" si="624"/>
        <v>55</v>
      </c>
      <c r="Q656" s="710">
        <f t="shared" si="625"/>
        <v>55</v>
      </c>
      <c r="R656" s="710">
        <f t="shared" ref="R656:U656" si="2735">if(D656="","", if(R$275&gt;$E656,"",if(R$276&lt;$E656,"", if($D656=0,0, if($D656&lt;=$N$277,R$277,if($D656&lt;=$N$278,R$278,R$279))*if($O$267=$R$267,$S$267, $G656)))))</f>
        <v>55</v>
      </c>
      <c r="S656" s="711" t="str">
        <f t="shared" si="2735"/>
        <v/>
      </c>
      <c r="T656" s="710">
        <f t="shared" si="2735"/>
        <v>55</v>
      </c>
      <c r="U656" s="711" t="str">
        <f t="shared" si="2735"/>
        <v/>
      </c>
      <c r="W656" s="710">
        <f t="shared" si="627"/>
        <v>68</v>
      </c>
      <c r="X656" s="710">
        <f t="shared" ref="X656:AC656" si="2736">if(D656="","", if(P$275&gt;$E656,"",if(P$276&lt;$E656,"", if($D656=0,0, if($D656&lt;=$N$277,P$277,if($D656&lt;=$N$278,P$278,P$279))*if($O$267=$R$267,$V$267, $H656)))))</f>
        <v>34</v>
      </c>
      <c r="Y656" s="680" t="str">
        <f t="shared" si="2736"/>
        <v/>
      </c>
      <c r="Z656" s="710">
        <f t="shared" si="2736"/>
        <v>34</v>
      </c>
      <c r="AA656" s="680" t="str">
        <f t="shared" si="2736"/>
        <v/>
      </c>
      <c r="AB656" s="680" t="str">
        <f t="shared" si="2736"/>
        <v/>
      </c>
      <c r="AC656" s="680" t="str">
        <f t="shared" si="2736"/>
        <v/>
      </c>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49"/>
      <c r="BP656" s="446" t="s">
        <v>2</v>
      </c>
      <c r="BQ656" s="451"/>
      <c r="BR656" s="4"/>
      <c r="BS656" s="454" t="str">
        <f t="shared" si="2536"/>
        <v/>
      </c>
      <c r="BT656" s="454"/>
      <c r="BU656" s="454"/>
      <c r="BV656" s="454" t="str">
        <f t="shared" ref="BV656:CI656" si="2737">P731</f>
        <v/>
      </c>
      <c r="BW656" s="454" t="str">
        <f t="shared" si="2737"/>
        <v/>
      </c>
      <c r="BX656" s="454" t="str">
        <f t="shared" si="2737"/>
        <v/>
      </c>
      <c r="BY656" s="454" t="str">
        <f t="shared" si="2737"/>
        <v/>
      </c>
      <c r="BZ656" s="454" t="str">
        <f t="shared" si="2737"/>
        <v/>
      </c>
      <c r="CA656" s="454" t="str">
        <f t="shared" si="2737"/>
        <v/>
      </c>
      <c r="CB656" s="454" t="str">
        <f t="shared" si="2737"/>
        <v/>
      </c>
      <c r="CC656" s="454" t="str">
        <f t="shared" si="2737"/>
        <v/>
      </c>
      <c r="CD656" s="454" t="str">
        <f t="shared" si="2737"/>
        <v/>
      </c>
      <c r="CE656" s="454" t="str">
        <f t="shared" si="2737"/>
        <v/>
      </c>
      <c r="CF656" s="454" t="str">
        <f t="shared" si="2737"/>
        <v/>
      </c>
      <c r="CG656" s="454" t="str">
        <f t="shared" si="2737"/>
        <v/>
      </c>
      <c r="CH656" s="454" t="str">
        <f t="shared" si="2737"/>
        <v/>
      </c>
      <c r="CI656" s="454" t="str">
        <f t="shared" si="2737"/>
        <v/>
      </c>
      <c r="CJ656" s="2" t="str">
        <f t="shared" ref="CJ656:CK656" si="2738">D731</f>
        <v/>
      </c>
      <c r="CK656" s="2" t="str">
        <f t="shared" si="2738"/>
        <v/>
      </c>
      <c r="CL656" s="2" t="str">
        <f t="shared" si="209"/>
        <v/>
      </c>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row>
    <row r="657" outlineLevel="2">
      <c r="A657" s="452"/>
      <c r="D657" s="701">
        <f t="shared" si="510"/>
        <v>1</v>
      </c>
      <c r="E657" s="712" t="str">
        <f t="shared" si="501"/>
        <v/>
      </c>
      <c r="F657" s="703" t="str">
        <f t="shared" si="486"/>
        <v>189912</v>
      </c>
      <c r="G657" s="704" t="str">
        <f t="shared" si="487"/>
        <v/>
      </c>
      <c r="H657" s="690" t="str">
        <f t="shared" si="488"/>
        <v/>
      </c>
      <c r="I657" s="713" t="str">
        <f t="shared" si="489"/>
        <v/>
      </c>
      <c r="J657" s="714" t="str">
        <f t="shared" si="490"/>
        <v/>
      </c>
      <c r="K657" s="707">
        <f t="shared" ref="K657:N657" si="2739">if($F657="","",K$203/day(eomonth($E657,0)))</f>
        <v>0</v>
      </c>
      <c r="L657" s="707">
        <f t="shared" si="2739"/>
        <v>0</v>
      </c>
      <c r="M657" s="707">
        <f t="shared" si="2739"/>
        <v>0</v>
      </c>
      <c r="N657" s="707">
        <f t="shared" si="2739"/>
        <v>0</v>
      </c>
      <c r="O657" s="715">
        <f t="shared" si="623"/>
        <v>110</v>
      </c>
      <c r="P657" s="710">
        <f t="shared" si="624"/>
        <v>55</v>
      </c>
      <c r="Q657" s="710">
        <f t="shared" si="625"/>
        <v>55</v>
      </c>
      <c r="R657" s="710">
        <f t="shared" ref="R657:U657" si="2740">if(D657="","", if(R$275&gt;$E657,"",if(R$276&lt;$E657,"", if($D657=0,0, if($D657&lt;=$N$277,R$277,if($D657&lt;=$N$278,R$278,R$279))*if($O$267=$R$267,$S$267, $G657)))))</f>
        <v>55</v>
      </c>
      <c r="S657" s="711" t="str">
        <f t="shared" si="2740"/>
        <v/>
      </c>
      <c r="T657" s="710">
        <f t="shared" si="2740"/>
        <v>55</v>
      </c>
      <c r="U657" s="711" t="str">
        <f t="shared" si="2740"/>
        <v/>
      </c>
      <c r="W657" s="710">
        <f t="shared" si="627"/>
        <v>68</v>
      </c>
      <c r="X657" s="710">
        <f t="shared" ref="X657:AC657" si="2741">if(D657="","", if(P$275&gt;$E657,"",if(P$276&lt;$E657,"", if($D657=0,0, if($D657&lt;=$N$277,P$277,if($D657&lt;=$N$278,P$278,P$279))*if($O$267=$R$267,$V$267, $H657)))))</f>
        <v>34</v>
      </c>
      <c r="Y657" s="680" t="str">
        <f t="shared" si="2741"/>
        <v/>
      </c>
      <c r="Z657" s="710">
        <f t="shared" si="2741"/>
        <v>34</v>
      </c>
      <c r="AA657" s="680" t="str">
        <f t="shared" si="2741"/>
        <v/>
      </c>
      <c r="AB657" s="680" t="str">
        <f t="shared" si="2741"/>
        <v/>
      </c>
      <c r="AC657" s="680" t="str">
        <f t="shared" si="2741"/>
        <v/>
      </c>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49"/>
      <c r="BP657" s="446" t="s">
        <v>2</v>
      </c>
      <c r="BQ657" s="451"/>
      <c r="BR657" s="4"/>
      <c r="BS657" s="454" t="str">
        <f t="shared" si="2536"/>
        <v/>
      </c>
      <c r="BT657" s="454"/>
      <c r="BU657" s="454"/>
      <c r="BV657" s="454" t="str">
        <f t="shared" ref="BV657:CI657" si="2742">P732</f>
        <v/>
      </c>
      <c r="BW657" s="454" t="str">
        <f t="shared" si="2742"/>
        <v/>
      </c>
      <c r="BX657" s="454" t="str">
        <f t="shared" si="2742"/>
        <v/>
      </c>
      <c r="BY657" s="454" t="str">
        <f t="shared" si="2742"/>
        <v/>
      </c>
      <c r="BZ657" s="454" t="str">
        <f t="shared" si="2742"/>
        <v/>
      </c>
      <c r="CA657" s="454" t="str">
        <f t="shared" si="2742"/>
        <v/>
      </c>
      <c r="CB657" s="454" t="str">
        <f t="shared" si="2742"/>
        <v/>
      </c>
      <c r="CC657" s="454" t="str">
        <f t="shared" si="2742"/>
        <v/>
      </c>
      <c r="CD657" s="454" t="str">
        <f t="shared" si="2742"/>
        <v/>
      </c>
      <c r="CE657" s="454" t="str">
        <f t="shared" si="2742"/>
        <v/>
      </c>
      <c r="CF657" s="454" t="str">
        <f t="shared" si="2742"/>
        <v/>
      </c>
      <c r="CG657" s="454" t="str">
        <f t="shared" si="2742"/>
        <v/>
      </c>
      <c r="CH657" s="454" t="str">
        <f t="shared" si="2742"/>
        <v/>
      </c>
      <c r="CI657" s="454" t="str">
        <f t="shared" si="2742"/>
        <v/>
      </c>
      <c r="CJ657" s="2" t="str">
        <f t="shared" ref="CJ657:CK657" si="2743">D732</f>
        <v/>
      </c>
      <c r="CK657" s="2" t="str">
        <f t="shared" si="2743"/>
        <v/>
      </c>
      <c r="CL657" s="2" t="str">
        <f t="shared" si="209"/>
        <v/>
      </c>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row>
    <row r="658" outlineLevel="2">
      <c r="A658" s="452"/>
      <c r="D658" s="701">
        <f t="shared" si="510"/>
        <v>1</v>
      </c>
      <c r="E658" s="712" t="str">
        <f t="shared" si="501"/>
        <v/>
      </c>
      <c r="F658" s="703" t="str">
        <f t="shared" si="486"/>
        <v>189912</v>
      </c>
      <c r="G658" s="704" t="str">
        <f t="shared" si="487"/>
        <v/>
      </c>
      <c r="H658" s="690" t="str">
        <f t="shared" si="488"/>
        <v/>
      </c>
      <c r="I658" s="713" t="str">
        <f t="shared" si="489"/>
        <v/>
      </c>
      <c r="J658" s="714" t="str">
        <f t="shared" si="490"/>
        <v/>
      </c>
      <c r="K658" s="707">
        <f t="shared" ref="K658:N658" si="2744">if($F658="","",K$203/day(eomonth($E658,0)))</f>
        <v>0</v>
      </c>
      <c r="L658" s="707">
        <f t="shared" si="2744"/>
        <v>0</v>
      </c>
      <c r="M658" s="707">
        <f t="shared" si="2744"/>
        <v>0</v>
      </c>
      <c r="N658" s="707">
        <f t="shared" si="2744"/>
        <v>0</v>
      </c>
      <c r="O658" s="715">
        <f t="shared" si="623"/>
        <v>110</v>
      </c>
      <c r="P658" s="710">
        <f t="shared" si="624"/>
        <v>55</v>
      </c>
      <c r="Q658" s="710">
        <f t="shared" si="625"/>
        <v>55</v>
      </c>
      <c r="R658" s="710">
        <f t="shared" ref="R658:U658" si="2745">if(D658="","", if(R$275&gt;$E658,"",if(R$276&lt;$E658,"", if($D658=0,0, if($D658&lt;=$N$277,R$277,if($D658&lt;=$N$278,R$278,R$279))*if($O$267=$R$267,$S$267, $G658)))))</f>
        <v>55</v>
      </c>
      <c r="S658" s="711" t="str">
        <f t="shared" si="2745"/>
        <v/>
      </c>
      <c r="T658" s="710">
        <f t="shared" si="2745"/>
        <v>55</v>
      </c>
      <c r="U658" s="711" t="str">
        <f t="shared" si="2745"/>
        <v/>
      </c>
      <c r="W658" s="710">
        <f t="shared" si="627"/>
        <v>68</v>
      </c>
      <c r="X658" s="710">
        <f t="shared" ref="X658:AC658" si="2746">if(D658="","", if(P$275&gt;$E658,"",if(P$276&lt;$E658,"", if($D658=0,0, if($D658&lt;=$N$277,P$277,if($D658&lt;=$N$278,P$278,P$279))*if($O$267=$R$267,$V$267, $H658)))))</f>
        <v>34</v>
      </c>
      <c r="Y658" s="680" t="str">
        <f t="shared" si="2746"/>
        <v/>
      </c>
      <c r="Z658" s="710">
        <f t="shared" si="2746"/>
        <v>34</v>
      </c>
      <c r="AA658" s="680" t="str">
        <f t="shared" si="2746"/>
        <v/>
      </c>
      <c r="AB658" s="680" t="str">
        <f t="shared" si="2746"/>
        <v/>
      </c>
      <c r="AC658" s="680" t="str">
        <f t="shared" si="2746"/>
        <v/>
      </c>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49"/>
      <c r="BP658" s="446" t="s">
        <v>2</v>
      </c>
      <c r="BQ658" s="451"/>
      <c r="BR658" s="4"/>
      <c r="BS658" s="454" t="str">
        <f t="shared" si="2536"/>
        <v/>
      </c>
      <c r="BT658" s="454"/>
      <c r="BU658" s="454"/>
      <c r="BV658" s="454" t="str">
        <f t="shared" ref="BV658:CI658" si="2747">P733</f>
        <v/>
      </c>
      <c r="BW658" s="454" t="str">
        <f t="shared" si="2747"/>
        <v/>
      </c>
      <c r="BX658" s="454" t="str">
        <f t="shared" si="2747"/>
        <v/>
      </c>
      <c r="BY658" s="454" t="str">
        <f t="shared" si="2747"/>
        <v/>
      </c>
      <c r="BZ658" s="454" t="str">
        <f t="shared" si="2747"/>
        <v/>
      </c>
      <c r="CA658" s="454" t="str">
        <f t="shared" si="2747"/>
        <v/>
      </c>
      <c r="CB658" s="454" t="str">
        <f t="shared" si="2747"/>
        <v/>
      </c>
      <c r="CC658" s="454" t="str">
        <f t="shared" si="2747"/>
        <v/>
      </c>
      <c r="CD658" s="454" t="str">
        <f t="shared" si="2747"/>
        <v/>
      </c>
      <c r="CE658" s="454" t="str">
        <f t="shared" si="2747"/>
        <v/>
      </c>
      <c r="CF658" s="454" t="str">
        <f t="shared" si="2747"/>
        <v/>
      </c>
      <c r="CG658" s="454" t="str">
        <f t="shared" si="2747"/>
        <v/>
      </c>
      <c r="CH658" s="454" t="str">
        <f t="shared" si="2747"/>
        <v/>
      </c>
      <c r="CI658" s="454" t="str">
        <f t="shared" si="2747"/>
        <v/>
      </c>
      <c r="CJ658" s="2" t="str">
        <f t="shared" ref="CJ658:CK658" si="2748">D733</f>
        <v/>
      </c>
      <c r="CK658" s="2" t="str">
        <f t="shared" si="2748"/>
        <v/>
      </c>
      <c r="CL658" s="2" t="str">
        <f t="shared" si="209"/>
        <v/>
      </c>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row>
    <row r="659" outlineLevel="2">
      <c r="A659" s="452"/>
      <c r="D659" s="701">
        <f t="shared" si="510"/>
        <v>1</v>
      </c>
      <c r="E659" s="712" t="str">
        <f t="shared" si="501"/>
        <v/>
      </c>
      <c r="F659" s="703" t="str">
        <f t="shared" si="486"/>
        <v>189912</v>
      </c>
      <c r="G659" s="704" t="str">
        <f t="shared" si="487"/>
        <v/>
      </c>
      <c r="H659" s="690" t="str">
        <f t="shared" si="488"/>
        <v/>
      </c>
      <c r="I659" s="713" t="str">
        <f t="shared" si="489"/>
        <v/>
      </c>
      <c r="J659" s="714" t="str">
        <f t="shared" si="490"/>
        <v/>
      </c>
      <c r="K659" s="707">
        <f t="shared" ref="K659:N659" si="2749">if($F659="","",K$203/day(eomonth($E659,0)))</f>
        <v>0</v>
      </c>
      <c r="L659" s="707">
        <f t="shared" si="2749"/>
        <v>0</v>
      </c>
      <c r="M659" s="707">
        <f t="shared" si="2749"/>
        <v>0</v>
      </c>
      <c r="N659" s="707">
        <f t="shared" si="2749"/>
        <v>0</v>
      </c>
      <c r="O659" s="715">
        <f t="shared" si="623"/>
        <v>110</v>
      </c>
      <c r="P659" s="710">
        <f t="shared" si="624"/>
        <v>55</v>
      </c>
      <c r="Q659" s="710">
        <f t="shared" si="625"/>
        <v>55</v>
      </c>
      <c r="R659" s="710">
        <f t="shared" ref="R659:U659" si="2750">if(D659="","", if(R$275&gt;$E659,"",if(R$276&lt;$E659,"", if($D659=0,0, if($D659&lt;=$N$277,R$277,if($D659&lt;=$N$278,R$278,R$279))*if($O$267=$R$267,$S$267, $G659)))))</f>
        <v>55</v>
      </c>
      <c r="S659" s="711" t="str">
        <f t="shared" si="2750"/>
        <v/>
      </c>
      <c r="T659" s="710">
        <f t="shared" si="2750"/>
        <v>55</v>
      </c>
      <c r="U659" s="711" t="str">
        <f t="shared" si="2750"/>
        <v/>
      </c>
      <c r="W659" s="710">
        <f t="shared" si="627"/>
        <v>68</v>
      </c>
      <c r="X659" s="710">
        <f t="shared" ref="X659:AC659" si="2751">if(D659="","", if(P$275&gt;$E659,"",if(P$276&lt;$E659,"", if($D659=0,0, if($D659&lt;=$N$277,P$277,if($D659&lt;=$N$278,P$278,P$279))*if($O$267=$R$267,$V$267, $H659)))))</f>
        <v>34</v>
      </c>
      <c r="Y659" s="680" t="str">
        <f t="shared" si="2751"/>
        <v/>
      </c>
      <c r="Z659" s="710">
        <f t="shared" si="2751"/>
        <v>34</v>
      </c>
      <c r="AA659" s="680" t="str">
        <f t="shared" si="2751"/>
        <v/>
      </c>
      <c r="AB659" s="680" t="str">
        <f t="shared" si="2751"/>
        <v/>
      </c>
      <c r="AC659" s="680" t="str">
        <f t="shared" si="2751"/>
        <v/>
      </c>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49"/>
      <c r="BP659" s="446" t="s">
        <v>2</v>
      </c>
      <c r="BQ659" s="451"/>
      <c r="BR659" s="4"/>
      <c r="BS659" s="454" t="str">
        <f t="shared" si="2536"/>
        <v/>
      </c>
      <c r="BT659" s="454"/>
      <c r="BU659" s="454"/>
      <c r="BV659" s="454" t="str">
        <f t="shared" ref="BV659:CI659" si="2752">P734</f>
        <v/>
      </c>
      <c r="BW659" s="454" t="str">
        <f t="shared" si="2752"/>
        <v/>
      </c>
      <c r="BX659" s="454" t="str">
        <f t="shared" si="2752"/>
        <v/>
      </c>
      <c r="BY659" s="454" t="str">
        <f t="shared" si="2752"/>
        <v/>
      </c>
      <c r="BZ659" s="454" t="str">
        <f t="shared" si="2752"/>
        <v/>
      </c>
      <c r="CA659" s="454" t="str">
        <f t="shared" si="2752"/>
        <v/>
      </c>
      <c r="CB659" s="454" t="str">
        <f t="shared" si="2752"/>
        <v/>
      </c>
      <c r="CC659" s="454" t="str">
        <f t="shared" si="2752"/>
        <v/>
      </c>
      <c r="CD659" s="454" t="str">
        <f t="shared" si="2752"/>
        <v/>
      </c>
      <c r="CE659" s="454" t="str">
        <f t="shared" si="2752"/>
        <v/>
      </c>
      <c r="CF659" s="454" t="str">
        <f t="shared" si="2752"/>
        <v/>
      </c>
      <c r="CG659" s="454" t="str">
        <f t="shared" si="2752"/>
        <v/>
      </c>
      <c r="CH659" s="454" t="str">
        <f t="shared" si="2752"/>
        <v/>
      </c>
      <c r="CI659" s="454" t="str">
        <f t="shared" si="2752"/>
        <v/>
      </c>
      <c r="CJ659" s="2" t="str">
        <f t="shared" ref="CJ659:CK659" si="2753">D734</f>
        <v/>
      </c>
      <c r="CK659" s="2" t="str">
        <f t="shared" si="2753"/>
        <v/>
      </c>
      <c r="CL659" s="2" t="str">
        <f t="shared" si="209"/>
        <v/>
      </c>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row>
    <row r="660" outlineLevel="2">
      <c r="A660" s="452"/>
      <c r="D660" s="701">
        <f t="shared" si="510"/>
        <v>1</v>
      </c>
      <c r="E660" s="712" t="str">
        <f t="shared" si="501"/>
        <v/>
      </c>
      <c r="F660" s="703" t="str">
        <f t="shared" si="486"/>
        <v>189912</v>
      </c>
      <c r="G660" s="704" t="str">
        <f t="shared" si="487"/>
        <v/>
      </c>
      <c r="H660" s="690" t="str">
        <f t="shared" si="488"/>
        <v/>
      </c>
      <c r="I660" s="713" t="str">
        <f t="shared" si="489"/>
        <v/>
      </c>
      <c r="J660" s="714" t="str">
        <f t="shared" si="490"/>
        <v/>
      </c>
      <c r="K660" s="707">
        <f t="shared" ref="K660:N660" si="2754">if($F660="","",K$203/day(eomonth($E660,0)))</f>
        <v>0</v>
      </c>
      <c r="L660" s="707">
        <f t="shared" si="2754"/>
        <v>0</v>
      </c>
      <c r="M660" s="707">
        <f t="shared" si="2754"/>
        <v>0</v>
      </c>
      <c r="N660" s="707">
        <f t="shared" si="2754"/>
        <v>0</v>
      </c>
      <c r="O660" s="715">
        <f t="shared" si="623"/>
        <v>110</v>
      </c>
      <c r="P660" s="710">
        <f t="shared" si="624"/>
        <v>55</v>
      </c>
      <c r="Q660" s="710">
        <f t="shared" si="625"/>
        <v>55</v>
      </c>
      <c r="R660" s="710">
        <f t="shared" ref="R660:U660" si="2755">if(D660="","", if(R$275&gt;$E660,"",if(R$276&lt;$E660,"", if($D660=0,0, if($D660&lt;=$N$277,R$277,if($D660&lt;=$N$278,R$278,R$279))*if($O$267=$R$267,$S$267, $G660)))))</f>
        <v>55</v>
      </c>
      <c r="S660" s="711" t="str">
        <f t="shared" si="2755"/>
        <v/>
      </c>
      <c r="T660" s="710">
        <f t="shared" si="2755"/>
        <v>55</v>
      </c>
      <c r="U660" s="711" t="str">
        <f t="shared" si="2755"/>
        <v/>
      </c>
      <c r="W660" s="710">
        <f t="shared" si="627"/>
        <v>68</v>
      </c>
      <c r="X660" s="710">
        <f t="shared" ref="X660:AC660" si="2756">if(D660="","", if(P$275&gt;$E660,"",if(P$276&lt;$E660,"", if($D660=0,0, if($D660&lt;=$N$277,P$277,if($D660&lt;=$N$278,P$278,P$279))*if($O$267=$R$267,$V$267, $H660)))))</f>
        <v>34</v>
      </c>
      <c r="Y660" s="680" t="str">
        <f t="shared" si="2756"/>
        <v/>
      </c>
      <c r="Z660" s="710">
        <f t="shared" si="2756"/>
        <v>34</v>
      </c>
      <c r="AA660" s="680" t="str">
        <f t="shared" si="2756"/>
        <v/>
      </c>
      <c r="AB660" s="680" t="str">
        <f t="shared" si="2756"/>
        <v/>
      </c>
      <c r="AC660" s="680" t="str">
        <f t="shared" si="2756"/>
        <v/>
      </c>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49"/>
      <c r="BP660" s="446" t="s">
        <v>2</v>
      </c>
      <c r="BQ660" s="451"/>
      <c r="BR660" s="4"/>
      <c r="BS660" s="454" t="str">
        <f t="shared" si="2536"/>
        <v/>
      </c>
      <c r="BT660" s="454"/>
      <c r="BU660" s="454"/>
      <c r="BV660" s="454" t="str">
        <f t="shared" ref="BV660:CI660" si="2757">P735</f>
        <v/>
      </c>
      <c r="BW660" s="454" t="str">
        <f t="shared" si="2757"/>
        <v/>
      </c>
      <c r="BX660" s="454" t="str">
        <f t="shared" si="2757"/>
        <v/>
      </c>
      <c r="BY660" s="454" t="str">
        <f t="shared" si="2757"/>
        <v/>
      </c>
      <c r="BZ660" s="454" t="str">
        <f t="shared" si="2757"/>
        <v/>
      </c>
      <c r="CA660" s="454" t="str">
        <f t="shared" si="2757"/>
        <v/>
      </c>
      <c r="CB660" s="454" t="str">
        <f t="shared" si="2757"/>
        <v/>
      </c>
      <c r="CC660" s="454" t="str">
        <f t="shared" si="2757"/>
        <v/>
      </c>
      <c r="CD660" s="454" t="str">
        <f t="shared" si="2757"/>
        <v/>
      </c>
      <c r="CE660" s="454" t="str">
        <f t="shared" si="2757"/>
        <v/>
      </c>
      <c r="CF660" s="454" t="str">
        <f t="shared" si="2757"/>
        <v/>
      </c>
      <c r="CG660" s="454" t="str">
        <f t="shared" si="2757"/>
        <v/>
      </c>
      <c r="CH660" s="454" t="str">
        <f t="shared" si="2757"/>
        <v/>
      </c>
      <c r="CI660" s="454" t="str">
        <f t="shared" si="2757"/>
        <v/>
      </c>
      <c r="CJ660" s="2" t="str">
        <f t="shared" ref="CJ660:CK660" si="2758">D735</f>
        <v/>
      </c>
      <c r="CK660" s="2" t="str">
        <f t="shared" si="2758"/>
        <v/>
      </c>
      <c r="CL660" s="2" t="str">
        <f t="shared" si="209"/>
        <v/>
      </c>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row>
    <row r="661" outlineLevel="2">
      <c r="A661" s="452"/>
      <c r="D661" s="701">
        <f t="shared" si="510"/>
        <v>1</v>
      </c>
      <c r="E661" s="712" t="str">
        <f t="shared" si="501"/>
        <v/>
      </c>
      <c r="F661" s="703" t="str">
        <f t="shared" si="486"/>
        <v>189912</v>
      </c>
      <c r="G661" s="704" t="str">
        <f t="shared" si="487"/>
        <v/>
      </c>
      <c r="H661" s="690" t="str">
        <f t="shared" si="488"/>
        <v/>
      </c>
      <c r="I661" s="713" t="str">
        <f t="shared" si="489"/>
        <v/>
      </c>
      <c r="J661" s="714" t="str">
        <f t="shared" si="490"/>
        <v/>
      </c>
      <c r="K661" s="707">
        <f t="shared" ref="K661:N661" si="2759">if($F661="","",K$203/day(eomonth($E661,0)))</f>
        <v>0</v>
      </c>
      <c r="L661" s="707">
        <f t="shared" si="2759"/>
        <v>0</v>
      </c>
      <c r="M661" s="707">
        <f t="shared" si="2759"/>
        <v>0</v>
      </c>
      <c r="N661" s="707">
        <f t="shared" si="2759"/>
        <v>0</v>
      </c>
      <c r="O661" s="715">
        <f t="shared" si="623"/>
        <v>110</v>
      </c>
      <c r="P661" s="710">
        <f t="shared" si="624"/>
        <v>55</v>
      </c>
      <c r="Q661" s="710">
        <f t="shared" si="625"/>
        <v>55</v>
      </c>
      <c r="R661" s="710">
        <f t="shared" ref="R661:U661" si="2760">if(D661="","", if(R$275&gt;$E661,"",if(R$276&lt;$E661,"", if($D661=0,0, if($D661&lt;=$N$277,R$277,if($D661&lt;=$N$278,R$278,R$279))*if($O$267=$R$267,$S$267, $G661)))))</f>
        <v>55</v>
      </c>
      <c r="S661" s="711" t="str">
        <f t="shared" si="2760"/>
        <v/>
      </c>
      <c r="T661" s="710">
        <f t="shared" si="2760"/>
        <v>55</v>
      </c>
      <c r="U661" s="711" t="str">
        <f t="shared" si="2760"/>
        <v/>
      </c>
      <c r="W661" s="710">
        <f t="shared" si="627"/>
        <v>68</v>
      </c>
      <c r="X661" s="710">
        <f t="shared" ref="X661:AC661" si="2761">if(D661="","", if(P$275&gt;$E661,"",if(P$276&lt;$E661,"", if($D661=0,0, if($D661&lt;=$N$277,P$277,if($D661&lt;=$N$278,P$278,P$279))*if($O$267=$R$267,$V$267, $H661)))))</f>
        <v>34</v>
      </c>
      <c r="Y661" s="680" t="str">
        <f t="shared" si="2761"/>
        <v/>
      </c>
      <c r="Z661" s="710">
        <f t="shared" si="2761"/>
        <v>34</v>
      </c>
      <c r="AA661" s="680" t="str">
        <f t="shared" si="2761"/>
        <v/>
      </c>
      <c r="AB661" s="680" t="str">
        <f t="shared" si="2761"/>
        <v/>
      </c>
      <c r="AC661" s="680" t="str">
        <f t="shared" si="2761"/>
        <v/>
      </c>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49"/>
      <c r="BP661" s="446" t="s">
        <v>2</v>
      </c>
      <c r="BQ661" s="451"/>
      <c r="BR661" s="4"/>
      <c r="BS661" s="454" t="str">
        <f t="shared" si="2536"/>
        <v/>
      </c>
      <c r="BT661" s="454"/>
      <c r="BU661" s="454"/>
      <c r="BV661" s="454" t="str">
        <f t="shared" ref="BV661:CI661" si="2762">P736</f>
        <v/>
      </c>
      <c r="BW661" s="454" t="str">
        <f t="shared" si="2762"/>
        <v/>
      </c>
      <c r="BX661" s="454" t="str">
        <f t="shared" si="2762"/>
        <v/>
      </c>
      <c r="BY661" s="454" t="str">
        <f t="shared" si="2762"/>
        <v/>
      </c>
      <c r="BZ661" s="454" t="str">
        <f t="shared" si="2762"/>
        <v/>
      </c>
      <c r="CA661" s="454" t="str">
        <f t="shared" si="2762"/>
        <v/>
      </c>
      <c r="CB661" s="454" t="str">
        <f t="shared" si="2762"/>
        <v/>
      </c>
      <c r="CC661" s="454" t="str">
        <f t="shared" si="2762"/>
        <v/>
      </c>
      <c r="CD661" s="454" t="str">
        <f t="shared" si="2762"/>
        <v/>
      </c>
      <c r="CE661" s="454" t="str">
        <f t="shared" si="2762"/>
        <v/>
      </c>
      <c r="CF661" s="454" t="str">
        <f t="shared" si="2762"/>
        <v/>
      </c>
      <c r="CG661" s="454" t="str">
        <f t="shared" si="2762"/>
        <v/>
      </c>
      <c r="CH661" s="454" t="str">
        <f t="shared" si="2762"/>
        <v/>
      </c>
      <c r="CI661" s="454" t="str">
        <f t="shared" si="2762"/>
        <v/>
      </c>
      <c r="CJ661" s="2" t="str">
        <f t="shared" ref="CJ661:CK661" si="2763">D736</f>
        <v/>
      </c>
      <c r="CK661" s="2" t="str">
        <f t="shared" si="2763"/>
        <v/>
      </c>
      <c r="CL661" s="2" t="str">
        <f t="shared" si="209"/>
        <v/>
      </c>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row>
    <row r="662" outlineLevel="2">
      <c r="A662" s="452"/>
      <c r="D662" s="701">
        <f t="shared" si="510"/>
        <v>1</v>
      </c>
      <c r="E662" s="712" t="str">
        <f t="shared" si="501"/>
        <v/>
      </c>
      <c r="F662" s="703" t="str">
        <f t="shared" si="486"/>
        <v>189912</v>
      </c>
      <c r="G662" s="704" t="str">
        <f t="shared" si="487"/>
        <v/>
      </c>
      <c r="H662" s="690" t="str">
        <f t="shared" si="488"/>
        <v/>
      </c>
      <c r="I662" s="713" t="str">
        <f t="shared" si="489"/>
        <v/>
      </c>
      <c r="J662" s="714" t="str">
        <f t="shared" si="490"/>
        <v/>
      </c>
      <c r="K662" s="707">
        <f t="shared" ref="K662:N662" si="2764">if($F662="","",K$203/day(eomonth($E662,0)))</f>
        <v>0</v>
      </c>
      <c r="L662" s="707">
        <f t="shared" si="2764"/>
        <v>0</v>
      </c>
      <c r="M662" s="707">
        <f t="shared" si="2764"/>
        <v>0</v>
      </c>
      <c r="N662" s="707">
        <f t="shared" si="2764"/>
        <v>0</v>
      </c>
      <c r="O662" s="715">
        <f t="shared" si="623"/>
        <v>110</v>
      </c>
      <c r="P662" s="710">
        <f t="shared" si="624"/>
        <v>55</v>
      </c>
      <c r="Q662" s="710">
        <f t="shared" si="625"/>
        <v>55</v>
      </c>
      <c r="R662" s="710">
        <f t="shared" ref="R662:U662" si="2765">if(D662="","", if(R$275&gt;$E662,"",if(R$276&lt;$E662,"", if($D662=0,0, if($D662&lt;=$N$277,R$277,if($D662&lt;=$N$278,R$278,R$279))*if($O$267=$R$267,$S$267, $G662)))))</f>
        <v>55</v>
      </c>
      <c r="S662" s="711" t="str">
        <f t="shared" si="2765"/>
        <v/>
      </c>
      <c r="T662" s="710">
        <f t="shared" si="2765"/>
        <v>55</v>
      </c>
      <c r="U662" s="711" t="str">
        <f t="shared" si="2765"/>
        <v/>
      </c>
      <c r="W662" s="710">
        <f t="shared" si="627"/>
        <v>68</v>
      </c>
      <c r="X662" s="710">
        <f t="shared" ref="X662:AC662" si="2766">if(D662="","", if(P$275&gt;$E662,"",if(P$276&lt;$E662,"", if($D662=0,0, if($D662&lt;=$N$277,P$277,if($D662&lt;=$N$278,P$278,P$279))*if($O$267=$R$267,$V$267, $H662)))))</f>
        <v>34</v>
      </c>
      <c r="Y662" s="680" t="str">
        <f t="shared" si="2766"/>
        <v/>
      </c>
      <c r="Z662" s="710">
        <f t="shared" si="2766"/>
        <v>34</v>
      </c>
      <c r="AA662" s="680" t="str">
        <f t="shared" si="2766"/>
        <v/>
      </c>
      <c r="AB662" s="680" t="str">
        <f t="shared" si="2766"/>
        <v/>
      </c>
      <c r="AC662" s="680" t="str">
        <f t="shared" si="2766"/>
        <v/>
      </c>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49"/>
      <c r="BP662" s="446" t="s">
        <v>2</v>
      </c>
      <c r="BQ662" s="451"/>
      <c r="BR662" s="4"/>
      <c r="BS662" s="454" t="str">
        <f t="shared" si="2536"/>
        <v/>
      </c>
      <c r="BT662" s="454"/>
      <c r="BU662" s="454"/>
      <c r="BV662" s="454" t="str">
        <f t="shared" ref="BV662:CI662" si="2767">P737</f>
        <v/>
      </c>
      <c r="BW662" s="454" t="str">
        <f t="shared" si="2767"/>
        <v/>
      </c>
      <c r="BX662" s="454" t="str">
        <f t="shared" si="2767"/>
        <v/>
      </c>
      <c r="BY662" s="454" t="str">
        <f t="shared" si="2767"/>
        <v/>
      </c>
      <c r="BZ662" s="454" t="str">
        <f t="shared" si="2767"/>
        <v/>
      </c>
      <c r="CA662" s="454" t="str">
        <f t="shared" si="2767"/>
        <v/>
      </c>
      <c r="CB662" s="454" t="str">
        <f t="shared" si="2767"/>
        <v/>
      </c>
      <c r="CC662" s="454" t="str">
        <f t="shared" si="2767"/>
        <v/>
      </c>
      <c r="CD662" s="454" t="str">
        <f t="shared" si="2767"/>
        <v/>
      </c>
      <c r="CE662" s="454" t="str">
        <f t="shared" si="2767"/>
        <v/>
      </c>
      <c r="CF662" s="454" t="str">
        <f t="shared" si="2767"/>
        <v/>
      </c>
      <c r="CG662" s="454" t="str">
        <f t="shared" si="2767"/>
        <v/>
      </c>
      <c r="CH662" s="454" t="str">
        <f t="shared" si="2767"/>
        <v/>
      </c>
      <c r="CI662" s="454" t="str">
        <f t="shared" si="2767"/>
        <v/>
      </c>
      <c r="CJ662" s="2" t="str">
        <f t="shared" ref="CJ662:CK662" si="2768">D737</f>
        <v/>
      </c>
      <c r="CK662" s="2" t="str">
        <f t="shared" si="2768"/>
        <v/>
      </c>
      <c r="CL662" s="2" t="str">
        <f t="shared" si="209"/>
        <v/>
      </c>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row>
    <row r="663" outlineLevel="2">
      <c r="A663" s="452"/>
      <c r="D663" s="701">
        <f t="shared" si="510"/>
        <v>1</v>
      </c>
      <c r="E663" s="712" t="str">
        <f t="shared" si="501"/>
        <v/>
      </c>
      <c r="F663" s="703" t="str">
        <f t="shared" si="486"/>
        <v>189912</v>
      </c>
      <c r="G663" s="704" t="str">
        <f t="shared" si="487"/>
        <v/>
      </c>
      <c r="H663" s="690" t="str">
        <f t="shared" si="488"/>
        <v/>
      </c>
      <c r="I663" s="713" t="str">
        <f t="shared" si="489"/>
        <v/>
      </c>
      <c r="J663" s="714" t="str">
        <f t="shared" si="490"/>
        <v/>
      </c>
      <c r="K663" s="707">
        <f t="shared" ref="K663:N663" si="2769">if($F663="","",K$203/day(eomonth($E663,0)))</f>
        <v>0</v>
      </c>
      <c r="L663" s="707">
        <f t="shared" si="2769"/>
        <v>0</v>
      </c>
      <c r="M663" s="707">
        <f t="shared" si="2769"/>
        <v>0</v>
      </c>
      <c r="N663" s="707">
        <f t="shared" si="2769"/>
        <v>0</v>
      </c>
      <c r="O663" s="715">
        <f t="shared" si="623"/>
        <v>110</v>
      </c>
      <c r="P663" s="710">
        <f t="shared" si="624"/>
        <v>55</v>
      </c>
      <c r="Q663" s="710">
        <f t="shared" si="625"/>
        <v>55</v>
      </c>
      <c r="R663" s="710">
        <f t="shared" ref="R663:U663" si="2770">if(D663="","", if(R$275&gt;$E663,"",if(R$276&lt;$E663,"", if($D663=0,0, if($D663&lt;=$N$277,R$277,if($D663&lt;=$N$278,R$278,R$279))*if($O$267=$R$267,$S$267, $G663)))))</f>
        <v>55</v>
      </c>
      <c r="S663" s="711" t="str">
        <f t="shared" si="2770"/>
        <v/>
      </c>
      <c r="T663" s="710">
        <f t="shared" si="2770"/>
        <v>55</v>
      </c>
      <c r="U663" s="711" t="str">
        <f t="shared" si="2770"/>
        <v/>
      </c>
      <c r="W663" s="710">
        <f t="shared" si="627"/>
        <v>68</v>
      </c>
      <c r="X663" s="710">
        <f t="shared" ref="X663:AC663" si="2771">if(D663="","", if(P$275&gt;$E663,"",if(P$276&lt;$E663,"", if($D663=0,0, if($D663&lt;=$N$277,P$277,if($D663&lt;=$N$278,P$278,P$279))*if($O$267=$R$267,$V$267, $H663)))))</f>
        <v>34</v>
      </c>
      <c r="Y663" s="680" t="str">
        <f t="shared" si="2771"/>
        <v/>
      </c>
      <c r="Z663" s="710">
        <f t="shared" si="2771"/>
        <v>34</v>
      </c>
      <c r="AA663" s="680" t="str">
        <f t="shared" si="2771"/>
        <v/>
      </c>
      <c r="AB663" s="680" t="str">
        <f t="shared" si="2771"/>
        <v/>
      </c>
      <c r="AC663" s="680" t="str">
        <f t="shared" si="2771"/>
        <v/>
      </c>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49"/>
      <c r="BP663" s="446" t="s">
        <v>2</v>
      </c>
      <c r="BQ663" s="451"/>
      <c r="BR663" s="4"/>
      <c r="BS663" s="454" t="str">
        <f t="shared" si="2536"/>
        <v/>
      </c>
      <c r="BT663" s="454"/>
      <c r="BU663" s="454"/>
      <c r="BV663" s="454" t="str">
        <f t="shared" ref="BV663:CI663" si="2772">P738</f>
        <v/>
      </c>
      <c r="BW663" s="454" t="str">
        <f t="shared" si="2772"/>
        <v/>
      </c>
      <c r="BX663" s="454" t="str">
        <f t="shared" si="2772"/>
        <v/>
      </c>
      <c r="BY663" s="454" t="str">
        <f t="shared" si="2772"/>
        <v/>
      </c>
      <c r="BZ663" s="454" t="str">
        <f t="shared" si="2772"/>
        <v/>
      </c>
      <c r="CA663" s="454" t="str">
        <f t="shared" si="2772"/>
        <v/>
      </c>
      <c r="CB663" s="454" t="str">
        <f t="shared" si="2772"/>
        <v/>
      </c>
      <c r="CC663" s="454" t="str">
        <f t="shared" si="2772"/>
        <v/>
      </c>
      <c r="CD663" s="454" t="str">
        <f t="shared" si="2772"/>
        <v/>
      </c>
      <c r="CE663" s="454" t="str">
        <f t="shared" si="2772"/>
        <v/>
      </c>
      <c r="CF663" s="454" t="str">
        <f t="shared" si="2772"/>
        <v/>
      </c>
      <c r="CG663" s="454" t="str">
        <f t="shared" si="2772"/>
        <v/>
      </c>
      <c r="CH663" s="454" t="str">
        <f t="shared" si="2772"/>
        <v/>
      </c>
      <c r="CI663" s="454" t="str">
        <f t="shared" si="2772"/>
        <v/>
      </c>
      <c r="CJ663" s="2" t="str">
        <f t="shared" ref="CJ663:CK663" si="2773">D738</f>
        <v/>
      </c>
      <c r="CK663" s="2" t="str">
        <f t="shared" si="2773"/>
        <v/>
      </c>
      <c r="CL663" s="2" t="str">
        <f t="shared" si="209"/>
        <v/>
      </c>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row>
    <row r="664" outlineLevel="2">
      <c r="A664" s="452"/>
      <c r="D664" s="701">
        <f t="shared" si="510"/>
        <v>1</v>
      </c>
      <c r="E664" s="712" t="str">
        <f t="shared" si="501"/>
        <v/>
      </c>
      <c r="F664" s="703" t="str">
        <f t="shared" si="486"/>
        <v>189912</v>
      </c>
      <c r="G664" s="704" t="str">
        <f t="shared" si="487"/>
        <v/>
      </c>
      <c r="H664" s="690" t="str">
        <f t="shared" si="488"/>
        <v/>
      </c>
      <c r="I664" s="713" t="str">
        <f t="shared" si="489"/>
        <v/>
      </c>
      <c r="J664" s="714" t="str">
        <f t="shared" si="490"/>
        <v/>
      </c>
      <c r="K664" s="707">
        <f t="shared" ref="K664:N664" si="2774">if($F664="","",K$203/day(eomonth($E664,0)))</f>
        <v>0</v>
      </c>
      <c r="L664" s="707">
        <f t="shared" si="2774"/>
        <v>0</v>
      </c>
      <c r="M664" s="707">
        <f t="shared" si="2774"/>
        <v>0</v>
      </c>
      <c r="N664" s="707">
        <f t="shared" si="2774"/>
        <v>0</v>
      </c>
      <c r="O664" s="715">
        <f t="shared" si="623"/>
        <v>110</v>
      </c>
      <c r="P664" s="710">
        <f t="shared" si="624"/>
        <v>55</v>
      </c>
      <c r="Q664" s="710">
        <f t="shared" si="625"/>
        <v>55</v>
      </c>
      <c r="R664" s="710">
        <f t="shared" ref="R664:U664" si="2775">if(D664="","", if(R$275&gt;$E664,"",if(R$276&lt;$E664,"", if($D664=0,0, if($D664&lt;=$N$277,R$277,if($D664&lt;=$N$278,R$278,R$279))*if($O$267=$R$267,$S$267, $G664)))))</f>
        <v>55</v>
      </c>
      <c r="S664" s="711" t="str">
        <f t="shared" si="2775"/>
        <v/>
      </c>
      <c r="T664" s="710">
        <f t="shared" si="2775"/>
        <v>55</v>
      </c>
      <c r="U664" s="711" t="str">
        <f t="shared" si="2775"/>
        <v/>
      </c>
      <c r="W664" s="710">
        <f t="shared" si="627"/>
        <v>68</v>
      </c>
      <c r="X664" s="710">
        <f t="shared" ref="X664:AC664" si="2776">if(D664="","", if(P$275&gt;$E664,"",if(P$276&lt;$E664,"", if($D664=0,0, if($D664&lt;=$N$277,P$277,if($D664&lt;=$N$278,P$278,P$279))*if($O$267=$R$267,$V$267, $H664)))))</f>
        <v>34</v>
      </c>
      <c r="Y664" s="680" t="str">
        <f t="shared" si="2776"/>
        <v/>
      </c>
      <c r="Z664" s="710">
        <f t="shared" si="2776"/>
        <v>34</v>
      </c>
      <c r="AA664" s="680" t="str">
        <f t="shared" si="2776"/>
        <v/>
      </c>
      <c r="AB664" s="680" t="str">
        <f t="shared" si="2776"/>
        <v/>
      </c>
      <c r="AC664" s="680" t="str">
        <f t="shared" si="2776"/>
        <v/>
      </c>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49"/>
      <c r="BP664" s="446" t="s">
        <v>2</v>
      </c>
      <c r="BQ664" s="451"/>
      <c r="BR664" s="4"/>
      <c r="BS664" s="454" t="str">
        <f t="shared" si="2536"/>
        <v/>
      </c>
      <c r="BT664" s="454"/>
      <c r="BU664" s="454"/>
      <c r="BV664" s="454" t="str">
        <f t="shared" ref="BV664:CI664" si="2777">P739</f>
        <v/>
      </c>
      <c r="BW664" s="454" t="str">
        <f t="shared" si="2777"/>
        <v/>
      </c>
      <c r="BX664" s="454" t="str">
        <f t="shared" si="2777"/>
        <v/>
      </c>
      <c r="BY664" s="454" t="str">
        <f t="shared" si="2777"/>
        <v/>
      </c>
      <c r="BZ664" s="454" t="str">
        <f t="shared" si="2777"/>
        <v/>
      </c>
      <c r="CA664" s="454" t="str">
        <f t="shared" si="2777"/>
        <v/>
      </c>
      <c r="CB664" s="454" t="str">
        <f t="shared" si="2777"/>
        <v/>
      </c>
      <c r="CC664" s="454" t="str">
        <f t="shared" si="2777"/>
        <v/>
      </c>
      <c r="CD664" s="454" t="str">
        <f t="shared" si="2777"/>
        <v/>
      </c>
      <c r="CE664" s="454" t="str">
        <f t="shared" si="2777"/>
        <v/>
      </c>
      <c r="CF664" s="454" t="str">
        <f t="shared" si="2777"/>
        <v/>
      </c>
      <c r="CG664" s="454" t="str">
        <f t="shared" si="2777"/>
        <v/>
      </c>
      <c r="CH664" s="454" t="str">
        <f t="shared" si="2777"/>
        <v/>
      </c>
      <c r="CI664" s="454" t="str">
        <f t="shared" si="2777"/>
        <v/>
      </c>
      <c r="CJ664" s="2" t="str">
        <f t="shared" ref="CJ664:CK664" si="2778">D739</f>
        <v/>
      </c>
      <c r="CK664" s="2" t="str">
        <f t="shared" si="2778"/>
        <v/>
      </c>
      <c r="CL664" s="2" t="str">
        <f t="shared" si="209"/>
        <v/>
      </c>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row>
    <row r="665" outlineLevel="2">
      <c r="A665" s="452"/>
      <c r="D665" s="701">
        <f t="shared" si="510"/>
        <v>1</v>
      </c>
      <c r="E665" s="712" t="str">
        <f t="shared" si="501"/>
        <v/>
      </c>
      <c r="F665" s="703" t="str">
        <f t="shared" si="486"/>
        <v>189912</v>
      </c>
      <c r="G665" s="704" t="str">
        <f t="shared" si="487"/>
        <v/>
      </c>
      <c r="H665" s="690" t="str">
        <f t="shared" si="488"/>
        <v/>
      </c>
      <c r="I665" s="713" t="str">
        <f t="shared" si="489"/>
        <v/>
      </c>
      <c r="J665" s="714" t="str">
        <f t="shared" si="490"/>
        <v/>
      </c>
      <c r="K665" s="707">
        <f t="shared" ref="K665:N665" si="2779">if($F665="","",K$203/day(eomonth($E665,0)))</f>
        <v>0</v>
      </c>
      <c r="L665" s="707">
        <f t="shared" si="2779"/>
        <v>0</v>
      </c>
      <c r="M665" s="707">
        <f t="shared" si="2779"/>
        <v>0</v>
      </c>
      <c r="N665" s="707">
        <f t="shared" si="2779"/>
        <v>0</v>
      </c>
      <c r="O665" s="715">
        <f t="shared" si="623"/>
        <v>110</v>
      </c>
      <c r="P665" s="710">
        <f t="shared" si="624"/>
        <v>55</v>
      </c>
      <c r="Q665" s="710">
        <f t="shared" si="625"/>
        <v>55</v>
      </c>
      <c r="R665" s="710">
        <f t="shared" ref="R665:U665" si="2780">if(D665="","", if(R$275&gt;$E665,"",if(R$276&lt;$E665,"", if($D665=0,0, if($D665&lt;=$N$277,R$277,if($D665&lt;=$N$278,R$278,R$279))*if($O$267=$R$267,$S$267, $G665)))))</f>
        <v>55</v>
      </c>
      <c r="S665" s="711" t="str">
        <f t="shared" si="2780"/>
        <v/>
      </c>
      <c r="T665" s="710">
        <f t="shared" si="2780"/>
        <v>55</v>
      </c>
      <c r="U665" s="711" t="str">
        <f t="shared" si="2780"/>
        <v/>
      </c>
      <c r="W665" s="710">
        <f t="shared" si="627"/>
        <v>68</v>
      </c>
      <c r="X665" s="710">
        <f t="shared" ref="X665:AC665" si="2781">if(D665="","", if(P$275&gt;$E665,"",if(P$276&lt;$E665,"", if($D665=0,0, if($D665&lt;=$N$277,P$277,if($D665&lt;=$N$278,P$278,P$279))*if($O$267=$R$267,$V$267, $H665)))))</f>
        <v>34</v>
      </c>
      <c r="Y665" s="680" t="str">
        <f t="shared" si="2781"/>
        <v/>
      </c>
      <c r="Z665" s="710">
        <f t="shared" si="2781"/>
        <v>34</v>
      </c>
      <c r="AA665" s="680" t="str">
        <f t="shared" si="2781"/>
        <v/>
      </c>
      <c r="AB665" s="680" t="str">
        <f t="shared" si="2781"/>
        <v/>
      </c>
      <c r="AC665" s="680" t="str">
        <f t="shared" si="2781"/>
        <v/>
      </c>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49"/>
      <c r="BP665" s="446" t="s">
        <v>2</v>
      </c>
      <c r="BQ665" s="451"/>
      <c r="BR665" s="4"/>
      <c r="BS665" s="454" t="str">
        <f t="shared" si="2536"/>
        <v/>
      </c>
      <c r="BT665" s="454"/>
      <c r="BU665" s="454"/>
      <c r="BV665" s="454" t="str">
        <f t="shared" ref="BV665:CI665" si="2782">P740</f>
        <v/>
      </c>
      <c r="BW665" s="454" t="str">
        <f t="shared" si="2782"/>
        <v/>
      </c>
      <c r="BX665" s="454" t="str">
        <f t="shared" si="2782"/>
        <v/>
      </c>
      <c r="BY665" s="454" t="str">
        <f t="shared" si="2782"/>
        <v/>
      </c>
      <c r="BZ665" s="454" t="str">
        <f t="shared" si="2782"/>
        <v/>
      </c>
      <c r="CA665" s="454" t="str">
        <f t="shared" si="2782"/>
        <v/>
      </c>
      <c r="CB665" s="454" t="str">
        <f t="shared" si="2782"/>
        <v/>
      </c>
      <c r="CC665" s="454" t="str">
        <f t="shared" si="2782"/>
        <v/>
      </c>
      <c r="CD665" s="454" t="str">
        <f t="shared" si="2782"/>
        <v/>
      </c>
      <c r="CE665" s="454" t="str">
        <f t="shared" si="2782"/>
        <v/>
      </c>
      <c r="CF665" s="454" t="str">
        <f t="shared" si="2782"/>
        <v/>
      </c>
      <c r="CG665" s="454" t="str">
        <f t="shared" si="2782"/>
        <v/>
      </c>
      <c r="CH665" s="454" t="str">
        <f t="shared" si="2782"/>
        <v/>
      </c>
      <c r="CI665" s="454" t="str">
        <f t="shared" si="2782"/>
        <v/>
      </c>
      <c r="CJ665" s="2" t="str">
        <f t="shared" ref="CJ665:CK665" si="2783">D740</f>
        <v/>
      </c>
      <c r="CK665" s="2" t="str">
        <f t="shared" si="2783"/>
        <v/>
      </c>
      <c r="CL665" s="2" t="str">
        <f t="shared" si="209"/>
        <v/>
      </c>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row>
    <row r="666" outlineLevel="2">
      <c r="A666" s="452"/>
      <c r="D666" s="701">
        <f t="shared" si="510"/>
        <v>1</v>
      </c>
      <c r="E666" s="712" t="str">
        <f t="shared" si="501"/>
        <v/>
      </c>
      <c r="F666" s="703" t="str">
        <f t="shared" si="486"/>
        <v>189912</v>
      </c>
      <c r="G666" s="704" t="str">
        <f t="shared" si="487"/>
        <v/>
      </c>
      <c r="H666" s="690" t="str">
        <f t="shared" si="488"/>
        <v/>
      </c>
      <c r="I666" s="713" t="str">
        <f t="shared" si="489"/>
        <v/>
      </c>
      <c r="J666" s="714" t="str">
        <f t="shared" si="490"/>
        <v/>
      </c>
      <c r="K666" s="707">
        <f t="shared" ref="K666:N666" si="2784">if($F666="","",K$203/day(eomonth($E666,0)))</f>
        <v>0</v>
      </c>
      <c r="L666" s="707">
        <f t="shared" si="2784"/>
        <v>0</v>
      </c>
      <c r="M666" s="707">
        <f t="shared" si="2784"/>
        <v>0</v>
      </c>
      <c r="N666" s="707">
        <f t="shared" si="2784"/>
        <v>0</v>
      </c>
      <c r="O666" s="715">
        <f t="shared" si="623"/>
        <v>110</v>
      </c>
      <c r="P666" s="710">
        <f t="shared" si="624"/>
        <v>55</v>
      </c>
      <c r="Q666" s="710">
        <f t="shared" si="625"/>
        <v>55</v>
      </c>
      <c r="R666" s="710">
        <f t="shared" ref="R666:U666" si="2785">if(D666="","", if(R$275&gt;$E666,"",if(R$276&lt;$E666,"", if($D666=0,0, if($D666&lt;=$N$277,R$277,if($D666&lt;=$N$278,R$278,R$279))*if($O$267=$R$267,$S$267, $G666)))))</f>
        <v>55</v>
      </c>
      <c r="S666" s="711" t="str">
        <f t="shared" si="2785"/>
        <v/>
      </c>
      <c r="T666" s="710">
        <f t="shared" si="2785"/>
        <v>55</v>
      </c>
      <c r="U666" s="711" t="str">
        <f t="shared" si="2785"/>
        <v/>
      </c>
      <c r="W666" s="710">
        <f t="shared" si="627"/>
        <v>68</v>
      </c>
      <c r="X666" s="710">
        <f t="shared" ref="X666:AC666" si="2786">if(D666="","", if(P$275&gt;$E666,"",if(P$276&lt;$E666,"", if($D666=0,0, if($D666&lt;=$N$277,P$277,if($D666&lt;=$N$278,P$278,P$279))*if($O$267=$R$267,$V$267, $H666)))))</f>
        <v>34</v>
      </c>
      <c r="Y666" s="680" t="str">
        <f t="shared" si="2786"/>
        <v/>
      </c>
      <c r="Z666" s="710">
        <f t="shared" si="2786"/>
        <v>34</v>
      </c>
      <c r="AA666" s="680" t="str">
        <f t="shared" si="2786"/>
        <v/>
      </c>
      <c r="AB666" s="680" t="str">
        <f t="shared" si="2786"/>
        <v/>
      </c>
      <c r="AC666" s="680" t="str">
        <f t="shared" si="2786"/>
        <v/>
      </c>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49"/>
      <c r="BP666" s="446" t="s">
        <v>2</v>
      </c>
      <c r="BQ666" s="451"/>
      <c r="BR666" s="4"/>
      <c r="BS666" s="454" t="str">
        <f t="shared" si="2536"/>
        <v/>
      </c>
      <c r="BT666" s="454"/>
      <c r="BU666" s="454"/>
      <c r="BV666" s="454" t="str">
        <f t="shared" ref="BV666:CI666" si="2787">P741</f>
        <v/>
      </c>
      <c r="BW666" s="454" t="str">
        <f t="shared" si="2787"/>
        <v/>
      </c>
      <c r="BX666" s="454" t="str">
        <f t="shared" si="2787"/>
        <v/>
      </c>
      <c r="BY666" s="454" t="str">
        <f t="shared" si="2787"/>
        <v/>
      </c>
      <c r="BZ666" s="454" t="str">
        <f t="shared" si="2787"/>
        <v/>
      </c>
      <c r="CA666" s="454" t="str">
        <f t="shared" si="2787"/>
        <v/>
      </c>
      <c r="CB666" s="454" t="str">
        <f t="shared" si="2787"/>
        <v/>
      </c>
      <c r="CC666" s="454" t="str">
        <f t="shared" si="2787"/>
        <v/>
      </c>
      <c r="CD666" s="454" t="str">
        <f t="shared" si="2787"/>
        <v/>
      </c>
      <c r="CE666" s="454" t="str">
        <f t="shared" si="2787"/>
        <v/>
      </c>
      <c r="CF666" s="454" t="str">
        <f t="shared" si="2787"/>
        <v/>
      </c>
      <c r="CG666" s="454" t="str">
        <f t="shared" si="2787"/>
        <v/>
      </c>
      <c r="CH666" s="454" t="str">
        <f t="shared" si="2787"/>
        <v/>
      </c>
      <c r="CI666" s="454" t="str">
        <f t="shared" si="2787"/>
        <v/>
      </c>
      <c r="CJ666" s="2" t="str">
        <f t="shared" ref="CJ666:CK666" si="2788">D741</f>
        <v/>
      </c>
      <c r="CK666" s="2" t="str">
        <f t="shared" si="2788"/>
        <v/>
      </c>
      <c r="CL666" s="2" t="str">
        <f t="shared" si="209"/>
        <v/>
      </c>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row>
    <row r="667" outlineLevel="2">
      <c r="A667" s="452"/>
      <c r="D667" s="701">
        <f t="shared" si="510"/>
        <v>1</v>
      </c>
      <c r="E667" s="712" t="str">
        <f t="shared" si="501"/>
        <v/>
      </c>
      <c r="F667" s="703" t="str">
        <f t="shared" si="486"/>
        <v>189912</v>
      </c>
      <c r="G667" s="704" t="str">
        <f t="shared" si="487"/>
        <v/>
      </c>
      <c r="H667" s="690" t="str">
        <f t="shared" si="488"/>
        <v/>
      </c>
      <c r="I667" s="713" t="str">
        <f t="shared" si="489"/>
        <v/>
      </c>
      <c r="J667" s="714" t="str">
        <f t="shared" si="490"/>
        <v/>
      </c>
      <c r="K667" s="707">
        <f t="shared" ref="K667:N667" si="2789">if($F667="","",K$203/day(eomonth($E667,0)))</f>
        <v>0</v>
      </c>
      <c r="L667" s="707">
        <f t="shared" si="2789"/>
        <v>0</v>
      </c>
      <c r="M667" s="707">
        <f t="shared" si="2789"/>
        <v>0</v>
      </c>
      <c r="N667" s="707">
        <f t="shared" si="2789"/>
        <v>0</v>
      </c>
      <c r="O667" s="715">
        <f t="shared" si="623"/>
        <v>110</v>
      </c>
      <c r="P667" s="710">
        <f t="shared" si="624"/>
        <v>55</v>
      </c>
      <c r="Q667" s="710">
        <f t="shared" si="625"/>
        <v>55</v>
      </c>
      <c r="R667" s="710">
        <f t="shared" ref="R667:U667" si="2790">if(D667="","", if(R$275&gt;$E667,"",if(R$276&lt;$E667,"", if($D667=0,0, if($D667&lt;=$N$277,R$277,if($D667&lt;=$N$278,R$278,R$279))*if($O$267=$R$267,$S$267, $G667)))))</f>
        <v>55</v>
      </c>
      <c r="S667" s="711" t="str">
        <f t="shared" si="2790"/>
        <v/>
      </c>
      <c r="T667" s="710">
        <f t="shared" si="2790"/>
        <v>55</v>
      </c>
      <c r="U667" s="711" t="str">
        <f t="shared" si="2790"/>
        <v/>
      </c>
      <c r="W667" s="710">
        <f t="shared" si="627"/>
        <v>68</v>
      </c>
      <c r="X667" s="710">
        <f t="shared" ref="X667:AC667" si="2791">if(D667="","", if(P$275&gt;$E667,"",if(P$276&lt;$E667,"", if($D667=0,0, if($D667&lt;=$N$277,P$277,if($D667&lt;=$N$278,P$278,P$279))*if($O$267=$R$267,$V$267, $H667)))))</f>
        <v>34</v>
      </c>
      <c r="Y667" s="680" t="str">
        <f t="shared" si="2791"/>
        <v/>
      </c>
      <c r="Z667" s="710">
        <f t="shared" si="2791"/>
        <v>34</v>
      </c>
      <c r="AA667" s="680" t="str">
        <f t="shared" si="2791"/>
        <v/>
      </c>
      <c r="AB667" s="680" t="str">
        <f t="shared" si="2791"/>
        <v/>
      </c>
      <c r="AC667" s="680" t="str">
        <f t="shared" si="2791"/>
        <v/>
      </c>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49"/>
      <c r="BP667" s="446" t="s">
        <v>2</v>
      </c>
      <c r="BQ667" s="451"/>
      <c r="BR667" s="4"/>
      <c r="BS667" s="454" t="str">
        <f t="shared" si="2536"/>
        <v/>
      </c>
      <c r="BT667" s="454"/>
      <c r="BU667" s="454"/>
      <c r="BV667" s="454" t="str">
        <f t="shared" ref="BV667:CI667" si="2792">P742</f>
        <v/>
      </c>
      <c r="BW667" s="454" t="str">
        <f t="shared" si="2792"/>
        <v/>
      </c>
      <c r="BX667" s="454" t="str">
        <f t="shared" si="2792"/>
        <v/>
      </c>
      <c r="BY667" s="454" t="str">
        <f t="shared" si="2792"/>
        <v/>
      </c>
      <c r="BZ667" s="454" t="str">
        <f t="shared" si="2792"/>
        <v/>
      </c>
      <c r="CA667" s="454" t="str">
        <f t="shared" si="2792"/>
        <v/>
      </c>
      <c r="CB667" s="454" t="str">
        <f t="shared" si="2792"/>
        <v/>
      </c>
      <c r="CC667" s="454" t="str">
        <f t="shared" si="2792"/>
        <v/>
      </c>
      <c r="CD667" s="454" t="str">
        <f t="shared" si="2792"/>
        <v/>
      </c>
      <c r="CE667" s="454" t="str">
        <f t="shared" si="2792"/>
        <v/>
      </c>
      <c r="CF667" s="454" t="str">
        <f t="shared" si="2792"/>
        <v/>
      </c>
      <c r="CG667" s="454" t="str">
        <f t="shared" si="2792"/>
        <v/>
      </c>
      <c r="CH667" s="454" t="str">
        <f t="shared" si="2792"/>
        <v/>
      </c>
      <c r="CI667" s="454" t="str">
        <f t="shared" si="2792"/>
        <v/>
      </c>
      <c r="CJ667" s="2" t="str">
        <f t="shared" ref="CJ667:CK667" si="2793">D742</f>
        <v/>
      </c>
      <c r="CK667" s="2" t="str">
        <f t="shared" si="2793"/>
        <v/>
      </c>
      <c r="CL667" s="2" t="str">
        <f t="shared" si="209"/>
        <v/>
      </c>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row>
    <row r="668" outlineLevel="2">
      <c r="A668" s="452"/>
      <c r="D668" s="701">
        <f t="shared" si="510"/>
        <v>1</v>
      </c>
      <c r="E668" s="712" t="str">
        <f t="shared" si="501"/>
        <v/>
      </c>
      <c r="F668" s="703" t="str">
        <f t="shared" si="486"/>
        <v>189912</v>
      </c>
      <c r="G668" s="704" t="str">
        <f t="shared" si="487"/>
        <v/>
      </c>
      <c r="H668" s="690" t="str">
        <f t="shared" si="488"/>
        <v/>
      </c>
      <c r="I668" s="713" t="str">
        <f t="shared" si="489"/>
        <v/>
      </c>
      <c r="J668" s="714" t="str">
        <f t="shared" si="490"/>
        <v/>
      </c>
      <c r="K668" s="707">
        <f t="shared" ref="K668:N668" si="2794">if($F668="","",K$203/day(eomonth($E668,0)))</f>
        <v>0</v>
      </c>
      <c r="L668" s="707">
        <f t="shared" si="2794"/>
        <v>0</v>
      </c>
      <c r="M668" s="707">
        <f t="shared" si="2794"/>
        <v>0</v>
      </c>
      <c r="N668" s="707">
        <f t="shared" si="2794"/>
        <v>0</v>
      </c>
      <c r="O668" s="715">
        <f t="shared" si="623"/>
        <v>110</v>
      </c>
      <c r="P668" s="710">
        <f t="shared" si="624"/>
        <v>55</v>
      </c>
      <c r="Q668" s="710">
        <f t="shared" si="625"/>
        <v>55</v>
      </c>
      <c r="R668" s="710">
        <f t="shared" ref="R668:U668" si="2795">if(D668="","", if(R$275&gt;$E668,"",if(R$276&lt;$E668,"", if($D668=0,0, if($D668&lt;=$N$277,R$277,if($D668&lt;=$N$278,R$278,R$279))*if($O$267=$R$267,$S$267, $G668)))))</f>
        <v>55</v>
      </c>
      <c r="S668" s="711" t="str">
        <f t="shared" si="2795"/>
        <v/>
      </c>
      <c r="T668" s="710">
        <f t="shared" si="2795"/>
        <v>55</v>
      </c>
      <c r="U668" s="711" t="str">
        <f t="shared" si="2795"/>
        <v/>
      </c>
      <c r="W668" s="710">
        <f t="shared" si="627"/>
        <v>68</v>
      </c>
      <c r="X668" s="710">
        <f t="shared" ref="X668:AC668" si="2796">if(D668="","", if(P$275&gt;$E668,"",if(P$276&lt;$E668,"", if($D668=0,0, if($D668&lt;=$N$277,P$277,if($D668&lt;=$N$278,P$278,P$279))*if($O$267=$R$267,$V$267, $H668)))))</f>
        <v>34</v>
      </c>
      <c r="Y668" s="680" t="str">
        <f t="shared" si="2796"/>
        <v/>
      </c>
      <c r="Z668" s="710">
        <f t="shared" si="2796"/>
        <v>34</v>
      </c>
      <c r="AA668" s="680" t="str">
        <f t="shared" si="2796"/>
        <v/>
      </c>
      <c r="AB668" s="680" t="str">
        <f t="shared" si="2796"/>
        <v/>
      </c>
      <c r="AC668" s="680" t="str">
        <f t="shared" si="2796"/>
        <v/>
      </c>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49"/>
      <c r="BP668" s="446" t="s">
        <v>2</v>
      </c>
      <c r="BQ668" s="451"/>
      <c r="BR668" s="4"/>
      <c r="BS668" s="454" t="str">
        <f t="shared" si="2536"/>
        <v/>
      </c>
      <c r="BT668" s="454"/>
      <c r="BU668" s="454"/>
      <c r="BV668" s="454" t="str">
        <f t="shared" ref="BV668:CI668" si="2797">P743</f>
        <v/>
      </c>
      <c r="BW668" s="454" t="str">
        <f t="shared" si="2797"/>
        <v/>
      </c>
      <c r="BX668" s="454" t="str">
        <f t="shared" si="2797"/>
        <v/>
      </c>
      <c r="BY668" s="454" t="str">
        <f t="shared" si="2797"/>
        <v/>
      </c>
      <c r="BZ668" s="454" t="str">
        <f t="shared" si="2797"/>
        <v/>
      </c>
      <c r="CA668" s="454" t="str">
        <f t="shared" si="2797"/>
        <v/>
      </c>
      <c r="CB668" s="454" t="str">
        <f t="shared" si="2797"/>
        <v/>
      </c>
      <c r="CC668" s="454" t="str">
        <f t="shared" si="2797"/>
        <v/>
      </c>
      <c r="CD668" s="454" t="str">
        <f t="shared" si="2797"/>
        <v/>
      </c>
      <c r="CE668" s="454" t="str">
        <f t="shared" si="2797"/>
        <v/>
      </c>
      <c r="CF668" s="454" t="str">
        <f t="shared" si="2797"/>
        <v/>
      </c>
      <c r="CG668" s="454" t="str">
        <f t="shared" si="2797"/>
        <v/>
      </c>
      <c r="CH668" s="454" t="str">
        <f t="shared" si="2797"/>
        <v/>
      </c>
      <c r="CI668" s="454" t="str">
        <f t="shared" si="2797"/>
        <v/>
      </c>
      <c r="CJ668" s="2" t="str">
        <f t="shared" ref="CJ668:CK668" si="2798">D743</f>
        <v/>
      </c>
      <c r="CK668" s="2" t="str">
        <f t="shared" si="2798"/>
        <v/>
      </c>
      <c r="CL668" s="2" t="str">
        <f t="shared" si="209"/>
        <v/>
      </c>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row>
    <row r="669" outlineLevel="2">
      <c r="A669" s="452"/>
      <c r="D669" s="701">
        <f t="shared" si="510"/>
        <v>1</v>
      </c>
      <c r="E669" s="712" t="str">
        <f t="shared" si="501"/>
        <v/>
      </c>
      <c r="F669" s="703" t="str">
        <f t="shared" si="486"/>
        <v>189912</v>
      </c>
      <c r="G669" s="704" t="str">
        <f t="shared" si="487"/>
        <v/>
      </c>
      <c r="H669" s="690" t="str">
        <f t="shared" si="488"/>
        <v/>
      </c>
      <c r="I669" s="713" t="str">
        <f t="shared" si="489"/>
        <v/>
      </c>
      <c r="J669" s="714" t="str">
        <f t="shared" si="490"/>
        <v/>
      </c>
      <c r="K669" s="707">
        <f t="shared" ref="K669:N669" si="2799">if($F669="","",K$203/day(eomonth($E669,0)))</f>
        <v>0</v>
      </c>
      <c r="L669" s="707">
        <f t="shared" si="2799"/>
        <v>0</v>
      </c>
      <c r="M669" s="707">
        <f t="shared" si="2799"/>
        <v>0</v>
      </c>
      <c r="N669" s="707">
        <f t="shared" si="2799"/>
        <v>0</v>
      </c>
      <c r="O669" s="715">
        <f t="shared" si="623"/>
        <v>110</v>
      </c>
      <c r="P669" s="710">
        <f t="shared" si="624"/>
        <v>55</v>
      </c>
      <c r="Q669" s="710">
        <f t="shared" si="625"/>
        <v>55</v>
      </c>
      <c r="R669" s="710">
        <f t="shared" ref="R669:U669" si="2800">if(D669="","", if(R$275&gt;$E669,"",if(R$276&lt;$E669,"", if($D669=0,0, if($D669&lt;=$N$277,R$277,if($D669&lt;=$N$278,R$278,R$279))*if($O$267=$R$267,$S$267, $G669)))))</f>
        <v>55</v>
      </c>
      <c r="S669" s="711" t="str">
        <f t="shared" si="2800"/>
        <v/>
      </c>
      <c r="T669" s="710">
        <f t="shared" si="2800"/>
        <v>55</v>
      </c>
      <c r="U669" s="711" t="str">
        <f t="shared" si="2800"/>
        <v/>
      </c>
      <c r="W669" s="710">
        <f t="shared" si="627"/>
        <v>68</v>
      </c>
      <c r="X669" s="710">
        <f t="shared" ref="X669:AC669" si="2801">if(D669="","", if(P$275&gt;$E669,"",if(P$276&lt;$E669,"", if($D669=0,0, if($D669&lt;=$N$277,P$277,if($D669&lt;=$N$278,P$278,P$279))*if($O$267=$R$267,$V$267, $H669)))))</f>
        <v>34</v>
      </c>
      <c r="Y669" s="680" t="str">
        <f t="shared" si="2801"/>
        <v/>
      </c>
      <c r="Z669" s="710">
        <f t="shared" si="2801"/>
        <v>34</v>
      </c>
      <c r="AA669" s="680" t="str">
        <f t="shared" si="2801"/>
        <v/>
      </c>
      <c r="AB669" s="680" t="str">
        <f t="shared" si="2801"/>
        <v/>
      </c>
      <c r="AC669" s="680" t="str">
        <f t="shared" si="2801"/>
        <v/>
      </c>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49"/>
      <c r="BP669" s="446" t="s">
        <v>2</v>
      </c>
      <c r="BQ669" s="451"/>
      <c r="BR669" s="4"/>
      <c r="BS669" s="454" t="str">
        <f t="shared" si="2536"/>
        <v/>
      </c>
      <c r="BT669" s="454"/>
      <c r="BU669" s="454"/>
      <c r="BV669" s="454" t="str">
        <f t="shared" ref="BV669:CI669" si="2802">P744</f>
        <v/>
      </c>
      <c r="BW669" s="454" t="str">
        <f t="shared" si="2802"/>
        <v/>
      </c>
      <c r="BX669" s="454" t="str">
        <f t="shared" si="2802"/>
        <v/>
      </c>
      <c r="BY669" s="454" t="str">
        <f t="shared" si="2802"/>
        <v/>
      </c>
      <c r="BZ669" s="454" t="str">
        <f t="shared" si="2802"/>
        <v/>
      </c>
      <c r="CA669" s="454" t="str">
        <f t="shared" si="2802"/>
        <v/>
      </c>
      <c r="CB669" s="454" t="str">
        <f t="shared" si="2802"/>
        <v/>
      </c>
      <c r="CC669" s="454" t="str">
        <f t="shared" si="2802"/>
        <v/>
      </c>
      <c r="CD669" s="454" t="str">
        <f t="shared" si="2802"/>
        <v/>
      </c>
      <c r="CE669" s="454" t="str">
        <f t="shared" si="2802"/>
        <v/>
      </c>
      <c r="CF669" s="454" t="str">
        <f t="shared" si="2802"/>
        <v/>
      </c>
      <c r="CG669" s="454" t="str">
        <f t="shared" si="2802"/>
        <v/>
      </c>
      <c r="CH669" s="454" t="str">
        <f t="shared" si="2802"/>
        <v/>
      </c>
      <c r="CI669" s="454" t="str">
        <f t="shared" si="2802"/>
        <v/>
      </c>
      <c r="CJ669" s="2" t="str">
        <f t="shared" ref="CJ669:CK669" si="2803">D744</f>
        <v/>
      </c>
      <c r="CK669" s="2" t="str">
        <f t="shared" si="2803"/>
        <v/>
      </c>
      <c r="CL669" s="2" t="str">
        <f t="shared" si="209"/>
        <v/>
      </c>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row>
    <row r="670" outlineLevel="2">
      <c r="A670" s="452"/>
      <c r="D670" s="701">
        <f t="shared" si="510"/>
        <v>1</v>
      </c>
      <c r="E670" s="712" t="str">
        <f t="shared" si="501"/>
        <v/>
      </c>
      <c r="F670" s="703" t="str">
        <f t="shared" si="486"/>
        <v>189912</v>
      </c>
      <c r="G670" s="704" t="str">
        <f t="shared" si="487"/>
        <v/>
      </c>
      <c r="H670" s="690" t="str">
        <f t="shared" si="488"/>
        <v/>
      </c>
      <c r="I670" s="713" t="str">
        <f t="shared" si="489"/>
        <v/>
      </c>
      <c r="J670" s="714" t="str">
        <f t="shared" si="490"/>
        <v/>
      </c>
      <c r="K670" s="707">
        <f t="shared" ref="K670:N670" si="2804">if($F670="","",K$203/day(eomonth($E670,0)))</f>
        <v>0</v>
      </c>
      <c r="L670" s="707">
        <f t="shared" si="2804"/>
        <v>0</v>
      </c>
      <c r="M670" s="707">
        <f t="shared" si="2804"/>
        <v>0</v>
      </c>
      <c r="N670" s="707">
        <f t="shared" si="2804"/>
        <v>0</v>
      </c>
      <c r="O670" s="715">
        <f t="shared" si="623"/>
        <v>110</v>
      </c>
      <c r="P670" s="710">
        <f t="shared" si="624"/>
        <v>55</v>
      </c>
      <c r="Q670" s="710">
        <f t="shared" si="625"/>
        <v>55</v>
      </c>
      <c r="R670" s="710">
        <f t="shared" ref="R670:U670" si="2805">if(D670="","", if(R$275&gt;$E670,"",if(R$276&lt;$E670,"", if($D670=0,0, if($D670&lt;=$N$277,R$277,if($D670&lt;=$N$278,R$278,R$279))*if($O$267=$R$267,$S$267, $G670)))))</f>
        <v>55</v>
      </c>
      <c r="S670" s="711" t="str">
        <f t="shared" si="2805"/>
        <v/>
      </c>
      <c r="T670" s="710">
        <f t="shared" si="2805"/>
        <v>55</v>
      </c>
      <c r="U670" s="711" t="str">
        <f t="shared" si="2805"/>
        <v/>
      </c>
      <c r="W670" s="710">
        <f t="shared" si="627"/>
        <v>68</v>
      </c>
      <c r="X670" s="710">
        <f t="shared" ref="X670:AC670" si="2806">if(D670="","", if(P$275&gt;$E670,"",if(P$276&lt;$E670,"", if($D670=0,0, if($D670&lt;=$N$277,P$277,if($D670&lt;=$N$278,P$278,P$279))*if($O$267=$R$267,$V$267, $H670)))))</f>
        <v>34</v>
      </c>
      <c r="Y670" s="680" t="str">
        <f t="shared" si="2806"/>
        <v/>
      </c>
      <c r="Z670" s="710">
        <f t="shared" si="2806"/>
        <v>34</v>
      </c>
      <c r="AA670" s="680" t="str">
        <f t="shared" si="2806"/>
        <v/>
      </c>
      <c r="AB670" s="680" t="str">
        <f t="shared" si="2806"/>
        <v/>
      </c>
      <c r="AC670" s="680" t="str">
        <f t="shared" si="2806"/>
        <v/>
      </c>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49"/>
      <c r="BP670" s="446" t="s">
        <v>2</v>
      </c>
      <c r="BQ670" s="451"/>
      <c r="BR670" s="4"/>
      <c r="BS670" s="454" t="str">
        <f t="shared" si="2536"/>
        <v/>
      </c>
      <c r="BT670" s="454"/>
      <c r="BU670" s="454"/>
      <c r="BV670" s="454" t="str">
        <f t="shared" ref="BV670:CI670" si="2807">P745</f>
        <v/>
      </c>
      <c r="BW670" s="454" t="str">
        <f t="shared" si="2807"/>
        <v/>
      </c>
      <c r="BX670" s="454" t="str">
        <f t="shared" si="2807"/>
        <v/>
      </c>
      <c r="BY670" s="454" t="str">
        <f t="shared" si="2807"/>
        <v/>
      </c>
      <c r="BZ670" s="454" t="str">
        <f t="shared" si="2807"/>
        <v/>
      </c>
      <c r="CA670" s="454" t="str">
        <f t="shared" si="2807"/>
        <v/>
      </c>
      <c r="CB670" s="454" t="str">
        <f t="shared" si="2807"/>
        <v/>
      </c>
      <c r="CC670" s="454" t="str">
        <f t="shared" si="2807"/>
        <v/>
      </c>
      <c r="CD670" s="454" t="str">
        <f t="shared" si="2807"/>
        <v/>
      </c>
      <c r="CE670" s="454" t="str">
        <f t="shared" si="2807"/>
        <v/>
      </c>
      <c r="CF670" s="454" t="str">
        <f t="shared" si="2807"/>
        <v/>
      </c>
      <c r="CG670" s="454" t="str">
        <f t="shared" si="2807"/>
        <v/>
      </c>
      <c r="CH670" s="454" t="str">
        <f t="shared" si="2807"/>
        <v/>
      </c>
      <c r="CI670" s="454" t="str">
        <f t="shared" si="2807"/>
        <v/>
      </c>
      <c r="CJ670" s="2" t="str">
        <f t="shared" ref="CJ670:CK670" si="2808">D745</f>
        <v/>
      </c>
      <c r="CK670" s="2" t="str">
        <f t="shared" si="2808"/>
        <v/>
      </c>
      <c r="CL670" s="2" t="str">
        <f t="shared" si="209"/>
        <v/>
      </c>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row>
    <row r="671" outlineLevel="2">
      <c r="A671" s="452"/>
      <c r="D671" s="701">
        <f t="shared" si="510"/>
        <v>1</v>
      </c>
      <c r="E671" s="712" t="str">
        <f t="shared" si="501"/>
        <v/>
      </c>
      <c r="F671" s="703" t="str">
        <f t="shared" si="486"/>
        <v>189912</v>
      </c>
      <c r="G671" s="704" t="str">
        <f t="shared" si="487"/>
        <v/>
      </c>
      <c r="H671" s="690" t="str">
        <f t="shared" si="488"/>
        <v/>
      </c>
      <c r="I671" s="713" t="str">
        <f t="shared" si="489"/>
        <v/>
      </c>
      <c r="J671" s="714" t="str">
        <f t="shared" si="490"/>
        <v/>
      </c>
      <c r="K671" s="707">
        <f t="shared" ref="K671:N671" si="2809">if($F671="","",K$203/day(eomonth($E671,0)))</f>
        <v>0</v>
      </c>
      <c r="L671" s="707">
        <f t="shared" si="2809"/>
        <v>0</v>
      </c>
      <c r="M671" s="707">
        <f t="shared" si="2809"/>
        <v>0</v>
      </c>
      <c r="N671" s="707">
        <f t="shared" si="2809"/>
        <v>0</v>
      </c>
      <c r="O671" s="715">
        <f t="shared" si="623"/>
        <v>110</v>
      </c>
      <c r="P671" s="710">
        <f t="shared" si="624"/>
        <v>55</v>
      </c>
      <c r="Q671" s="710">
        <f t="shared" si="625"/>
        <v>55</v>
      </c>
      <c r="R671" s="710">
        <f t="shared" ref="R671:U671" si="2810">if(D671="","", if(R$275&gt;$E671,"",if(R$276&lt;$E671,"", if($D671=0,0, if($D671&lt;=$N$277,R$277,if($D671&lt;=$N$278,R$278,R$279))*if($O$267=$R$267,$S$267, $G671)))))</f>
        <v>55</v>
      </c>
      <c r="S671" s="711" t="str">
        <f t="shared" si="2810"/>
        <v/>
      </c>
      <c r="T671" s="710">
        <f t="shared" si="2810"/>
        <v>55</v>
      </c>
      <c r="U671" s="711" t="str">
        <f t="shared" si="2810"/>
        <v/>
      </c>
      <c r="W671" s="710">
        <f t="shared" si="627"/>
        <v>68</v>
      </c>
      <c r="X671" s="710">
        <f t="shared" ref="X671:AC671" si="2811">if(D671="","", if(P$275&gt;$E671,"",if(P$276&lt;$E671,"", if($D671=0,0, if($D671&lt;=$N$277,P$277,if($D671&lt;=$N$278,P$278,P$279))*if($O$267=$R$267,$V$267, $H671)))))</f>
        <v>34</v>
      </c>
      <c r="Y671" s="680" t="str">
        <f t="shared" si="2811"/>
        <v/>
      </c>
      <c r="Z671" s="710">
        <f t="shared" si="2811"/>
        <v>34</v>
      </c>
      <c r="AA671" s="680" t="str">
        <f t="shared" si="2811"/>
        <v/>
      </c>
      <c r="AB671" s="680" t="str">
        <f t="shared" si="2811"/>
        <v/>
      </c>
      <c r="AC671" s="680" t="str">
        <f t="shared" si="2811"/>
        <v/>
      </c>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49"/>
      <c r="BP671" s="446" t="s">
        <v>2</v>
      </c>
      <c r="BQ671" s="451"/>
      <c r="BR671" s="4"/>
      <c r="BS671" s="454" t="str">
        <f t="shared" si="2536"/>
        <v/>
      </c>
      <c r="BT671" s="454"/>
      <c r="BU671" s="454"/>
      <c r="BV671" s="454" t="str">
        <f t="shared" ref="BV671:CI671" si="2812">P746</f>
        <v/>
      </c>
      <c r="BW671" s="454" t="str">
        <f t="shared" si="2812"/>
        <v/>
      </c>
      <c r="BX671" s="454" t="str">
        <f t="shared" si="2812"/>
        <v/>
      </c>
      <c r="BY671" s="454" t="str">
        <f t="shared" si="2812"/>
        <v/>
      </c>
      <c r="BZ671" s="454" t="str">
        <f t="shared" si="2812"/>
        <v/>
      </c>
      <c r="CA671" s="454" t="str">
        <f t="shared" si="2812"/>
        <v/>
      </c>
      <c r="CB671" s="454" t="str">
        <f t="shared" si="2812"/>
        <v/>
      </c>
      <c r="CC671" s="454" t="str">
        <f t="shared" si="2812"/>
        <v/>
      </c>
      <c r="CD671" s="454" t="str">
        <f t="shared" si="2812"/>
        <v/>
      </c>
      <c r="CE671" s="454" t="str">
        <f t="shared" si="2812"/>
        <v/>
      </c>
      <c r="CF671" s="454" t="str">
        <f t="shared" si="2812"/>
        <v/>
      </c>
      <c r="CG671" s="454" t="str">
        <f t="shared" si="2812"/>
        <v/>
      </c>
      <c r="CH671" s="454" t="str">
        <f t="shared" si="2812"/>
        <v/>
      </c>
      <c r="CI671" s="454" t="str">
        <f t="shared" si="2812"/>
        <v/>
      </c>
      <c r="CJ671" s="2" t="str">
        <f t="shared" ref="CJ671:CK671" si="2813">D746</f>
        <v/>
      </c>
      <c r="CK671" s="2" t="str">
        <f t="shared" si="2813"/>
        <v/>
      </c>
      <c r="CL671" s="2" t="str">
        <f t="shared" si="209"/>
        <v/>
      </c>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row>
    <row r="672" outlineLevel="2">
      <c r="A672" s="452"/>
      <c r="D672" s="701">
        <f t="shared" si="510"/>
        <v>1</v>
      </c>
      <c r="E672" s="712" t="str">
        <f t="shared" si="501"/>
        <v/>
      </c>
      <c r="F672" s="703" t="str">
        <f t="shared" si="486"/>
        <v>189912</v>
      </c>
      <c r="G672" s="704" t="str">
        <f t="shared" si="487"/>
        <v/>
      </c>
      <c r="H672" s="690" t="str">
        <f t="shared" si="488"/>
        <v/>
      </c>
      <c r="I672" s="713" t="str">
        <f t="shared" si="489"/>
        <v/>
      </c>
      <c r="J672" s="714" t="str">
        <f t="shared" si="490"/>
        <v/>
      </c>
      <c r="K672" s="707">
        <f t="shared" ref="K672:N672" si="2814">if($F672="","",K$203/day(eomonth($E672,0)))</f>
        <v>0</v>
      </c>
      <c r="L672" s="707">
        <f t="shared" si="2814"/>
        <v>0</v>
      </c>
      <c r="M672" s="707">
        <f t="shared" si="2814"/>
        <v>0</v>
      </c>
      <c r="N672" s="707">
        <f t="shared" si="2814"/>
        <v>0</v>
      </c>
      <c r="O672" s="715">
        <f t="shared" si="623"/>
        <v>110</v>
      </c>
      <c r="P672" s="710">
        <f t="shared" si="624"/>
        <v>55</v>
      </c>
      <c r="Q672" s="710">
        <f t="shared" si="625"/>
        <v>55</v>
      </c>
      <c r="R672" s="710">
        <f t="shared" ref="R672:U672" si="2815">if(D672="","", if(R$275&gt;$E672,"",if(R$276&lt;$E672,"", if($D672=0,0, if($D672&lt;=$N$277,R$277,if($D672&lt;=$N$278,R$278,R$279))*if($O$267=$R$267,$S$267, $G672)))))</f>
        <v>55</v>
      </c>
      <c r="S672" s="711" t="str">
        <f t="shared" si="2815"/>
        <v/>
      </c>
      <c r="T672" s="710">
        <f t="shared" si="2815"/>
        <v>55</v>
      </c>
      <c r="U672" s="711" t="str">
        <f t="shared" si="2815"/>
        <v/>
      </c>
      <c r="W672" s="710">
        <f t="shared" si="627"/>
        <v>68</v>
      </c>
      <c r="X672" s="710">
        <f t="shared" ref="X672:AC672" si="2816">if(D672="","", if(P$275&gt;$E672,"",if(P$276&lt;$E672,"", if($D672=0,0, if($D672&lt;=$N$277,P$277,if($D672&lt;=$N$278,P$278,P$279))*if($O$267=$R$267,$V$267, $H672)))))</f>
        <v>34</v>
      </c>
      <c r="Y672" s="680" t="str">
        <f t="shared" si="2816"/>
        <v/>
      </c>
      <c r="Z672" s="710">
        <f t="shared" si="2816"/>
        <v>34</v>
      </c>
      <c r="AA672" s="680" t="str">
        <f t="shared" si="2816"/>
        <v/>
      </c>
      <c r="AB672" s="680" t="str">
        <f t="shared" si="2816"/>
        <v/>
      </c>
      <c r="AC672" s="680" t="str">
        <f t="shared" si="2816"/>
        <v/>
      </c>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49"/>
      <c r="BP672" s="446" t="s">
        <v>2</v>
      </c>
      <c r="BQ672" s="451"/>
      <c r="BR672" s="4"/>
      <c r="BS672" s="454" t="str">
        <f t="shared" si="2536"/>
        <v/>
      </c>
      <c r="BT672" s="454"/>
      <c r="BU672" s="454"/>
      <c r="BV672" s="454" t="str">
        <f t="shared" ref="BV672:CI672" si="2817">P747</f>
        <v/>
      </c>
      <c r="BW672" s="454" t="str">
        <f t="shared" si="2817"/>
        <v/>
      </c>
      <c r="BX672" s="454" t="str">
        <f t="shared" si="2817"/>
        <v/>
      </c>
      <c r="BY672" s="454" t="str">
        <f t="shared" si="2817"/>
        <v/>
      </c>
      <c r="BZ672" s="454" t="str">
        <f t="shared" si="2817"/>
        <v/>
      </c>
      <c r="CA672" s="454" t="str">
        <f t="shared" si="2817"/>
        <v/>
      </c>
      <c r="CB672" s="454" t="str">
        <f t="shared" si="2817"/>
        <v/>
      </c>
      <c r="CC672" s="454" t="str">
        <f t="shared" si="2817"/>
        <v/>
      </c>
      <c r="CD672" s="454" t="str">
        <f t="shared" si="2817"/>
        <v/>
      </c>
      <c r="CE672" s="454" t="str">
        <f t="shared" si="2817"/>
        <v/>
      </c>
      <c r="CF672" s="454" t="str">
        <f t="shared" si="2817"/>
        <v/>
      </c>
      <c r="CG672" s="454" t="str">
        <f t="shared" si="2817"/>
        <v/>
      </c>
      <c r="CH672" s="454" t="str">
        <f t="shared" si="2817"/>
        <v/>
      </c>
      <c r="CI672" s="454" t="str">
        <f t="shared" si="2817"/>
        <v/>
      </c>
      <c r="CJ672" s="2" t="str">
        <f t="shared" ref="CJ672:CK672" si="2818">D747</f>
        <v/>
      </c>
      <c r="CK672" s="2" t="str">
        <f t="shared" si="2818"/>
        <v/>
      </c>
      <c r="CL672" s="2" t="str">
        <f t="shared" si="209"/>
        <v/>
      </c>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row>
    <row r="673" outlineLevel="2">
      <c r="A673" s="452"/>
      <c r="D673" s="701">
        <f t="shared" si="510"/>
        <v>1</v>
      </c>
      <c r="E673" s="712" t="str">
        <f t="shared" si="501"/>
        <v/>
      </c>
      <c r="F673" s="703" t="str">
        <f t="shared" si="486"/>
        <v>189912</v>
      </c>
      <c r="G673" s="704" t="str">
        <f t="shared" si="487"/>
        <v/>
      </c>
      <c r="H673" s="690" t="str">
        <f t="shared" si="488"/>
        <v/>
      </c>
      <c r="I673" s="713" t="str">
        <f t="shared" si="489"/>
        <v/>
      </c>
      <c r="J673" s="714" t="str">
        <f t="shared" si="490"/>
        <v/>
      </c>
      <c r="K673" s="707">
        <f t="shared" ref="K673:N673" si="2819">if($F673="","",K$203/day(eomonth($E673,0)))</f>
        <v>0</v>
      </c>
      <c r="L673" s="707">
        <f t="shared" si="2819"/>
        <v>0</v>
      </c>
      <c r="M673" s="707">
        <f t="shared" si="2819"/>
        <v>0</v>
      </c>
      <c r="N673" s="707">
        <f t="shared" si="2819"/>
        <v>0</v>
      </c>
      <c r="O673" s="715">
        <f t="shared" si="623"/>
        <v>110</v>
      </c>
      <c r="P673" s="710">
        <f t="shared" si="624"/>
        <v>55</v>
      </c>
      <c r="Q673" s="710">
        <f t="shared" si="625"/>
        <v>55</v>
      </c>
      <c r="R673" s="710">
        <f t="shared" ref="R673:U673" si="2820">if(D673="","", if(R$275&gt;$E673,"",if(R$276&lt;$E673,"", if($D673=0,0, if($D673&lt;=$N$277,R$277,if($D673&lt;=$N$278,R$278,R$279))*if($O$267=$R$267,$S$267, $G673)))))</f>
        <v>55</v>
      </c>
      <c r="S673" s="711" t="str">
        <f t="shared" si="2820"/>
        <v/>
      </c>
      <c r="T673" s="710">
        <f t="shared" si="2820"/>
        <v>55</v>
      </c>
      <c r="U673" s="711" t="str">
        <f t="shared" si="2820"/>
        <v/>
      </c>
      <c r="W673" s="710">
        <f t="shared" si="627"/>
        <v>68</v>
      </c>
      <c r="X673" s="710">
        <f t="shared" ref="X673:AC673" si="2821">if(D673="","", if(P$275&gt;$E673,"",if(P$276&lt;$E673,"", if($D673=0,0, if($D673&lt;=$N$277,P$277,if($D673&lt;=$N$278,P$278,P$279))*if($O$267=$R$267,$V$267, $H673)))))</f>
        <v>34</v>
      </c>
      <c r="Y673" s="680" t="str">
        <f t="shared" si="2821"/>
        <v/>
      </c>
      <c r="Z673" s="710">
        <f t="shared" si="2821"/>
        <v>34</v>
      </c>
      <c r="AA673" s="680" t="str">
        <f t="shared" si="2821"/>
        <v/>
      </c>
      <c r="AB673" s="680" t="str">
        <f t="shared" si="2821"/>
        <v/>
      </c>
      <c r="AC673" s="680" t="str">
        <f t="shared" si="2821"/>
        <v/>
      </c>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49"/>
      <c r="BP673" s="446" t="s">
        <v>2</v>
      </c>
      <c r="BQ673" s="451"/>
      <c r="BR673" s="4"/>
      <c r="BS673" s="454" t="str">
        <f t="shared" si="2536"/>
        <v/>
      </c>
      <c r="BT673" s="454"/>
      <c r="BU673" s="454"/>
      <c r="BV673" s="454" t="str">
        <f t="shared" ref="BV673:CI673" si="2822">P748</f>
        <v/>
      </c>
      <c r="BW673" s="454" t="str">
        <f t="shared" si="2822"/>
        <v/>
      </c>
      <c r="BX673" s="454" t="str">
        <f t="shared" si="2822"/>
        <v/>
      </c>
      <c r="BY673" s="454" t="str">
        <f t="shared" si="2822"/>
        <v/>
      </c>
      <c r="BZ673" s="454" t="str">
        <f t="shared" si="2822"/>
        <v/>
      </c>
      <c r="CA673" s="454" t="str">
        <f t="shared" si="2822"/>
        <v/>
      </c>
      <c r="CB673" s="454" t="str">
        <f t="shared" si="2822"/>
        <v/>
      </c>
      <c r="CC673" s="454" t="str">
        <f t="shared" si="2822"/>
        <v/>
      </c>
      <c r="CD673" s="454" t="str">
        <f t="shared" si="2822"/>
        <v/>
      </c>
      <c r="CE673" s="454" t="str">
        <f t="shared" si="2822"/>
        <v/>
      </c>
      <c r="CF673" s="454" t="str">
        <f t="shared" si="2822"/>
        <v/>
      </c>
      <c r="CG673" s="454" t="str">
        <f t="shared" si="2822"/>
        <v/>
      </c>
      <c r="CH673" s="454" t="str">
        <f t="shared" si="2822"/>
        <v/>
      </c>
      <c r="CI673" s="454" t="str">
        <f t="shared" si="2822"/>
        <v/>
      </c>
      <c r="CJ673" s="2" t="str">
        <f t="shared" ref="CJ673:CK673" si="2823">D748</f>
        <v/>
      </c>
      <c r="CK673" s="2" t="str">
        <f t="shared" si="2823"/>
        <v/>
      </c>
      <c r="CL673" s="2" t="str">
        <f t="shared" si="209"/>
        <v/>
      </c>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row>
    <row r="674" outlineLevel="2">
      <c r="A674" s="452"/>
      <c r="D674" s="701">
        <f t="shared" si="510"/>
        <v>1</v>
      </c>
      <c r="E674" s="712" t="str">
        <f t="shared" si="501"/>
        <v/>
      </c>
      <c r="F674" s="703" t="str">
        <f t="shared" si="486"/>
        <v>189912</v>
      </c>
      <c r="G674" s="704" t="str">
        <f t="shared" si="487"/>
        <v/>
      </c>
      <c r="H674" s="690" t="str">
        <f t="shared" si="488"/>
        <v/>
      </c>
      <c r="I674" s="713" t="str">
        <f t="shared" si="489"/>
        <v/>
      </c>
      <c r="J674" s="714" t="str">
        <f t="shared" si="490"/>
        <v/>
      </c>
      <c r="K674" s="707">
        <f t="shared" ref="K674:N674" si="2824">if($F674="","",K$203/day(eomonth($E674,0)))</f>
        <v>0</v>
      </c>
      <c r="L674" s="707">
        <f t="shared" si="2824"/>
        <v>0</v>
      </c>
      <c r="M674" s="707">
        <f t="shared" si="2824"/>
        <v>0</v>
      </c>
      <c r="N674" s="707">
        <f t="shared" si="2824"/>
        <v>0</v>
      </c>
      <c r="O674" s="715">
        <f t="shared" si="623"/>
        <v>110</v>
      </c>
      <c r="P674" s="710">
        <f t="shared" si="624"/>
        <v>55</v>
      </c>
      <c r="Q674" s="710">
        <f t="shared" si="625"/>
        <v>55</v>
      </c>
      <c r="R674" s="710">
        <f t="shared" ref="R674:U674" si="2825">if(D674="","", if(R$275&gt;$E674,"",if(R$276&lt;$E674,"", if($D674=0,0, if($D674&lt;=$N$277,R$277,if($D674&lt;=$N$278,R$278,R$279))*if($O$267=$R$267,$S$267, $G674)))))</f>
        <v>55</v>
      </c>
      <c r="S674" s="711" t="str">
        <f t="shared" si="2825"/>
        <v/>
      </c>
      <c r="T674" s="710">
        <f t="shared" si="2825"/>
        <v>55</v>
      </c>
      <c r="U674" s="711" t="str">
        <f t="shared" si="2825"/>
        <v/>
      </c>
      <c r="W674" s="710">
        <f t="shared" si="627"/>
        <v>68</v>
      </c>
      <c r="X674" s="710">
        <f t="shared" ref="X674:AC674" si="2826">if(D674="","", if(P$275&gt;$E674,"",if(P$276&lt;$E674,"", if($D674=0,0, if($D674&lt;=$N$277,P$277,if($D674&lt;=$N$278,P$278,P$279))*if($O$267=$R$267,$V$267, $H674)))))</f>
        <v>34</v>
      </c>
      <c r="Y674" s="680" t="str">
        <f t="shared" si="2826"/>
        <v/>
      </c>
      <c r="Z674" s="710">
        <f t="shared" si="2826"/>
        <v>34</v>
      </c>
      <c r="AA674" s="680" t="str">
        <f t="shared" si="2826"/>
        <v/>
      </c>
      <c r="AB674" s="680" t="str">
        <f t="shared" si="2826"/>
        <v/>
      </c>
      <c r="AC674" s="680" t="str">
        <f t="shared" si="2826"/>
        <v/>
      </c>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49"/>
      <c r="BP674" s="446" t="s">
        <v>2</v>
      </c>
      <c r="BQ674" s="451"/>
      <c r="BR674" s="4"/>
      <c r="BS674" s="454" t="str">
        <f t="shared" si="2536"/>
        <v/>
      </c>
      <c r="BT674" s="454"/>
      <c r="BU674" s="454"/>
      <c r="BV674" s="454" t="str">
        <f t="shared" ref="BV674:CI674" si="2827">P749</f>
        <v/>
      </c>
      <c r="BW674" s="454" t="str">
        <f t="shared" si="2827"/>
        <v/>
      </c>
      <c r="BX674" s="454" t="str">
        <f t="shared" si="2827"/>
        <v/>
      </c>
      <c r="BY674" s="454" t="str">
        <f t="shared" si="2827"/>
        <v/>
      </c>
      <c r="BZ674" s="454" t="str">
        <f t="shared" si="2827"/>
        <v/>
      </c>
      <c r="CA674" s="454" t="str">
        <f t="shared" si="2827"/>
        <v/>
      </c>
      <c r="CB674" s="454" t="str">
        <f t="shared" si="2827"/>
        <v/>
      </c>
      <c r="CC674" s="454" t="str">
        <f t="shared" si="2827"/>
        <v/>
      </c>
      <c r="CD674" s="454" t="str">
        <f t="shared" si="2827"/>
        <v/>
      </c>
      <c r="CE674" s="454" t="str">
        <f t="shared" si="2827"/>
        <v/>
      </c>
      <c r="CF674" s="454" t="str">
        <f t="shared" si="2827"/>
        <v/>
      </c>
      <c r="CG674" s="454" t="str">
        <f t="shared" si="2827"/>
        <v/>
      </c>
      <c r="CH674" s="454" t="str">
        <f t="shared" si="2827"/>
        <v/>
      </c>
      <c r="CI674" s="454" t="str">
        <f t="shared" si="2827"/>
        <v/>
      </c>
      <c r="CJ674" s="2" t="str">
        <f t="shared" ref="CJ674:CK674" si="2828">D749</f>
        <v/>
      </c>
      <c r="CK674" s="2" t="str">
        <f t="shared" si="2828"/>
        <v/>
      </c>
      <c r="CL674" s="2" t="str">
        <f t="shared" si="209"/>
        <v/>
      </c>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row>
    <row r="675" outlineLevel="2">
      <c r="A675" s="452"/>
      <c r="D675" s="701">
        <f t="shared" si="510"/>
        <v>1</v>
      </c>
      <c r="E675" s="712" t="str">
        <f t="shared" si="501"/>
        <v/>
      </c>
      <c r="F675" s="703" t="str">
        <f t="shared" si="486"/>
        <v>189912</v>
      </c>
      <c r="G675" s="704" t="str">
        <f t="shared" si="487"/>
        <v/>
      </c>
      <c r="H675" s="690" t="str">
        <f t="shared" si="488"/>
        <v/>
      </c>
      <c r="I675" s="713" t="str">
        <f t="shared" si="489"/>
        <v/>
      </c>
      <c r="J675" s="714" t="str">
        <f t="shared" si="490"/>
        <v/>
      </c>
      <c r="K675" s="707">
        <f t="shared" ref="K675:N675" si="2829">if($F675="","",K$203/day(eomonth($E675,0)))</f>
        <v>0</v>
      </c>
      <c r="L675" s="707">
        <f t="shared" si="2829"/>
        <v>0</v>
      </c>
      <c r="M675" s="707">
        <f t="shared" si="2829"/>
        <v>0</v>
      </c>
      <c r="N675" s="707">
        <f t="shared" si="2829"/>
        <v>0</v>
      </c>
      <c r="O675" s="715">
        <f t="shared" si="623"/>
        <v>110</v>
      </c>
      <c r="P675" s="710">
        <f t="shared" si="624"/>
        <v>55</v>
      </c>
      <c r="Q675" s="710">
        <f t="shared" si="625"/>
        <v>55</v>
      </c>
      <c r="R675" s="710">
        <f t="shared" ref="R675:U675" si="2830">if(D675="","", if(R$275&gt;$E675,"",if(R$276&lt;$E675,"", if($D675=0,0, if($D675&lt;=$N$277,R$277,if($D675&lt;=$N$278,R$278,R$279))*if($O$267=$R$267,$S$267, $G675)))))</f>
        <v>55</v>
      </c>
      <c r="S675" s="711" t="str">
        <f t="shared" si="2830"/>
        <v/>
      </c>
      <c r="T675" s="710">
        <f t="shared" si="2830"/>
        <v>55</v>
      </c>
      <c r="U675" s="711" t="str">
        <f t="shared" si="2830"/>
        <v/>
      </c>
      <c r="W675" s="710">
        <f t="shared" si="627"/>
        <v>68</v>
      </c>
      <c r="X675" s="710">
        <f t="shared" ref="X675:AC675" si="2831">if(D675="","", if(P$275&gt;$E675,"",if(P$276&lt;$E675,"", if($D675=0,0, if($D675&lt;=$N$277,P$277,if($D675&lt;=$N$278,P$278,P$279))*if($O$267=$R$267,$V$267, $H675)))))</f>
        <v>34</v>
      </c>
      <c r="Y675" s="680" t="str">
        <f t="shared" si="2831"/>
        <v/>
      </c>
      <c r="Z675" s="710">
        <f t="shared" si="2831"/>
        <v>34</v>
      </c>
      <c r="AA675" s="680" t="str">
        <f t="shared" si="2831"/>
        <v/>
      </c>
      <c r="AB675" s="680" t="str">
        <f t="shared" si="2831"/>
        <v/>
      </c>
      <c r="AC675" s="680" t="str">
        <f t="shared" si="2831"/>
        <v/>
      </c>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49"/>
      <c r="BP675" s="446" t="s">
        <v>2</v>
      </c>
      <c r="BQ675" s="451"/>
      <c r="BR675" s="4"/>
      <c r="BS675" s="454" t="str">
        <f t="shared" si="2536"/>
        <v/>
      </c>
      <c r="BT675" s="454"/>
      <c r="BU675" s="454"/>
      <c r="BV675" s="454" t="str">
        <f t="shared" ref="BV675:CI675" si="2832">P750</f>
        <v/>
      </c>
      <c r="BW675" s="454" t="str">
        <f t="shared" si="2832"/>
        <v/>
      </c>
      <c r="BX675" s="454" t="str">
        <f t="shared" si="2832"/>
        <v/>
      </c>
      <c r="BY675" s="454" t="str">
        <f t="shared" si="2832"/>
        <v/>
      </c>
      <c r="BZ675" s="454" t="str">
        <f t="shared" si="2832"/>
        <v/>
      </c>
      <c r="CA675" s="454" t="str">
        <f t="shared" si="2832"/>
        <v/>
      </c>
      <c r="CB675" s="454" t="str">
        <f t="shared" si="2832"/>
        <v/>
      </c>
      <c r="CC675" s="454" t="str">
        <f t="shared" si="2832"/>
        <v/>
      </c>
      <c r="CD675" s="454" t="str">
        <f t="shared" si="2832"/>
        <v/>
      </c>
      <c r="CE675" s="454" t="str">
        <f t="shared" si="2832"/>
        <v/>
      </c>
      <c r="CF675" s="454" t="str">
        <f t="shared" si="2832"/>
        <v/>
      </c>
      <c r="CG675" s="454" t="str">
        <f t="shared" si="2832"/>
        <v/>
      </c>
      <c r="CH675" s="454" t="str">
        <f t="shared" si="2832"/>
        <v/>
      </c>
      <c r="CI675" s="454" t="str">
        <f t="shared" si="2832"/>
        <v/>
      </c>
      <c r="CJ675" s="2" t="str">
        <f t="shared" ref="CJ675:CK675" si="2833">D750</f>
        <v/>
      </c>
      <c r="CK675" s="2" t="str">
        <f t="shared" si="2833"/>
        <v/>
      </c>
      <c r="CL675" s="2" t="str">
        <f t="shared" si="209"/>
        <v/>
      </c>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row>
    <row r="676" outlineLevel="2">
      <c r="A676" s="452"/>
      <c r="D676" s="701">
        <f t="shared" si="510"/>
        <v>1</v>
      </c>
      <c r="E676" s="712" t="str">
        <f t="shared" si="501"/>
        <v/>
      </c>
      <c r="F676" s="703" t="str">
        <f t="shared" si="486"/>
        <v>189912</v>
      </c>
      <c r="G676" s="704" t="str">
        <f t="shared" si="487"/>
        <v/>
      </c>
      <c r="H676" s="690" t="str">
        <f t="shared" si="488"/>
        <v/>
      </c>
      <c r="I676" s="713" t="str">
        <f t="shared" si="489"/>
        <v/>
      </c>
      <c r="J676" s="714" t="str">
        <f t="shared" si="490"/>
        <v/>
      </c>
      <c r="K676" s="707">
        <f t="shared" ref="K676:N676" si="2834">if($F676="","",K$203/day(eomonth($E676,0)))</f>
        <v>0</v>
      </c>
      <c r="L676" s="707">
        <f t="shared" si="2834"/>
        <v>0</v>
      </c>
      <c r="M676" s="707">
        <f t="shared" si="2834"/>
        <v>0</v>
      </c>
      <c r="N676" s="707">
        <f t="shared" si="2834"/>
        <v>0</v>
      </c>
      <c r="O676" s="715">
        <f t="shared" si="623"/>
        <v>110</v>
      </c>
      <c r="P676" s="710">
        <f t="shared" si="624"/>
        <v>55</v>
      </c>
      <c r="Q676" s="710">
        <f t="shared" si="625"/>
        <v>55</v>
      </c>
      <c r="R676" s="710">
        <f t="shared" ref="R676:U676" si="2835">if(D676="","", if(R$275&gt;$E676,"",if(R$276&lt;$E676,"", if($D676=0,0, if($D676&lt;=$N$277,R$277,if($D676&lt;=$N$278,R$278,R$279))*if($O$267=$R$267,$S$267, $G676)))))</f>
        <v>55</v>
      </c>
      <c r="S676" s="711" t="str">
        <f t="shared" si="2835"/>
        <v/>
      </c>
      <c r="T676" s="710">
        <f t="shared" si="2835"/>
        <v>55</v>
      </c>
      <c r="U676" s="711" t="str">
        <f t="shared" si="2835"/>
        <v/>
      </c>
      <c r="W676" s="710">
        <f t="shared" si="627"/>
        <v>68</v>
      </c>
      <c r="X676" s="710">
        <f t="shared" ref="X676:AC676" si="2836">if(D676="","", if(P$275&gt;$E676,"",if(P$276&lt;$E676,"", if($D676=0,0, if($D676&lt;=$N$277,P$277,if($D676&lt;=$N$278,P$278,P$279))*if($O$267=$R$267,$V$267, $H676)))))</f>
        <v>34</v>
      </c>
      <c r="Y676" s="680" t="str">
        <f t="shared" si="2836"/>
        <v/>
      </c>
      <c r="Z676" s="710">
        <f t="shared" si="2836"/>
        <v>34</v>
      </c>
      <c r="AA676" s="680" t="str">
        <f t="shared" si="2836"/>
        <v/>
      </c>
      <c r="AB676" s="680" t="str">
        <f t="shared" si="2836"/>
        <v/>
      </c>
      <c r="AC676" s="680" t="str">
        <f t="shared" si="2836"/>
        <v/>
      </c>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49"/>
      <c r="BP676" s="446" t="s">
        <v>2</v>
      </c>
      <c r="BQ676" s="451"/>
      <c r="BR676" s="4"/>
      <c r="BS676" s="454" t="str">
        <f t="shared" si="2536"/>
        <v/>
      </c>
      <c r="BT676" s="454"/>
      <c r="BU676" s="454"/>
      <c r="BV676" s="454" t="str">
        <f t="shared" ref="BV676:CI676" si="2837">P751</f>
        <v/>
      </c>
      <c r="BW676" s="454" t="str">
        <f t="shared" si="2837"/>
        <v/>
      </c>
      <c r="BX676" s="454" t="str">
        <f t="shared" si="2837"/>
        <v/>
      </c>
      <c r="BY676" s="454" t="str">
        <f t="shared" si="2837"/>
        <v/>
      </c>
      <c r="BZ676" s="454" t="str">
        <f t="shared" si="2837"/>
        <v/>
      </c>
      <c r="CA676" s="454" t="str">
        <f t="shared" si="2837"/>
        <v/>
      </c>
      <c r="CB676" s="454" t="str">
        <f t="shared" si="2837"/>
        <v/>
      </c>
      <c r="CC676" s="454" t="str">
        <f t="shared" si="2837"/>
        <v/>
      </c>
      <c r="CD676" s="454" t="str">
        <f t="shared" si="2837"/>
        <v/>
      </c>
      <c r="CE676" s="454" t="str">
        <f t="shared" si="2837"/>
        <v/>
      </c>
      <c r="CF676" s="454" t="str">
        <f t="shared" si="2837"/>
        <v/>
      </c>
      <c r="CG676" s="454" t="str">
        <f t="shared" si="2837"/>
        <v/>
      </c>
      <c r="CH676" s="454" t="str">
        <f t="shared" si="2837"/>
        <v/>
      </c>
      <c r="CI676" s="454" t="str">
        <f t="shared" si="2837"/>
        <v/>
      </c>
      <c r="CJ676" s="2" t="str">
        <f t="shared" ref="CJ676:CK676" si="2838">D751</f>
        <v/>
      </c>
      <c r="CK676" s="2" t="str">
        <f t="shared" si="2838"/>
        <v/>
      </c>
      <c r="CL676" s="2" t="str">
        <f t="shared" si="209"/>
        <v/>
      </c>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row>
    <row r="677" outlineLevel="2">
      <c r="A677" s="452"/>
      <c r="D677" s="701">
        <f t="shared" si="510"/>
        <v>1</v>
      </c>
      <c r="E677" s="712" t="str">
        <f t="shared" si="501"/>
        <v/>
      </c>
      <c r="F677" s="703" t="str">
        <f t="shared" si="486"/>
        <v>189912</v>
      </c>
      <c r="G677" s="704" t="str">
        <f t="shared" si="487"/>
        <v/>
      </c>
      <c r="H677" s="690" t="str">
        <f t="shared" si="488"/>
        <v/>
      </c>
      <c r="I677" s="713" t="str">
        <f t="shared" si="489"/>
        <v/>
      </c>
      <c r="J677" s="714" t="str">
        <f t="shared" si="490"/>
        <v/>
      </c>
      <c r="K677" s="707">
        <f t="shared" ref="K677:N677" si="2839">if($F677="","",K$203/day(eomonth($E677,0)))</f>
        <v>0</v>
      </c>
      <c r="L677" s="707">
        <f t="shared" si="2839"/>
        <v>0</v>
      </c>
      <c r="M677" s="707">
        <f t="shared" si="2839"/>
        <v>0</v>
      </c>
      <c r="N677" s="707">
        <f t="shared" si="2839"/>
        <v>0</v>
      </c>
      <c r="O677" s="715">
        <f t="shared" si="623"/>
        <v>110</v>
      </c>
      <c r="P677" s="710">
        <f t="shared" si="624"/>
        <v>55</v>
      </c>
      <c r="Q677" s="710">
        <f t="shared" si="625"/>
        <v>55</v>
      </c>
      <c r="R677" s="710">
        <f t="shared" ref="R677:U677" si="2840">if(D677="","", if(R$275&gt;$E677,"",if(R$276&lt;$E677,"", if($D677=0,0, if($D677&lt;=$N$277,R$277,if($D677&lt;=$N$278,R$278,R$279))*if($O$267=$R$267,$S$267, $G677)))))</f>
        <v>55</v>
      </c>
      <c r="S677" s="711" t="str">
        <f t="shared" si="2840"/>
        <v/>
      </c>
      <c r="T677" s="710">
        <f t="shared" si="2840"/>
        <v>55</v>
      </c>
      <c r="U677" s="711" t="str">
        <f t="shared" si="2840"/>
        <v/>
      </c>
      <c r="W677" s="710">
        <f t="shared" si="627"/>
        <v>68</v>
      </c>
      <c r="X677" s="710">
        <f t="shared" ref="X677:AC677" si="2841">if(D677="","", if(P$275&gt;$E677,"",if(P$276&lt;$E677,"", if($D677=0,0, if($D677&lt;=$N$277,P$277,if($D677&lt;=$N$278,P$278,P$279))*if($O$267=$R$267,$V$267, $H677)))))</f>
        <v>34</v>
      </c>
      <c r="Y677" s="680" t="str">
        <f t="shared" si="2841"/>
        <v/>
      </c>
      <c r="Z677" s="710">
        <f t="shared" si="2841"/>
        <v>34</v>
      </c>
      <c r="AA677" s="680" t="str">
        <f t="shared" si="2841"/>
        <v/>
      </c>
      <c r="AB677" s="680" t="str">
        <f t="shared" si="2841"/>
        <v/>
      </c>
      <c r="AC677" s="680" t="str">
        <f t="shared" si="2841"/>
        <v/>
      </c>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49"/>
      <c r="BP677" s="446" t="s">
        <v>2</v>
      </c>
      <c r="BQ677" s="451"/>
      <c r="BR677" s="4"/>
      <c r="BS677" s="454" t="str">
        <f t="shared" si="2536"/>
        <v/>
      </c>
      <c r="BT677" s="454"/>
      <c r="BU677" s="454"/>
      <c r="BV677" s="454" t="str">
        <f t="shared" ref="BV677:CI677" si="2842">P752</f>
        <v/>
      </c>
      <c r="BW677" s="454" t="str">
        <f t="shared" si="2842"/>
        <v/>
      </c>
      <c r="BX677" s="454" t="str">
        <f t="shared" si="2842"/>
        <v/>
      </c>
      <c r="BY677" s="454" t="str">
        <f t="shared" si="2842"/>
        <v/>
      </c>
      <c r="BZ677" s="454" t="str">
        <f t="shared" si="2842"/>
        <v/>
      </c>
      <c r="CA677" s="454" t="str">
        <f t="shared" si="2842"/>
        <v/>
      </c>
      <c r="CB677" s="454" t="str">
        <f t="shared" si="2842"/>
        <v/>
      </c>
      <c r="CC677" s="454" t="str">
        <f t="shared" si="2842"/>
        <v/>
      </c>
      <c r="CD677" s="454" t="str">
        <f t="shared" si="2842"/>
        <v/>
      </c>
      <c r="CE677" s="454" t="str">
        <f t="shared" si="2842"/>
        <v/>
      </c>
      <c r="CF677" s="454" t="str">
        <f t="shared" si="2842"/>
        <v/>
      </c>
      <c r="CG677" s="454" t="str">
        <f t="shared" si="2842"/>
        <v/>
      </c>
      <c r="CH677" s="454" t="str">
        <f t="shared" si="2842"/>
        <v/>
      </c>
      <c r="CI677" s="454" t="str">
        <f t="shared" si="2842"/>
        <v/>
      </c>
      <c r="CJ677" s="2" t="str">
        <f t="shared" ref="CJ677:CK677" si="2843">D752</f>
        <v/>
      </c>
      <c r="CK677" s="2" t="str">
        <f t="shared" si="2843"/>
        <v/>
      </c>
      <c r="CL677" s="2" t="str">
        <f t="shared" si="209"/>
        <v/>
      </c>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row>
    <row r="678" outlineLevel="2">
      <c r="A678" s="452"/>
      <c r="D678" s="701">
        <f t="shared" si="510"/>
        <v>1</v>
      </c>
      <c r="E678" s="712" t="str">
        <f t="shared" si="501"/>
        <v/>
      </c>
      <c r="F678" s="703" t="str">
        <f t="shared" si="486"/>
        <v>189912</v>
      </c>
      <c r="G678" s="704" t="str">
        <f t="shared" si="487"/>
        <v/>
      </c>
      <c r="H678" s="690" t="str">
        <f t="shared" si="488"/>
        <v/>
      </c>
      <c r="I678" s="713" t="str">
        <f t="shared" si="489"/>
        <v/>
      </c>
      <c r="J678" s="714" t="str">
        <f t="shared" si="490"/>
        <v/>
      </c>
      <c r="K678" s="707">
        <f t="shared" ref="K678:N678" si="2844">if($F678="","",K$203/day(eomonth($E678,0)))</f>
        <v>0</v>
      </c>
      <c r="L678" s="707">
        <f t="shared" si="2844"/>
        <v>0</v>
      </c>
      <c r="M678" s="707">
        <f t="shared" si="2844"/>
        <v>0</v>
      </c>
      <c r="N678" s="707">
        <f t="shared" si="2844"/>
        <v>0</v>
      </c>
      <c r="O678" s="715">
        <f t="shared" si="623"/>
        <v>110</v>
      </c>
      <c r="P678" s="710">
        <f t="shared" si="624"/>
        <v>55</v>
      </c>
      <c r="Q678" s="710">
        <f t="shared" si="625"/>
        <v>55</v>
      </c>
      <c r="R678" s="710">
        <f t="shared" ref="R678:U678" si="2845">if(D678="","", if(R$275&gt;$E678,"",if(R$276&lt;$E678,"", if($D678=0,0, if($D678&lt;=$N$277,R$277,if($D678&lt;=$N$278,R$278,R$279))*if($O$267=$R$267,$S$267, $G678)))))</f>
        <v>55</v>
      </c>
      <c r="S678" s="711" t="str">
        <f t="shared" si="2845"/>
        <v/>
      </c>
      <c r="T678" s="710">
        <f t="shared" si="2845"/>
        <v>55</v>
      </c>
      <c r="U678" s="711" t="str">
        <f t="shared" si="2845"/>
        <v/>
      </c>
      <c r="W678" s="710">
        <f t="shared" si="627"/>
        <v>68</v>
      </c>
      <c r="X678" s="710">
        <f t="shared" ref="X678:AC678" si="2846">if(D678="","", if(P$275&gt;$E678,"",if(P$276&lt;$E678,"", if($D678=0,0, if($D678&lt;=$N$277,P$277,if($D678&lt;=$N$278,P$278,P$279))*if($O$267=$R$267,$V$267, $H678)))))</f>
        <v>34</v>
      </c>
      <c r="Y678" s="680" t="str">
        <f t="shared" si="2846"/>
        <v/>
      </c>
      <c r="Z678" s="710">
        <f t="shared" si="2846"/>
        <v>34</v>
      </c>
      <c r="AA678" s="680" t="str">
        <f t="shared" si="2846"/>
        <v/>
      </c>
      <c r="AB678" s="680" t="str">
        <f t="shared" si="2846"/>
        <v/>
      </c>
      <c r="AC678" s="680" t="str">
        <f t="shared" si="2846"/>
        <v/>
      </c>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49"/>
      <c r="BP678" s="446" t="s">
        <v>2</v>
      </c>
      <c r="BQ678" s="451"/>
      <c r="BR678" s="4"/>
      <c r="BS678" s="454" t="str">
        <f t="shared" si="2536"/>
        <v/>
      </c>
      <c r="BT678" s="454"/>
      <c r="BU678" s="454"/>
      <c r="BV678" s="454" t="str">
        <f t="shared" ref="BV678:CI678" si="2847">P753</f>
        <v/>
      </c>
      <c r="BW678" s="454" t="str">
        <f t="shared" si="2847"/>
        <v/>
      </c>
      <c r="BX678" s="454" t="str">
        <f t="shared" si="2847"/>
        <v/>
      </c>
      <c r="BY678" s="454" t="str">
        <f t="shared" si="2847"/>
        <v/>
      </c>
      <c r="BZ678" s="454" t="str">
        <f t="shared" si="2847"/>
        <v/>
      </c>
      <c r="CA678" s="454" t="str">
        <f t="shared" si="2847"/>
        <v/>
      </c>
      <c r="CB678" s="454" t="str">
        <f t="shared" si="2847"/>
        <v/>
      </c>
      <c r="CC678" s="454" t="str">
        <f t="shared" si="2847"/>
        <v/>
      </c>
      <c r="CD678" s="454" t="str">
        <f t="shared" si="2847"/>
        <v/>
      </c>
      <c r="CE678" s="454" t="str">
        <f t="shared" si="2847"/>
        <v/>
      </c>
      <c r="CF678" s="454" t="str">
        <f t="shared" si="2847"/>
        <v/>
      </c>
      <c r="CG678" s="454" t="str">
        <f t="shared" si="2847"/>
        <v/>
      </c>
      <c r="CH678" s="454" t="str">
        <f t="shared" si="2847"/>
        <v/>
      </c>
      <c r="CI678" s="454" t="str">
        <f t="shared" si="2847"/>
        <v/>
      </c>
      <c r="CJ678" s="2" t="str">
        <f t="shared" ref="CJ678:CK678" si="2848">D753</f>
        <v/>
      </c>
      <c r="CK678" s="2" t="str">
        <f t="shared" si="2848"/>
        <v/>
      </c>
      <c r="CL678" s="2" t="str">
        <f t="shared" si="209"/>
        <v/>
      </c>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row>
    <row r="679" outlineLevel="2">
      <c r="A679" s="452"/>
      <c r="D679" s="701">
        <f t="shared" si="510"/>
        <v>1</v>
      </c>
      <c r="E679" s="712" t="str">
        <f t="shared" si="501"/>
        <v/>
      </c>
      <c r="F679" s="703" t="str">
        <f t="shared" si="486"/>
        <v>189912</v>
      </c>
      <c r="G679" s="704" t="str">
        <f t="shared" si="487"/>
        <v/>
      </c>
      <c r="H679" s="690" t="str">
        <f t="shared" si="488"/>
        <v/>
      </c>
      <c r="I679" s="713" t="str">
        <f t="shared" si="489"/>
        <v/>
      </c>
      <c r="J679" s="714" t="str">
        <f t="shared" si="490"/>
        <v/>
      </c>
      <c r="K679" s="707">
        <f t="shared" ref="K679:N679" si="2849">if($F679="","",K$203/day(eomonth($E679,0)))</f>
        <v>0</v>
      </c>
      <c r="L679" s="707">
        <f t="shared" si="2849"/>
        <v>0</v>
      </c>
      <c r="M679" s="707">
        <f t="shared" si="2849"/>
        <v>0</v>
      </c>
      <c r="N679" s="707">
        <f t="shared" si="2849"/>
        <v>0</v>
      </c>
      <c r="O679" s="715">
        <f t="shared" si="623"/>
        <v>110</v>
      </c>
      <c r="P679" s="710">
        <f t="shared" si="624"/>
        <v>55</v>
      </c>
      <c r="Q679" s="710">
        <f t="shared" si="625"/>
        <v>55</v>
      </c>
      <c r="R679" s="710">
        <f t="shared" ref="R679:U679" si="2850">if(D679="","", if(R$275&gt;$E679,"",if(R$276&lt;$E679,"", if($D679=0,0, if($D679&lt;=$N$277,R$277,if($D679&lt;=$N$278,R$278,R$279))*if($O$267=$R$267,$S$267, $G679)))))</f>
        <v>55</v>
      </c>
      <c r="S679" s="711" t="str">
        <f t="shared" si="2850"/>
        <v/>
      </c>
      <c r="T679" s="710">
        <f t="shared" si="2850"/>
        <v>55</v>
      </c>
      <c r="U679" s="711" t="str">
        <f t="shared" si="2850"/>
        <v/>
      </c>
      <c r="W679" s="710">
        <f t="shared" si="627"/>
        <v>68</v>
      </c>
      <c r="X679" s="710">
        <f t="shared" ref="X679:AC679" si="2851">if(D679="","", if(P$275&gt;$E679,"",if(P$276&lt;$E679,"", if($D679=0,0, if($D679&lt;=$N$277,P$277,if($D679&lt;=$N$278,P$278,P$279))*if($O$267=$R$267,$V$267, $H679)))))</f>
        <v>34</v>
      </c>
      <c r="Y679" s="680" t="str">
        <f t="shared" si="2851"/>
        <v/>
      </c>
      <c r="Z679" s="710">
        <f t="shared" si="2851"/>
        <v>34</v>
      </c>
      <c r="AA679" s="680" t="str">
        <f t="shared" si="2851"/>
        <v/>
      </c>
      <c r="AB679" s="680" t="str">
        <f t="shared" si="2851"/>
        <v/>
      </c>
      <c r="AC679" s="680" t="str">
        <f t="shared" si="2851"/>
        <v/>
      </c>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49"/>
      <c r="BP679" s="446" t="s">
        <v>2</v>
      </c>
      <c r="BQ679" s="451"/>
      <c r="BR679" s="4"/>
      <c r="BS679" s="454" t="str">
        <f t="shared" si="2536"/>
        <v/>
      </c>
      <c r="BT679" s="454"/>
      <c r="BU679" s="454"/>
      <c r="BV679" s="454" t="str">
        <f t="shared" ref="BV679:CI679" si="2852">P754</f>
        <v/>
      </c>
      <c r="BW679" s="454" t="str">
        <f t="shared" si="2852"/>
        <v/>
      </c>
      <c r="BX679" s="454" t="str">
        <f t="shared" si="2852"/>
        <v/>
      </c>
      <c r="BY679" s="454" t="str">
        <f t="shared" si="2852"/>
        <v/>
      </c>
      <c r="BZ679" s="454" t="str">
        <f t="shared" si="2852"/>
        <v/>
      </c>
      <c r="CA679" s="454" t="str">
        <f t="shared" si="2852"/>
        <v/>
      </c>
      <c r="CB679" s="454" t="str">
        <f t="shared" si="2852"/>
        <v/>
      </c>
      <c r="CC679" s="454" t="str">
        <f t="shared" si="2852"/>
        <v/>
      </c>
      <c r="CD679" s="454" t="str">
        <f t="shared" si="2852"/>
        <v/>
      </c>
      <c r="CE679" s="454" t="str">
        <f t="shared" si="2852"/>
        <v/>
      </c>
      <c r="CF679" s="454" t="str">
        <f t="shared" si="2852"/>
        <v/>
      </c>
      <c r="CG679" s="454" t="str">
        <f t="shared" si="2852"/>
        <v/>
      </c>
      <c r="CH679" s="454" t="str">
        <f t="shared" si="2852"/>
        <v/>
      </c>
      <c r="CI679" s="454" t="str">
        <f t="shared" si="2852"/>
        <v/>
      </c>
      <c r="CJ679" s="2" t="str">
        <f t="shared" ref="CJ679:CK679" si="2853">D754</f>
        <v/>
      </c>
      <c r="CK679" s="2" t="str">
        <f t="shared" si="2853"/>
        <v/>
      </c>
      <c r="CL679" s="2" t="str">
        <f t="shared" si="209"/>
        <v/>
      </c>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row>
    <row r="680" outlineLevel="2">
      <c r="A680" s="452"/>
      <c r="D680" s="701">
        <f t="shared" si="510"/>
        <v>1</v>
      </c>
      <c r="E680" s="712" t="str">
        <f t="shared" si="501"/>
        <v/>
      </c>
      <c r="F680" s="703" t="str">
        <f t="shared" si="486"/>
        <v>189912</v>
      </c>
      <c r="G680" s="704" t="str">
        <f t="shared" si="487"/>
        <v/>
      </c>
      <c r="H680" s="690" t="str">
        <f t="shared" si="488"/>
        <v/>
      </c>
      <c r="I680" s="713" t="str">
        <f t="shared" si="489"/>
        <v/>
      </c>
      <c r="J680" s="714" t="str">
        <f t="shared" si="490"/>
        <v/>
      </c>
      <c r="K680" s="707">
        <f t="shared" ref="K680:N680" si="2854">if($F680="","",K$203/day(eomonth($E680,0)))</f>
        <v>0</v>
      </c>
      <c r="L680" s="707">
        <f t="shared" si="2854"/>
        <v>0</v>
      </c>
      <c r="M680" s="707">
        <f t="shared" si="2854"/>
        <v>0</v>
      </c>
      <c r="N680" s="707">
        <f t="shared" si="2854"/>
        <v>0</v>
      </c>
      <c r="O680" s="715">
        <f t="shared" si="623"/>
        <v>110</v>
      </c>
      <c r="P680" s="710">
        <f t="shared" si="624"/>
        <v>55</v>
      </c>
      <c r="Q680" s="710">
        <f t="shared" si="625"/>
        <v>55</v>
      </c>
      <c r="R680" s="710">
        <f t="shared" ref="R680:U680" si="2855">if(D680="","", if(R$275&gt;$E680,"",if(R$276&lt;$E680,"", if($D680=0,0, if($D680&lt;=$N$277,R$277,if($D680&lt;=$N$278,R$278,R$279))*if($O$267=$R$267,$S$267, $G680)))))</f>
        <v>55</v>
      </c>
      <c r="S680" s="711" t="str">
        <f t="shared" si="2855"/>
        <v/>
      </c>
      <c r="T680" s="710">
        <f t="shared" si="2855"/>
        <v>55</v>
      </c>
      <c r="U680" s="711" t="str">
        <f t="shared" si="2855"/>
        <v/>
      </c>
      <c r="W680" s="710">
        <f t="shared" si="627"/>
        <v>68</v>
      </c>
      <c r="X680" s="710">
        <f t="shared" ref="X680:AC680" si="2856">if(D680="","", if(P$275&gt;$E680,"",if(P$276&lt;$E680,"", if($D680=0,0, if($D680&lt;=$N$277,P$277,if($D680&lt;=$N$278,P$278,P$279))*if($O$267=$R$267,$V$267, $H680)))))</f>
        <v>34</v>
      </c>
      <c r="Y680" s="680" t="str">
        <f t="shared" si="2856"/>
        <v/>
      </c>
      <c r="Z680" s="710">
        <f t="shared" si="2856"/>
        <v>34</v>
      </c>
      <c r="AA680" s="680" t="str">
        <f t="shared" si="2856"/>
        <v/>
      </c>
      <c r="AB680" s="680" t="str">
        <f t="shared" si="2856"/>
        <v/>
      </c>
      <c r="AC680" s="680" t="str">
        <f t="shared" si="2856"/>
        <v/>
      </c>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49"/>
      <c r="BP680" s="446" t="s">
        <v>2</v>
      </c>
      <c r="BQ680" s="451"/>
      <c r="BR680" s="4"/>
      <c r="BS680" s="454" t="str">
        <f t="shared" si="2536"/>
        <v/>
      </c>
      <c r="BT680" s="454"/>
      <c r="BU680" s="454"/>
      <c r="BV680" s="454" t="str">
        <f t="shared" ref="BV680:CI680" si="2857">P755</f>
        <v/>
      </c>
      <c r="BW680" s="454" t="str">
        <f t="shared" si="2857"/>
        <v/>
      </c>
      <c r="BX680" s="454" t="str">
        <f t="shared" si="2857"/>
        <v/>
      </c>
      <c r="BY680" s="454" t="str">
        <f t="shared" si="2857"/>
        <v/>
      </c>
      <c r="BZ680" s="454" t="str">
        <f t="shared" si="2857"/>
        <v/>
      </c>
      <c r="CA680" s="454" t="str">
        <f t="shared" si="2857"/>
        <v/>
      </c>
      <c r="CB680" s="454" t="str">
        <f t="shared" si="2857"/>
        <v/>
      </c>
      <c r="CC680" s="454" t="str">
        <f t="shared" si="2857"/>
        <v/>
      </c>
      <c r="CD680" s="454" t="str">
        <f t="shared" si="2857"/>
        <v/>
      </c>
      <c r="CE680" s="454" t="str">
        <f t="shared" si="2857"/>
        <v/>
      </c>
      <c r="CF680" s="454" t="str">
        <f t="shared" si="2857"/>
        <v/>
      </c>
      <c r="CG680" s="454" t="str">
        <f t="shared" si="2857"/>
        <v/>
      </c>
      <c r="CH680" s="454" t="str">
        <f t="shared" si="2857"/>
        <v/>
      </c>
      <c r="CI680" s="454" t="str">
        <f t="shared" si="2857"/>
        <v/>
      </c>
      <c r="CJ680" s="2" t="str">
        <f t="shared" ref="CJ680:CK680" si="2858">D755</f>
        <v/>
      </c>
      <c r="CK680" s="2" t="str">
        <f t="shared" si="2858"/>
        <v/>
      </c>
      <c r="CL680" s="2" t="str">
        <f t="shared" si="209"/>
        <v/>
      </c>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row>
    <row r="681" outlineLevel="2">
      <c r="A681" s="452"/>
      <c r="D681" s="701">
        <f t="shared" si="510"/>
        <v>1</v>
      </c>
      <c r="E681" s="712" t="str">
        <f t="shared" si="501"/>
        <v/>
      </c>
      <c r="F681" s="703" t="str">
        <f t="shared" si="486"/>
        <v>189912</v>
      </c>
      <c r="G681" s="704" t="str">
        <f t="shared" si="487"/>
        <v/>
      </c>
      <c r="H681" s="690" t="str">
        <f t="shared" si="488"/>
        <v/>
      </c>
      <c r="I681" s="713" t="str">
        <f t="shared" si="489"/>
        <v/>
      </c>
      <c r="J681" s="714" t="str">
        <f t="shared" si="490"/>
        <v/>
      </c>
      <c r="K681" s="707">
        <f t="shared" ref="K681:N681" si="2859">if($F681="","",K$203/day(eomonth($E681,0)))</f>
        <v>0</v>
      </c>
      <c r="L681" s="707">
        <f t="shared" si="2859"/>
        <v>0</v>
      </c>
      <c r="M681" s="707">
        <f t="shared" si="2859"/>
        <v>0</v>
      </c>
      <c r="N681" s="707">
        <f t="shared" si="2859"/>
        <v>0</v>
      </c>
      <c r="O681" s="715">
        <f t="shared" si="623"/>
        <v>110</v>
      </c>
      <c r="P681" s="710">
        <f t="shared" si="624"/>
        <v>55</v>
      </c>
      <c r="Q681" s="710">
        <f t="shared" si="625"/>
        <v>55</v>
      </c>
      <c r="R681" s="710">
        <f t="shared" ref="R681:U681" si="2860">if(D681="","", if(R$275&gt;$E681,"",if(R$276&lt;$E681,"", if($D681=0,0, if($D681&lt;=$N$277,R$277,if($D681&lt;=$N$278,R$278,R$279))*if($O$267=$R$267,$S$267, $G681)))))</f>
        <v>55</v>
      </c>
      <c r="S681" s="711" t="str">
        <f t="shared" si="2860"/>
        <v/>
      </c>
      <c r="T681" s="710">
        <f t="shared" si="2860"/>
        <v>55</v>
      </c>
      <c r="U681" s="711" t="str">
        <f t="shared" si="2860"/>
        <v/>
      </c>
      <c r="W681" s="710">
        <f t="shared" si="627"/>
        <v>68</v>
      </c>
      <c r="X681" s="710">
        <f t="shared" ref="X681:AC681" si="2861">if(D681="","", if(P$275&gt;$E681,"",if(P$276&lt;$E681,"", if($D681=0,0, if($D681&lt;=$N$277,P$277,if($D681&lt;=$N$278,P$278,P$279))*if($O$267=$R$267,$V$267, $H681)))))</f>
        <v>34</v>
      </c>
      <c r="Y681" s="680" t="str">
        <f t="shared" si="2861"/>
        <v/>
      </c>
      <c r="Z681" s="710">
        <f t="shared" si="2861"/>
        <v>34</v>
      </c>
      <c r="AA681" s="680" t="str">
        <f t="shared" si="2861"/>
        <v/>
      </c>
      <c r="AB681" s="680" t="str">
        <f t="shared" si="2861"/>
        <v/>
      </c>
      <c r="AC681" s="680" t="str">
        <f t="shared" si="2861"/>
        <v/>
      </c>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49"/>
      <c r="BP681" s="446" t="s">
        <v>2</v>
      </c>
      <c r="BQ681" s="451"/>
      <c r="BR681" s="4"/>
      <c r="BS681" s="454" t="str">
        <f t="shared" si="2536"/>
        <v/>
      </c>
      <c r="BT681" s="454"/>
      <c r="BU681" s="454"/>
      <c r="BV681" s="454" t="str">
        <f t="shared" ref="BV681:CI681" si="2862">P756</f>
        <v/>
      </c>
      <c r="BW681" s="454" t="str">
        <f t="shared" si="2862"/>
        <v/>
      </c>
      <c r="BX681" s="454" t="str">
        <f t="shared" si="2862"/>
        <v/>
      </c>
      <c r="BY681" s="454" t="str">
        <f t="shared" si="2862"/>
        <v/>
      </c>
      <c r="BZ681" s="454" t="str">
        <f t="shared" si="2862"/>
        <v/>
      </c>
      <c r="CA681" s="454" t="str">
        <f t="shared" si="2862"/>
        <v/>
      </c>
      <c r="CB681" s="454" t="str">
        <f t="shared" si="2862"/>
        <v/>
      </c>
      <c r="CC681" s="454" t="str">
        <f t="shared" si="2862"/>
        <v/>
      </c>
      <c r="CD681" s="454" t="str">
        <f t="shared" si="2862"/>
        <v/>
      </c>
      <c r="CE681" s="454" t="str">
        <f t="shared" si="2862"/>
        <v/>
      </c>
      <c r="CF681" s="454" t="str">
        <f t="shared" si="2862"/>
        <v/>
      </c>
      <c r="CG681" s="454" t="str">
        <f t="shared" si="2862"/>
        <v/>
      </c>
      <c r="CH681" s="454" t="str">
        <f t="shared" si="2862"/>
        <v/>
      </c>
      <c r="CI681" s="454" t="str">
        <f t="shared" si="2862"/>
        <v/>
      </c>
      <c r="CJ681" s="2" t="str">
        <f t="shared" ref="CJ681:CK681" si="2863">D756</f>
        <v/>
      </c>
      <c r="CK681" s="2" t="str">
        <f t="shared" si="2863"/>
        <v/>
      </c>
      <c r="CL681" s="2" t="str">
        <f t="shared" si="209"/>
        <v/>
      </c>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row>
    <row r="682" outlineLevel="2">
      <c r="A682" s="452"/>
      <c r="D682" s="701">
        <f t="shared" si="510"/>
        <v>1</v>
      </c>
      <c r="E682" s="712" t="str">
        <f t="shared" si="501"/>
        <v/>
      </c>
      <c r="F682" s="703" t="str">
        <f t="shared" si="486"/>
        <v>189912</v>
      </c>
      <c r="G682" s="704" t="str">
        <f t="shared" si="487"/>
        <v/>
      </c>
      <c r="H682" s="690" t="str">
        <f t="shared" si="488"/>
        <v/>
      </c>
      <c r="I682" s="713" t="str">
        <f t="shared" si="489"/>
        <v/>
      </c>
      <c r="J682" s="714" t="str">
        <f t="shared" si="490"/>
        <v/>
      </c>
      <c r="K682" s="707">
        <f t="shared" ref="K682:N682" si="2864">if($F682="","",K$203/day(eomonth($E682,0)))</f>
        <v>0</v>
      </c>
      <c r="L682" s="707">
        <f t="shared" si="2864"/>
        <v>0</v>
      </c>
      <c r="M682" s="707">
        <f t="shared" si="2864"/>
        <v>0</v>
      </c>
      <c r="N682" s="707">
        <f t="shared" si="2864"/>
        <v>0</v>
      </c>
      <c r="O682" s="715">
        <f t="shared" si="623"/>
        <v>110</v>
      </c>
      <c r="P682" s="710">
        <f t="shared" si="624"/>
        <v>55</v>
      </c>
      <c r="Q682" s="710">
        <f t="shared" si="625"/>
        <v>55</v>
      </c>
      <c r="R682" s="710">
        <f t="shared" ref="R682:U682" si="2865">if(D682="","", if(R$275&gt;$E682,"",if(R$276&lt;$E682,"", if($D682=0,0, if($D682&lt;=$N$277,R$277,if($D682&lt;=$N$278,R$278,R$279))*if($O$267=$R$267,$S$267, $G682)))))</f>
        <v>55</v>
      </c>
      <c r="S682" s="711" t="str">
        <f t="shared" si="2865"/>
        <v/>
      </c>
      <c r="T682" s="710">
        <f t="shared" si="2865"/>
        <v>55</v>
      </c>
      <c r="U682" s="711" t="str">
        <f t="shared" si="2865"/>
        <v/>
      </c>
      <c r="W682" s="710">
        <f t="shared" si="627"/>
        <v>68</v>
      </c>
      <c r="X682" s="710">
        <f t="shared" ref="X682:AC682" si="2866">if(D682="","", if(P$275&gt;$E682,"",if(P$276&lt;$E682,"", if($D682=0,0, if($D682&lt;=$N$277,P$277,if($D682&lt;=$N$278,P$278,P$279))*if($O$267=$R$267,$V$267, $H682)))))</f>
        <v>34</v>
      </c>
      <c r="Y682" s="680" t="str">
        <f t="shared" si="2866"/>
        <v/>
      </c>
      <c r="Z682" s="710">
        <f t="shared" si="2866"/>
        <v>34</v>
      </c>
      <c r="AA682" s="680" t="str">
        <f t="shared" si="2866"/>
        <v/>
      </c>
      <c r="AB682" s="680" t="str">
        <f t="shared" si="2866"/>
        <v/>
      </c>
      <c r="AC682" s="680" t="str">
        <f t="shared" si="2866"/>
        <v/>
      </c>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49"/>
      <c r="BP682" s="446" t="s">
        <v>2</v>
      </c>
      <c r="BQ682" s="451"/>
      <c r="BR682" s="4"/>
      <c r="BS682" s="454" t="str">
        <f t="shared" si="2536"/>
        <v/>
      </c>
      <c r="BT682" s="454"/>
      <c r="BU682" s="454"/>
      <c r="BV682" s="454" t="str">
        <f t="shared" ref="BV682:CI682" si="2867">P757</f>
        <v/>
      </c>
      <c r="BW682" s="454" t="str">
        <f t="shared" si="2867"/>
        <v/>
      </c>
      <c r="BX682" s="454" t="str">
        <f t="shared" si="2867"/>
        <v/>
      </c>
      <c r="BY682" s="454" t="str">
        <f t="shared" si="2867"/>
        <v/>
      </c>
      <c r="BZ682" s="454" t="str">
        <f t="shared" si="2867"/>
        <v/>
      </c>
      <c r="CA682" s="454" t="str">
        <f t="shared" si="2867"/>
        <v/>
      </c>
      <c r="CB682" s="454" t="str">
        <f t="shared" si="2867"/>
        <v/>
      </c>
      <c r="CC682" s="454" t="str">
        <f t="shared" si="2867"/>
        <v/>
      </c>
      <c r="CD682" s="454" t="str">
        <f t="shared" si="2867"/>
        <v/>
      </c>
      <c r="CE682" s="454" t="str">
        <f t="shared" si="2867"/>
        <v/>
      </c>
      <c r="CF682" s="454" t="str">
        <f t="shared" si="2867"/>
        <v/>
      </c>
      <c r="CG682" s="454" t="str">
        <f t="shared" si="2867"/>
        <v/>
      </c>
      <c r="CH682" s="454" t="str">
        <f t="shared" si="2867"/>
        <v/>
      </c>
      <c r="CI682" s="454" t="str">
        <f t="shared" si="2867"/>
        <v/>
      </c>
      <c r="CJ682" s="2" t="str">
        <f t="shared" ref="CJ682:CK682" si="2868">D757</f>
        <v/>
      </c>
      <c r="CK682" s="2" t="str">
        <f t="shared" si="2868"/>
        <v/>
      </c>
      <c r="CL682" s="2" t="str">
        <f t="shared" si="209"/>
        <v/>
      </c>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row>
    <row r="683" outlineLevel="2">
      <c r="A683" s="452"/>
      <c r="D683" s="701">
        <f t="shared" si="510"/>
        <v>1</v>
      </c>
      <c r="E683" s="712" t="str">
        <f t="shared" si="501"/>
        <v/>
      </c>
      <c r="F683" s="703" t="str">
        <f t="shared" si="486"/>
        <v>189912</v>
      </c>
      <c r="G683" s="704" t="str">
        <f t="shared" si="487"/>
        <v/>
      </c>
      <c r="H683" s="690" t="str">
        <f t="shared" si="488"/>
        <v/>
      </c>
      <c r="I683" s="713" t="str">
        <f t="shared" si="489"/>
        <v/>
      </c>
      <c r="J683" s="714" t="str">
        <f t="shared" si="490"/>
        <v/>
      </c>
      <c r="K683" s="707">
        <f t="shared" ref="K683:N683" si="2869">if($F683="","",K$203/day(eomonth($E683,0)))</f>
        <v>0</v>
      </c>
      <c r="L683" s="707">
        <f t="shared" si="2869"/>
        <v>0</v>
      </c>
      <c r="M683" s="707">
        <f t="shared" si="2869"/>
        <v>0</v>
      </c>
      <c r="N683" s="707">
        <f t="shared" si="2869"/>
        <v>0</v>
      </c>
      <c r="O683" s="715">
        <f t="shared" si="623"/>
        <v>110</v>
      </c>
      <c r="P683" s="710">
        <f t="shared" si="624"/>
        <v>55</v>
      </c>
      <c r="Q683" s="710">
        <f t="shared" si="625"/>
        <v>55</v>
      </c>
      <c r="R683" s="710">
        <f t="shared" ref="R683:U683" si="2870">if(D683="","", if(R$275&gt;$E683,"",if(R$276&lt;$E683,"", if($D683=0,0, if($D683&lt;=$N$277,R$277,if($D683&lt;=$N$278,R$278,R$279))*if($O$267=$R$267,$S$267, $G683)))))</f>
        <v>55</v>
      </c>
      <c r="S683" s="711" t="str">
        <f t="shared" si="2870"/>
        <v/>
      </c>
      <c r="T683" s="710">
        <f t="shared" si="2870"/>
        <v>55</v>
      </c>
      <c r="U683" s="711" t="str">
        <f t="shared" si="2870"/>
        <v/>
      </c>
      <c r="W683" s="710">
        <f t="shared" si="627"/>
        <v>68</v>
      </c>
      <c r="X683" s="710">
        <f t="shared" ref="X683:AC683" si="2871">if(D683="","", if(P$275&gt;$E683,"",if(P$276&lt;$E683,"", if($D683=0,0, if($D683&lt;=$N$277,P$277,if($D683&lt;=$N$278,P$278,P$279))*if($O$267=$R$267,$V$267, $H683)))))</f>
        <v>34</v>
      </c>
      <c r="Y683" s="680" t="str">
        <f t="shared" si="2871"/>
        <v/>
      </c>
      <c r="Z683" s="710">
        <f t="shared" si="2871"/>
        <v>34</v>
      </c>
      <c r="AA683" s="680" t="str">
        <f t="shared" si="2871"/>
        <v/>
      </c>
      <c r="AB683" s="680" t="str">
        <f t="shared" si="2871"/>
        <v/>
      </c>
      <c r="AC683" s="680" t="str">
        <f t="shared" si="2871"/>
        <v/>
      </c>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49"/>
      <c r="BP683" s="446" t="s">
        <v>2</v>
      </c>
      <c r="BQ683" s="451"/>
      <c r="BR683" s="4"/>
      <c r="BS683" s="454" t="str">
        <f t="shared" si="2536"/>
        <v/>
      </c>
      <c r="BT683" s="454"/>
      <c r="BU683" s="454"/>
      <c r="BV683" s="454" t="str">
        <f t="shared" ref="BV683:CI683" si="2872">P758</f>
        <v/>
      </c>
      <c r="BW683" s="454" t="str">
        <f t="shared" si="2872"/>
        <v/>
      </c>
      <c r="BX683" s="454" t="str">
        <f t="shared" si="2872"/>
        <v/>
      </c>
      <c r="BY683" s="454" t="str">
        <f t="shared" si="2872"/>
        <v/>
      </c>
      <c r="BZ683" s="454" t="str">
        <f t="shared" si="2872"/>
        <v/>
      </c>
      <c r="CA683" s="454" t="str">
        <f t="shared" si="2872"/>
        <v/>
      </c>
      <c r="CB683" s="454" t="str">
        <f t="shared" si="2872"/>
        <v/>
      </c>
      <c r="CC683" s="454" t="str">
        <f t="shared" si="2872"/>
        <v/>
      </c>
      <c r="CD683" s="454" t="str">
        <f t="shared" si="2872"/>
        <v/>
      </c>
      <c r="CE683" s="454" t="str">
        <f t="shared" si="2872"/>
        <v/>
      </c>
      <c r="CF683" s="454" t="str">
        <f t="shared" si="2872"/>
        <v/>
      </c>
      <c r="CG683" s="454" t="str">
        <f t="shared" si="2872"/>
        <v/>
      </c>
      <c r="CH683" s="454" t="str">
        <f t="shared" si="2872"/>
        <v/>
      </c>
      <c r="CI683" s="454" t="str">
        <f t="shared" si="2872"/>
        <v/>
      </c>
      <c r="CJ683" s="2" t="str">
        <f t="shared" ref="CJ683:CK683" si="2873">D758</f>
        <v/>
      </c>
      <c r="CK683" s="2" t="str">
        <f t="shared" si="2873"/>
        <v/>
      </c>
      <c r="CL683" s="2" t="str">
        <f t="shared" si="209"/>
        <v/>
      </c>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row>
    <row r="684" outlineLevel="2">
      <c r="A684" s="452"/>
      <c r="D684" s="701">
        <f t="shared" si="510"/>
        <v>1</v>
      </c>
      <c r="E684" s="712" t="str">
        <f t="shared" si="501"/>
        <v/>
      </c>
      <c r="F684" s="703" t="str">
        <f t="shared" si="486"/>
        <v>189912</v>
      </c>
      <c r="G684" s="704" t="str">
        <f t="shared" si="487"/>
        <v/>
      </c>
      <c r="H684" s="690" t="str">
        <f t="shared" si="488"/>
        <v/>
      </c>
      <c r="I684" s="722" t="str">
        <f t="shared" si="489"/>
        <v/>
      </c>
      <c r="J684" s="723" t="str">
        <f t="shared" si="490"/>
        <v/>
      </c>
      <c r="K684" s="707">
        <f t="shared" ref="K684:N684" si="2874">if($F684="","",K$203/day(eomonth($E684,0)))</f>
        <v>0</v>
      </c>
      <c r="L684" s="707">
        <f t="shared" si="2874"/>
        <v>0</v>
      </c>
      <c r="M684" s="707">
        <f t="shared" si="2874"/>
        <v>0</v>
      </c>
      <c r="N684" s="707">
        <f t="shared" si="2874"/>
        <v>0</v>
      </c>
      <c r="O684" s="724">
        <f t="shared" si="623"/>
        <v>110</v>
      </c>
      <c r="P684" s="710">
        <f t="shared" si="624"/>
        <v>55</v>
      </c>
      <c r="Q684" s="710">
        <f t="shared" si="625"/>
        <v>55</v>
      </c>
      <c r="R684" s="710">
        <f t="shared" ref="R684:U684" si="2875">if(D684="","", if(R$275&gt;$E684,"",if(R$276&lt;$E684,"", if($D684=0,0, if($D684&lt;=$N$277,R$277,if($D684&lt;=$N$278,R$278,R$279))*if($O$267=$R$267,$S$267, $G684)))))</f>
        <v>55</v>
      </c>
      <c r="S684" s="711" t="str">
        <f t="shared" si="2875"/>
        <v/>
      </c>
      <c r="T684" s="710">
        <f t="shared" si="2875"/>
        <v>55</v>
      </c>
      <c r="U684" s="711" t="str">
        <f t="shared" si="2875"/>
        <v/>
      </c>
      <c r="W684" s="710">
        <f t="shared" si="627"/>
        <v>68</v>
      </c>
      <c r="X684" s="710">
        <f t="shared" ref="X684:AC684" si="2876">if(D684="","", if(P$275&gt;$E684,"",if(P$276&lt;$E684,"", if($D684=0,0, if($D684&lt;=$N$277,P$277,if($D684&lt;=$N$278,P$278,P$279))*if($O$267=$R$267,$V$267, $H684)))))</f>
        <v>34</v>
      </c>
      <c r="Y684" s="680" t="str">
        <f t="shared" si="2876"/>
        <v/>
      </c>
      <c r="Z684" s="710">
        <f t="shared" si="2876"/>
        <v>34</v>
      </c>
      <c r="AA684" s="680" t="str">
        <f t="shared" si="2876"/>
        <v/>
      </c>
      <c r="AB684" s="680" t="str">
        <f t="shared" si="2876"/>
        <v/>
      </c>
      <c r="AC684" s="680" t="str">
        <f t="shared" si="2876"/>
        <v/>
      </c>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49"/>
      <c r="BP684" s="446" t="s">
        <v>2</v>
      </c>
      <c r="BQ684" s="451"/>
      <c r="BR684" s="4"/>
      <c r="BS684" s="454" t="str">
        <f t="shared" si="2536"/>
        <v/>
      </c>
      <c r="BT684" s="454"/>
      <c r="BU684" s="454"/>
      <c r="BV684" s="454" t="str">
        <f t="shared" ref="BV684:CI684" si="2877">P759</f>
        <v/>
      </c>
      <c r="BW684" s="454" t="str">
        <f t="shared" si="2877"/>
        <v/>
      </c>
      <c r="BX684" s="454" t="str">
        <f t="shared" si="2877"/>
        <v/>
      </c>
      <c r="BY684" s="454" t="str">
        <f t="shared" si="2877"/>
        <v/>
      </c>
      <c r="BZ684" s="454" t="str">
        <f t="shared" si="2877"/>
        <v/>
      </c>
      <c r="CA684" s="454" t="str">
        <f t="shared" si="2877"/>
        <v/>
      </c>
      <c r="CB684" s="454" t="str">
        <f t="shared" si="2877"/>
        <v/>
      </c>
      <c r="CC684" s="454" t="str">
        <f t="shared" si="2877"/>
        <v/>
      </c>
      <c r="CD684" s="454" t="str">
        <f t="shared" si="2877"/>
        <v/>
      </c>
      <c r="CE684" s="454" t="str">
        <f t="shared" si="2877"/>
        <v/>
      </c>
      <c r="CF684" s="454" t="str">
        <f t="shared" si="2877"/>
        <v/>
      </c>
      <c r="CG684" s="454" t="str">
        <f t="shared" si="2877"/>
        <v/>
      </c>
      <c r="CH684" s="454" t="str">
        <f t="shared" si="2877"/>
        <v/>
      </c>
      <c r="CI684" s="454" t="str">
        <f t="shared" si="2877"/>
        <v/>
      </c>
      <c r="CJ684" s="2" t="str">
        <f t="shared" ref="CJ684:CK684" si="2878">D759</f>
        <v/>
      </c>
      <c r="CK684" s="2" t="str">
        <f t="shared" si="2878"/>
        <v/>
      </c>
      <c r="CL684" s="2" t="str">
        <f t="shared" si="209"/>
        <v/>
      </c>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row>
    <row r="685">
      <c r="A685" s="452"/>
      <c r="B685" s="445" t="s">
        <v>2</v>
      </c>
      <c r="D685" s="445" t="s">
        <v>2</v>
      </c>
      <c r="E685" s="445" t="s">
        <v>2</v>
      </c>
      <c r="F685" s="445" t="s">
        <v>2</v>
      </c>
      <c r="G685" s="445" t="s">
        <v>2</v>
      </c>
      <c r="H685" s="445" t="s">
        <v>2</v>
      </c>
      <c r="I685" s="445" t="s">
        <v>2</v>
      </c>
      <c r="J685" s="445" t="s">
        <v>2</v>
      </c>
      <c r="K685" s="445" t="s">
        <v>2</v>
      </c>
      <c r="L685" s="445" t="s">
        <v>2</v>
      </c>
      <c r="M685" s="445" t="s">
        <v>2</v>
      </c>
      <c r="N685" s="445" t="s">
        <v>2</v>
      </c>
      <c r="O685" s="445" t="s">
        <v>2</v>
      </c>
      <c r="P685" s="445" t="s">
        <v>2</v>
      </c>
      <c r="Q685" s="445" t="s">
        <v>2</v>
      </c>
      <c r="R685" s="445" t="s">
        <v>2</v>
      </c>
      <c r="S685" s="445" t="s">
        <v>2</v>
      </c>
      <c r="T685" s="445" t="s">
        <v>2</v>
      </c>
      <c r="U685" s="725" t="s">
        <v>2</v>
      </c>
      <c r="V685" s="445" t="s">
        <v>2</v>
      </c>
      <c r="W685" s="445" t="s">
        <v>2</v>
      </c>
      <c r="X685" s="447" t="s">
        <v>2</v>
      </c>
      <c r="Y685" s="447" t="s">
        <v>2</v>
      </c>
      <c r="Z685" s="447" t="s">
        <v>2</v>
      </c>
      <c r="AA685" s="447" t="s">
        <v>2</v>
      </c>
      <c r="AB685" s="447" t="s">
        <v>2</v>
      </c>
      <c r="AC685" s="447" t="s">
        <v>2</v>
      </c>
      <c r="AD685" s="447" t="s">
        <v>2</v>
      </c>
      <c r="AE685" s="447" t="s">
        <v>2</v>
      </c>
      <c r="AF685" s="447" t="s">
        <v>2</v>
      </c>
      <c r="AG685" s="447" t="s">
        <v>2</v>
      </c>
      <c r="AH685" s="447" t="s">
        <v>2</v>
      </c>
      <c r="AI685" s="447" t="s">
        <v>2</v>
      </c>
      <c r="AJ685" s="447" t="s">
        <v>2</v>
      </c>
      <c r="AK685" s="447" t="s">
        <v>2</v>
      </c>
      <c r="AL685" s="447" t="s">
        <v>2</v>
      </c>
      <c r="AM685" s="447" t="s">
        <v>2</v>
      </c>
      <c r="AN685" s="447" t="s">
        <v>2</v>
      </c>
      <c r="AO685" s="447" t="s">
        <v>2</v>
      </c>
      <c r="AP685" s="447" t="s">
        <v>2</v>
      </c>
      <c r="AQ685" s="447" t="s">
        <v>2</v>
      </c>
      <c r="AR685" s="447" t="s">
        <v>2</v>
      </c>
      <c r="AS685" s="447" t="s">
        <v>2</v>
      </c>
      <c r="AT685" s="447" t="s">
        <v>2</v>
      </c>
      <c r="AU685" s="447" t="s">
        <v>2</v>
      </c>
      <c r="AV685" s="447" t="s">
        <v>2</v>
      </c>
      <c r="AW685" s="447" t="s">
        <v>2</v>
      </c>
      <c r="AX685" s="447" t="s">
        <v>2</v>
      </c>
      <c r="AY685" s="447" t="s">
        <v>2</v>
      </c>
      <c r="AZ685" s="447" t="s">
        <v>2</v>
      </c>
      <c r="BA685" s="447" t="s">
        <v>2</v>
      </c>
      <c r="BB685" s="447" t="s">
        <v>2</v>
      </c>
      <c r="BC685" s="447" t="s">
        <v>2</v>
      </c>
      <c r="BD685" s="447" t="s">
        <v>2</v>
      </c>
      <c r="BE685" s="447" t="s">
        <v>2</v>
      </c>
      <c r="BF685" s="447" t="s">
        <v>2</v>
      </c>
      <c r="BG685" s="447" t="s">
        <v>2</v>
      </c>
      <c r="BH685" s="447" t="s">
        <v>2</v>
      </c>
      <c r="BI685" s="447" t="s">
        <v>2</v>
      </c>
      <c r="BJ685" s="447" t="s">
        <v>2</v>
      </c>
      <c r="BK685" s="447" t="s">
        <v>2</v>
      </c>
      <c r="BL685" s="447" t="s">
        <v>2</v>
      </c>
      <c r="BM685" s="447" t="s">
        <v>2</v>
      </c>
      <c r="BN685" s="447" t="s">
        <v>2</v>
      </c>
      <c r="BO685" s="449"/>
      <c r="BP685" s="446" t="s">
        <v>2</v>
      </c>
      <c r="BQ685" s="451"/>
      <c r="BR685" s="447" t="s">
        <v>2</v>
      </c>
      <c r="BS685" s="454" t="str">
        <f t="shared" si="2536"/>
        <v/>
      </c>
      <c r="BT685" s="454"/>
      <c r="BU685" s="454"/>
      <c r="BV685" s="454" t="str">
        <f t="shared" ref="BV685:CI685" si="2879">P760</f>
        <v/>
      </c>
      <c r="BW685" s="454" t="str">
        <f t="shared" si="2879"/>
        <v/>
      </c>
      <c r="BX685" s="454" t="str">
        <f t="shared" si="2879"/>
        <v/>
      </c>
      <c r="BY685" s="454" t="str">
        <f t="shared" si="2879"/>
        <v/>
      </c>
      <c r="BZ685" s="454" t="str">
        <f t="shared" si="2879"/>
        <v/>
      </c>
      <c r="CA685" s="454" t="str">
        <f t="shared" si="2879"/>
        <v/>
      </c>
      <c r="CB685" s="454" t="str">
        <f t="shared" si="2879"/>
        <v/>
      </c>
      <c r="CC685" s="454" t="str">
        <f t="shared" si="2879"/>
        <v/>
      </c>
      <c r="CD685" s="454" t="str">
        <f t="shared" si="2879"/>
        <v/>
      </c>
      <c r="CE685" s="454" t="str">
        <f t="shared" si="2879"/>
        <v/>
      </c>
      <c r="CF685" s="454" t="str">
        <f t="shared" si="2879"/>
        <v/>
      </c>
      <c r="CG685" s="454" t="str">
        <f t="shared" si="2879"/>
        <v/>
      </c>
      <c r="CH685" s="454" t="str">
        <f t="shared" si="2879"/>
        <v/>
      </c>
      <c r="CI685" s="454" t="str">
        <f t="shared" si="2879"/>
        <v/>
      </c>
      <c r="CJ685" s="2" t="str">
        <f t="shared" ref="CJ685:CK685" si="2880">D760</f>
        <v/>
      </c>
      <c r="CK685" s="2" t="str">
        <f t="shared" si="2880"/>
        <v/>
      </c>
      <c r="CL685" s="2" t="str">
        <f t="shared" si="209"/>
        <v/>
      </c>
      <c r="CM685" s="447" t="s">
        <v>2</v>
      </c>
      <c r="CN685" s="447" t="s">
        <v>2</v>
      </c>
      <c r="CO685" s="447" t="s">
        <v>2</v>
      </c>
      <c r="CP685" s="447"/>
      <c r="CQ685" s="447"/>
      <c r="CR685" s="447"/>
      <c r="CS685" s="447"/>
      <c r="CT685" s="447"/>
      <c r="CU685" s="447"/>
      <c r="CV685" s="447"/>
      <c r="CW685" s="447"/>
      <c r="CX685" s="447"/>
      <c r="CY685" s="447"/>
      <c r="CZ685" s="447"/>
      <c r="DA685" s="447"/>
      <c r="DB685" s="447"/>
      <c r="DC685" s="447"/>
      <c r="DD685" s="447"/>
      <c r="DE685" s="447"/>
      <c r="DF685" s="447"/>
      <c r="DG685" s="447"/>
      <c r="DH685" s="447"/>
      <c r="DI685" s="447"/>
      <c r="DJ685" s="447"/>
      <c r="DK685" s="447"/>
      <c r="DL685" s="447"/>
      <c r="DM685" s="447"/>
      <c r="DN685" s="447"/>
      <c r="DO685" s="447"/>
      <c r="DP685" s="447"/>
      <c r="DQ685" s="447"/>
      <c r="DR685" s="447"/>
      <c r="DS685" s="447"/>
      <c r="DT685" s="447"/>
      <c r="DU685" s="447"/>
    </row>
    <row r="686">
      <c r="A686" s="448" t="s">
        <v>321</v>
      </c>
      <c r="B686" s="449"/>
      <c r="C686" s="449"/>
      <c r="U686" s="3"/>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49"/>
      <c r="BP686" s="446" t="s">
        <v>2</v>
      </c>
      <c r="BQ686" s="451"/>
      <c r="BR686" s="4"/>
      <c r="BS686" s="454" t="str">
        <f t="shared" si="2536"/>
        <v/>
      </c>
      <c r="BT686" s="454"/>
      <c r="BU686" s="454"/>
      <c r="BV686" s="454" t="str">
        <f t="shared" ref="BV686:CI686" si="2881">P761</f>
        <v/>
      </c>
      <c r="BW686" s="454" t="str">
        <f t="shared" si="2881"/>
        <v/>
      </c>
      <c r="BX686" s="454" t="str">
        <f t="shared" si="2881"/>
        <v/>
      </c>
      <c r="BY686" s="454" t="str">
        <f t="shared" si="2881"/>
        <v/>
      </c>
      <c r="BZ686" s="454" t="str">
        <f t="shared" si="2881"/>
        <v/>
      </c>
      <c r="CA686" s="454" t="str">
        <f t="shared" si="2881"/>
        <v/>
      </c>
      <c r="CB686" s="454" t="str">
        <f t="shared" si="2881"/>
        <v/>
      </c>
      <c r="CC686" s="454" t="str">
        <f t="shared" si="2881"/>
        <v/>
      </c>
      <c r="CD686" s="454" t="str">
        <f t="shared" si="2881"/>
        <v/>
      </c>
      <c r="CE686" s="454" t="str">
        <f t="shared" si="2881"/>
        <v/>
      </c>
      <c r="CF686" s="454" t="str">
        <f t="shared" si="2881"/>
        <v/>
      </c>
      <c r="CG686" s="454" t="str">
        <f t="shared" si="2881"/>
        <v/>
      </c>
      <c r="CH686" s="454" t="str">
        <f t="shared" si="2881"/>
        <v/>
      </c>
      <c r="CI686" s="454" t="str">
        <f t="shared" si="2881"/>
        <v/>
      </c>
      <c r="CJ686" s="2" t="str">
        <f t="shared" ref="CJ686:CK686" si="2882">D761</f>
        <v/>
      </c>
      <c r="CK686" s="2" t="str">
        <f t="shared" si="2882"/>
        <v/>
      </c>
      <c r="CL686" s="2" t="str">
        <f t="shared" si="209"/>
        <v/>
      </c>
      <c r="CM686" s="726"/>
      <c r="CN686" s="726"/>
      <c r="CO686" s="726"/>
      <c r="CP686" s="726"/>
      <c r="CQ686" s="726"/>
      <c r="CR686" s="726"/>
      <c r="CS686" s="726"/>
      <c r="CT686" s="726"/>
      <c r="CU686" s="726"/>
      <c r="CV686" s="726"/>
      <c r="CW686" s="726"/>
      <c r="CX686" s="726"/>
      <c r="CY686" s="726"/>
      <c r="CZ686" s="726"/>
      <c r="DA686" s="726"/>
      <c r="DB686" s="726"/>
      <c r="DC686" s="726"/>
      <c r="DD686" s="726"/>
      <c r="DE686" s="726"/>
      <c r="DF686" s="726"/>
      <c r="DG686" s="726"/>
      <c r="DH686" s="726"/>
      <c r="DI686" s="726"/>
      <c r="DJ686" s="726"/>
      <c r="DK686" s="726"/>
      <c r="DL686" s="726"/>
      <c r="DM686" s="726"/>
      <c r="DN686" s="726"/>
      <c r="DO686" s="726"/>
      <c r="DP686" s="726"/>
      <c r="DQ686" s="726"/>
      <c r="DR686" s="726"/>
      <c r="DS686" s="726"/>
      <c r="DT686" s="726"/>
      <c r="DU686" s="726"/>
    </row>
    <row r="687">
      <c r="A687" s="452"/>
      <c r="U687" s="3"/>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49"/>
      <c r="BP687" s="446" t="s">
        <v>2</v>
      </c>
      <c r="BQ687" s="451"/>
      <c r="BR687" s="4"/>
      <c r="BS687" s="454" t="str">
        <f t="shared" si="2536"/>
        <v/>
      </c>
      <c r="BT687" s="454"/>
      <c r="BU687" s="454"/>
      <c r="BV687" s="454" t="str">
        <f t="shared" ref="BV687:CI687" si="2883">P762</f>
        <v/>
      </c>
      <c r="BW687" s="454" t="str">
        <f t="shared" si="2883"/>
        <v/>
      </c>
      <c r="BX687" s="454" t="str">
        <f t="shared" si="2883"/>
        <v/>
      </c>
      <c r="BY687" s="454" t="str">
        <f t="shared" si="2883"/>
        <v/>
      </c>
      <c r="BZ687" s="454" t="str">
        <f t="shared" si="2883"/>
        <v/>
      </c>
      <c r="CA687" s="454" t="str">
        <f t="shared" si="2883"/>
        <v/>
      </c>
      <c r="CB687" s="454" t="str">
        <f t="shared" si="2883"/>
        <v/>
      </c>
      <c r="CC687" s="454" t="str">
        <f t="shared" si="2883"/>
        <v/>
      </c>
      <c r="CD687" s="454" t="str">
        <f t="shared" si="2883"/>
        <v/>
      </c>
      <c r="CE687" s="454" t="str">
        <f t="shared" si="2883"/>
        <v/>
      </c>
      <c r="CF687" s="454" t="str">
        <f t="shared" si="2883"/>
        <v/>
      </c>
      <c r="CG687" s="454" t="str">
        <f t="shared" si="2883"/>
        <v/>
      </c>
      <c r="CH687" s="454" t="str">
        <f t="shared" si="2883"/>
        <v/>
      </c>
      <c r="CI687" s="454" t="str">
        <f t="shared" si="2883"/>
        <v/>
      </c>
      <c r="CJ687" s="2" t="str">
        <f t="shared" ref="CJ687:CK687" si="2884">D762</f>
        <v/>
      </c>
      <c r="CK687" s="2" t="str">
        <f t="shared" si="2884"/>
        <v/>
      </c>
      <c r="CL687" s="2" t="str">
        <f t="shared" si="209"/>
        <v/>
      </c>
      <c r="CM687" s="726"/>
      <c r="CN687" s="726"/>
      <c r="CO687" s="726"/>
      <c r="CP687" s="726"/>
      <c r="CQ687" s="726"/>
      <c r="CR687" s="726"/>
      <c r="CS687" s="726"/>
      <c r="CT687" s="726"/>
      <c r="CU687" s="726"/>
      <c r="CV687" s="726"/>
      <c r="CW687" s="726"/>
      <c r="CX687" s="726"/>
      <c r="CY687" s="726"/>
      <c r="CZ687" s="726"/>
      <c r="DA687" s="726"/>
      <c r="DB687" s="726"/>
      <c r="DC687" s="726"/>
      <c r="DD687" s="726"/>
      <c r="DE687" s="726"/>
      <c r="DF687" s="726"/>
      <c r="DG687" s="726"/>
      <c r="DH687" s="726"/>
      <c r="DI687" s="726"/>
      <c r="DJ687" s="726"/>
      <c r="DK687" s="726"/>
      <c r="DL687" s="726"/>
      <c r="DM687" s="726"/>
      <c r="DN687" s="726"/>
      <c r="DO687" s="726"/>
      <c r="DP687" s="726"/>
      <c r="DQ687" s="726"/>
      <c r="DR687" s="726"/>
      <c r="DS687" s="726"/>
      <c r="DT687" s="726"/>
      <c r="DU687" s="726"/>
    </row>
    <row r="688">
      <c r="A688" s="452"/>
      <c r="F688" s="2" t="str">
        <f t="shared" ref="F688:G688" si="2885">B9</f>
        <v/>
      </c>
      <c r="G688" s="2" t="str">
        <f t="shared" si="2885"/>
        <v/>
      </c>
      <c r="U688" s="3"/>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49"/>
      <c r="BP688" s="446" t="s">
        <v>2</v>
      </c>
      <c r="BQ688" s="451"/>
      <c r="BR688" s="4"/>
      <c r="BS688" s="454" t="str">
        <f t="shared" si="2536"/>
        <v/>
      </c>
      <c r="BT688" s="454"/>
      <c r="BU688" s="454"/>
      <c r="BV688" s="454" t="str">
        <f t="shared" ref="BV688:CI688" si="2886">P763</f>
        <v/>
      </c>
      <c r="BW688" s="454" t="str">
        <f t="shared" si="2886"/>
        <v/>
      </c>
      <c r="BX688" s="454" t="str">
        <f t="shared" si="2886"/>
        <v/>
      </c>
      <c r="BY688" s="454" t="str">
        <f t="shared" si="2886"/>
        <v/>
      </c>
      <c r="BZ688" s="454" t="str">
        <f t="shared" si="2886"/>
        <v/>
      </c>
      <c r="CA688" s="454" t="str">
        <f t="shared" si="2886"/>
        <v/>
      </c>
      <c r="CB688" s="454" t="str">
        <f t="shared" si="2886"/>
        <v/>
      </c>
      <c r="CC688" s="454" t="str">
        <f t="shared" si="2886"/>
        <v/>
      </c>
      <c r="CD688" s="454" t="str">
        <f t="shared" si="2886"/>
        <v/>
      </c>
      <c r="CE688" s="454" t="str">
        <f t="shared" si="2886"/>
        <v/>
      </c>
      <c r="CF688" s="454" t="str">
        <f t="shared" si="2886"/>
        <v/>
      </c>
      <c r="CG688" s="454" t="str">
        <f t="shared" si="2886"/>
        <v/>
      </c>
      <c r="CH688" s="454" t="str">
        <f t="shared" si="2886"/>
        <v/>
      </c>
      <c r="CI688" s="454" t="str">
        <f t="shared" si="2886"/>
        <v/>
      </c>
      <c r="CJ688" s="2" t="str">
        <f t="shared" ref="CJ688:CK688" si="2887">D763</f>
        <v/>
      </c>
      <c r="CK688" s="2" t="str">
        <f t="shared" si="2887"/>
        <v/>
      </c>
      <c r="CL688" s="2" t="str">
        <f t="shared" si="209"/>
        <v/>
      </c>
      <c r="CM688" s="726"/>
      <c r="CN688" s="726"/>
      <c r="CO688" s="726"/>
      <c r="CP688" s="726"/>
      <c r="CQ688" s="726"/>
      <c r="CR688" s="726"/>
      <c r="CS688" s="726"/>
      <c r="CT688" s="726"/>
      <c r="CU688" s="726"/>
      <c r="CV688" s="726"/>
      <c r="CW688" s="726"/>
      <c r="CX688" s="726"/>
      <c r="CY688" s="726"/>
      <c r="CZ688" s="726"/>
      <c r="DA688" s="726"/>
      <c r="DB688" s="726"/>
      <c r="DC688" s="726"/>
      <c r="DD688" s="726"/>
      <c r="DE688" s="726"/>
      <c r="DF688" s="726"/>
      <c r="DG688" s="726"/>
      <c r="DH688" s="726"/>
      <c r="DI688" s="726"/>
      <c r="DJ688" s="726"/>
      <c r="DK688" s="726"/>
      <c r="DL688" s="726"/>
      <c r="DM688" s="726"/>
      <c r="DN688" s="726"/>
      <c r="DO688" s="726"/>
      <c r="DP688" s="726"/>
      <c r="DQ688" s="726"/>
      <c r="DR688" s="726"/>
      <c r="DS688" s="726"/>
      <c r="DT688" s="726"/>
      <c r="DU688" s="726"/>
    </row>
    <row r="689">
      <c r="A689" s="452"/>
      <c r="U689" s="3"/>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49"/>
      <c r="BP689" s="446" t="s">
        <v>2</v>
      </c>
      <c r="BQ689" s="451"/>
      <c r="BR689" s="4"/>
      <c r="BS689" s="454" t="str">
        <f t="shared" si="2536"/>
        <v/>
      </c>
      <c r="BT689" s="454" t="str">
        <f t="shared" ref="BT689:BT701" si="2890">J764</f>
        <v/>
      </c>
      <c r="BU689" s="454" t="str">
        <f t="shared" ref="BU689:CI689" si="2888">O764</f>
        <v/>
      </c>
      <c r="BV689" s="454" t="str">
        <f t="shared" si="2888"/>
        <v/>
      </c>
      <c r="BW689" s="454" t="str">
        <f t="shared" si="2888"/>
        <v/>
      </c>
      <c r="BX689" s="454" t="str">
        <f t="shared" si="2888"/>
        <v/>
      </c>
      <c r="BY689" s="454" t="str">
        <f t="shared" si="2888"/>
        <v/>
      </c>
      <c r="BZ689" s="454" t="str">
        <f t="shared" si="2888"/>
        <v/>
      </c>
      <c r="CA689" s="454" t="str">
        <f t="shared" si="2888"/>
        <v/>
      </c>
      <c r="CB689" s="454" t="str">
        <f t="shared" si="2888"/>
        <v/>
      </c>
      <c r="CC689" s="454" t="str">
        <f t="shared" si="2888"/>
        <v/>
      </c>
      <c r="CD689" s="454" t="str">
        <f t="shared" si="2888"/>
        <v/>
      </c>
      <c r="CE689" s="454" t="str">
        <f t="shared" si="2888"/>
        <v/>
      </c>
      <c r="CF689" s="454" t="str">
        <f t="shared" si="2888"/>
        <v/>
      </c>
      <c r="CG689" s="454" t="str">
        <f t="shared" si="2888"/>
        <v/>
      </c>
      <c r="CH689" s="454" t="str">
        <f t="shared" si="2888"/>
        <v/>
      </c>
      <c r="CI689" s="454" t="str">
        <f t="shared" si="2888"/>
        <v/>
      </c>
      <c r="CJ689" s="2" t="str">
        <f t="shared" ref="CJ689:CK689" si="2889">D764</f>
        <v/>
      </c>
      <c r="CK689" s="2" t="str">
        <f t="shared" si="2889"/>
        <v/>
      </c>
      <c r="CL689" s="2" t="str">
        <f t="shared" si="209"/>
        <v/>
      </c>
      <c r="CM689" s="726"/>
      <c r="CN689" s="726"/>
      <c r="CO689" s="726"/>
      <c r="CP689" s="726"/>
      <c r="CQ689" s="726"/>
      <c r="CR689" s="726"/>
      <c r="CS689" s="726"/>
      <c r="CT689" s="726"/>
      <c r="CU689" s="726"/>
      <c r="CV689" s="726"/>
      <c r="CW689" s="726"/>
      <c r="CX689" s="726"/>
      <c r="CY689" s="726"/>
      <c r="CZ689" s="726"/>
      <c r="DA689" s="726"/>
      <c r="DB689" s="726"/>
      <c r="DC689" s="726"/>
      <c r="DD689" s="726"/>
      <c r="DE689" s="726"/>
      <c r="DF689" s="726"/>
      <c r="DG689" s="726"/>
      <c r="DH689" s="726"/>
      <c r="DI689" s="726"/>
      <c r="DJ689" s="726"/>
      <c r="DK689" s="726"/>
      <c r="DL689" s="726"/>
      <c r="DM689" s="726"/>
      <c r="DN689" s="726"/>
      <c r="DO689" s="726"/>
      <c r="DP689" s="726"/>
      <c r="DQ689" s="726"/>
      <c r="DR689" s="726"/>
      <c r="DS689" s="726"/>
      <c r="DT689" s="726"/>
      <c r="DU689" s="726"/>
    </row>
    <row r="690">
      <c r="A690" s="452"/>
      <c r="U690" s="3"/>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49"/>
      <c r="BP690" s="446" t="s">
        <v>2</v>
      </c>
      <c r="BQ690" s="451"/>
      <c r="BR690" s="4"/>
      <c r="BS690" s="454" t="str">
        <f t="shared" si="2536"/>
        <v/>
      </c>
      <c r="BT690" s="454" t="str">
        <f t="shared" si="2890"/>
        <v/>
      </c>
      <c r="BU690" s="454" t="str">
        <f t="shared" ref="BU690:CI690" si="2891">O765</f>
        <v/>
      </c>
      <c r="BV690" s="454" t="str">
        <f t="shared" si="2891"/>
        <v/>
      </c>
      <c r="BW690" s="454" t="str">
        <f t="shared" si="2891"/>
        <v/>
      </c>
      <c r="BX690" s="454" t="str">
        <f t="shared" si="2891"/>
        <v/>
      </c>
      <c r="BY690" s="454" t="str">
        <f t="shared" si="2891"/>
        <v/>
      </c>
      <c r="BZ690" s="454" t="str">
        <f t="shared" si="2891"/>
        <v/>
      </c>
      <c r="CA690" s="454" t="str">
        <f t="shared" si="2891"/>
        <v/>
      </c>
      <c r="CB690" s="454" t="str">
        <f t="shared" si="2891"/>
        <v/>
      </c>
      <c r="CC690" s="454" t="str">
        <f t="shared" si="2891"/>
        <v/>
      </c>
      <c r="CD690" s="454" t="str">
        <f t="shared" si="2891"/>
        <v/>
      </c>
      <c r="CE690" s="454" t="str">
        <f t="shared" si="2891"/>
        <v/>
      </c>
      <c r="CF690" s="454" t="str">
        <f t="shared" si="2891"/>
        <v/>
      </c>
      <c r="CG690" s="454" t="str">
        <f t="shared" si="2891"/>
        <v/>
      </c>
      <c r="CH690" s="454" t="str">
        <f t="shared" si="2891"/>
        <v/>
      </c>
      <c r="CI690" s="454" t="str">
        <f t="shared" si="2891"/>
        <v/>
      </c>
      <c r="CJ690" s="2" t="str">
        <f t="shared" ref="CJ690:CK690" si="2892">D765</f>
        <v/>
      </c>
      <c r="CK690" s="2" t="str">
        <f t="shared" si="2892"/>
        <v/>
      </c>
      <c r="CL690" s="2" t="str">
        <f t="shared" si="209"/>
        <v/>
      </c>
      <c r="CM690" s="726"/>
      <c r="CN690" s="726"/>
      <c r="CO690" s="726"/>
      <c r="CP690" s="726"/>
      <c r="CQ690" s="726"/>
      <c r="CR690" s="726"/>
      <c r="CS690" s="726"/>
      <c r="CT690" s="726"/>
      <c r="CU690" s="726"/>
      <c r="CV690" s="726"/>
      <c r="CW690" s="726"/>
      <c r="CX690" s="726"/>
      <c r="CY690" s="726"/>
      <c r="CZ690" s="726"/>
      <c r="DA690" s="726"/>
      <c r="DB690" s="726"/>
      <c r="DC690" s="726"/>
      <c r="DD690" s="726"/>
      <c r="DE690" s="726"/>
      <c r="DF690" s="726"/>
      <c r="DG690" s="726"/>
      <c r="DH690" s="726"/>
      <c r="DI690" s="726"/>
      <c r="DJ690" s="726"/>
      <c r="DK690" s="726"/>
      <c r="DL690" s="726"/>
      <c r="DM690" s="726"/>
      <c r="DN690" s="726"/>
      <c r="DO690" s="726"/>
      <c r="DP690" s="726"/>
      <c r="DQ690" s="726"/>
      <c r="DR690" s="726"/>
      <c r="DS690" s="726"/>
      <c r="DT690" s="726"/>
      <c r="DU690" s="726"/>
    </row>
    <row r="691">
      <c r="A691" s="452"/>
      <c r="U691" s="3"/>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49"/>
      <c r="BP691" s="446" t="s">
        <v>2</v>
      </c>
      <c r="BQ691" s="451"/>
      <c r="BR691" s="4"/>
      <c r="BS691" s="454" t="str">
        <f t="shared" si="2536"/>
        <v/>
      </c>
      <c r="BT691" s="454" t="str">
        <f t="shared" si="2890"/>
        <v/>
      </c>
      <c r="BU691" s="454" t="str">
        <f t="shared" ref="BU691:CI691" si="2893">O766</f>
        <v/>
      </c>
      <c r="BV691" s="454" t="str">
        <f t="shared" si="2893"/>
        <v/>
      </c>
      <c r="BW691" s="454" t="str">
        <f t="shared" si="2893"/>
        <v/>
      </c>
      <c r="BX691" s="454" t="str">
        <f t="shared" si="2893"/>
        <v/>
      </c>
      <c r="BY691" s="454" t="str">
        <f t="shared" si="2893"/>
        <v/>
      </c>
      <c r="BZ691" s="454" t="str">
        <f t="shared" si="2893"/>
        <v/>
      </c>
      <c r="CA691" s="454" t="str">
        <f t="shared" si="2893"/>
        <v/>
      </c>
      <c r="CB691" s="454" t="str">
        <f t="shared" si="2893"/>
        <v/>
      </c>
      <c r="CC691" s="454" t="str">
        <f t="shared" si="2893"/>
        <v/>
      </c>
      <c r="CD691" s="454" t="str">
        <f t="shared" si="2893"/>
        <v/>
      </c>
      <c r="CE691" s="454" t="str">
        <f t="shared" si="2893"/>
        <v/>
      </c>
      <c r="CF691" s="454" t="str">
        <f t="shared" si="2893"/>
        <v/>
      </c>
      <c r="CG691" s="454" t="str">
        <f t="shared" si="2893"/>
        <v/>
      </c>
      <c r="CH691" s="454" t="str">
        <f t="shared" si="2893"/>
        <v/>
      </c>
      <c r="CI691" s="454" t="str">
        <f t="shared" si="2893"/>
        <v/>
      </c>
      <c r="CJ691" s="2" t="str">
        <f t="shared" ref="CJ691:CK691" si="2894">D766</f>
        <v/>
      </c>
      <c r="CK691" s="2" t="str">
        <f t="shared" si="2894"/>
        <v/>
      </c>
      <c r="CL691" s="2" t="str">
        <f t="shared" si="209"/>
        <v/>
      </c>
      <c r="CM691" s="726"/>
      <c r="CN691" s="726"/>
      <c r="CO691" s="726"/>
      <c r="CP691" s="726"/>
      <c r="CQ691" s="726"/>
      <c r="CR691" s="726"/>
      <c r="CS691" s="726"/>
      <c r="CT691" s="726"/>
      <c r="CU691" s="726"/>
      <c r="CV691" s="726"/>
      <c r="CW691" s="726"/>
      <c r="CX691" s="726"/>
      <c r="CY691" s="726"/>
      <c r="CZ691" s="726"/>
      <c r="DA691" s="726"/>
      <c r="DB691" s="726"/>
      <c r="DC691" s="726"/>
      <c r="DD691" s="726"/>
      <c r="DE691" s="726"/>
      <c r="DF691" s="726"/>
      <c r="DG691" s="726"/>
      <c r="DH691" s="726"/>
      <c r="DI691" s="726"/>
      <c r="DJ691" s="726"/>
      <c r="DK691" s="726"/>
      <c r="DL691" s="726"/>
      <c r="DM691" s="726"/>
      <c r="DN691" s="726"/>
      <c r="DO691" s="726"/>
      <c r="DP691" s="726"/>
      <c r="DQ691" s="726"/>
      <c r="DR691" s="726"/>
      <c r="DS691" s="726"/>
      <c r="DT691" s="726"/>
      <c r="DU691" s="726"/>
    </row>
    <row r="692">
      <c r="A692" s="452"/>
      <c r="U692" s="3"/>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49"/>
      <c r="BP692" s="446" t="s">
        <v>2</v>
      </c>
      <c r="BQ692" s="451"/>
      <c r="BR692" s="4"/>
      <c r="BS692" s="454" t="str">
        <f t="shared" si="2536"/>
        <v/>
      </c>
      <c r="BT692" s="454" t="str">
        <f t="shared" si="2890"/>
        <v/>
      </c>
      <c r="BU692" s="454" t="str">
        <f t="shared" ref="BU692:CI692" si="2895">O767</f>
        <v/>
      </c>
      <c r="BV692" s="454" t="str">
        <f t="shared" si="2895"/>
        <v/>
      </c>
      <c r="BW692" s="454" t="str">
        <f t="shared" si="2895"/>
        <v/>
      </c>
      <c r="BX692" s="454" t="str">
        <f t="shared" si="2895"/>
        <v/>
      </c>
      <c r="BY692" s="454" t="str">
        <f t="shared" si="2895"/>
        <v/>
      </c>
      <c r="BZ692" s="454" t="str">
        <f t="shared" si="2895"/>
        <v/>
      </c>
      <c r="CA692" s="454" t="str">
        <f t="shared" si="2895"/>
        <v/>
      </c>
      <c r="CB692" s="454" t="str">
        <f t="shared" si="2895"/>
        <v/>
      </c>
      <c r="CC692" s="454" t="str">
        <f t="shared" si="2895"/>
        <v/>
      </c>
      <c r="CD692" s="454" t="str">
        <f t="shared" si="2895"/>
        <v/>
      </c>
      <c r="CE692" s="454" t="str">
        <f t="shared" si="2895"/>
        <v/>
      </c>
      <c r="CF692" s="454" t="str">
        <f t="shared" si="2895"/>
        <v/>
      </c>
      <c r="CG692" s="454" t="str">
        <f t="shared" si="2895"/>
        <v/>
      </c>
      <c r="CH692" s="454" t="str">
        <f t="shared" si="2895"/>
        <v/>
      </c>
      <c r="CI692" s="454" t="str">
        <f t="shared" si="2895"/>
        <v/>
      </c>
      <c r="CJ692" s="2" t="str">
        <f t="shared" ref="CJ692:CK692" si="2896">D767</f>
        <v/>
      </c>
      <c r="CK692" s="2" t="str">
        <f t="shared" si="2896"/>
        <v/>
      </c>
      <c r="CL692" s="2" t="str">
        <f t="shared" si="209"/>
        <v/>
      </c>
      <c r="CM692" s="726"/>
      <c r="CN692" s="726"/>
      <c r="CO692" s="726"/>
      <c r="CP692" s="726"/>
      <c r="CQ692" s="726"/>
      <c r="CR692" s="726"/>
      <c r="CS692" s="726"/>
      <c r="CT692" s="726"/>
      <c r="CU692" s="726"/>
      <c r="CV692" s="726"/>
      <c r="CW692" s="726"/>
      <c r="CX692" s="726"/>
      <c r="CY692" s="726"/>
      <c r="CZ692" s="726"/>
      <c r="DA692" s="726"/>
      <c r="DB692" s="726"/>
      <c r="DC692" s="726"/>
      <c r="DD692" s="726"/>
      <c r="DE692" s="726"/>
      <c r="DF692" s="726"/>
      <c r="DG692" s="726"/>
      <c r="DH692" s="726"/>
      <c r="DI692" s="726"/>
      <c r="DJ692" s="726"/>
      <c r="DK692" s="726"/>
      <c r="DL692" s="726"/>
      <c r="DM692" s="726"/>
      <c r="DN692" s="726"/>
      <c r="DO692" s="726"/>
      <c r="DP692" s="726"/>
      <c r="DQ692" s="726"/>
      <c r="DR692" s="726"/>
      <c r="DS692" s="726"/>
      <c r="DT692" s="726"/>
      <c r="DU692" s="726"/>
    </row>
    <row r="693">
      <c r="A693" s="452"/>
      <c r="U693" s="3"/>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49"/>
      <c r="BP693" s="446" t="s">
        <v>2</v>
      </c>
      <c r="BQ693" s="451"/>
      <c r="BR693" s="4"/>
      <c r="BS693" s="454" t="str">
        <f t="shared" si="2536"/>
        <v/>
      </c>
      <c r="BT693" s="454" t="str">
        <f t="shared" si="2890"/>
        <v/>
      </c>
      <c r="BU693" s="454" t="str">
        <f t="shared" ref="BU693:CI693" si="2897">O768</f>
        <v/>
      </c>
      <c r="BV693" s="454" t="str">
        <f t="shared" si="2897"/>
        <v/>
      </c>
      <c r="BW693" s="454" t="str">
        <f t="shared" si="2897"/>
        <v/>
      </c>
      <c r="BX693" s="454" t="str">
        <f t="shared" si="2897"/>
        <v/>
      </c>
      <c r="BY693" s="454" t="str">
        <f t="shared" si="2897"/>
        <v/>
      </c>
      <c r="BZ693" s="454" t="str">
        <f t="shared" si="2897"/>
        <v/>
      </c>
      <c r="CA693" s="454" t="str">
        <f t="shared" si="2897"/>
        <v/>
      </c>
      <c r="CB693" s="454" t="str">
        <f t="shared" si="2897"/>
        <v/>
      </c>
      <c r="CC693" s="454" t="str">
        <f t="shared" si="2897"/>
        <v/>
      </c>
      <c r="CD693" s="454" t="str">
        <f t="shared" si="2897"/>
        <v/>
      </c>
      <c r="CE693" s="454" t="str">
        <f t="shared" si="2897"/>
        <v/>
      </c>
      <c r="CF693" s="454" t="str">
        <f t="shared" si="2897"/>
        <v/>
      </c>
      <c r="CG693" s="454" t="str">
        <f t="shared" si="2897"/>
        <v/>
      </c>
      <c r="CH693" s="454" t="str">
        <f t="shared" si="2897"/>
        <v/>
      </c>
      <c r="CI693" s="454" t="str">
        <f t="shared" si="2897"/>
        <v/>
      </c>
      <c r="CJ693" s="2" t="str">
        <f t="shared" ref="CJ693:CK693" si="2898">D768</f>
        <v/>
      </c>
      <c r="CK693" s="2" t="str">
        <f t="shared" si="2898"/>
        <v/>
      </c>
      <c r="CL693" s="2" t="str">
        <f t="shared" si="209"/>
        <v/>
      </c>
      <c r="CM693" s="726"/>
      <c r="CN693" s="726"/>
      <c r="CO693" s="726"/>
      <c r="CP693" s="726"/>
      <c r="CQ693" s="726"/>
      <c r="CR693" s="726"/>
      <c r="CS693" s="726"/>
      <c r="CT693" s="726"/>
      <c r="CU693" s="726"/>
      <c r="CV693" s="726"/>
      <c r="CW693" s="726"/>
      <c r="CX693" s="726"/>
      <c r="CY693" s="726"/>
      <c r="CZ693" s="726"/>
      <c r="DA693" s="726"/>
      <c r="DB693" s="726"/>
      <c r="DC693" s="726"/>
      <c r="DD693" s="726"/>
      <c r="DE693" s="726"/>
      <c r="DF693" s="726"/>
      <c r="DG693" s="726"/>
      <c r="DH693" s="726"/>
      <c r="DI693" s="726"/>
      <c r="DJ693" s="726"/>
      <c r="DK693" s="726"/>
      <c r="DL693" s="726"/>
      <c r="DM693" s="726"/>
      <c r="DN693" s="726"/>
      <c r="DO693" s="726"/>
      <c r="DP693" s="726"/>
      <c r="DQ693" s="726"/>
      <c r="DR693" s="726"/>
      <c r="DS693" s="726"/>
      <c r="DT693" s="726"/>
      <c r="DU693" s="726"/>
    </row>
    <row r="694">
      <c r="A694" s="452"/>
      <c r="U694" s="3"/>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49"/>
      <c r="BP694" s="446" t="s">
        <v>2</v>
      </c>
      <c r="BQ694" s="451"/>
      <c r="BR694" s="4"/>
      <c r="BS694" s="454" t="str">
        <f t="shared" si="2536"/>
        <v/>
      </c>
      <c r="BT694" s="454" t="str">
        <f t="shared" si="2890"/>
        <v/>
      </c>
      <c r="BU694" s="454" t="str">
        <f t="shared" ref="BU694:CI694" si="2899">O769</f>
        <v/>
      </c>
      <c r="BV694" s="454" t="str">
        <f t="shared" si="2899"/>
        <v/>
      </c>
      <c r="BW694" s="454" t="str">
        <f t="shared" si="2899"/>
        <v/>
      </c>
      <c r="BX694" s="454" t="str">
        <f t="shared" si="2899"/>
        <v/>
      </c>
      <c r="BY694" s="454" t="str">
        <f t="shared" si="2899"/>
        <v/>
      </c>
      <c r="BZ694" s="454" t="str">
        <f t="shared" si="2899"/>
        <v/>
      </c>
      <c r="CA694" s="454" t="str">
        <f t="shared" si="2899"/>
        <v/>
      </c>
      <c r="CB694" s="454" t="str">
        <f t="shared" si="2899"/>
        <v/>
      </c>
      <c r="CC694" s="454" t="str">
        <f t="shared" si="2899"/>
        <v/>
      </c>
      <c r="CD694" s="454" t="str">
        <f t="shared" si="2899"/>
        <v/>
      </c>
      <c r="CE694" s="454" t="str">
        <f t="shared" si="2899"/>
        <v/>
      </c>
      <c r="CF694" s="454" t="str">
        <f t="shared" si="2899"/>
        <v/>
      </c>
      <c r="CG694" s="454" t="str">
        <f t="shared" si="2899"/>
        <v/>
      </c>
      <c r="CH694" s="454" t="str">
        <f t="shared" si="2899"/>
        <v/>
      </c>
      <c r="CI694" s="454" t="str">
        <f t="shared" si="2899"/>
        <v/>
      </c>
      <c r="CJ694" s="2" t="str">
        <f t="shared" ref="CJ694:CK694" si="2900">D769</f>
        <v/>
      </c>
      <c r="CK694" s="2" t="str">
        <f t="shared" si="2900"/>
        <v/>
      </c>
      <c r="CL694" s="2" t="str">
        <f t="shared" si="209"/>
        <v/>
      </c>
      <c r="CM694" s="726"/>
      <c r="CN694" s="726"/>
      <c r="CO694" s="726"/>
      <c r="CP694" s="726"/>
      <c r="CQ694" s="726"/>
      <c r="CR694" s="726"/>
      <c r="CS694" s="726"/>
      <c r="CT694" s="726"/>
      <c r="CU694" s="726"/>
      <c r="CV694" s="726"/>
      <c r="CW694" s="726"/>
      <c r="CX694" s="726"/>
      <c r="CY694" s="726"/>
      <c r="CZ694" s="726"/>
      <c r="DA694" s="726"/>
      <c r="DB694" s="726"/>
      <c r="DC694" s="726"/>
      <c r="DD694" s="726"/>
      <c r="DE694" s="726"/>
      <c r="DF694" s="726"/>
      <c r="DG694" s="726"/>
      <c r="DH694" s="726"/>
      <c r="DI694" s="726"/>
      <c r="DJ694" s="726"/>
      <c r="DK694" s="726"/>
      <c r="DL694" s="726"/>
      <c r="DM694" s="726"/>
      <c r="DN694" s="726"/>
      <c r="DO694" s="726"/>
      <c r="DP694" s="726"/>
      <c r="DQ694" s="726"/>
      <c r="DR694" s="726"/>
      <c r="DS694" s="726"/>
      <c r="DT694" s="726"/>
      <c r="DU694" s="726"/>
    </row>
    <row r="695">
      <c r="A695" s="452"/>
      <c r="U695" s="3"/>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49"/>
      <c r="BP695" s="446" t="s">
        <v>2</v>
      </c>
      <c r="BQ695" s="451"/>
      <c r="BR695" s="4"/>
      <c r="BS695" s="454" t="str">
        <f t="shared" si="2536"/>
        <v/>
      </c>
      <c r="BT695" s="454" t="str">
        <f t="shared" si="2890"/>
        <v/>
      </c>
      <c r="BU695" s="454" t="str">
        <f t="shared" ref="BU695:CI695" si="2901">O770</f>
        <v/>
      </c>
      <c r="BV695" s="454" t="str">
        <f t="shared" si="2901"/>
        <v/>
      </c>
      <c r="BW695" s="454" t="str">
        <f t="shared" si="2901"/>
        <v/>
      </c>
      <c r="BX695" s="454" t="str">
        <f t="shared" si="2901"/>
        <v/>
      </c>
      <c r="BY695" s="454" t="str">
        <f t="shared" si="2901"/>
        <v/>
      </c>
      <c r="BZ695" s="454" t="str">
        <f t="shared" si="2901"/>
        <v/>
      </c>
      <c r="CA695" s="454" t="str">
        <f t="shared" si="2901"/>
        <v/>
      </c>
      <c r="CB695" s="454" t="str">
        <f t="shared" si="2901"/>
        <v/>
      </c>
      <c r="CC695" s="454" t="str">
        <f t="shared" si="2901"/>
        <v/>
      </c>
      <c r="CD695" s="454" t="str">
        <f t="shared" si="2901"/>
        <v/>
      </c>
      <c r="CE695" s="454" t="str">
        <f t="shared" si="2901"/>
        <v/>
      </c>
      <c r="CF695" s="454" t="str">
        <f t="shared" si="2901"/>
        <v/>
      </c>
      <c r="CG695" s="454" t="str">
        <f t="shared" si="2901"/>
        <v/>
      </c>
      <c r="CH695" s="454" t="str">
        <f t="shared" si="2901"/>
        <v/>
      </c>
      <c r="CI695" s="454" t="str">
        <f t="shared" si="2901"/>
        <v/>
      </c>
      <c r="CJ695" s="2" t="str">
        <f t="shared" ref="CJ695:CK695" si="2902">D770</f>
        <v/>
      </c>
      <c r="CK695" s="2" t="str">
        <f t="shared" si="2902"/>
        <v/>
      </c>
      <c r="CL695" s="2" t="str">
        <f t="shared" si="209"/>
        <v/>
      </c>
      <c r="CM695" s="726"/>
      <c r="CN695" s="726"/>
      <c r="CO695" s="726"/>
      <c r="CP695" s="726"/>
      <c r="CQ695" s="726"/>
      <c r="CR695" s="726"/>
      <c r="CS695" s="726"/>
      <c r="CT695" s="726"/>
      <c r="CU695" s="726"/>
      <c r="CV695" s="726"/>
      <c r="CW695" s="726"/>
      <c r="CX695" s="726"/>
      <c r="CY695" s="726"/>
      <c r="CZ695" s="726"/>
      <c r="DA695" s="726"/>
      <c r="DB695" s="726"/>
      <c r="DC695" s="726"/>
      <c r="DD695" s="726"/>
      <c r="DE695" s="726"/>
      <c r="DF695" s="726"/>
      <c r="DG695" s="726"/>
      <c r="DH695" s="726"/>
      <c r="DI695" s="726"/>
      <c r="DJ695" s="726"/>
      <c r="DK695" s="726"/>
      <c r="DL695" s="726"/>
      <c r="DM695" s="726"/>
      <c r="DN695" s="726"/>
      <c r="DO695" s="726"/>
      <c r="DP695" s="726"/>
      <c r="DQ695" s="726"/>
      <c r="DR695" s="726"/>
      <c r="DS695" s="726"/>
      <c r="DT695" s="726"/>
      <c r="DU695" s="726"/>
    </row>
    <row r="696">
      <c r="A696" s="452"/>
      <c r="U696" s="3"/>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49"/>
      <c r="BP696" s="446" t="s">
        <v>2</v>
      </c>
      <c r="BQ696" s="451"/>
      <c r="BR696" s="4"/>
      <c r="BS696" s="454" t="str">
        <f t="shared" si="2536"/>
        <v/>
      </c>
      <c r="BT696" s="454" t="str">
        <f t="shared" si="2890"/>
        <v/>
      </c>
      <c r="BU696" s="454" t="str">
        <f t="shared" ref="BU696:CI696" si="2903">O771</f>
        <v/>
      </c>
      <c r="BV696" s="454" t="str">
        <f t="shared" si="2903"/>
        <v/>
      </c>
      <c r="BW696" s="454" t="str">
        <f t="shared" si="2903"/>
        <v/>
      </c>
      <c r="BX696" s="454" t="str">
        <f t="shared" si="2903"/>
        <v/>
      </c>
      <c r="BY696" s="454" t="str">
        <f t="shared" si="2903"/>
        <v/>
      </c>
      <c r="BZ696" s="454" t="str">
        <f t="shared" si="2903"/>
        <v/>
      </c>
      <c r="CA696" s="454" t="str">
        <f t="shared" si="2903"/>
        <v/>
      </c>
      <c r="CB696" s="454" t="str">
        <f t="shared" si="2903"/>
        <v/>
      </c>
      <c r="CC696" s="454" t="str">
        <f t="shared" si="2903"/>
        <v/>
      </c>
      <c r="CD696" s="454" t="str">
        <f t="shared" si="2903"/>
        <v/>
      </c>
      <c r="CE696" s="454" t="str">
        <f t="shared" si="2903"/>
        <v/>
      </c>
      <c r="CF696" s="454" t="str">
        <f t="shared" si="2903"/>
        <v/>
      </c>
      <c r="CG696" s="454" t="str">
        <f t="shared" si="2903"/>
        <v/>
      </c>
      <c r="CH696" s="454" t="str">
        <f t="shared" si="2903"/>
        <v/>
      </c>
      <c r="CI696" s="454" t="str">
        <f t="shared" si="2903"/>
        <v/>
      </c>
      <c r="CJ696" s="2" t="str">
        <f t="shared" ref="CJ696:CK696" si="2904">D771</f>
        <v/>
      </c>
      <c r="CK696" s="2" t="str">
        <f t="shared" si="2904"/>
        <v/>
      </c>
      <c r="CL696" s="2" t="str">
        <f t="shared" si="209"/>
        <v/>
      </c>
      <c r="CM696" s="726"/>
      <c r="CN696" s="726"/>
      <c r="CO696" s="726"/>
      <c r="CP696" s="726"/>
      <c r="CQ696" s="726"/>
      <c r="CR696" s="726"/>
      <c r="CS696" s="726"/>
      <c r="CT696" s="726"/>
      <c r="CU696" s="726"/>
      <c r="CV696" s="726"/>
      <c r="CW696" s="726"/>
      <c r="CX696" s="726"/>
      <c r="CY696" s="726"/>
      <c r="CZ696" s="726"/>
      <c r="DA696" s="726"/>
      <c r="DB696" s="726"/>
      <c r="DC696" s="726"/>
      <c r="DD696" s="726"/>
      <c r="DE696" s="726"/>
      <c r="DF696" s="726"/>
      <c r="DG696" s="726"/>
      <c r="DH696" s="726"/>
      <c r="DI696" s="726"/>
      <c r="DJ696" s="726"/>
      <c r="DK696" s="726"/>
      <c r="DL696" s="726"/>
      <c r="DM696" s="726"/>
      <c r="DN696" s="726"/>
      <c r="DO696" s="726"/>
      <c r="DP696" s="726"/>
      <c r="DQ696" s="726"/>
      <c r="DR696" s="726"/>
      <c r="DS696" s="726"/>
      <c r="DT696" s="726"/>
      <c r="DU696" s="726"/>
    </row>
    <row r="697">
      <c r="A697" s="452"/>
      <c r="U697" s="3"/>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49"/>
      <c r="BP697" s="446" t="s">
        <v>2</v>
      </c>
      <c r="BQ697" s="451"/>
      <c r="BR697" s="4"/>
      <c r="BS697" s="454" t="str">
        <f t="shared" si="2536"/>
        <v/>
      </c>
      <c r="BT697" s="454" t="str">
        <f t="shared" si="2890"/>
        <v/>
      </c>
      <c r="BU697" s="454" t="str">
        <f t="shared" ref="BU697:CI697" si="2905">O772</f>
        <v/>
      </c>
      <c r="BV697" s="454" t="str">
        <f t="shared" si="2905"/>
        <v/>
      </c>
      <c r="BW697" s="454" t="str">
        <f t="shared" si="2905"/>
        <v/>
      </c>
      <c r="BX697" s="454" t="str">
        <f t="shared" si="2905"/>
        <v/>
      </c>
      <c r="BY697" s="454" t="str">
        <f t="shared" si="2905"/>
        <v/>
      </c>
      <c r="BZ697" s="454" t="str">
        <f t="shared" si="2905"/>
        <v/>
      </c>
      <c r="CA697" s="454" t="str">
        <f t="shared" si="2905"/>
        <v/>
      </c>
      <c r="CB697" s="454" t="str">
        <f t="shared" si="2905"/>
        <v/>
      </c>
      <c r="CC697" s="454" t="str">
        <f t="shared" si="2905"/>
        <v/>
      </c>
      <c r="CD697" s="454" t="str">
        <f t="shared" si="2905"/>
        <v/>
      </c>
      <c r="CE697" s="454" t="str">
        <f t="shared" si="2905"/>
        <v/>
      </c>
      <c r="CF697" s="454" t="str">
        <f t="shared" si="2905"/>
        <v/>
      </c>
      <c r="CG697" s="454" t="str">
        <f t="shared" si="2905"/>
        <v/>
      </c>
      <c r="CH697" s="454" t="str">
        <f t="shared" si="2905"/>
        <v/>
      </c>
      <c r="CI697" s="454" t="str">
        <f t="shared" si="2905"/>
        <v/>
      </c>
      <c r="CJ697" s="2" t="str">
        <f t="shared" ref="CJ697:CK697" si="2906">D772</f>
        <v/>
      </c>
      <c r="CK697" s="2" t="str">
        <f t="shared" si="2906"/>
        <v/>
      </c>
      <c r="CL697" s="2" t="str">
        <f t="shared" si="209"/>
        <v/>
      </c>
      <c r="CM697" s="726"/>
      <c r="CN697" s="726"/>
      <c r="CO697" s="726"/>
      <c r="CP697" s="726"/>
      <c r="CQ697" s="726"/>
      <c r="CR697" s="726"/>
      <c r="CS697" s="726"/>
      <c r="CT697" s="726"/>
      <c r="CU697" s="726"/>
      <c r="CV697" s="726"/>
      <c r="CW697" s="726"/>
      <c r="CX697" s="726"/>
      <c r="CY697" s="726"/>
      <c r="CZ697" s="726"/>
      <c r="DA697" s="726"/>
      <c r="DB697" s="726"/>
      <c r="DC697" s="726"/>
      <c r="DD697" s="726"/>
      <c r="DE697" s="726"/>
      <c r="DF697" s="726"/>
      <c r="DG697" s="726"/>
      <c r="DH697" s="726"/>
      <c r="DI697" s="726"/>
      <c r="DJ697" s="726"/>
      <c r="DK697" s="726"/>
      <c r="DL697" s="726"/>
      <c r="DM697" s="726"/>
      <c r="DN697" s="726"/>
      <c r="DO697" s="726"/>
      <c r="DP697" s="726"/>
      <c r="DQ697" s="726"/>
      <c r="DR697" s="726"/>
      <c r="DS697" s="726"/>
      <c r="DT697" s="726"/>
      <c r="DU697" s="726"/>
    </row>
    <row r="698">
      <c r="A698" s="452"/>
      <c r="U698" s="3"/>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49"/>
      <c r="BP698" s="446" t="s">
        <v>2</v>
      </c>
      <c r="BQ698" s="451"/>
      <c r="BR698" s="4"/>
      <c r="BS698" s="454" t="str">
        <f t="shared" si="2536"/>
        <v/>
      </c>
      <c r="BT698" s="454" t="str">
        <f t="shared" si="2890"/>
        <v/>
      </c>
      <c r="BU698" s="454" t="str">
        <f t="shared" ref="BU698:CI698" si="2907">O773</f>
        <v/>
      </c>
      <c r="BV698" s="454" t="str">
        <f t="shared" si="2907"/>
        <v/>
      </c>
      <c r="BW698" s="454" t="str">
        <f t="shared" si="2907"/>
        <v/>
      </c>
      <c r="BX698" s="454" t="str">
        <f t="shared" si="2907"/>
        <v/>
      </c>
      <c r="BY698" s="454" t="str">
        <f t="shared" si="2907"/>
        <v/>
      </c>
      <c r="BZ698" s="454" t="str">
        <f t="shared" si="2907"/>
        <v/>
      </c>
      <c r="CA698" s="454" t="str">
        <f t="shared" si="2907"/>
        <v/>
      </c>
      <c r="CB698" s="454" t="str">
        <f t="shared" si="2907"/>
        <v/>
      </c>
      <c r="CC698" s="454" t="str">
        <f t="shared" si="2907"/>
        <v/>
      </c>
      <c r="CD698" s="454" t="str">
        <f t="shared" si="2907"/>
        <v/>
      </c>
      <c r="CE698" s="454" t="str">
        <f t="shared" si="2907"/>
        <v/>
      </c>
      <c r="CF698" s="454" t="str">
        <f t="shared" si="2907"/>
        <v/>
      </c>
      <c r="CG698" s="454" t="str">
        <f t="shared" si="2907"/>
        <v/>
      </c>
      <c r="CH698" s="454" t="str">
        <f t="shared" si="2907"/>
        <v/>
      </c>
      <c r="CI698" s="454" t="str">
        <f t="shared" si="2907"/>
        <v/>
      </c>
      <c r="CJ698" s="2" t="str">
        <f t="shared" ref="CJ698:CK698" si="2908">D773</f>
        <v/>
      </c>
      <c r="CK698" s="2" t="str">
        <f t="shared" si="2908"/>
        <v/>
      </c>
      <c r="CL698" s="2" t="str">
        <f t="shared" si="209"/>
        <v/>
      </c>
      <c r="CM698" s="726"/>
      <c r="CN698" s="726"/>
      <c r="CO698" s="726"/>
      <c r="CP698" s="726"/>
      <c r="CQ698" s="726"/>
      <c r="CR698" s="726"/>
      <c r="CS698" s="726"/>
      <c r="CT698" s="726"/>
      <c r="CU698" s="726"/>
      <c r="CV698" s="726"/>
      <c r="CW698" s="726"/>
      <c r="CX698" s="726"/>
      <c r="CY698" s="726"/>
      <c r="CZ698" s="726"/>
      <c r="DA698" s="726"/>
      <c r="DB698" s="726"/>
      <c r="DC698" s="726"/>
      <c r="DD698" s="726"/>
      <c r="DE698" s="726"/>
      <c r="DF698" s="726"/>
      <c r="DG698" s="726"/>
      <c r="DH698" s="726"/>
      <c r="DI698" s="726"/>
      <c r="DJ698" s="726"/>
      <c r="DK698" s="726"/>
      <c r="DL698" s="726"/>
      <c r="DM698" s="726"/>
      <c r="DN698" s="726"/>
      <c r="DO698" s="726"/>
      <c r="DP698" s="726"/>
      <c r="DQ698" s="726"/>
      <c r="DR698" s="726"/>
      <c r="DS698" s="726"/>
      <c r="DT698" s="726"/>
      <c r="DU698" s="726"/>
    </row>
    <row r="699">
      <c r="A699" s="452"/>
      <c r="U699" s="3"/>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49"/>
      <c r="BP699" s="446" t="s">
        <v>2</v>
      </c>
      <c r="BQ699" s="451"/>
      <c r="BR699" s="4"/>
      <c r="BS699" s="454" t="str">
        <f t="shared" si="2536"/>
        <v/>
      </c>
      <c r="BT699" s="454" t="str">
        <f t="shared" si="2890"/>
        <v/>
      </c>
      <c r="BU699" s="454" t="str">
        <f t="shared" ref="BU699:CI699" si="2909">O774</f>
        <v/>
      </c>
      <c r="BV699" s="454" t="str">
        <f t="shared" si="2909"/>
        <v/>
      </c>
      <c r="BW699" s="454" t="str">
        <f t="shared" si="2909"/>
        <v/>
      </c>
      <c r="BX699" s="454" t="str">
        <f t="shared" si="2909"/>
        <v/>
      </c>
      <c r="BY699" s="454" t="str">
        <f t="shared" si="2909"/>
        <v/>
      </c>
      <c r="BZ699" s="454" t="str">
        <f t="shared" si="2909"/>
        <v/>
      </c>
      <c r="CA699" s="454" t="str">
        <f t="shared" si="2909"/>
        <v/>
      </c>
      <c r="CB699" s="454" t="str">
        <f t="shared" si="2909"/>
        <v/>
      </c>
      <c r="CC699" s="454" t="str">
        <f t="shared" si="2909"/>
        <v/>
      </c>
      <c r="CD699" s="454" t="str">
        <f t="shared" si="2909"/>
        <v/>
      </c>
      <c r="CE699" s="454" t="str">
        <f t="shared" si="2909"/>
        <v/>
      </c>
      <c r="CF699" s="454" t="str">
        <f t="shared" si="2909"/>
        <v/>
      </c>
      <c r="CG699" s="454" t="str">
        <f t="shared" si="2909"/>
        <v/>
      </c>
      <c r="CH699" s="454" t="str">
        <f t="shared" si="2909"/>
        <v/>
      </c>
      <c r="CI699" s="454" t="str">
        <f t="shared" si="2909"/>
        <v/>
      </c>
      <c r="CJ699" s="2" t="str">
        <f t="shared" ref="CJ699:CK699" si="2910">D774</f>
        <v/>
      </c>
      <c r="CK699" s="2" t="str">
        <f t="shared" si="2910"/>
        <v/>
      </c>
      <c r="CL699" s="2" t="str">
        <f t="shared" si="209"/>
        <v/>
      </c>
      <c r="CM699" s="726"/>
      <c r="CN699" s="726"/>
      <c r="CO699" s="726"/>
      <c r="CP699" s="726"/>
      <c r="CQ699" s="726"/>
      <c r="CR699" s="726"/>
      <c r="CS699" s="726"/>
      <c r="CT699" s="726"/>
      <c r="CU699" s="726"/>
      <c r="CV699" s="726"/>
      <c r="CW699" s="726"/>
      <c r="CX699" s="726"/>
      <c r="CY699" s="726"/>
      <c r="CZ699" s="726"/>
      <c r="DA699" s="726"/>
      <c r="DB699" s="726"/>
      <c r="DC699" s="726"/>
      <c r="DD699" s="726"/>
      <c r="DE699" s="726"/>
      <c r="DF699" s="726"/>
      <c r="DG699" s="726"/>
      <c r="DH699" s="726"/>
      <c r="DI699" s="726"/>
      <c r="DJ699" s="726"/>
      <c r="DK699" s="726"/>
      <c r="DL699" s="726"/>
      <c r="DM699" s="726"/>
      <c r="DN699" s="726"/>
      <c r="DO699" s="726"/>
      <c r="DP699" s="726"/>
      <c r="DQ699" s="726"/>
      <c r="DR699" s="726"/>
      <c r="DS699" s="726"/>
      <c r="DT699" s="726"/>
      <c r="DU699" s="726"/>
    </row>
    <row r="700">
      <c r="A700" s="452"/>
      <c r="U700" s="3"/>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49"/>
      <c r="BP700" s="446" t="s">
        <v>2</v>
      </c>
      <c r="BQ700" s="451"/>
      <c r="BR700" s="4"/>
      <c r="BS700" s="454" t="str">
        <f t="shared" si="2536"/>
        <v/>
      </c>
      <c r="BT700" s="454" t="str">
        <f t="shared" si="2890"/>
        <v/>
      </c>
      <c r="BU700" s="454" t="str">
        <f t="shared" ref="BU700:CI700" si="2911">O775</f>
        <v/>
      </c>
      <c r="BV700" s="454" t="str">
        <f t="shared" si="2911"/>
        <v/>
      </c>
      <c r="BW700" s="454" t="str">
        <f t="shared" si="2911"/>
        <v/>
      </c>
      <c r="BX700" s="454" t="str">
        <f t="shared" si="2911"/>
        <v/>
      </c>
      <c r="BY700" s="454" t="str">
        <f t="shared" si="2911"/>
        <v/>
      </c>
      <c r="BZ700" s="454" t="str">
        <f t="shared" si="2911"/>
        <v/>
      </c>
      <c r="CA700" s="454" t="str">
        <f t="shared" si="2911"/>
        <v/>
      </c>
      <c r="CB700" s="454" t="str">
        <f t="shared" si="2911"/>
        <v/>
      </c>
      <c r="CC700" s="454" t="str">
        <f t="shared" si="2911"/>
        <v/>
      </c>
      <c r="CD700" s="454" t="str">
        <f t="shared" si="2911"/>
        <v/>
      </c>
      <c r="CE700" s="454" t="str">
        <f t="shared" si="2911"/>
        <v/>
      </c>
      <c r="CF700" s="454" t="str">
        <f t="shared" si="2911"/>
        <v/>
      </c>
      <c r="CG700" s="454" t="str">
        <f t="shared" si="2911"/>
        <v/>
      </c>
      <c r="CH700" s="454" t="str">
        <f t="shared" si="2911"/>
        <v/>
      </c>
      <c r="CI700" s="454" t="str">
        <f t="shared" si="2911"/>
        <v/>
      </c>
      <c r="CJ700" s="2" t="str">
        <f t="shared" ref="CJ700:CK700" si="2912">D775</f>
        <v/>
      </c>
      <c r="CK700" s="2" t="str">
        <f t="shared" si="2912"/>
        <v/>
      </c>
      <c r="CL700" s="2" t="str">
        <f t="shared" si="209"/>
        <v/>
      </c>
      <c r="CM700" s="726"/>
      <c r="CN700" s="726"/>
      <c r="CO700" s="726"/>
      <c r="CP700" s="726"/>
      <c r="CQ700" s="726"/>
      <c r="CR700" s="726"/>
      <c r="CS700" s="726"/>
      <c r="CT700" s="726"/>
      <c r="CU700" s="726"/>
      <c r="CV700" s="726"/>
      <c r="CW700" s="726"/>
      <c r="CX700" s="726"/>
      <c r="CY700" s="726"/>
      <c r="CZ700" s="726"/>
      <c r="DA700" s="726"/>
      <c r="DB700" s="726"/>
      <c r="DC700" s="726"/>
      <c r="DD700" s="726"/>
      <c r="DE700" s="726"/>
      <c r="DF700" s="726"/>
      <c r="DG700" s="726"/>
      <c r="DH700" s="726"/>
      <c r="DI700" s="726"/>
      <c r="DJ700" s="726"/>
      <c r="DK700" s="726"/>
      <c r="DL700" s="726"/>
      <c r="DM700" s="726"/>
      <c r="DN700" s="726"/>
      <c r="DO700" s="726"/>
      <c r="DP700" s="726"/>
      <c r="DQ700" s="726"/>
      <c r="DR700" s="726"/>
      <c r="DS700" s="726"/>
      <c r="DT700" s="726"/>
      <c r="DU700" s="726"/>
    </row>
    <row r="701">
      <c r="A701" s="452"/>
      <c r="U701" s="3"/>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49"/>
      <c r="BP701" s="446" t="s">
        <v>2</v>
      </c>
      <c r="BQ701" s="451"/>
      <c r="BR701" s="4"/>
      <c r="BS701" s="454" t="str">
        <f t="shared" si="2536"/>
        <v/>
      </c>
      <c r="BT701" s="454" t="str">
        <f t="shared" si="2890"/>
        <v/>
      </c>
      <c r="BU701" s="454" t="str">
        <f t="shared" ref="BU701:CI701" si="2913">O776</f>
        <v/>
      </c>
      <c r="BV701" s="454" t="str">
        <f t="shared" si="2913"/>
        <v/>
      </c>
      <c r="BW701" s="454" t="str">
        <f t="shared" si="2913"/>
        <v/>
      </c>
      <c r="BX701" s="454" t="str">
        <f t="shared" si="2913"/>
        <v/>
      </c>
      <c r="BY701" s="454" t="str">
        <f t="shared" si="2913"/>
        <v/>
      </c>
      <c r="BZ701" s="454" t="str">
        <f t="shared" si="2913"/>
        <v/>
      </c>
      <c r="CA701" s="454" t="str">
        <f t="shared" si="2913"/>
        <v/>
      </c>
      <c r="CB701" s="454" t="str">
        <f t="shared" si="2913"/>
        <v/>
      </c>
      <c r="CC701" s="454" t="str">
        <f t="shared" si="2913"/>
        <v/>
      </c>
      <c r="CD701" s="454" t="str">
        <f t="shared" si="2913"/>
        <v/>
      </c>
      <c r="CE701" s="454" t="str">
        <f t="shared" si="2913"/>
        <v/>
      </c>
      <c r="CF701" s="454" t="str">
        <f t="shared" si="2913"/>
        <v/>
      </c>
      <c r="CG701" s="454" t="str">
        <f t="shared" si="2913"/>
        <v/>
      </c>
      <c r="CH701" s="454" t="str">
        <f t="shared" si="2913"/>
        <v/>
      </c>
      <c r="CI701" s="454" t="str">
        <f t="shared" si="2913"/>
        <v/>
      </c>
      <c r="CJ701" s="2" t="str">
        <f t="shared" ref="CJ701:CK701" si="2914">D776</f>
        <v/>
      </c>
      <c r="CK701" s="2" t="str">
        <f t="shared" si="2914"/>
        <v/>
      </c>
      <c r="CL701" s="2" t="str">
        <f t="shared" si="209"/>
        <v/>
      </c>
      <c r="CM701" s="726"/>
      <c r="CN701" s="726"/>
      <c r="CO701" s="726"/>
      <c r="CP701" s="726"/>
      <c r="CQ701" s="726"/>
      <c r="CR701" s="726"/>
      <c r="CS701" s="726"/>
      <c r="CT701" s="726"/>
      <c r="CU701" s="726"/>
      <c r="CV701" s="726"/>
      <c r="CW701" s="726"/>
      <c r="CX701" s="726"/>
      <c r="CY701" s="726"/>
      <c r="CZ701" s="726"/>
      <c r="DA701" s="726"/>
      <c r="DB701" s="726"/>
      <c r="DC701" s="726"/>
      <c r="DD701" s="726"/>
      <c r="DE701" s="726"/>
      <c r="DF701" s="726"/>
      <c r="DG701" s="726"/>
      <c r="DH701" s="726"/>
      <c r="DI701" s="726"/>
      <c r="DJ701" s="726"/>
      <c r="DK701" s="726"/>
      <c r="DL701" s="726"/>
      <c r="DM701" s="726"/>
      <c r="DN701" s="726"/>
      <c r="DO701" s="726"/>
      <c r="DP701" s="726"/>
      <c r="DQ701" s="726"/>
      <c r="DR701" s="726"/>
      <c r="DS701" s="726"/>
      <c r="DT701" s="726"/>
      <c r="DU701" s="726"/>
    </row>
    <row r="702">
      <c r="A702" s="452"/>
      <c r="U702" s="3"/>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49"/>
      <c r="BP702" s="446" t="s">
        <v>2</v>
      </c>
      <c r="BQ702" s="451"/>
      <c r="BR702" s="4"/>
      <c r="BS702" s="447" t="s">
        <v>2</v>
      </c>
      <c r="BT702" s="447" t="s">
        <v>2</v>
      </c>
      <c r="BU702" s="447" t="s">
        <v>2</v>
      </c>
      <c r="BV702" s="447" t="s">
        <v>2</v>
      </c>
      <c r="BW702" s="447" t="s">
        <v>2</v>
      </c>
      <c r="BX702" s="447" t="s">
        <v>2</v>
      </c>
      <c r="BY702" s="447" t="s">
        <v>2</v>
      </c>
      <c r="BZ702" s="447" t="s">
        <v>2</v>
      </c>
      <c r="CA702" s="447" t="s">
        <v>2</v>
      </c>
      <c r="CB702" s="447" t="s">
        <v>2</v>
      </c>
      <c r="CC702" s="447" t="s">
        <v>2</v>
      </c>
      <c r="CD702" s="447" t="s">
        <v>2</v>
      </c>
      <c r="CE702" s="447" t="s">
        <v>2</v>
      </c>
      <c r="CF702" s="447" t="s">
        <v>2</v>
      </c>
      <c r="CG702" s="447" t="s">
        <v>2</v>
      </c>
      <c r="CH702" s="447" t="s">
        <v>2</v>
      </c>
      <c r="CI702" s="447" t="s">
        <v>2</v>
      </c>
      <c r="CJ702" s="447" t="s">
        <v>2</v>
      </c>
      <c r="CK702" s="447" t="s">
        <v>2</v>
      </c>
      <c r="CL702" s="447" t="s">
        <v>2</v>
      </c>
      <c r="CM702" s="726"/>
      <c r="CN702" s="726"/>
      <c r="CO702" s="726"/>
      <c r="CP702" s="726"/>
      <c r="CQ702" s="726"/>
      <c r="CR702" s="726"/>
      <c r="CS702" s="726"/>
      <c r="CT702" s="726"/>
      <c r="CU702" s="726"/>
      <c r="CV702" s="726"/>
      <c r="CW702" s="726"/>
      <c r="CX702" s="726"/>
      <c r="CY702" s="726"/>
      <c r="CZ702" s="726"/>
      <c r="DA702" s="726"/>
      <c r="DB702" s="726"/>
      <c r="DC702" s="726"/>
      <c r="DD702" s="726"/>
      <c r="DE702" s="726"/>
      <c r="DF702" s="726"/>
      <c r="DG702" s="726"/>
      <c r="DH702" s="726"/>
      <c r="DI702" s="726"/>
      <c r="DJ702" s="726"/>
      <c r="DK702" s="726"/>
      <c r="DL702" s="726"/>
      <c r="DM702" s="726"/>
      <c r="DN702" s="726"/>
      <c r="DO702" s="726"/>
      <c r="DP702" s="726"/>
      <c r="DQ702" s="726"/>
      <c r="DR702" s="726"/>
      <c r="DS702" s="726"/>
      <c r="DT702" s="726"/>
      <c r="DU702" s="726"/>
    </row>
    <row r="703">
      <c r="A703" s="452"/>
      <c r="U703" s="3"/>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49"/>
      <c r="BP703" s="446" t="s">
        <v>2</v>
      </c>
      <c r="BQ703" s="451"/>
      <c r="BR703" s="4"/>
      <c r="BS703" s="4"/>
      <c r="BT703" s="4"/>
      <c r="BU703" s="4"/>
      <c r="BV703" s="4"/>
      <c r="BW703" s="4"/>
      <c r="BX703" s="4"/>
      <c r="BY703" s="4"/>
      <c r="BZ703" s="4"/>
      <c r="CA703" s="4"/>
      <c r="CB703" s="4"/>
      <c r="CC703" s="726"/>
      <c r="CD703" s="726"/>
      <c r="CE703" s="726"/>
      <c r="CF703" s="726"/>
      <c r="CG703" s="726"/>
      <c r="CH703" s="726"/>
      <c r="CI703" s="726"/>
      <c r="CJ703" s="726"/>
      <c r="CK703" s="726"/>
      <c r="CL703" s="726"/>
      <c r="CM703" s="726"/>
      <c r="CN703" s="726"/>
      <c r="CO703" s="726"/>
      <c r="CP703" s="726"/>
      <c r="CQ703" s="726"/>
      <c r="CR703" s="726"/>
      <c r="CS703" s="726"/>
      <c r="CT703" s="726"/>
      <c r="CU703" s="726"/>
      <c r="CV703" s="726"/>
      <c r="CW703" s="726"/>
      <c r="CX703" s="726"/>
      <c r="CY703" s="726"/>
      <c r="CZ703" s="726"/>
      <c r="DA703" s="726"/>
      <c r="DB703" s="726"/>
      <c r="DC703" s="726"/>
      <c r="DD703" s="726"/>
      <c r="DE703" s="726"/>
      <c r="DF703" s="726"/>
      <c r="DG703" s="726"/>
      <c r="DH703" s="726"/>
      <c r="DI703" s="726"/>
      <c r="DJ703" s="726"/>
      <c r="DK703" s="726"/>
      <c r="DL703" s="726"/>
      <c r="DM703" s="726"/>
      <c r="DN703" s="726"/>
      <c r="DO703" s="726"/>
      <c r="DP703" s="726"/>
      <c r="DQ703" s="726"/>
      <c r="DR703" s="726"/>
      <c r="DS703" s="726"/>
      <c r="DT703" s="726"/>
      <c r="DU703" s="726"/>
    </row>
    <row r="704">
      <c r="A704" s="452"/>
      <c r="U704" s="3"/>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49"/>
      <c r="BP704" s="446" t="s">
        <v>2</v>
      </c>
      <c r="BQ704" s="451"/>
      <c r="BR704" s="4"/>
      <c r="BS704" s="4"/>
      <c r="BT704" s="4"/>
      <c r="BU704" s="4"/>
      <c r="BV704" s="4"/>
      <c r="BW704" s="4"/>
      <c r="BX704" s="4"/>
      <c r="BY704" s="4"/>
      <c r="BZ704" s="4"/>
      <c r="CA704" s="4"/>
      <c r="CB704" s="4"/>
      <c r="CC704" s="726"/>
      <c r="CD704" s="726"/>
      <c r="CE704" s="726"/>
      <c r="CF704" s="726"/>
      <c r="CG704" s="726"/>
      <c r="CH704" s="726"/>
      <c r="CI704" s="726"/>
      <c r="CJ704" s="726"/>
      <c r="CK704" s="726"/>
      <c r="CL704" s="726"/>
      <c r="CM704" s="726"/>
      <c r="CN704" s="726"/>
      <c r="CO704" s="726"/>
      <c r="CP704" s="726"/>
      <c r="CQ704" s="726"/>
      <c r="CR704" s="726"/>
      <c r="CS704" s="726"/>
      <c r="CT704" s="726"/>
      <c r="CU704" s="726"/>
      <c r="CV704" s="726"/>
      <c r="CW704" s="726"/>
      <c r="CX704" s="726"/>
      <c r="CY704" s="726"/>
      <c r="CZ704" s="726"/>
      <c r="DA704" s="726"/>
      <c r="DB704" s="726"/>
      <c r="DC704" s="726"/>
      <c r="DD704" s="726"/>
      <c r="DE704" s="726"/>
      <c r="DF704" s="726"/>
      <c r="DG704" s="726"/>
      <c r="DH704" s="726"/>
      <c r="DI704" s="726"/>
      <c r="DJ704" s="726"/>
      <c r="DK704" s="726"/>
      <c r="DL704" s="726"/>
      <c r="DM704" s="726"/>
      <c r="DN704" s="726"/>
      <c r="DO704" s="726"/>
      <c r="DP704" s="726"/>
      <c r="DQ704" s="726"/>
      <c r="DR704" s="726"/>
      <c r="DS704" s="726"/>
      <c r="DT704" s="726"/>
      <c r="DU704" s="726"/>
    </row>
    <row r="705">
      <c r="A705" s="452"/>
      <c r="U705" s="3"/>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49"/>
      <c r="BP705" s="446" t="s">
        <v>2</v>
      </c>
      <c r="BQ705" s="451"/>
      <c r="BR705" s="4"/>
      <c r="BS705" s="4"/>
      <c r="BT705" s="4"/>
      <c r="BU705" s="4"/>
      <c r="BV705" s="4"/>
      <c r="BW705" s="4"/>
      <c r="BX705" s="4"/>
      <c r="BY705" s="4"/>
      <c r="BZ705" s="4"/>
      <c r="CA705" s="4"/>
      <c r="CB705" s="4"/>
      <c r="CC705" s="726"/>
      <c r="CD705" s="726"/>
      <c r="CE705" s="726"/>
      <c r="CF705" s="726"/>
      <c r="CG705" s="726"/>
      <c r="CH705" s="726"/>
      <c r="CI705" s="726"/>
      <c r="CJ705" s="726"/>
      <c r="CK705" s="726"/>
      <c r="CL705" s="726"/>
      <c r="CM705" s="726"/>
      <c r="CN705" s="726"/>
      <c r="CO705" s="726"/>
      <c r="CP705" s="726"/>
      <c r="CQ705" s="726"/>
      <c r="CR705" s="726"/>
      <c r="CS705" s="726"/>
      <c r="CT705" s="726"/>
      <c r="CU705" s="726"/>
      <c r="CV705" s="726"/>
      <c r="CW705" s="726"/>
      <c r="CX705" s="726"/>
      <c r="CY705" s="726"/>
      <c r="CZ705" s="726"/>
      <c r="DA705" s="726"/>
      <c r="DB705" s="726"/>
      <c r="DC705" s="726"/>
      <c r="DD705" s="726"/>
      <c r="DE705" s="726"/>
      <c r="DF705" s="726"/>
      <c r="DG705" s="726"/>
      <c r="DH705" s="726"/>
      <c r="DI705" s="726"/>
      <c r="DJ705" s="726"/>
      <c r="DK705" s="726"/>
      <c r="DL705" s="726"/>
      <c r="DM705" s="726"/>
      <c r="DN705" s="726"/>
      <c r="DO705" s="726"/>
      <c r="DP705" s="726"/>
      <c r="DQ705" s="726"/>
      <c r="DR705" s="726"/>
      <c r="DS705" s="726"/>
      <c r="DT705" s="726"/>
      <c r="DU705" s="726"/>
    </row>
    <row r="706">
      <c r="A706" s="452"/>
      <c r="U706" s="3"/>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49"/>
      <c r="BP706" s="446" t="s">
        <v>2</v>
      </c>
      <c r="BQ706" s="451"/>
      <c r="BR706" s="4"/>
      <c r="BS706" s="4"/>
      <c r="BT706" s="4"/>
      <c r="BU706" s="4"/>
      <c r="BV706" s="4"/>
      <c r="BW706" s="4"/>
      <c r="BX706" s="4"/>
      <c r="BY706" s="4"/>
      <c r="BZ706" s="4"/>
      <c r="CA706" s="4"/>
      <c r="CB706" s="4"/>
      <c r="CC706" s="726"/>
      <c r="CD706" s="726"/>
      <c r="CE706" s="726"/>
      <c r="CF706" s="726"/>
      <c r="CG706" s="726"/>
      <c r="CH706" s="726"/>
      <c r="CI706" s="726"/>
      <c r="CJ706" s="726"/>
      <c r="CK706" s="726"/>
      <c r="CL706" s="726"/>
      <c r="CM706" s="726"/>
      <c r="CN706" s="726"/>
      <c r="CO706" s="726"/>
      <c r="CP706" s="726"/>
      <c r="CQ706" s="726"/>
      <c r="CR706" s="726"/>
      <c r="CS706" s="726"/>
      <c r="CT706" s="726"/>
      <c r="CU706" s="726"/>
      <c r="CV706" s="726"/>
      <c r="CW706" s="726"/>
      <c r="CX706" s="726"/>
      <c r="CY706" s="726"/>
      <c r="CZ706" s="726"/>
      <c r="DA706" s="726"/>
      <c r="DB706" s="726"/>
      <c r="DC706" s="726"/>
      <c r="DD706" s="726"/>
      <c r="DE706" s="726"/>
      <c r="DF706" s="726"/>
      <c r="DG706" s="726"/>
      <c r="DH706" s="726"/>
      <c r="DI706" s="726"/>
      <c r="DJ706" s="726"/>
      <c r="DK706" s="726"/>
      <c r="DL706" s="726"/>
      <c r="DM706" s="726"/>
      <c r="DN706" s="726"/>
      <c r="DO706" s="726"/>
      <c r="DP706" s="726"/>
      <c r="DQ706" s="726"/>
      <c r="DR706" s="726"/>
      <c r="DS706" s="726"/>
      <c r="DT706" s="726"/>
      <c r="DU706" s="726"/>
    </row>
    <row r="707">
      <c r="A707" s="452"/>
      <c r="U707" s="3"/>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49"/>
      <c r="BP707" s="446" t="s">
        <v>2</v>
      </c>
      <c r="BQ707" s="451"/>
      <c r="BR707" s="4"/>
      <c r="BS707" s="4"/>
      <c r="BT707" s="4"/>
      <c r="BU707" s="4"/>
      <c r="BV707" s="4"/>
      <c r="BW707" s="4"/>
      <c r="BX707" s="4"/>
      <c r="BY707" s="4"/>
      <c r="BZ707" s="4"/>
      <c r="CA707" s="4"/>
      <c r="CB707" s="4"/>
      <c r="CC707" s="726"/>
      <c r="CD707" s="726"/>
      <c r="CE707" s="726"/>
      <c r="CF707" s="726"/>
      <c r="CG707" s="726"/>
      <c r="CH707" s="726"/>
      <c r="CI707" s="726"/>
      <c r="CJ707" s="726"/>
      <c r="CK707" s="726"/>
      <c r="CL707" s="726"/>
      <c r="CM707" s="726"/>
      <c r="CN707" s="726"/>
      <c r="CO707" s="726"/>
      <c r="CP707" s="726"/>
      <c r="CQ707" s="726"/>
      <c r="CR707" s="726"/>
      <c r="CS707" s="726"/>
      <c r="CT707" s="726"/>
      <c r="CU707" s="726"/>
      <c r="CV707" s="726"/>
      <c r="CW707" s="726"/>
      <c r="CX707" s="726"/>
      <c r="CY707" s="726"/>
      <c r="CZ707" s="726"/>
      <c r="DA707" s="726"/>
      <c r="DB707" s="726"/>
      <c r="DC707" s="726"/>
      <c r="DD707" s="726"/>
      <c r="DE707" s="726"/>
      <c r="DF707" s="726"/>
      <c r="DG707" s="726"/>
      <c r="DH707" s="726"/>
      <c r="DI707" s="726"/>
      <c r="DJ707" s="726"/>
      <c r="DK707" s="726"/>
      <c r="DL707" s="726"/>
      <c r="DM707" s="726"/>
      <c r="DN707" s="726"/>
      <c r="DO707" s="726"/>
      <c r="DP707" s="726"/>
      <c r="DQ707" s="726"/>
      <c r="DR707" s="726"/>
      <c r="DS707" s="726"/>
      <c r="DT707" s="726"/>
      <c r="DU707" s="726"/>
    </row>
    <row r="708">
      <c r="A708" s="452"/>
      <c r="U708" s="3"/>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49"/>
      <c r="BP708" s="446" t="s">
        <v>2</v>
      </c>
      <c r="BQ708" s="451"/>
      <c r="BR708" s="4"/>
      <c r="BS708" s="4"/>
      <c r="BT708" s="4"/>
      <c r="BU708" s="4"/>
      <c r="BV708" s="4"/>
      <c r="BW708" s="4"/>
      <c r="BX708" s="4"/>
      <c r="BY708" s="4"/>
      <c r="BZ708" s="4"/>
      <c r="CA708" s="4"/>
      <c r="CB708" s="4"/>
      <c r="CC708" s="726"/>
      <c r="CD708" s="726"/>
      <c r="CE708" s="726"/>
      <c r="CF708" s="726"/>
      <c r="CG708" s="726"/>
      <c r="CH708" s="726"/>
      <c r="CI708" s="726"/>
      <c r="CJ708" s="726"/>
      <c r="CK708" s="726"/>
      <c r="CL708" s="726"/>
      <c r="CM708" s="726"/>
      <c r="CN708" s="726"/>
      <c r="CO708" s="726"/>
      <c r="CP708" s="726"/>
      <c r="CQ708" s="726"/>
      <c r="CR708" s="726"/>
      <c r="CS708" s="726"/>
      <c r="CT708" s="726"/>
      <c r="CU708" s="726"/>
      <c r="CV708" s="726"/>
      <c r="CW708" s="726"/>
      <c r="CX708" s="726"/>
      <c r="CY708" s="726"/>
      <c r="CZ708" s="726"/>
      <c r="DA708" s="726"/>
      <c r="DB708" s="726"/>
      <c r="DC708" s="726"/>
      <c r="DD708" s="726"/>
      <c r="DE708" s="726"/>
      <c r="DF708" s="726"/>
      <c r="DG708" s="726"/>
      <c r="DH708" s="726"/>
      <c r="DI708" s="726"/>
      <c r="DJ708" s="726"/>
      <c r="DK708" s="726"/>
      <c r="DL708" s="726"/>
      <c r="DM708" s="726"/>
      <c r="DN708" s="726"/>
      <c r="DO708" s="726"/>
      <c r="DP708" s="726"/>
      <c r="DQ708" s="726"/>
      <c r="DR708" s="726"/>
      <c r="DS708" s="726"/>
      <c r="DT708" s="726"/>
      <c r="DU708" s="726"/>
    </row>
    <row r="709">
      <c r="A709" s="452"/>
      <c r="U709" s="3"/>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49"/>
      <c r="BP709" s="446" t="s">
        <v>2</v>
      </c>
      <c r="BQ709" s="451"/>
      <c r="BR709" s="4"/>
      <c r="BS709" s="4"/>
      <c r="BT709" s="4"/>
      <c r="BU709" s="4"/>
      <c r="BV709" s="4"/>
      <c r="BW709" s="4"/>
      <c r="BX709" s="4"/>
      <c r="BY709" s="4"/>
      <c r="BZ709" s="4"/>
      <c r="CA709" s="4"/>
      <c r="CB709" s="4"/>
      <c r="CC709" s="726"/>
      <c r="CD709" s="726"/>
      <c r="CE709" s="726"/>
      <c r="CF709" s="726"/>
      <c r="CG709" s="726"/>
      <c r="CH709" s="726"/>
      <c r="CI709" s="726"/>
      <c r="CJ709" s="726"/>
      <c r="CK709" s="726"/>
      <c r="CL709" s="726"/>
      <c r="CM709" s="726"/>
      <c r="CN709" s="726"/>
      <c r="CO709" s="726"/>
      <c r="CP709" s="726"/>
      <c r="CQ709" s="726"/>
      <c r="CR709" s="726"/>
      <c r="CS709" s="726"/>
      <c r="CT709" s="726"/>
      <c r="CU709" s="726"/>
      <c r="CV709" s="726"/>
      <c r="CW709" s="726"/>
      <c r="CX709" s="726"/>
      <c r="CY709" s="726"/>
      <c r="CZ709" s="726"/>
      <c r="DA709" s="726"/>
      <c r="DB709" s="726"/>
      <c r="DC709" s="726"/>
      <c r="DD709" s="726"/>
      <c r="DE709" s="726"/>
      <c r="DF709" s="726"/>
      <c r="DG709" s="726"/>
      <c r="DH709" s="726"/>
      <c r="DI709" s="726"/>
      <c r="DJ709" s="726"/>
      <c r="DK709" s="726"/>
      <c r="DL709" s="726"/>
      <c r="DM709" s="726"/>
      <c r="DN709" s="726"/>
      <c r="DO709" s="726"/>
      <c r="DP709" s="726"/>
      <c r="DQ709" s="726"/>
      <c r="DR709" s="726"/>
      <c r="DS709" s="726"/>
      <c r="DT709" s="726"/>
      <c r="DU709" s="726"/>
    </row>
    <row r="710">
      <c r="A710" s="452"/>
      <c r="U710" s="3"/>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49"/>
      <c r="BP710" s="446" t="s">
        <v>2</v>
      </c>
      <c r="BQ710" s="451"/>
      <c r="BR710" s="4"/>
      <c r="BS710" s="4"/>
      <c r="BT710" s="4"/>
      <c r="BU710" s="4"/>
      <c r="BV710" s="4"/>
      <c r="BW710" s="4"/>
      <c r="BX710" s="4"/>
      <c r="BY710" s="4"/>
      <c r="BZ710" s="4"/>
      <c r="CA710" s="4"/>
      <c r="CB710" s="4"/>
      <c r="CC710" s="726"/>
      <c r="CD710" s="726"/>
      <c r="CE710" s="726"/>
      <c r="CF710" s="726"/>
      <c r="CG710" s="726"/>
      <c r="CH710" s="726"/>
      <c r="CI710" s="726"/>
      <c r="CJ710" s="726"/>
      <c r="CK710" s="726"/>
      <c r="CL710" s="726"/>
      <c r="CM710" s="726"/>
      <c r="CN710" s="726"/>
      <c r="CO710" s="726"/>
      <c r="CP710" s="726"/>
      <c r="CQ710" s="726"/>
      <c r="CR710" s="726"/>
      <c r="CS710" s="726"/>
      <c r="CT710" s="726"/>
      <c r="CU710" s="726"/>
      <c r="CV710" s="726"/>
      <c r="CW710" s="726"/>
      <c r="CX710" s="726"/>
      <c r="CY710" s="726"/>
      <c r="CZ710" s="726"/>
      <c r="DA710" s="726"/>
      <c r="DB710" s="726"/>
      <c r="DC710" s="726"/>
      <c r="DD710" s="726"/>
      <c r="DE710" s="726"/>
      <c r="DF710" s="726"/>
      <c r="DG710" s="726"/>
      <c r="DH710" s="726"/>
      <c r="DI710" s="726"/>
      <c r="DJ710" s="726"/>
      <c r="DK710" s="726"/>
      <c r="DL710" s="726"/>
      <c r="DM710" s="726"/>
      <c r="DN710" s="726"/>
      <c r="DO710" s="726"/>
      <c r="DP710" s="726"/>
      <c r="DQ710" s="726"/>
      <c r="DR710" s="726"/>
      <c r="DS710" s="726"/>
      <c r="DT710" s="726"/>
      <c r="DU710" s="726"/>
    </row>
    <row r="711">
      <c r="A711" s="452"/>
      <c r="U711" s="3"/>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49"/>
      <c r="BP711" s="446" t="s">
        <v>2</v>
      </c>
      <c r="BQ711" s="451"/>
      <c r="BR711" s="4"/>
      <c r="BS711" s="4"/>
      <c r="BT711" s="4"/>
      <c r="BU711" s="4"/>
      <c r="BV711" s="4"/>
      <c r="BW711" s="4"/>
      <c r="BX711" s="4"/>
      <c r="BY711" s="4"/>
      <c r="BZ711" s="4"/>
      <c r="CA711" s="4"/>
      <c r="CB711" s="4"/>
      <c r="CC711" s="726"/>
      <c r="CD711" s="726"/>
      <c r="CE711" s="726"/>
      <c r="CF711" s="726"/>
      <c r="CG711" s="726"/>
      <c r="CH711" s="726"/>
      <c r="CI711" s="726"/>
      <c r="CJ711" s="726"/>
      <c r="CK711" s="726"/>
      <c r="CL711" s="726"/>
      <c r="CM711" s="726"/>
      <c r="CN711" s="726"/>
      <c r="CO711" s="726"/>
      <c r="CP711" s="726"/>
      <c r="CQ711" s="726"/>
      <c r="CR711" s="726"/>
      <c r="CS711" s="726"/>
      <c r="CT711" s="726"/>
      <c r="CU711" s="726"/>
      <c r="CV711" s="726"/>
      <c r="CW711" s="726"/>
      <c r="CX711" s="726"/>
      <c r="CY711" s="726"/>
      <c r="CZ711" s="726"/>
      <c r="DA711" s="726"/>
      <c r="DB711" s="726"/>
      <c r="DC711" s="726"/>
      <c r="DD711" s="726"/>
      <c r="DE711" s="726"/>
      <c r="DF711" s="726"/>
      <c r="DG711" s="726"/>
      <c r="DH711" s="726"/>
      <c r="DI711" s="726"/>
      <c r="DJ711" s="726"/>
      <c r="DK711" s="726"/>
      <c r="DL711" s="726"/>
      <c r="DM711" s="726"/>
      <c r="DN711" s="726"/>
      <c r="DO711" s="726"/>
      <c r="DP711" s="726"/>
      <c r="DQ711" s="726"/>
      <c r="DR711" s="726"/>
      <c r="DS711" s="726"/>
      <c r="DT711" s="726"/>
      <c r="DU711" s="726"/>
    </row>
    <row r="712">
      <c r="A712" s="452"/>
      <c r="U712" s="3"/>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49"/>
      <c r="BP712" s="446" t="s">
        <v>2</v>
      </c>
      <c r="BQ712" s="451"/>
      <c r="BR712" s="4"/>
      <c r="BS712" s="4"/>
      <c r="BT712" s="4"/>
      <c r="BU712" s="4"/>
      <c r="BV712" s="4"/>
      <c r="BW712" s="4"/>
      <c r="BX712" s="4"/>
      <c r="BY712" s="4"/>
      <c r="BZ712" s="4"/>
      <c r="CA712" s="4"/>
      <c r="CB712" s="4"/>
      <c r="CC712" s="726"/>
      <c r="CD712" s="726"/>
      <c r="CE712" s="726"/>
      <c r="CF712" s="726"/>
      <c r="CG712" s="726"/>
      <c r="CH712" s="726"/>
      <c r="CI712" s="726"/>
      <c r="CJ712" s="726"/>
      <c r="CK712" s="726"/>
      <c r="CL712" s="726"/>
      <c r="CM712" s="726"/>
      <c r="CN712" s="726"/>
      <c r="CO712" s="726"/>
      <c r="CP712" s="726"/>
      <c r="CQ712" s="726"/>
      <c r="CR712" s="726"/>
      <c r="CS712" s="726"/>
      <c r="CT712" s="726"/>
      <c r="CU712" s="726"/>
      <c r="CV712" s="726"/>
      <c r="CW712" s="726"/>
      <c r="CX712" s="726"/>
      <c r="CY712" s="726"/>
      <c r="CZ712" s="726"/>
      <c r="DA712" s="726"/>
      <c r="DB712" s="726"/>
      <c r="DC712" s="726"/>
      <c r="DD712" s="726"/>
      <c r="DE712" s="726"/>
      <c r="DF712" s="726"/>
      <c r="DG712" s="726"/>
      <c r="DH712" s="726"/>
      <c r="DI712" s="726"/>
      <c r="DJ712" s="726"/>
      <c r="DK712" s="726"/>
      <c r="DL712" s="726"/>
      <c r="DM712" s="726"/>
      <c r="DN712" s="726"/>
      <c r="DO712" s="726"/>
      <c r="DP712" s="726"/>
      <c r="DQ712" s="726"/>
      <c r="DR712" s="726"/>
      <c r="DS712" s="726"/>
      <c r="DT712" s="726"/>
      <c r="DU712" s="726"/>
    </row>
    <row r="713">
      <c r="A713" s="452"/>
      <c r="U713" s="3"/>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49"/>
      <c r="BP713" s="446" t="s">
        <v>2</v>
      </c>
      <c r="BQ713" s="451"/>
      <c r="BR713" s="4"/>
      <c r="BS713" s="4"/>
      <c r="BT713" s="4"/>
      <c r="BU713" s="4"/>
      <c r="BV713" s="4"/>
      <c r="BW713" s="4"/>
      <c r="BX713" s="4"/>
      <c r="BY713" s="4"/>
      <c r="BZ713" s="4"/>
      <c r="CA713" s="4"/>
      <c r="CB713" s="4"/>
      <c r="CC713" s="726"/>
      <c r="CD713" s="726"/>
      <c r="CE713" s="726"/>
      <c r="CF713" s="726"/>
      <c r="CG713" s="726"/>
      <c r="CH713" s="726"/>
      <c r="CI713" s="726"/>
      <c r="CJ713" s="726"/>
      <c r="CK713" s="726"/>
      <c r="CL713" s="726"/>
      <c r="CM713" s="726"/>
      <c r="CN713" s="726"/>
      <c r="CO713" s="726"/>
      <c r="CP713" s="726"/>
      <c r="CQ713" s="726"/>
      <c r="CR713" s="726"/>
      <c r="CS713" s="726"/>
      <c r="CT713" s="726"/>
      <c r="CU713" s="726"/>
      <c r="CV713" s="726"/>
      <c r="CW713" s="726"/>
      <c r="CX713" s="726"/>
      <c r="CY713" s="726"/>
      <c r="CZ713" s="726"/>
      <c r="DA713" s="726"/>
      <c r="DB713" s="726"/>
      <c r="DC713" s="726"/>
      <c r="DD713" s="726"/>
      <c r="DE713" s="726"/>
      <c r="DF713" s="726"/>
      <c r="DG713" s="726"/>
      <c r="DH713" s="726"/>
      <c r="DI713" s="726"/>
      <c r="DJ713" s="726"/>
      <c r="DK713" s="726"/>
      <c r="DL713" s="726"/>
      <c r="DM713" s="726"/>
      <c r="DN713" s="726"/>
      <c r="DO713" s="726"/>
      <c r="DP713" s="726"/>
      <c r="DQ713" s="726"/>
      <c r="DR713" s="726"/>
      <c r="DS713" s="726"/>
      <c r="DT713" s="726"/>
      <c r="DU713" s="726"/>
    </row>
    <row r="714">
      <c r="A714" s="452"/>
      <c r="U714" s="3"/>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49"/>
      <c r="BP714" s="446" t="s">
        <v>2</v>
      </c>
      <c r="BQ714" s="451"/>
      <c r="BR714" s="4"/>
      <c r="BS714" s="4"/>
      <c r="BT714" s="4"/>
      <c r="BU714" s="4"/>
      <c r="BV714" s="4"/>
      <c r="BW714" s="4"/>
      <c r="BX714" s="4"/>
      <c r="BY714" s="4"/>
      <c r="BZ714" s="4"/>
      <c r="CA714" s="4"/>
      <c r="CB714" s="4"/>
      <c r="CC714" s="726"/>
      <c r="CD714" s="726"/>
      <c r="CE714" s="726"/>
      <c r="CF714" s="726"/>
      <c r="CG714" s="726"/>
      <c r="CH714" s="726"/>
      <c r="CI714" s="726"/>
      <c r="CJ714" s="726"/>
      <c r="CK714" s="726"/>
      <c r="CL714" s="726"/>
      <c r="CM714" s="726"/>
      <c r="CN714" s="726"/>
      <c r="CO714" s="726"/>
      <c r="CP714" s="726"/>
      <c r="CQ714" s="726"/>
      <c r="CR714" s="726"/>
      <c r="CS714" s="726"/>
      <c r="CT714" s="726"/>
      <c r="CU714" s="726"/>
      <c r="CV714" s="726"/>
      <c r="CW714" s="726"/>
      <c r="CX714" s="726"/>
      <c r="CY714" s="726"/>
      <c r="CZ714" s="726"/>
      <c r="DA714" s="726"/>
      <c r="DB714" s="726"/>
      <c r="DC714" s="726"/>
      <c r="DD714" s="726"/>
      <c r="DE714" s="726"/>
      <c r="DF714" s="726"/>
      <c r="DG714" s="726"/>
      <c r="DH714" s="726"/>
      <c r="DI714" s="726"/>
      <c r="DJ714" s="726"/>
      <c r="DK714" s="726"/>
      <c r="DL714" s="726"/>
      <c r="DM714" s="726"/>
      <c r="DN714" s="726"/>
      <c r="DO714" s="726"/>
      <c r="DP714" s="726"/>
      <c r="DQ714" s="726"/>
      <c r="DR714" s="726"/>
      <c r="DS714" s="726"/>
      <c r="DT714" s="726"/>
      <c r="DU714" s="726"/>
    </row>
    <row r="715">
      <c r="A715" s="452"/>
      <c r="U715" s="3"/>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49"/>
      <c r="BP715" s="446" t="s">
        <v>2</v>
      </c>
      <c r="BQ715" s="451"/>
      <c r="BR715" s="4"/>
      <c r="BS715" s="4"/>
      <c r="BT715" s="4"/>
      <c r="BU715" s="4"/>
      <c r="BV715" s="4"/>
      <c r="BW715" s="4"/>
      <c r="BX715" s="4"/>
      <c r="BY715" s="4"/>
      <c r="BZ715" s="4"/>
      <c r="CA715" s="4"/>
      <c r="CB715" s="4"/>
      <c r="CC715" s="726"/>
      <c r="CD715" s="726"/>
      <c r="CE715" s="726"/>
      <c r="CF715" s="726"/>
      <c r="CG715" s="726"/>
      <c r="CH715" s="726"/>
      <c r="CI715" s="726"/>
      <c r="CJ715" s="726"/>
      <c r="CK715" s="726"/>
      <c r="CL715" s="726"/>
      <c r="CM715" s="726"/>
      <c r="CN715" s="726"/>
      <c r="CO715" s="726"/>
      <c r="CP715" s="726"/>
      <c r="CQ715" s="726"/>
      <c r="CR715" s="726"/>
      <c r="CS715" s="726"/>
      <c r="CT715" s="726"/>
      <c r="CU715" s="726"/>
      <c r="CV715" s="726"/>
      <c r="CW715" s="726"/>
      <c r="CX715" s="726"/>
      <c r="CY715" s="726"/>
      <c r="CZ715" s="726"/>
      <c r="DA715" s="726"/>
      <c r="DB715" s="726"/>
      <c r="DC715" s="726"/>
      <c r="DD715" s="726"/>
      <c r="DE715" s="726"/>
      <c r="DF715" s="726"/>
      <c r="DG715" s="726"/>
      <c r="DH715" s="726"/>
      <c r="DI715" s="726"/>
      <c r="DJ715" s="726"/>
      <c r="DK715" s="726"/>
      <c r="DL715" s="726"/>
      <c r="DM715" s="726"/>
      <c r="DN715" s="726"/>
      <c r="DO715" s="726"/>
      <c r="DP715" s="726"/>
      <c r="DQ715" s="726"/>
      <c r="DR715" s="726"/>
      <c r="DS715" s="726"/>
      <c r="DT715" s="726"/>
      <c r="DU715" s="726"/>
    </row>
    <row r="716">
      <c r="A716" s="452"/>
      <c r="U716" s="3"/>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49"/>
      <c r="BP716" s="446" t="s">
        <v>2</v>
      </c>
      <c r="BQ716" s="451"/>
      <c r="BR716" s="4"/>
      <c r="BS716" s="4"/>
      <c r="BT716" s="4"/>
      <c r="BU716" s="4"/>
      <c r="BV716" s="4"/>
      <c r="BW716" s="4"/>
      <c r="BX716" s="4"/>
      <c r="BY716" s="4"/>
      <c r="BZ716" s="4"/>
      <c r="CA716" s="4"/>
      <c r="CB716" s="4"/>
      <c r="CC716" s="726"/>
      <c r="CD716" s="726"/>
      <c r="CE716" s="726"/>
      <c r="CF716" s="726"/>
      <c r="CG716" s="726"/>
      <c r="CH716" s="726"/>
      <c r="CI716" s="726"/>
      <c r="CJ716" s="726"/>
      <c r="CK716" s="726"/>
      <c r="CL716" s="726"/>
      <c r="CM716" s="726"/>
      <c r="CN716" s="726"/>
      <c r="CO716" s="726"/>
      <c r="CP716" s="726"/>
      <c r="CQ716" s="726"/>
      <c r="CR716" s="726"/>
      <c r="CS716" s="726"/>
      <c r="CT716" s="726"/>
      <c r="CU716" s="726"/>
      <c r="CV716" s="726"/>
      <c r="CW716" s="726"/>
      <c r="CX716" s="726"/>
      <c r="CY716" s="726"/>
      <c r="CZ716" s="726"/>
      <c r="DA716" s="726"/>
      <c r="DB716" s="726"/>
      <c r="DC716" s="726"/>
      <c r="DD716" s="726"/>
      <c r="DE716" s="726"/>
      <c r="DF716" s="726"/>
      <c r="DG716" s="726"/>
      <c r="DH716" s="726"/>
      <c r="DI716" s="726"/>
      <c r="DJ716" s="726"/>
      <c r="DK716" s="726"/>
      <c r="DL716" s="726"/>
      <c r="DM716" s="726"/>
      <c r="DN716" s="726"/>
      <c r="DO716" s="726"/>
      <c r="DP716" s="726"/>
      <c r="DQ716" s="726"/>
      <c r="DR716" s="726"/>
      <c r="DS716" s="726"/>
      <c r="DT716" s="726"/>
      <c r="DU716" s="726"/>
    </row>
    <row r="717">
      <c r="A717" s="452"/>
      <c r="U717" s="3"/>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49"/>
      <c r="BP717" s="446" t="s">
        <v>2</v>
      </c>
      <c r="BQ717" s="451"/>
      <c r="BR717" s="4"/>
      <c r="BS717" s="4"/>
      <c r="BT717" s="4"/>
      <c r="BU717" s="4"/>
      <c r="BV717" s="4"/>
      <c r="BW717" s="4"/>
      <c r="BX717" s="4"/>
      <c r="BY717" s="4"/>
      <c r="BZ717" s="4"/>
      <c r="CA717" s="4"/>
      <c r="CB717" s="4"/>
      <c r="CC717" s="726"/>
      <c r="CD717" s="726"/>
      <c r="CE717" s="726"/>
      <c r="CF717" s="726"/>
      <c r="CG717" s="726"/>
      <c r="CH717" s="726"/>
      <c r="CI717" s="726"/>
      <c r="CJ717" s="726"/>
      <c r="CK717" s="726"/>
      <c r="CL717" s="726"/>
      <c r="CM717" s="726"/>
      <c r="CN717" s="726"/>
      <c r="CO717" s="726"/>
      <c r="CP717" s="726"/>
      <c r="CQ717" s="726"/>
      <c r="CR717" s="726"/>
      <c r="CS717" s="726"/>
      <c r="CT717" s="726"/>
      <c r="CU717" s="726"/>
      <c r="CV717" s="726"/>
      <c r="CW717" s="726"/>
      <c r="CX717" s="726"/>
      <c r="CY717" s="726"/>
      <c r="CZ717" s="726"/>
      <c r="DA717" s="726"/>
      <c r="DB717" s="726"/>
      <c r="DC717" s="726"/>
      <c r="DD717" s="726"/>
      <c r="DE717" s="726"/>
      <c r="DF717" s="726"/>
      <c r="DG717" s="726"/>
      <c r="DH717" s="726"/>
      <c r="DI717" s="726"/>
      <c r="DJ717" s="726"/>
      <c r="DK717" s="726"/>
      <c r="DL717" s="726"/>
      <c r="DM717" s="726"/>
      <c r="DN717" s="726"/>
      <c r="DO717" s="726"/>
      <c r="DP717" s="726"/>
      <c r="DQ717" s="726"/>
      <c r="DR717" s="726"/>
      <c r="DS717" s="726"/>
      <c r="DT717" s="726"/>
      <c r="DU717" s="726"/>
    </row>
    <row r="718">
      <c r="A718" s="452"/>
      <c r="U718" s="3"/>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49"/>
      <c r="BP718" s="446" t="s">
        <v>2</v>
      </c>
      <c r="BQ718" s="451"/>
      <c r="BR718" s="4"/>
      <c r="BS718" s="4"/>
      <c r="BT718" s="4"/>
      <c r="BU718" s="4"/>
      <c r="BV718" s="4"/>
      <c r="BW718" s="4"/>
      <c r="BX718" s="4"/>
      <c r="BY718" s="4"/>
      <c r="BZ718" s="4"/>
      <c r="CA718" s="4"/>
      <c r="CB718" s="4"/>
      <c r="CC718" s="726"/>
      <c r="CD718" s="726"/>
      <c r="CE718" s="726"/>
      <c r="CF718" s="726"/>
      <c r="CG718" s="726"/>
      <c r="CH718" s="726"/>
      <c r="CI718" s="726"/>
      <c r="CJ718" s="726"/>
      <c r="CK718" s="726"/>
      <c r="CL718" s="726"/>
      <c r="CM718" s="726"/>
      <c r="CN718" s="726"/>
      <c r="CO718" s="726"/>
      <c r="CP718" s="726"/>
      <c r="CQ718" s="726"/>
      <c r="CR718" s="726"/>
      <c r="CS718" s="726"/>
      <c r="CT718" s="726"/>
      <c r="CU718" s="726"/>
      <c r="CV718" s="726"/>
      <c r="CW718" s="726"/>
      <c r="CX718" s="726"/>
      <c r="CY718" s="726"/>
      <c r="CZ718" s="726"/>
      <c r="DA718" s="726"/>
      <c r="DB718" s="726"/>
      <c r="DC718" s="726"/>
      <c r="DD718" s="726"/>
      <c r="DE718" s="726"/>
      <c r="DF718" s="726"/>
      <c r="DG718" s="726"/>
      <c r="DH718" s="726"/>
      <c r="DI718" s="726"/>
      <c r="DJ718" s="726"/>
      <c r="DK718" s="726"/>
      <c r="DL718" s="726"/>
      <c r="DM718" s="726"/>
      <c r="DN718" s="726"/>
      <c r="DO718" s="726"/>
      <c r="DP718" s="726"/>
      <c r="DQ718" s="726"/>
      <c r="DR718" s="726"/>
      <c r="DS718" s="726"/>
      <c r="DT718" s="726"/>
      <c r="DU718" s="726"/>
    </row>
    <row r="719">
      <c r="A719" s="452"/>
      <c r="U719" s="3"/>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49"/>
      <c r="BP719" s="446" t="s">
        <v>2</v>
      </c>
      <c r="BQ719" s="451"/>
      <c r="BR719" s="4"/>
      <c r="BS719" s="4"/>
      <c r="BT719" s="4"/>
      <c r="BU719" s="4"/>
      <c r="BV719" s="4"/>
      <c r="BW719" s="4"/>
      <c r="BX719" s="4"/>
      <c r="BY719" s="4"/>
      <c r="BZ719" s="4"/>
      <c r="CA719" s="4"/>
      <c r="CB719" s="4"/>
      <c r="CC719" s="726"/>
      <c r="CD719" s="726"/>
      <c r="CE719" s="726"/>
      <c r="CF719" s="726"/>
      <c r="CG719" s="726"/>
      <c r="CH719" s="726"/>
      <c r="CI719" s="726"/>
      <c r="CJ719" s="726"/>
      <c r="CK719" s="726"/>
      <c r="CL719" s="726"/>
      <c r="CM719" s="726"/>
      <c r="CN719" s="726"/>
      <c r="CO719" s="726"/>
      <c r="CP719" s="726"/>
      <c r="CQ719" s="726"/>
      <c r="CR719" s="726"/>
      <c r="CS719" s="726"/>
      <c r="CT719" s="726"/>
      <c r="CU719" s="726"/>
      <c r="CV719" s="726"/>
      <c r="CW719" s="726"/>
      <c r="CX719" s="726"/>
      <c r="CY719" s="726"/>
      <c r="CZ719" s="726"/>
      <c r="DA719" s="726"/>
      <c r="DB719" s="726"/>
      <c r="DC719" s="726"/>
      <c r="DD719" s="726"/>
      <c r="DE719" s="726"/>
      <c r="DF719" s="726"/>
      <c r="DG719" s="726"/>
      <c r="DH719" s="726"/>
      <c r="DI719" s="726"/>
      <c r="DJ719" s="726"/>
      <c r="DK719" s="726"/>
      <c r="DL719" s="726"/>
      <c r="DM719" s="726"/>
      <c r="DN719" s="726"/>
      <c r="DO719" s="726"/>
      <c r="DP719" s="726"/>
      <c r="DQ719" s="726"/>
      <c r="DR719" s="726"/>
      <c r="DS719" s="726"/>
      <c r="DT719" s="726"/>
      <c r="DU719" s="726"/>
    </row>
    <row r="720">
      <c r="A720" s="452"/>
      <c r="U720" s="3"/>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49"/>
      <c r="BP720" s="446" t="s">
        <v>2</v>
      </c>
      <c r="BQ720" s="451"/>
      <c r="BR720" s="4"/>
      <c r="BS720" s="4"/>
      <c r="BT720" s="4"/>
      <c r="BU720" s="4"/>
      <c r="BV720" s="4"/>
      <c r="BW720" s="4"/>
      <c r="BX720" s="4"/>
      <c r="BY720" s="4"/>
      <c r="BZ720" s="4"/>
      <c r="CA720" s="4"/>
      <c r="CB720" s="4"/>
      <c r="CC720" s="726"/>
      <c r="CD720" s="726"/>
      <c r="CE720" s="726"/>
      <c r="CF720" s="726"/>
      <c r="CG720" s="726"/>
      <c r="CH720" s="726"/>
      <c r="CI720" s="726"/>
      <c r="CJ720" s="726"/>
      <c r="CK720" s="726"/>
      <c r="CL720" s="726"/>
      <c r="CM720" s="726"/>
      <c r="CN720" s="726"/>
      <c r="CO720" s="726"/>
      <c r="CP720" s="726"/>
      <c r="CQ720" s="726"/>
      <c r="CR720" s="726"/>
      <c r="CS720" s="726"/>
      <c r="CT720" s="726"/>
      <c r="CU720" s="726"/>
      <c r="CV720" s="726"/>
      <c r="CW720" s="726"/>
      <c r="CX720" s="726"/>
      <c r="CY720" s="726"/>
      <c r="CZ720" s="726"/>
      <c r="DA720" s="726"/>
      <c r="DB720" s="726"/>
      <c r="DC720" s="726"/>
      <c r="DD720" s="726"/>
      <c r="DE720" s="726"/>
      <c r="DF720" s="726"/>
      <c r="DG720" s="726"/>
      <c r="DH720" s="726"/>
      <c r="DI720" s="726"/>
      <c r="DJ720" s="726"/>
      <c r="DK720" s="726"/>
      <c r="DL720" s="726"/>
      <c r="DM720" s="726"/>
      <c r="DN720" s="726"/>
      <c r="DO720" s="726"/>
      <c r="DP720" s="726"/>
      <c r="DQ720" s="726"/>
      <c r="DR720" s="726"/>
      <c r="DS720" s="726"/>
      <c r="DT720" s="726"/>
      <c r="DU720" s="726"/>
    </row>
    <row r="721">
      <c r="A721" s="452"/>
      <c r="U721" s="3"/>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49"/>
      <c r="BP721" s="446" t="s">
        <v>2</v>
      </c>
      <c r="BQ721" s="451"/>
      <c r="BR721" s="4"/>
      <c r="BS721" s="4"/>
      <c r="BT721" s="4"/>
      <c r="BU721" s="4"/>
      <c r="BV721" s="4"/>
      <c r="BW721" s="4"/>
      <c r="BX721" s="4"/>
      <c r="BY721" s="4"/>
      <c r="BZ721" s="4"/>
      <c r="CA721" s="4"/>
      <c r="CB721" s="4"/>
      <c r="CC721" s="726"/>
      <c r="CD721" s="726"/>
      <c r="CE721" s="726"/>
      <c r="CF721" s="726"/>
      <c r="CG721" s="726"/>
      <c r="CH721" s="726"/>
      <c r="CI721" s="726"/>
      <c r="CJ721" s="726"/>
      <c r="CK721" s="726"/>
      <c r="CL721" s="726"/>
      <c r="CM721" s="726"/>
      <c r="CN721" s="726"/>
      <c r="CO721" s="726"/>
      <c r="CP721" s="726"/>
      <c r="CQ721" s="726"/>
      <c r="CR721" s="726"/>
      <c r="CS721" s="726"/>
      <c r="CT721" s="726"/>
      <c r="CU721" s="726"/>
      <c r="CV721" s="726"/>
      <c r="CW721" s="726"/>
      <c r="CX721" s="726"/>
      <c r="CY721" s="726"/>
      <c r="CZ721" s="726"/>
      <c r="DA721" s="726"/>
      <c r="DB721" s="726"/>
      <c r="DC721" s="726"/>
      <c r="DD721" s="726"/>
      <c r="DE721" s="726"/>
      <c r="DF721" s="726"/>
      <c r="DG721" s="726"/>
      <c r="DH721" s="726"/>
      <c r="DI721" s="726"/>
      <c r="DJ721" s="726"/>
      <c r="DK721" s="726"/>
      <c r="DL721" s="726"/>
      <c r="DM721" s="726"/>
      <c r="DN721" s="726"/>
      <c r="DO721" s="726"/>
      <c r="DP721" s="726"/>
      <c r="DQ721" s="726"/>
      <c r="DR721" s="726"/>
      <c r="DS721" s="726"/>
      <c r="DT721" s="726"/>
      <c r="DU721" s="726"/>
    </row>
    <row r="722">
      <c r="A722" s="452"/>
      <c r="U722" s="3"/>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49"/>
      <c r="BP722" s="446" t="s">
        <v>2</v>
      </c>
      <c r="BQ722" s="451"/>
      <c r="BR722" s="4"/>
      <c r="BS722" s="4"/>
      <c r="BT722" s="4"/>
      <c r="BU722" s="4"/>
      <c r="BV722" s="4"/>
      <c r="BW722" s="4"/>
      <c r="BX722" s="4"/>
      <c r="BY722" s="4"/>
      <c r="BZ722" s="4"/>
      <c r="CA722" s="4"/>
      <c r="CB722" s="4"/>
      <c r="CC722" s="726"/>
      <c r="CD722" s="726"/>
      <c r="CE722" s="726"/>
      <c r="CF722" s="726"/>
      <c r="CG722" s="726"/>
      <c r="CH722" s="726"/>
      <c r="CI722" s="726"/>
      <c r="CJ722" s="726"/>
      <c r="CK722" s="726"/>
      <c r="CL722" s="726"/>
      <c r="CM722" s="726"/>
      <c r="CN722" s="726"/>
      <c r="CO722" s="726"/>
      <c r="CP722" s="726"/>
      <c r="CQ722" s="726"/>
      <c r="CR722" s="726"/>
      <c r="CS722" s="726"/>
      <c r="CT722" s="726"/>
      <c r="CU722" s="726"/>
      <c r="CV722" s="726"/>
      <c r="CW722" s="726"/>
      <c r="CX722" s="726"/>
      <c r="CY722" s="726"/>
      <c r="CZ722" s="726"/>
      <c r="DA722" s="726"/>
      <c r="DB722" s="726"/>
      <c r="DC722" s="726"/>
      <c r="DD722" s="726"/>
      <c r="DE722" s="726"/>
      <c r="DF722" s="726"/>
      <c r="DG722" s="726"/>
      <c r="DH722" s="726"/>
      <c r="DI722" s="726"/>
      <c r="DJ722" s="726"/>
      <c r="DK722" s="726"/>
      <c r="DL722" s="726"/>
      <c r="DM722" s="726"/>
      <c r="DN722" s="726"/>
      <c r="DO722" s="726"/>
      <c r="DP722" s="726"/>
      <c r="DQ722" s="726"/>
      <c r="DR722" s="726"/>
      <c r="DS722" s="726"/>
      <c r="DT722" s="726"/>
      <c r="DU722" s="726"/>
    </row>
    <row r="723">
      <c r="A723" s="452"/>
      <c r="U723" s="3"/>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49"/>
      <c r="BP723" s="446" t="s">
        <v>2</v>
      </c>
      <c r="BQ723" s="451"/>
      <c r="BR723" s="4"/>
      <c r="BS723" s="4"/>
      <c r="BT723" s="4"/>
      <c r="BU723" s="4"/>
      <c r="BV723" s="4"/>
      <c r="BW723" s="4"/>
      <c r="BX723" s="4"/>
      <c r="BY723" s="4"/>
      <c r="BZ723" s="4"/>
      <c r="CA723" s="4"/>
      <c r="CB723" s="4"/>
      <c r="CC723" s="726"/>
      <c r="CD723" s="726"/>
      <c r="CE723" s="726"/>
      <c r="CF723" s="726"/>
      <c r="CG723" s="726"/>
      <c r="CH723" s="726"/>
      <c r="CI723" s="726"/>
      <c r="CJ723" s="726"/>
      <c r="CK723" s="726"/>
      <c r="CL723" s="726"/>
      <c r="CM723" s="726"/>
      <c r="CN723" s="726"/>
      <c r="CO723" s="726"/>
      <c r="CP723" s="726"/>
      <c r="CQ723" s="726"/>
      <c r="CR723" s="726"/>
      <c r="CS723" s="726"/>
      <c r="CT723" s="726"/>
      <c r="CU723" s="726"/>
      <c r="CV723" s="726"/>
      <c r="CW723" s="726"/>
      <c r="CX723" s="726"/>
      <c r="CY723" s="726"/>
      <c r="CZ723" s="726"/>
      <c r="DA723" s="726"/>
      <c r="DB723" s="726"/>
      <c r="DC723" s="726"/>
      <c r="DD723" s="726"/>
      <c r="DE723" s="726"/>
      <c r="DF723" s="726"/>
      <c r="DG723" s="726"/>
      <c r="DH723" s="726"/>
      <c r="DI723" s="726"/>
      <c r="DJ723" s="726"/>
      <c r="DK723" s="726"/>
      <c r="DL723" s="726"/>
      <c r="DM723" s="726"/>
      <c r="DN723" s="726"/>
      <c r="DO723" s="726"/>
      <c r="DP723" s="726"/>
      <c r="DQ723" s="726"/>
      <c r="DR723" s="726"/>
      <c r="DS723" s="726"/>
      <c r="DT723" s="726"/>
      <c r="DU723" s="726"/>
    </row>
    <row r="724">
      <c r="A724" s="452"/>
      <c r="U724" s="3"/>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49"/>
      <c r="BP724" s="446" t="s">
        <v>2</v>
      </c>
      <c r="BQ724" s="451"/>
      <c r="BR724" s="4"/>
      <c r="BS724" s="4"/>
      <c r="BT724" s="4"/>
      <c r="BU724" s="4"/>
      <c r="BV724" s="4"/>
      <c r="BW724" s="4"/>
      <c r="BX724" s="4"/>
      <c r="BY724" s="4"/>
      <c r="BZ724" s="4"/>
      <c r="CA724" s="4"/>
      <c r="CB724" s="4"/>
      <c r="CC724" s="726"/>
      <c r="CD724" s="726"/>
      <c r="CE724" s="726"/>
      <c r="CF724" s="726"/>
      <c r="CG724" s="726"/>
      <c r="CH724" s="726"/>
      <c r="CI724" s="726"/>
      <c r="CJ724" s="726"/>
      <c r="CK724" s="726"/>
      <c r="CL724" s="726"/>
      <c r="CM724" s="726"/>
      <c r="CN724" s="726"/>
      <c r="CO724" s="726"/>
      <c r="CP724" s="726"/>
      <c r="CQ724" s="726"/>
      <c r="CR724" s="726"/>
      <c r="CS724" s="726"/>
      <c r="CT724" s="726"/>
      <c r="CU724" s="726"/>
      <c r="CV724" s="726"/>
      <c r="CW724" s="726"/>
      <c r="CX724" s="726"/>
      <c r="CY724" s="726"/>
      <c r="CZ724" s="726"/>
      <c r="DA724" s="726"/>
      <c r="DB724" s="726"/>
      <c r="DC724" s="726"/>
      <c r="DD724" s="726"/>
      <c r="DE724" s="726"/>
      <c r="DF724" s="726"/>
      <c r="DG724" s="726"/>
      <c r="DH724" s="726"/>
      <c r="DI724" s="726"/>
      <c r="DJ724" s="726"/>
      <c r="DK724" s="726"/>
      <c r="DL724" s="726"/>
      <c r="DM724" s="726"/>
      <c r="DN724" s="726"/>
      <c r="DO724" s="726"/>
      <c r="DP724" s="726"/>
      <c r="DQ724" s="726"/>
      <c r="DR724" s="726"/>
      <c r="DS724" s="726"/>
      <c r="DT724" s="726"/>
      <c r="DU724" s="726"/>
    </row>
    <row r="725">
      <c r="A725" s="452"/>
      <c r="U725" s="3"/>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49"/>
      <c r="BP725" s="446" t="s">
        <v>2</v>
      </c>
      <c r="BQ725" s="451"/>
      <c r="BR725" s="4"/>
      <c r="BS725" s="4"/>
      <c r="BT725" s="4"/>
      <c r="BU725" s="4"/>
      <c r="BV725" s="4"/>
      <c r="BW725" s="4"/>
      <c r="BX725" s="4"/>
      <c r="BY725" s="4"/>
      <c r="BZ725" s="4"/>
      <c r="CA725" s="4"/>
      <c r="CB725" s="4"/>
      <c r="CC725" s="726"/>
      <c r="CD725" s="726"/>
      <c r="CE725" s="726"/>
      <c r="CF725" s="726"/>
      <c r="CG725" s="726"/>
      <c r="CH725" s="726"/>
      <c r="CI725" s="726"/>
      <c r="CJ725" s="726"/>
      <c r="CK725" s="726"/>
      <c r="CL725" s="726"/>
      <c r="CM725" s="726"/>
      <c r="CN725" s="726"/>
      <c r="CO725" s="726"/>
      <c r="CP725" s="726"/>
      <c r="CQ725" s="726"/>
      <c r="CR725" s="726"/>
      <c r="CS725" s="726"/>
      <c r="CT725" s="726"/>
      <c r="CU725" s="726"/>
      <c r="CV725" s="726"/>
      <c r="CW725" s="726"/>
      <c r="CX725" s="726"/>
      <c r="CY725" s="726"/>
      <c r="CZ725" s="726"/>
      <c r="DA725" s="726"/>
      <c r="DB725" s="726"/>
      <c r="DC725" s="726"/>
      <c r="DD725" s="726"/>
      <c r="DE725" s="726"/>
      <c r="DF725" s="726"/>
      <c r="DG725" s="726"/>
      <c r="DH725" s="726"/>
      <c r="DI725" s="726"/>
      <c r="DJ725" s="726"/>
      <c r="DK725" s="726"/>
      <c r="DL725" s="726"/>
      <c r="DM725" s="726"/>
      <c r="DN725" s="726"/>
      <c r="DO725" s="726"/>
      <c r="DP725" s="726"/>
      <c r="DQ725" s="726"/>
      <c r="DR725" s="726"/>
      <c r="DS725" s="726"/>
      <c r="DT725" s="726"/>
      <c r="DU725" s="726"/>
    </row>
    <row r="726">
      <c r="A726" s="452"/>
      <c r="U726" s="3"/>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49"/>
      <c r="BP726" s="446" t="s">
        <v>2</v>
      </c>
      <c r="BQ726" s="451"/>
      <c r="BR726" s="4"/>
      <c r="BS726" s="4"/>
      <c r="BT726" s="4"/>
      <c r="BU726" s="4"/>
      <c r="BV726" s="4"/>
      <c r="BW726" s="4"/>
      <c r="BX726" s="4"/>
      <c r="BY726" s="4"/>
      <c r="BZ726" s="4"/>
      <c r="CA726" s="4"/>
      <c r="CB726" s="4"/>
      <c r="CC726" s="726"/>
      <c r="CD726" s="726"/>
      <c r="CE726" s="726"/>
      <c r="CF726" s="726"/>
      <c r="CG726" s="726"/>
      <c r="CH726" s="726"/>
      <c r="CI726" s="726"/>
      <c r="CJ726" s="726"/>
      <c r="CK726" s="726"/>
      <c r="CL726" s="726"/>
      <c r="CM726" s="726"/>
      <c r="CN726" s="726"/>
      <c r="CO726" s="726"/>
      <c r="CP726" s="726"/>
      <c r="CQ726" s="726"/>
      <c r="CR726" s="726"/>
      <c r="CS726" s="726"/>
      <c r="CT726" s="726"/>
      <c r="CU726" s="726"/>
      <c r="CV726" s="726"/>
      <c r="CW726" s="726"/>
      <c r="CX726" s="726"/>
      <c r="CY726" s="726"/>
      <c r="CZ726" s="726"/>
      <c r="DA726" s="726"/>
      <c r="DB726" s="726"/>
      <c r="DC726" s="726"/>
      <c r="DD726" s="726"/>
      <c r="DE726" s="726"/>
      <c r="DF726" s="726"/>
      <c r="DG726" s="726"/>
      <c r="DH726" s="726"/>
      <c r="DI726" s="726"/>
      <c r="DJ726" s="726"/>
      <c r="DK726" s="726"/>
      <c r="DL726" s="726"/>
      <c r="DM726" s="726"/>
      <c r="DN726" s="726"/>
      <c r="DO726" s="726"/>
      <c r="DP726" s="726"/>
      <c r="DQ726" s="726"/>
      <c r="DR726" s="726"/>
      <c r="DS726" s="726"/>
      <c r="DT726" s="726"/>
      <c r="DU726" s="726"/>
    </row>
    <row r="727">
      <c r="A727" s="452"/>
      <c r="U727" s="3"/>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49"/>
      <c r="BP727" s="446" t="s">
        <v>2</v>
      </c>
      <c r="BQ727" s="451"/>
      <c r="BR727" s="4"/>
      <c r="BS727" s="4"/>
      <c r="BT727" s="4"/>
      <c r="BU727" s="4"/>
      <c r="BV727" s="4"/>
      <c r="BW727" s="4"/>
      <c r="BX727" s="4"/>
      <c r="BY727" s="4"/>
      <c r="BZ727" s="4"/>
      <c r="CA727" s="4"/>
      <c r="CB727" s="4"/>
      <c r="CC727" s="726"/>
      <c r="CD727" s="726"/>
      <c r="CE727" s="726"/>
      <c r="CF727" s="726"/>
      <c r="CG727" s="726"/>
      <c r="CH727" s="726"/>
      <c r="CI727" s="726"/>
      <c r="CJ727" s="726"/>
      <c r="CK727" s="726"/>
      <c r="CL727" s="726"/>
      <c r="CM727" s="726"/>
      <c r="CN727" s="726"/>
      <c r="CO727" s="726"/>
      <c r="CP727" s="726"/>
      <c r="CQ727" s="726"/>
      <c r="CR727" s="726"/>
      <c r="CS727" s="726"/>
      <c r="CT727" s="726"/>
      <c r="CU727" s="726"/>
      <c r="CV727" s="726"/>
      <c r="CW727" s="726"/>
      <c r="CX727" s="726"/>
      <c r="CY727" s="726"/>
      <c r="CZ727" s="726"/>
      <c r="DA727" s="726"/>
      <c r="DB727" s="726"/>
      <c r="DC727" s="726"/>
      <c r="DD727" s="726"/>
      <c r="DE727" s="726"/>
      <c r="DF727" s="726"/>
      <c r="DG727" s="726"/>
      <c r="DH727" s="726"/>
      <c r="DI727" s="726"/>
      <c r="DJ727" s="726"/>
      <c r="DK727" s="726"/>
      <c r="DL727" s="726"/>
      <c r="DM727" s="726"/>
      <c r="DN727" s="726"/>
      <c r="DO727" s="726"/>
      <c r="DP727" s="726"/>
      <c r="DQ727" s="726"/>
      <c r="DR727" s="726"/>
      <c r="DS727" s="726"/>
      <c r="DT727" s="726"/>
      <c r="DU727" s="726"/>
    </row>
    <row r="728">
      <c r="A728" s="452"/>
      <c r="U728" s="3"/>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49"/>
      <c r="BP728" s="446" t="s">
        <v>2</v>
      </c>
      <c r="BQ728" s="451"/>
      <c r="BR728" s="4"/>
      <c r="BS728" s="4"/>
      <c r="BT728" s="4"/>
      <c r="BU728" s="4"/>
      <c r="BV728" s="4"/>
      <c r="BW728" s="4"/>
      <c r="BX728" s="4"/>
      <c r="BY728" s="4"/>
      <c r="BZ728" s="4"/>
      <c r="CA728" s="4"/>
      <c r="CB728" s="4"/>
      <c r="CC728" s="726"/>
      <c r="CD728" s="726"/>
      <c r="CE728" s="726"/>
      <c r="CF728" s="726"/>
      <c r="CG728" s="726"/>
      <c r="CH728" s="726"/>
      <c r="CI728" s="726"/>
      <c r="CJ728" s="726"/>
      <c r="CK728" s="726"/>
      <c r="CL728" s="726"/>
      <c r="CM728" s="726"/>
      <c r="CN728" s="726"/>
      <c r="CO728" s="726"/>
      <c r="CP728" s="726"/>
      <c r="CQ728" s="726"/>
      <c r="CR728" s="726"/>
      <c r="CS728" s="726"/>
      <c r="CT728" s="726"/>
      <c r="CU728" s="726"/>
      <c r="CV728" s="726"/>
      <c r="CW728" s="726"/>
      <c r="CX728" s="726"/>
      <c r="CY728" s="726"/>
      <c r="CZ728" s="726"/>
      <c r="DA728" s="726"/>
      <c r="DB728" s="726"/>
      <c r="DC728" s="726"/>
      <c r="DD728" s="726"/>
      <c r="DE728" s="726"/>
      <c r="DF728" s="726"/>
      <c r="DG728" s="726"/>
      <c r="DH728" s="726"/>
      <c r="DI728" s="726"/>
      <c r="DJ728" s="726"/>
      <c r="DK728" s="726"/>
      <c r="DL728" s="726"/>
      <c r="DM728" s="726"/>
      <c r="DN728" s="726"/>
      <c r="DO728" s="726"/>
      <c r="DP728" s="726"/>
      <c r="DQ728" s="726"/>
      <c r="DR728" s="726"/>
      <c r="DS728" s="726"/>
      <c r="DT728" s="726"/>
      <c r="DU728" s="726"/>
    </row>
    <row r="729">
      <c r="A729" s="452"/>
      <c r="U729" s="3"/>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49"/>
      <c r="BP729" s="446" t="s">
        <v>2</v>
      </c>
      <c r="BQ729" s="451"/>
      <c r="BR729" s="4"/>
      <c r="BS729" s="4"/>
      <c r="BT729" s="4"/>
      <c r="BU729" s="4"/>
      <c r="BV729" s="4"/>
      <c r="BW729" s="4"/>
      <c r="BX729" s="4"/>
      <c r="BY729" s="4"/>
      <c r="BZ729" s="4"/>
      <c r="CA729" s="4"/>
      <c r="CB729" s="4"/>
      <c r="CC729" s="726"/>
      <c r="CD729" s="726"/>
      <c r="CE729" s="726"/>
      <c r="CF729" s="726"/>
      <c r="CG729" s="726"/>
      <c r="CH729" s="726"/>
      <c r="CI729" s="726"/>
      <c r="CJ729" s="726"/>
      <c r="CK729" s="726"/>
      <c r="CL729" s="726"/>
      <c r="CM729" s="726"/>
      <c r="CN729" s="726"/>
      <c r="CO729" s="726"/>
      <c r="CP729" s="726"/>
      <c r="CQ729" s="726"/>
      <c r="CR729" s="726"/>
      <c r="CS729" s="726"/>
      <c r="CT729" s="726"/>
      <c r="CU729" s="726"/>
      <c r="CV729" s="726"/>
      <c r="CW729" s="726"/>
      <c r="CX729" s="726"/>
      <c r="CY729" s="726"/>
      <c r="CZ729" s="726"/>
      <c r="DA729" s="726"/>
      <c r="DB729" s="726"/>
      <c r="DC729" s="726"/>
      <c r="DD729" s="726"/>
      <c r="DE729" s="726"/>
      <c r="DF729" s="726"/>
      <c r="DG729" s="726"/>
      <c r="DH729" s="726"/>
      <c r="DI729" s="726"/>
      <c r="DJ729" s="726"/>
      <c r="DK729" s="726"/>
      <c r="DL729" s="726"/>
      <c r="DM729" s="726"/>
      <c r="DN729" s="726"/>
      <c r="DO729" s="726"/>
      <c r="DP729" s="726"/>
      <c r="DQ729" s="726"/>
      <c r="DR729" s="726"/>
      <c r="DS729" s="726"/>
      <c r="DT729" s="726"/>
      <c r="DU729" s="726"/>
    </row>
    <row r="730">
      <c r="A730" s="452"/>
      <c r="U730" s="3"/>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49"/>
      <c r="BP730" s="446" t="s">
        <v>2</v>
      </c>
      <c r="BQ730" s="451"/>
      <c r="BR730" s="4"/>
      <c r="BS730" s="4"/>
      <c r="BT730" s="4"/>
      <c r="BU730" s="4"/>
      <c r="BV730" s="4"/>
      <c r="BW730" s="4"/>
      <c r="BX730" s="4"/>
      <c r="BY730" s="4"/>
      <c r="BZ730" s="4"/>
      <c r="CA730" s="4"/>
      <c r="CB730" s="4"/>
      <c r="CC730" s="726"/>
      <c r="CD730" s="726"/>
      <c r="CE730" s="726"/>
      <c r="CF730" s="726"/>
      <c r="CG730" s="726"/>
      <c r="CH730" s="726"/>
      <c r="CI730" s="726"/>
      <c r="CJ730" s="726"/>
      <c r="CK730" s="726"/>
      <c r="CL730" s="726"/>
      <c r="CM730" s="726"/>
      <c r="CN730" s="726"/>
      <c r="CO730" s="726"/>
      <c r="CP730" s="726"/>
      <c r="CQ730" s="726"/>
      <c r="CR730" s="726"/>
      <c r="CS730" s="726"/>
      <c r="CT730" s="726"/>
      <c r="CU730" s="726"/>
      <c r="CV730" s="726"/>
      <c r="CW730" s="726"/>
      <c r="CX730" s="726"/>
      <c r="CY730" s="726"/>
      <c r="CZ730" s="726"/>
      <c r="DA730" s="726"/>
      <c r="DB730" s="726"/>
      <c r="DC730" s="726"/>
      <c r="DD730" s="726"/>
      <c r="DE730" s="726"/>
      <c r="DF730" s="726"/>
      <c r="DG730" s="726"/>
      <c r="DH730" s="726"/>
      <c r="DI730" s="726"/>
      <c r="DJ730" s="726"/>
      <c r="DK730" s="726"/>
      <c r="DL730" s="726"/>
      <c r="DM730" s="726"/>
      <c r="DN730" s="726"/>
      <c r="DO730" s="726"/>
      <c r="DP730" s="726"/>
      <c r="DQ730" s="726"/>
      <c r="DR730" s="726"/>
      <c r="DS730" s="726"/>
      <c r="DT730" s="726"/>
      <c r="DU730" s="726"/>
    </row>
    <row r="731">
      <c r="A731" s="452"/>
      <c r="U731" s="3"/>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49"/>
      <c r="BP731" s="446" t="s">
        <v>2</v>
      </c>
      <c r="BQ731" s="451"/>
      <c r="BR731" s="4"/>
      <c r="BS731" s="4"/>
      <c r="BT731" s="4"/>
      <c r="BU731" s="4"/>
      <c r="BV731" s="4"/>
      <c r="BW731" s="4"/>
      <c r="BX731" s="4"/>
      <c r="BY731" s="4"/>
      <c r="BZ731" s="4"/>
      <c r="CA731" s="4"/>
      <c r="CB731" s="4"/>
      <c r="CC731" s="726"/>
      <c r="CD731" s="726"/>
      <c r="CE731" s="726"/>
      <c r="CF731" s="726"/>
      <c r="CG731" s="726"/>
      <c r="CH731" s="726"/>
      <c r="CI731" s="726"/>
      <c r="CJ731" s="726"/>
      <c r="CK731" s="726"/>
      <c r="CL731" s="726"/>
      <c r="CM731" s="726"/>
      <c r="CN731" s="726"/>
      <c r="CO731" s="726"/>
      <c r="CP731" s="726"/>
      <c r="CQ731" s="726"/>
      <c r="CR731" s="726"/>
      <c r="CS731" s="726"/>
      <c r="CT731" s="726"/>
      <c r="CU731" s="726"/>
      <c r="CV731" s="726"/>
      <c r="CW731" s="726"/>
      <c r="CX731" s="726"/>
      <c r="CY731" s="726"/>
      <c r="CZ731" s="726"/>
      <c r="DA731" s="726"/>
      <c r="DB731" s="726"/>
      <c r="DC731" s="726"/>
      <c r="DD731" s="726"/>
      <c r="DE731" s="726"/>
      <c r="DF731" s="726"/>
      <c r="DG731" s="726"/>
      <c r="DH731" s="726"/>
      <c r="DI731" s="726"/>
      <c r="DJ731" s="726"/>
      <c r="DK731" s="726"/>
      <c r="DL731" s="726"/>
      <c r="DM731" s="726"/>
      <c r="DN731" s="726"/>
      <c r="DO731" s="726"/>
      <c r="DP731" s="726"/>
      <c r="DQ731" s="726"/>
      <c r="DR731" s="726"/>
      <c r="DS731" s="726"/>
      <c r="DT731" s="726"/>
      <c r="DU731" s="726"/>
    </row>
    <row r="732">
      <c r="A732" s="452"/>
      <c r="U732" s="3"/>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49"/>
      <c r="BP732" s="446" t="s">
        <v>2</v>
      </c>
      <c r="BQ732" s="451"/>
      <c r="BR732" s="4"/>
      <c r="BS732" s="4"/>
      <c r="BT732" s="4"/>
      <c r="BU732" s="4"/>
      <c r="BV732" s="4"/>
      <c r="BW732" s="4"/>
      <c r="BX732" s="4"/>
      <c r="BY732" s="4"/>
      <c r="BZ732" s="4"/>
      <c r="CA732" s="4"/>
      <c r="CB732" s="4"/>
      <c r="CC732" s="726"/>
      <c r="CD732" s="726"/>
      <c r="CE732" s="726"/>
      <c r="CF732" s="726"/>
      <c r="CG732" s="726"/>
      <c r="CH732" s="726"/>
      <c r="CI732" s="726"/>
      <c r="CJ732" s="726"/>
      <c r="CK732" s="726"/>
      <c r="CL732" s="726"/>
      <c r="CM732" s="726"/>
      <c r="CN732" s="726"/>
      <c r="CO732" s="726"/>
      <c r="CP732" s="726"/>
      <c r="CQ732" s="726"/>
      <c r="CR732" s="726"/>
      <c r="CS732" s="726"/>
      <c r="CT732" s="726"/>
      <c r="CU732" s="726"/>
      <c r="CV732" s="726"/>
      <c r="CW732" s="726"/>
      <c r="CX732" s="726"/>
      <c r="CY732" s="726"/>
      <c r="CZ732" s="726"/>
      <c r="DA732" s="726"/>
      <c r="DB732" s="726"/>
      <c r="DC732" s="726"/>
      <c r="DD732" s="726"/>
      <c r="DE732" s="726"/>
      <c r="DF732" s="726"/>
      <c r="DG732" s="726"/>
      <c r="DH732" s="726"/>
      <c r="DI732" s="726"/>
      <c r="DJ732" s="726"/>
      <c r="DK732" s="726"/>
      <c r="DL732" s="726"/>
      <c r="DM732" s="726"/>
      <c r="DN732" s="726"/>
      <c r="DO732" s="726"/>
      <c r="DP732" s="726"/>
      <c r="DQ732" s="726"/>
      <c r="DR732" s="726"/>
      <c r="DS732" s="726"/>
      <c r="DT732" s="726"/>
      <c r="DU732" s="726"/>
    </row>
    <row r="733">
      <c r="A733" s="452"/>
      <c r="U733" s="3"/>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49"/>
      <c r="BP733" s="446" t="s">
        <v>2</v>
      </c>
      <c r="BQ733" s="451"/>
      <c r="BR733" s="4"/>
      <c r="BS733" s="4"/>
      <c r="BT733" s="4"/>
      <c r="BU733" s="4"/>
      <c r="BV733" s="4"/>
      <c r="BW733" s="4"/>
      <c r="BX733" s="4"/>
      <c r="BY733" s="4"/>
      <c r="BZ733" s="4"/>
      <c r="CA733" s="4"/>
      <c r="CB733" s="4"/>
      <c r="CC733" s="726"/>
      <c r="CD733" s="726"/>
      <c r="CE733" s="726"/>
      <c r="CF733" s="726"/>
      <c r="CG733" s="726"/>
      <c r="CH733" s="726"/>
      <c r="CI733" s="726"/>
      <c r="CJ733" s="726"/>
      <c r="CK733" s="726"/>
      <c r="CL733" s="726"/>
      <c r="CM733" s="726"/>
      <c r="CN733" s="726"/>
      <c r="CO733" s="726"/>
      <c r="CP733" s="726"/>
      <c r="CQ733" s="726"/>
      <c r="CR733" s="726"/>
      <c r="CS733" s="726"/>
      <c r="CT733" s="726"/>
      <c r="CU733" s="726"/>
      <c r="CV733" s="726"/>
      <c r="CW733" s="726"/>
      <c r="CX733" s="726"/>
      <c r="CY733" s="726"/>
      <c r="CZ733" s="726"/>
      <c r="DA733" s="726"/>
      <c r="DB733" s="726"/>
      <c r="DC733" s="726"/>
      <c r="DD733" s="726"/>
      <c r="DE733" s="726"/>
      <c r="DF733" s="726"/>
      <c r="DG733" s="726"/>
      <c r="DH733" s="726"/>
      <c r="DI733" s="726"/>
      <c r="DJ733" s="726"/>
      <c r="DK733" s="726"/>
      <c r="DL733" s="726"/>
      <c r="DM733" s="726"/>
      <c r="DN733" s="726"/>
      <c r="DO733" s="726"/>
      <c r="DP733" s="726"/>
      <c r="DQ733" s="726"/>
      <c r="DR733" s="726"/>
      <c r="DS733" s="726"/>
      <c r="DT733" s="726"/>
      <c r="DU733" s="726"/>
    </row>
    <row r="734">
      <c r="A734" s="452"/>
      <c r="U734" s="3"/>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49"/>
      <c r="BP734" s="446" t="s">
        <v>2</v>
      </c>
      <c r="BQ734" s="451"/>
      <c r="BR734" s="4"/>
      <c r="BS734" s="4"/>
      <c r="BT734" s="4"/>
      <c r="BU734" s="4"/>
      <c r="BV734" s="4"/>
      <c r="BW734" s="4"/>
      <c r="BX734" s="4"/>
      <c r="BY734" s="4"/>
      <c r="BZ734" s="4"/>
      <c r="CA734" s="4"/>
      <c r="CB734" s="4"/>
      <c r="CC734" s="726"/>
      <c r="CD734" s="726"/>
      <c r="CE734" s="726"/>
      <c r="CF734" s="726"/>
      <c r="CG734" s="726"/>
      <c r="CH734" s="726"/>
      <c r="CI734" s="726"/>
      <c r="CJ734" s="726"/>
      <c r="CK734" s="726"/>
      <c r="CL734" s="726"/>
      <c r="CM734" s="726"/>
      <c r="CN734" s="726"/>
      <c r="CO734" s="726"/>
      <c r="CP734" s="726"/>
      <c r="CQ734" s="726"/>
      <c r="CR734" s="726"/>
      <c r="CS734" s="726"/>
      <c r="CT734" s="726"/>
      <c r="CU734" s="726"/>
      <c r="CV734" s="726"/>
      <c r="CW734" s="726"/>
      <c r="CX734" s="726"/>
      <c r="CY734" s="726"/>
      <c r="CZ734" s="726"/>
      <c r="DA734" s="726"/>
      <c r="DB734" s="726"/>
      <c r="DC734" s="726"/>
      <c r="DD734" s="726"/>
      <c r="DE734" s="726"/>
      <c r="DF734" s="726"/>
      <c r="DG734" s="726"/>
      <c r="DH734" s="726"/>
      <c r="DI734" s="726"/>
      <c r="DJ734" s="726"/>
      <c r="DK734" s="726"/>
      <c r="DL734" s="726"/>
      <c r="DM734" s="726"/>
      <c r="DN734" s="726"/>
      <c r="DO734" s="726"/>
      <c r="DP734" s="726"/>
      <c r="DQ734" s="726"/>
      <c r="DR734" s="726"/>
      <c r="DS734" s="726"/>
      <c r="DT734" s="726"/>
      <c r="DU734" s="726"/>
    </row>
    <row r="735">
      <c r="A735" s="452"/>
      <c r="U735" s="3"/>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49"/>
      <c r="BP735" s="446" t="s">
        <v>2</v>
      </c>
      <c r="BQ735" s="451"/>
      <c r="BR735" s="4"/>
      <c r="BS735" s="4"/>
      <c r="BT735" s="4"/>
      <c r="BU735" s="4"/>
      <c r="BV735" s="4"/>
      <c r="BW735" s="4"/>
      <c r="BX735" s="4"/>
      <c r="BY735" s="4"/>
      <c r="BZ735" s="4"/>
      <c r="CA735" s="4"/>
      <c r="CB735" s="4"/>
      <c r="CC735" s="726"/>
      <c r="CD735" s="726"/>
      <c r="CE735" s="726"/>
      <c r="CF735" s="726"/>
      <c r="CG735" s="726"/>
      <c r="CH735" s="726"/>
      <c r="CI735" s="726"/>
      <c r="CJ735" s="726"/>
      <c r="CK735" s="726"/>
      <c r="CL735" s="726"/>
      <c r="CM735" s="726"/>
      <c r="CN735" s="726"/>
      <c r="CO735" s="726"/>
      <c r="CP735" s="726"/>
      <c r="CQ735" s="726"/>
      <c r="CR735" s="726"/>
      <c r="CS735" s="726"/>
      <c r="CT735" s="726"/>
      <c r="CU735" s="726"/>
      <c r="CV735" s="726"/>
      <c r="CW735" s="726"/>
      <c r="CX735" s="726"/>
      <c r="CY735" s="726"/>
      <c r="CZ735" s="726"/>
      <c r="DA735" s="726"/>
      <c r="DB735" s="726"/>
      <c r="DC735" s="726"/>
      <c r="DD735" s="726"/>
      <c r="DE735" s="726"/>
      <c r="DF735" s="726"/>
      <c r="DG735" s="726"/>
      <c r="DH735" s="726"/>
      <c r="DI735" s="726"/>
      <c r="DJ735" s="726"/>
      <c r="DK735" s="726"/>
      <c r="DL735" s="726"/>
      <c r="DM735" s="726"/>
      <c r="DN735" s="726"/>
      <c r="DO735" s="726"/>
      <c r="DP735" s="726"/>
      <c r="DQ735" s="726"/>
      <c r="DR735" s="726"/>
      <c r="DS735" s="726"/>
      <c r="DT735" s="726"/>
      <c r="DU735" s="726"/>
    </row>
    <row r="736">
      <c r="A736" s="452"/>
      <c r="U736" s="3"/>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49"/>
      <c r="BP736" s="446" t="s">
        <v>2</v>
      </c>
      <c r="BQ736" s="451"/>
      <c r="BR736" s="4"/>
      <c r="BS736" s="4"/>
      <c r="BT736" s="4"/>
      <c r="BU736" s="4"/>
      <c r="BV736" s="4"/>
      <c r="BW736" s="4"/>
      <c r="BX736" s="4"/>
      <c r="BY736" s="4"/>
      <c r="BZ736" s="4"/>
      <c r="CA736" s="4"/>
      <c r="CB736" s="4"/>
      <c r="CC736" s="726"/>
      <c r="CD736" s="726"/>
      <c r="CE736" s="726"/>
      <c r="CF736" s="726"/>
      <c r="CG736" s="726"/>
      <c r="CH736" s="726"/>
      <c r="CI736" s="726"/>
      <c r="CJ736" s="726"/>
      <c r="CK736" s="726"/>
      <c r="CL736" s="726"/>
      <c r="CM736" s="726"/>
      <c r="CN736" s="726"/>
      <c r="CO736" s="726"/>
      <c r="CP736" s="726"/>
      <c r="CQ736" s="726"/>
      <c r="CR736" s="726"/>
      <c r="CS736" s="726"/>
      <c r="CT736" s="726"/>
      <c r="CU736" s="726"/>
      <c r="CV736" s="726"/>
      <c r="CW736" s="726"/>
      <c r="CX736" s="726"/>
      <c r="CY736" s="726"/>
      <c r="CZ736" s="726"/>
      <c r="DA736" s="726"/>
      <c r="DB736" s="726"/>
      <c r="DC736" s="726"/>
      <c r="DD736" s="726"/>
      <c r="DE736" s="726"/>
      <c r="DF736" s="726"/>
      <c r="DG736" s="726"/>
      <c r="DH736" s="726"/>
      <c r="DI736" s="726"/>
      <c r="DJ736" s="726"/>
      <c r="DK736" s="726"/>
      <c r="DL736" s="726"/>
      <c r="DM736" s="726"/>
      <c r="DN736" s="726"/>
      <c r="DO736" s="726"/>
      <c r="DP736" s="726"/>
      <c r="DQ736" s="726"/>
      <c r="DR736" s="726"/>
      <c r="DS736" s="726"/>
      <c r="DT736" s="726"/>
      <c r="DU736" s="726"/>
    </row>
    <row r="737">
      <c r="A737" s="452"/>
      <c r="U737" s="3"/>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49"/>
      <c r="BP737" s="446" t="s">
        <v>2</v>
      </c>
      <c r="BQ737" s="451"/>
      <c r="BR737" s="4"/>
      <c r="BS737" s="4"/>
      <c r="BT737" s="4"/>
      <c r="BU737" s="4"/>
      <c r="BV737" s="4"/>
      <c r="BW737" s="4"/>
      <c r="BX737" s="4"/>
      <c r="BY737" s="4"/>
      <c r="BZ737" s="4"/>
      <c r="CA737" s="4"/>
      <c r="CB737" s="4"/>
      <c r="CC737" s="726"/>
      <c r="CD737" s="726"/>
      <c r="CE737" s="726"/>
      <c r="CF737" s="726"/>
      <c r="CG737" s="726"/>
      <c r="CH737" s="726"/>
      <c r="CI737" s="726"/>
      <c r="CJ737" s="726"/>
      <c r="CK737" s="726"/>
      <c r="CL737" s="726"/>
      <c r="CM737" s="726"/>
      <c r="CN737" s="726"/>
      <c r="CO737" s="726"/>
      <c r="CP737" s="726"/>
      <c r="CQ737" s="726"/>
      <c r="CR737" s="726"/>
      <c r="CS737" s="726"/>
      <c r="CT737" s="726"/>
      <c r="CU737" s="726"/>
      <c r="CV737" s="726"/>
      <c r="CW737" s="726"/>
      <c r="CX737" s="726"/>
      <c r="CY737" s="726"/>
      <c r="CZ737" s="726"/>
      <c r="DA737" s="726"/>
      <c r="DB737" s="726"/>
      <c r="DC737" s="726"/>
      <c r="DD737" s="726"/>
      <c r="DE737" s="726"/>
      <c r="DF737" s="726"/>
      <c r="DG737" s="726"/>
      <c r="DH737" s="726"/>
      <c r="DI737" s="726"/>
      <c r="DJ737" s="726"/>
      <c r="DK737" s="726"/>
      <c r="DL737" s="726"/>
      <c r="DM737" s="726"/>
      <c r="DN737" s="726"/>
      <c r="DO737" s="726"/>
      <c r="DP737" s="726"/>
      <c r="DQ737" s="726"/>
      <c r="DR737" s="726"/>
      <c r="DS737" s="726"/>
      <c r="DT737" s="726"/>
      <c r="DU737" s="726"/>
    </row>
    <row r="738">
      <c r="A738" s="452"/>
      <c r="U738" s="3"/>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49"/>
      <c r="BP738" s="446" t="s">
        <v>2</v>
      </c>
      <c r="BQ738" s="451"/>
      <c r="BR738" s="4"/>
      <c r="BS738" s="4"/>
      <c r="BT738" s="4"/>
      <c r="BU738" s="4"/>
      <c r="BV738" s="4"/>
      <c r="BW738" s="4"/>
      <c r="BX738" s="4"/>
      <c r="BY738" s="4"/>
      <c r="BZ738" s="4"/>
      <c r="CA738" s="4"/>
      <c r="CB738" s="4"/>
      <c r="CC738" s="726"/>
      <c r="CD738" s="726"/>
      <c r="CE738" s="726"/>
      <c r="CF738" s="726"/>
      <c r="CG738" s="726"/>
      <c r="CH738" s="726"/>
      <c r="CI738" s="726"/>
      <c r="CJ738" s="726"/>
      <c r="CK738" s="726"/>
      <c r="CL738" s="726"/>
      <c r="CM738" s="726"/>
      <c r="CN738" s="726"/>
      <c r="CO738" s="726"/>
      <c r="CP738" s="726"/>
      <c r="CQ738" s="726"/>
      <c r="CR738" s="726"/>
      <c r="CS738" s="726"/>
      <c r="CT738" s="726"/>
      <c r="CU738" s="726"/>
      <c r="CV738" s="726"/>
      <c r="CW738" s="726"/>
      <c r="CX738" s="726"/>
      <c r="CY738" s="726"/>
      <c r="CZ738" s="726"/>
      <c r="DA738" s="726"/>
      <c r="DB738" s="726"/>
      <c r="DC738" s="726"/>
      <c r="DD738" s="726"/>
      <c r="DE738" s="726"/>
      <c r="DF738" s="726"/>
      <c r="DG738" s="726"/>
      <c r="DH738" s="726"/>
      <c r="DI738" s="726"/>
      <c r="DJ738" s="726"/>
      <c r="DK738" s="726"/>
      <c r="DL738" s="726"/>
      <c r="DM738" s="726"/>
      <c r="DN738" s="726"/>
      <c r="DO738" s="726"/>
      <c r="DP738" s="726"/>
      <c r="DQ738" s="726"/>
      <c r="DR738" s="726"/>
      <c r="DS738" s="726"/>
      <c r="DT738" s="726"/>
      <c r="DU738" s="726"/>
    </row>
    <row r="739">
      <c r="A739" s="452"/>
      <c r="U739" s="3"/>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49"/>
      <c r="BP739" s="446" t="s">
        <v>2</v>
      </c>
      <c r="BQ739" s="451"/>
      <c r="BR739" s="4"/>
      <c r="BS739" s="4"/>
      <c r="BT739" s="4"/>
      <c r="BU739" s="4"/>
      <c r="BV739" s="4"/>
      <c r="BW739" s="4"/>
      <c r="BX739" s="4"/>
      <c r="BY739" s="4"/>
      <c r="BZ739" s="4"/>
      <c r="CA739" s="4"/>
      <c r="CB739" s="4"/>
      <c r="CC739" s="726"/>
      <c r="CD739" s="726"/>
      <c r="CE739" s="726"/>
      <c r="CF739" s="726"/>
      <c r="CG739" s="726"/>
      <c r="CH739" s="726"/>
      <c r="CI739" s="726"/>
      <c r="CJ739" s="726"/>
      <c r="CK739" s="726"/>
      <c r="CL739" s="726"/>
      <c r="CM739" s="726"/>
      <c r="CN739" s="726"/>
      <c r="CO739" s="726"/>
      <c r="CP739" s="726"/>
      <c r="CQ739" s="726"/>
      <c r="CR739" s="726"/>
      <c r="CS739" s="726"/>
      <c r="CT739" s="726"/>
      <c r="CU739" s="726"/>
      <c r="CV739" s="726"/>
      <c r="CW739" s="726"/>
      <c r="CX739" s="726"/>
      <c r="CY739" s="726"/>
      <c r="CZ739" s="726"/>
      <c r="DA739" s="726"/>
      <c r="DB739" s="726"/>
      <c r="DC739" s="726"/>
      <c r="DD739" s="726"/>
      <c r="DE739" s="726"/>
      <c r="DF739" s="726"/>
      <c r="DG739" s="726"/>
      <c r="DH739" s="726"/>
      <c r="DI739" s="726"/>
      <c r="DJ739" s="726"/>
      <c r="DK739" s="726"/>
      <c r="DL739" s="726"/>
      <c r="DM739" s="726"/>
      <c r="DN739" s="726"/>
      <c r="DO739" s="726"/>
      <c r="DP739" s="726"/>
      <c r="DQ739" s="726"/>
      <c r="DR739" s="726"/>
      <c r="DS739" s="726"/>
      <c r="DT739" s="726"/>
      <c r="DU739" s="726"/>
    </row>
    <row r="740">
      <c r="A740" s="452"/>
      <c r="U740" s="3"/>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49"/>
      <c r="BP740" s="446" t="s">
        <v>2</v>
      </c>
      <c r="BQ740" s="451"/>
      <c r="BR740" s="4"/>
      <c r="BS740" s="4"/>
      <c r="BT740" s="4"/>
      <c r="BU740" s="4"/>
      <c r="BV740" s="4"/>
      <c r="BW740" s="4"/>
      <c r="BX740" s="4"/>
      <c r="BY740" s="4"/>
      <c r="BZ740" s="4"/>
      <c r="CA740" s="4"/>
      <c r="CB740" s="4"/>
      <c r="CC740" s="726"/>
      <c r="CD740" s="726"/>
      <c r="CE740" s="726"/>
      <c r="CF740" s="726"/>
      <c r="CG740" s="726"/>
      <c r="CH740" s="726"/>
      <c r="CI740" s="726"/>
      <c r="CJ740" s="726"/>
      <c r="CK740" s="726"/>
      <c r="CL740" s="726"/>
      <c r="CM740" s="726"/>
      <c r="CN740" s="726"/>
      <c r="CO740" s="726"/>
      <c r="CP740" s="726"/>
      <c r="CQ740" s="726"/>
      <c r="CR740" s="726"/>
      <c r="CS740" s="726"/>
      <c r="CT740" s="726"/>
      <c r="CU740" s="726"/>
      <c r="CV740" s="726"/>
      <c r="CW740" s="726"/>
      <c r="CX740" s="726"/>
      <c r="CY740" s="726"/>
      <c r="CZ740" s="726"/>
      <c r="DA740" s="726"/>
      <c r="DB740" s="726"/>
      <c r="DC740" s="726"/>
      <c r="DD740" s="726"/>
      <c r="DE740" s="726"/>
      <c r="DF740" s="726"/>
      <c r="DG740" s="726"/>
      <c r="DH740" s="726"/>
      <c r="DI740" s="726"/>
      <c r="DJ740" s="726"/>
      <c r="DK740" s="726"/>
      <c r="DL740" s="726"/>
      <c r="DM740" s="726"/>
      <c r="DN740" s="726"/>
      <c r="DO740" s="726"/>
      <c r="DP740" s="726"/>
      <c r="DQ740" s="726"/>
      <c r="DR740" s="726"/>
      <c r="DS740" s="726"/>
      <c r="DT740" s="726"/>
      <c r="DU740" s="726"/>
    </row>
    <row r="741">
      <c r="A741" s="452"/>
      <c r="U741" s="3"/>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49"/>
      <c r="BP741" s="446" t="s">
        <v>2</v>
      </c>
      <c r="BQ741" s="451"/>
      <c r="BR741" s="4"/>
      <c r="BS741" s="4"/>
      <c r="BT741" s="4"/>
      <c r="BU741" s="4"/>
      <c r="BV741" s="4"/>
      <c r="BW741" s="4"/>
      <c r="BX741" s="4"/>
      <c r="BY741" s="4"/>
      <c r="BZ741" s="4"/>
      <c r="CA741" s="4"/>
      <c r="CB741" s="4"/>
      <c r="CC741" s="726"/>
      <c r="CD741" s="726"/>
      <c r="CE741" s="726"/>
      <c r="CF741" s="726"/>
      <c r="CG741" s="726"/>
      <c r="CH741" s="726"/>
      <c r="CI741" s="726"/>
      <c r="CJ741" s="726"/>
      <c r="CK741" s="726"/>
      <c r="CL741" s="726"/>
      <c r="CM741" s="726"/>
      <c r="CN741" s="726"/>
      <c r="CO741" s="726"/>
      <c r="CP741" s="726"/>
      <c r="CQ741" s="726"/>
      <c r="CR741" s="726"/>
      <c r="CS741" s="726"/>
      <c r="CT741" s="726"/>
      <c r="CU741" s="726"/>
      <c r="CV741" s="726"/>
      <c r="CW741" s="726"/>
      <c r="CX741" s="726"/>
      <c r="CY741" s="726"/>
      <c r="CZ741" s="726"/>
      <c r="DA741" s="726"/>
      <c r="DB741" s="726"/>
      <c r="DC741" s="726"/>
      <c r="DD741" s="726"/>
      <c r="DE741" s="726"/>
      <c r="DF741" s="726"/>
      <c r="DG741" s="726"/>
      <c r="DH741" s="726"/>
      <c r="DI741" s="726"/>
      <c r="DJ741" s="726"/>
      <c r="DK741" s="726"/>
      <c r="DL741" s="726"/>
      <c r="DM741" s="726"/>
      <c r="DN741" s="726"/>
      <c r="DO741" s="726"/>
      <c r="DP741" s="726"/>
      <c r="DQ741" s="726"/>
      <c r="DR741" s="726"/>
      <c r="DS741" s="726"/>
      <c r="DT741" s="726"/>
      <c r="DU741" s="726"/>
    </row>
    <row r="742">
      <c r="A742" s="452"/>
      <c r="U742" s="3"/>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49"/>
      <c r="BP742" s="446" t="s">
        <v>2</v>
      </c>
      <c r="BQ742" s="451"/>
      <c r="BR742" s="4"/>
      <c r="BS742" s="4"/>
      <c r="BT742" s="4"/>
      <c r="BU742" s="4"/>
      <c r="BV742" s="4"/>
      <c r="BW742" s="4"/>
      <c r="BX742" s="4"/>
      <c r="BY742" s="4"/>
      <c r="BZ742" s="4"/>
      <c r="CA742" s="4"/>
      <c r="CB742" s="4"/>
      <c r="CC742" s="726"/>
      <c r="CD742" s="726"/>
      <c r="CE742" s="726"/>
      <c r="CF742" s="726"/>
      <c r="CG742" s="726"/>
      <c r="CH742" s="726"/>
      <c r="CI742" s="726"/>
      <c r="CJ742" s="726"/>
      <c r="CK742" s="726"/>
      <c r="CL742" s="726"/>
      <c r="CM742" s="726"/>
      <c r="CN742" s="726"/>
      <c r="CO742" s="726"/>
      <c r="CP742" s="726"/>
      <c r="CQ742" s="726"/>
      <c r="CR742" s="726"/>
      <c r="CS742" s="726"/>
      <c r="CT742" s="726"/>
      <c r="CU742" s="726"/>
      <c r="CV742" s="726"/>
      <c r="CW742" s="726"/>
      <c r="CX742" s="726"/>
      <c r="CY742" s="726"/>
      <c r="CZ742" s="726"/>
      <c r="DA742" s="726"/>
      <c r="DB742" s="726"/>
      <c r="DC742" s="726"/>
      <c r="DD742" s="726"/>
      <c r="DE742" s="726"/>
      <c r="DF742" s="726"/>
      <c r="DG742" s="726"/>
      <c r="DH742" s="726"/>
      <c r="DI742" s="726"/>
      <c r="DJ742" s="726"/>
      <c r="DK742" s="726"/>
      <c r="DL742" s="726"/>
      <c r="DM742" s="726"/>
      <c r="DN742" s="726"/>
      <c r="DO742" s="726"/>
      <c r="DP742" s="726"/>
      <c r="DQ742" s="726"/>
      <c r="DR742" s="726"/>
      <c r="DS742" s="726"/>
      <c r="DT742" s="726"/>
      <c r="DU742" s="726"/>
    </row>
    <row r="743">
      <c r="A743" s="452"/>
      <c r="U743" s="3"/>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49"/>
      <c r="BP743" s="446" t="s">
        <v>2</v>
      </c>
      <c r="BQ743" s="451"/>
      <c r="BR743" s="4"/>
      <c r="BS743" s="4"/>
      <c r="BT743" s="4"/>
      <c r="BU743" s="4"/>
      <c r="BV743" s="4"/>
      <c r="BW743" s="4"/>
      <c r="BX743" s="4"/>
      <c r="BY743" s="4"/>
      <c r="BZ743" s="4"/>
      <c r="CA743" s="4"/>
      <c r="CB743" s="4"/>
      <c r="CC743" s="726"/>
      <c r="CD743" s="726"/>
      <c r="CE743" s="726"/>
      <c r="CF743" s="726"/>
      <c r="CG743" s="726"/>
      <c r="CH743" s="726"/>
      <c r="CI743" s="726"/>
      <c r="CJ743" s="726"/>
      <c r="CK743" s="726"/>
      <c r="CL743" s="726"/>
      <c r="CM743" s="726"/>
      <c r="CN743" s="726"/>
      <c r="CO743" s="726"/>
      <c r="CP743" s="726"/>
      <c r="CQ743" s="726"/>
      <c r="CR743" s="726"/>
      <c r="CS743" s="726"/>
      <c r="CT743" s="726"/>
      <c r="CU743" s="726"/>
      <c r="CV743" s="726"/>
      <c r="CW743" s="726"/>
      <c r="CX743" s="726"/>
      <c r="CY743" s="726"/>
      <c r="CZ743" s="726"/>
      <c r="DA743" s="726"/>
      <c r="DB743" s="726"/>
      <c r="DC743" s="726"/>
      <c r="DD743" s="726"/>
      <c r="DE743" s="726"/>
      <c r="DF743" s="726"/>
      <c r="DG743" s="726"/>
      <c r="DH743" s="726"/>
      <c r="DI743" s="726"/>
      <c r="DJ743" s="726"/>
      <c r="DK743" s="726"/>
      <c r="DL743" s="726"/>
      <c r="DM743" s="726"/>
      <c r="DN743" s="726"/>
      <c r="DO743" s="726"/>
      <c r="DP743" s="726"/>
      <c r="DQ743" s="726"/>
      <c r="DR743" s="726"/>
      <c r="DS743" s="726"/>
      <c r="DT743" s="726"/>
      <c r="DU743" s="726"/>
    </row>
    <row r="744">
      <c r="A744" s="452"/>
      <c r="U744" s="3"/>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49"/>
      <c r="BP744" s="446" t="s">
        <v>2</v>
      </c>
      <c r="BQ744" s="451"/>
      <c r="BR744" s="4"/>
      <c r="BS744" s="4"/>
      <c r="BT744" s="4"/>
      <c r="BU744" s="4"/>
      <c r="BV744" s="4"/>
      <c r="BW744" s="4"/>
      <c r="BX744" s="4"/>
      <c r="BY744" s="4"/>
      <c r="BZ744" s="4"/>
      <c r="CA744" s="4"/>
      <c r="CB744" s="4"/>
      <c r="CC744" s="726"/>
      <c r="CD744" s="726"/>
      <c r="CE744" s="726"/>
      <c r="CF744" s="726"/>
      <c r="CG744" s="726"/>
      <c r="CH744" s="726"/>
      <c r="CI744" s="726"/>
      <c r="CJ744" s="726"/>
      <c r="CK744" s="726"/>
      <c r="CL744" s="726"/>
      <c r="CM744" s="726"/>
      <c r="CN744" s="726"/>
      <c r="CO744" s="726"/>
      <c r="CP744" s="726"/>
      <c r="CQ744" s="726"/>
      <c r="CR744" s="726"/>
      <c r="CS744" s="726"/>
      <c r="CT744" s="726"/>
      <c r="CU744" s="726"/>
      <c r="CV744" s="726"/>
      <c r="CW744" s="726"/>
      <c r="CX744" s="726"/>
      <c r="CY744" s="726"/>
      <c r="CZ744" s="726"/>
      <c r="DA744" s="726"/>
      <c r="DB744" s="726"/>
      <c r="DC744" s="726"/>
      <c r="DD744" s="726"/>
      <c r="DE744" s="726"/>
      <c r="DF744" s="726"/>
      <c r="DG744" s="726"/>
      <c r="DH744" s="726"/>
      <c r="DI744" s="726"/>
      <c r="DJ744" s="726"/>
      <c r="DK744" s="726"/>
      <c r="DL744" s="726"/>
      <c r="DM744" s="726"/>
      <c r="DN744" s="726"/>
      <c r="DO744" s="726"/>
      <c r="DP744" s="726"/>
      <c r="DQ744" s="726"/>
      <c r="DR744" s="726"/>
      <c r="DS744" s="726"/>
      <c r="DT744" s="726"/>
      <c r="DU744" s="726"/>
    </row>
    <row r="745">
      <c r="A745" s="452"/>
      <c r="U745" s="3"/>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49"/>
      <c r="BP745" s="446" t="s">
        <v>2</v>
      </c>
      <c r="BQ745" s="451"/>
      <c r="BR745" s="4"/>
      <c r="BS745" s="4"/>
      <c r="BT745" s="4"/>
      <c r="BU745" s="4"/>
      <c r="BV745" s="4"/>
      <c r="BW745" s="4"/>
      <c r="BX745" s="4"/>
      <c r="BY745" s="4"/>
      <c r="BZ745" s="4"/>
      <c r="CA745" s="4"/>
      <c r="CB745" s="4"/>
      <c r="CC745" s="726"/>
      <c r="CD745" s="726"/>
      <c r="CE745" s="726"/>
      <c r="CF745" s="726"/>
      <c r="CG745" s="726"/>
      <c r="CH745" s="726"/>
      <c r="CI745" s="726"/>
      <c r="CJ745" s="726"/>
      <c r="CK745" s="726"/>
      <c r="CL745" s="726"/>
      <c r="CM745" s="726"/>
      <c r="CN745" s="726"/>
      <c r="CO745" s="726"/>
      <c r="CP745" s="726"/>
      <c r="CQ745" s="726"/>
      <c r="CR745" s="726"/>
      <c r="CS745" s="726"/>
      <c r="CT745" s="726"/>
      <c r="CU745" s="726"/>
      <c r="CV745" s="726"/>
      <c r="CW745" s="726"/>
      <c r="CX745" s="726"/>
      <c r="CY745" s="726"/>
      <c r="CZ745" s="726"/>
      <c r="DA745" s="726"/>
      <c r="DB745" s="726"/>
      <c r="DC745" s="726"/>
      <c r="DD745" s="726"/>
      <c r="DE745" s="726"/>
      <c r="DF745" s="726"/>
      <c r="DG745" s="726"/>
      <c r="DH745" s="726"/>
      <c r="DI745" s="726"/>
      <c r="DJ745" s="726"/>
      <c r="DK745" s="726"/>
      <c r="DL745" s="726"/>
      <c r="DM745" s="726"/>
      <c r="DN745" s="726"/>
      <c r="DO745" s="726"/>
      <c r="DP745" s="726"/>
      <c r="DQ745" s="726"/>
      <c r="DR745" s="726"/>
      <c r="DS745" s="726"/>
      <c r="DT745" s="726"/>
      <c r="DU745" s="726"/>
    </row>
    <row r="746">
      <c r="A746" s="452"/>
      <c r="U746" s="3"/>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49"/>
      <c r="BP746" s="446" t="s">
        <v>2</v>
      </c>
      <c r="BQ746" s="451"/>
      <c r="BR746" s="4"/>
      <c r="BS746" s="4"/>
      <c r="BT746" s="4"/>
      <c r="BU746" s="4"/>
      <c r="BV746" s="4"/>
      <c r="BW746" s="4"/>
      <c r="BX746" s="4"/>
      <c r="BY746" s="4"/>
      <c r="BZ746" s="4"/>
      <c r="CA746" s="4"/>
      <c r="CB746" s="4"/>
      <c r="CC746" s="726"/>
      <c r="CD746" s="726"/>
      <c r="CE746" s="726"/>
      <c r="CF746" s="726"/>
      <c r="CG746" s="726"/>
      <c r="CH746" s="726"/>
      <c r="CI746" s="726"/>
      <c r="CJ746" s="726"/>
      <c r="CK746" s="726"/>
      <c r="CL746" s="726"/>
      <c r="CM746" s="726"/>
      <c r="CN746" s="726"/>
      <c r="CO746" s="726"/>
      <c r="CP746" s="726"/>
      <c r="CQ746" s="726"/>
      <c r="CR746" s="726"/>
      <c r="CS746" s="726"/>
      <c r="CT746" s="726"/>
      <c r="CU746" s="726"/>
      <c r="CV746" s="726"/>
      <c r="CW746" s="726"/>
      <c r="CX746" s="726"/>
      <c r="CY746" s="726"/>
      <c r="CZ746" s="726"/>
      <c r="DA746" s="726"/>
      <c r="DB746" s="726"/>
      <c r="DC746" s="726"/>
      <c r="DD746" s="726"/>
      <c r="DE746" s="726"/>
      <c r="DF746" s="726"/>
      <c r="DG746" s="726"/>
      <c r="DH746" s="726"/>
      <c r="DI746" s="726"/>
      <c r="DJ746" s="726"/>
      <c r="DK746" s="726"/>
      <c r="DL746" s="726"/>
      <c r="DM746" s="726"/>
      <c r="DN746" s="726"/>
      <c r="DO746" s="726"/>
      <c r="DP746" s="726"/>
      <c r="DQ746" s="726"/>
      <c r="DR746" s="726"/>
      <c r="DS746" s="726"/>
      <c r="DT746" s="726"/>
      <c r="DU746" s="726"/>
    </row>
    <row r="747">
      <c r="A747" s="452"/>
      <c r="U747" s="3"/>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49"/>
      <c r="BP747" s="446" t="s">
        <v>2</v>
      </c>
      <c r="BQ747" s="451"/>
      <c r="BR747" s="4"/>
      <c r="BS747" s="4"/>
      <c r="BT747" s="4"/>
      <c r="BU747" s="4"/>
      <c r="BV747" s="4"/>
      <c r="BW747" s="4"/>
      <c r="BX747" s="4"/>
      <c r="BY747" s="4"/>
      <c r="BZ747" s="4"/>
      <c r="CA747" s="4"/>
      <c r="CB747" s="4"/>
      <c r="CC747" s="726"/>
      <c r="CD747" s="726"/>
      <c r="CE747" s="726"/>
      <c r="CF747" s="726"/>
      <c r="CG747" s="726"/>
      <c r="CH747" s="726"/>
      <c r="CI747" s="726"/>
      <c r="CJ747" s="726"/>
      <c r="CK747" s="726"/>
      <c r="CL747" s="726"/>
      <c r="CM747" s="726"/>
      <c r="CN747" s="726"/>
      <c r="CO747" s="726"/>
      <c r="CP747" s="726"/>
      <c r="CQ747" s="726"/>
      <c r="CR747" s="726"/>
      <c r="CS747" s="726"/>
      <c r="CT747" s="726"/>
      <c r="CU747" s="726"/>
      <c r="CV747" s="726"/>
      <c r="CW747" s="726"/>
      <c r="CX747" s="726"/>
      <c r="CY747" s="726"/>
      <c r="CZ747" s="726"/>
      <c r="DA747" s="726"/>
      <c r="DB747" s="726"/>
      <c r="DC747" s="726"/>
      <c r="DD747" s="726"/>
      <c r="DE747" s="726"/>
      <c r="DF747" s="726"/>
      <c r="DG747" s="726"/>
      <c r="DH747" s="726"/>
      <c r="DI747" s="726"/>
      <c r="DJ747" s="726"/>
      <c r="DK747" s="726"/>
      <c r="DL747" s="726"/>
      <c r="DM747" s="726"/>
      <c r="DN747" s="726"/>
      <c r="DO747" s="726"/>
      <c r="DP747" s="726"/>
      <c r="DQ747" s="726"/>
      <c r="DR747" s="726"/>
      <c r="DS747" s="726"/>
      <c r="DT747" s="726"/>
      <c r="DU747" s="726"/>
    </row>
    <row r="748">
      <c r="A748" s="452"/>
      <c r="U748" s="3"/>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49"/>
      <c r="BP748" s="446" t="s">
        <v>2</v>
      </c>
      <c r="BQ748" s="451"/>
      <c r="BR748" s="4"/>
      <c r="BS748" s="4"/>
      <c r="BT748" s="4"/>
      <c r="BU748" s="4"/>
      <c r="BV748" s="4"/>
      <c r="BW748" s="4"/>
      <c r="BX748" s="4"/>
      <c r="BY748" s="4"/>
      <c r="BZ748" s="4"/>
      <c r="CA748" s="4"/>
      <c r="CB748" s="4"/>
      <c r="CC748" s="726"/>
      <c r="CD748" s="726"/>
      <c r="CE748" s="726"/>
      <c r="CF748" s="726"/>
      <c r="CG748" s="726"/>
      <c r="CH748" s="726"/>
      <c r="CI748" s="726"/>
      <c r="CJ748" s="726"/>
      <c r="CK748" s="726"/>
      <c r="CL748" s="726"/>
      <c r="CM748" s="726"/>
      <c r="CN748" s="726"/>
      <c r="CO748" s="726"/>
      <c r="CP748" s="726"/>
      <c r="CQ748" s="726"/>
      <c r="CR748" s="726"/>
      <c r="CS748" s="726"/>
      <c r="CT748" s="726"/>
      <c r="CU748" s="726"/>
      <c r="CV748" s="726"/>
      <c r="CW748" s="726"/>
      <c r="CX748" s="726"/>
      <c r="CY748" s="726"/>
      <c r="CZ748" s="726"/>
      <c r="DA748" s="726"/>
      <c r="DB748" s="726"/>
      <c r="DC748" s="726"/>
      <c r="DD748" s="726"/>
      <c r="DE748" s="726"/>
      <c r="DF748" s="726"/>
      <c r="DG748" s="726"/>
      <c r="DH748" s="726"/>
      <c r="DI748" s="726"/>
      <c r="DJ748" s="726"/>
      <c r="DK748" s="726"/>
      <c r="DL748" s="726"/>
      <c r="DM748" s="726"/>
      <c r="DN748" s="726"/>
      <c r="DO748" s="726"/>
      <c r="DP748" s="726"/>
      <c r="DQ748" s="726"/>
      <c r="DR748" s="726"/>
      <c r="DS748" s="726"/>
      <c r="DT748" s="726"/>
      <c r="DU748" s="726"/>
    </row>
    <row r="749">
      <c r="A749" s="452"/>
      <c r="U749" s="3"/>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49"/>
      <c r="BP749" s="446" t="s">
        <v>2</v>
      </c>
      <c r="BQ749" s="451"/>
      <c r="BR749" s="4"/>
      <c r="BS749" s="4"/>
      <c r="BT749" s="4"/>
      <c r="BU749" s="4"/>
      <c r="BV749" s="4"/>
      <c r="BW749" s="4"/>
      <c r="BX749" s="4"/>
      <c r="BY749" s="4"/>
      <c r="BZ749" s="4"/>
      <c r="CA749" s="4"/>
      <c r="CB749" s="4"/>
      <c r="CC749" s="726"/>
      <c r="CD749" s="726"/>
      <c r="CE749" s="726"/>
      <c r="CF749" s="726"/>
      <c r="CG749" s="726"/>
      <c r="CH749" s="726"/>
      <c r="CI749" s="726"/>
      <c r="CJ749" s="726"/>
      <c r="CK749" s="726"/>
      <c r="CL749" s="726"/>
      <c r="CM749" s="726"/>
      <c r="CN749" s="726"/>
      <c r="CO749" s="726"/>
      <c r="CP749" s="726"/>
      <c r="CQ749" s="726"/>
      <c r="CR749" s="726"/>
      <c r="CS749" s="726"/>
      <c r="CT749" s="726"/>
      <c r="CU749" s="726"/>
      <c r="CV749" s="726"/>
      <c r="CW749" s="726"/>
      <c r="CX749" s="726"/>
      <c r="CY749" s="726"/>
      <c r="CZ749" s="726"/>
      <c r="DA749" s="726"/>
      <c r="DB749" s="726"/>
      <c r="DC749" s="726"/>
      <c r="DD749" s="726"/>
      <c r="DE749" s="726"/>
      <c r="DF749" s="726"/>
      <c r="DG749" s="726"/>
      <c r="DH749" s="726"/>
      <c r="DI749" s="726"/>
      <c r="DJ749" s="726"/>
      <c r="DK749" s="726"/>
      <c r="DL749" s="726"/>
      <c r="DM749" s="726"/>
      <c r="DN749" s="726"/>
      <c r="DO749" s="726"/>
      <c r="DP749" s="726"/>
      <c r="DQ749" s="726"/>
      <c r="DR749" s="726"/>
      <c r="DS749" s="726"/>
      <c r="DT749" s="726"/>
      <c r="DU749" s="726"/>
    </row>
    <row r="750">
      <c r="A750" s="452"/>
      <c r="U750" s="3"/>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49"/>
      <c r="BP750" s="446" t="s">
        <v>2</v>
      </c>
      <c r="BQ750" s="451"/>
      <c r="BR750" s="4"/>
      <c r="BS750" s="4"/>
      <c r="BT750" s="4"/>
      <c r="BU750" s="4"/>
      <c r="BV750" s="4"/>
      <c r="BW750" s="4"/>
      <c r="BX750" s="4"/>
      <c r="BY750" s="4"/>
      <c r="BZ750" s="4"/>
      <c r="CA750" s="4"/>
      <c r="CB750" s="4"/>
      <c r="CC750" s="726"/>
      <c r="CD750" s="726"/>
      <c r="CE750" s="726"/>
      <c r="CF750" s="726"/>
      <c r="CG750" s="726"/>
      <c r="CH750" s="726"/>
      <c r="CI750" s="726"/>
      <c r="CJ750" s="726"/>
      <c r="CK750" s="726"/>
      <c r="CL750" s="726"/>
      <c r="CM750" s="726"/>
      <c r="CN750" s="726"/>
      <c r="CO750" s="726"/>
      <c r="CP750" s="726"/>
      <c r="CQ750" s="726"/>
      <c r="CR750" s="726"/>
      <c r="CS750" s="726"/>
      <c r="CT750" s="726"/>
      <c r="CU750" s="726"/>
      <c r="CV750" s="726"/>
      <c r="CW750" s="726"/>
      <c r="CX750" s="726"/>
      <c r="CY750" s="726"/>
      <c r="CZ750" s="726"/>
      <c r="DA750" s="726"/>
      <c r="DB750" s="726"/>
      <c r="DC750" s="726"/>
      <c r="DD750" s="726"/>
      <c r="DE750" s="726"/>
      <c r="DF750" s="726"/>
      <c r="DG750" s="726"/>
      <c r="DH750" s="726"/>
      <c r="DI750" s="726"/>
      <c r="DJ750" s="726"/>
      <c r="DK750" s="726"/>
      <c r="DL750" s="726"/>
      <c r="DM750" s="726"/>
      <c r="DN750" s="726"/>
      <c r="DO750" s="726"/>
      <c r="DP750" s="726"/>
      <c r="DQ750" s="726"/>
      <c r="DR750" s="726"/>
      <c r="DS750" s="726"/>
      <c r="DT750" s="726"/>
      <c r="DU750" s="726"/>
    </row>
    <row r="751">
      <c r="A751" s="452"/>
      <c r="U751" s="3"/>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49"/>
      <c r="BP751" s="446" t="s">
        <v>2</v>
      </c>
      <c r="BQ751" s="451"/>
      <c r="BR751" s="4"/>
      <c r="BS751" s="4"/>
      <c r="BT751" s="4"/>
      <c r="BU751" s="4"/>
      <c r="BV751" s="4"/>
      <c r="BW751" s="4"/>
      <c r="BX751" s="4"/>
      <c r="BY751" s="4"/>
      <c r="BZ751" s="4"/>
      <c r="CA751" s="4"/>
      <c r="CB751" s="4"/>
      <c r="CC751" s="726"/>
      <c r="CD751" s="726"/>
      <c r="CE751" s="726"/>
      <c r="CF751" s="726"/>
      <c r="CG751" s="726"/>
      <c r="CH751" s="726"/>
      <c r="CI751" s="726"/>
      <c r="CJ751" s="726"/>
      <c r="CK751" s="726"/>
      <c r="CL751" s="726"/>
      <c r="CM751" s="726"/>
      <c r="CN751" s="726"/>
      <c r="CO751" s="726"/>
      <c r="CP751" s="726"/>
      <c r="CQ751" s="726"/>
      <c r="CR751" s="726"/>
      <c r="CS751" s="726"/>
      <c r="CT751" s="726"/>
      <c r="CU751" s="726"/>
      <c r="CV751" s="726"/>
      <c r="CW751" s="726"/>
      <c r="CX751" s="726"/>
      <c r="CY751" s="726"/>
      <c r="CZ751" s="726"/>
      <c r="DA751" s="726"/>
      <c r="DB751" s="726"/>
      <c r="DC751" s="726"/>
      <c r="DD751" s="726"/>
      <c r="DE751" s="726"/>
      <c r="DF751" s="726"/>
      <c r="DG751" s="726"/>
      <c r="DH751" s="726"/>
      <c r="DI751" s="726"/>
      <c r="DJ751" s="726"/>
      <c r="DK751" s="726"/>
      <c r="DL751" s="726"/>
      <c r="DM751" s="726"/>
      <c r="DN751" s="726"/>
      <c r="DO751" s="726"/>
      <c r="DP751" s="726"/>
      <c r="DQ751" s="726"/>
      <c r="DR751" s="726"/>
      <c r="DS751" s="726"/>
      <c r="DT751" s="726"/>
      <c r="DU751" s="726"/>
    </row>
    <row r="752">
      <c r="A752" s="452"/>
      <c r="U752" s="3"/>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49"/>
      <c r="BP752" s="446" t="s">
        <v>2</v>
      </c>
      <c r="BQ752" s="451"/>
      <c r="BR752" s="4"/>
      <c r="BS752" s="4"/>
      <c r="BT752" s="4"/>
      <c r="BU752" s="4"/>
      <c r="BV752" s="4"/>
      <c r="BW752" s="4"/>
      <c r="BX752" s="4"/>
      <c r="BY752" s="4"/>
      <c r="BZ752" s="4"/>
      <c r="CA752" s="4"/>
      <c r="CB752" s="4"/>
      <c r="CC752" s="726"/>
      <c r="CD752" s="726"/>
      <c r="CE752" s="726"/>
      <c r="CF752" s="726"/>
      <c r="CG752" s="726"/>
      <c r="CH752" s="726"/>
      <c r="CI752" s="726"/>
      <c r="CJ752" s="726"/>
      <c r="CK752" s="726"/>
      <c r="CL752" s="726"/>
      <c r="CM752" s="726"/>
      <c r="CN752" s="726"/>
      <c r="CO752" s="726"/>
      <c r="CP752" s="726"/>
      <c r="CQ752" s="726"/>
      <c r="CR752" s="726"/>
      <c r="CS752" s="726"/>
      <c r="CT752" s="726"/>
      <c r="CU752" s="726"/>
      <c r="CV752" s="726"/>
      <c r="CW752" s="726"/>
      <c r="CX752" s="726"/>
      <c r="CY752" s="726"/>
      <c r="CZ752" s="726"/>
      <c r="DA752" s="726"/>
      <c r="DB752" s="726"/>
      <c r="DC752" s="726"/>
      <c r="DD752" s="726"/>
      <c r="DE752" s="726"/>
      <c r="DF752" s="726"/>
      <c r="DG752" s="726"/>
      <c r="DH752" s="726"/>
      <c r="DI752" s="726"/>
      <c r="DJ752" s="726"/>
      <c r="DK752" s="726"/>
      <c r="DL752" s="726"/>
      <c r="DM752" s="726"/>
      <c r="DN752" s="726"/>
      <c r="DO752" s="726"/>
      <c r="DP752" s="726"/>
      <c r="DQ752" s="726"/>
      <c r="DR752" s="726"/>
      <c r="DS752" s="726"/>
      <c r="DT752" s="726"/>
      <c r="DU752" s="726"/>
    </row>
    <row r="753">
      <c r="A753" s="452"/>
      <c r="U753" s="3"/>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49"/>
      <c r="BP753" s="446" t="s">
        <v>2</v>
      </c>
      <c r="BQ753" s="451"/>
      <c r="BR753" s="4"/>
      <c r="BS753" s="4"/>
      <c r="BT753" s="4"/>
      <c r="BU753" s="4"/>
      <c r="BV753" s="4"/>
      <c r="BW753" s="4"/>
      <c r="BX753" s="4"/>
      <c r="BY753" s="4"/>
      <c r="BZ753" s="4"/>
      <c r="CA753" s="4"/>
      <c r="CB753" s="4"/>
      <c r="CC753" s="726"/>
      <c r="CD753" s="726"/>
      <c r="CE753" s="726"/>
      <c r="CF753" s="726"/>
      <c r="CG753" s="726"/>
      <c r="CH753" s="726"/>
      <c r="CI753" s="726"/>
      <c r="CJ753" s="726"/>
      <c r="CK753" s="726"/>
      <c r="CL753" s="726"/>
      <c r="CM753" s="726"/>
      <c r="CN753" s="726"/>
      <c r="CO753" s="726"/>
      <c r="CP753" s="726"/>
      <c r="CQ753" s="726"/>
      <c r="CR753" s="726"/>
      <c r="CS753" s="726"/>
      <c r="CT753" s="726"/>
      <c r="CU753" s="726"/>
      <c r="CV753" s="726"/>
      <c r="CW753" s="726"/>
      <c r="CX753" s="726"/>
      <c r="CY753" s="726"/>
      <c r="CZ753" s="726"/>
      <c r="DA753" s="726"/>
      <c r="DB753" s="726"/>
      <c r="DC753" s="726"/>
      <c r="DD753" s="726"/>
      <c r="DE753" s="726"/>
      <c r="DF753" s="726"/>
      <c r="DG753" s="726"/>
      <c r="DH753" s="726"/>
      <c r="DI753" s="726"/>
      <c r="DJ753" s="726"/>
      <c r="DK753" s="726"/>
      <c r="DL753" s="726"/>
      <c r="DM753" s="726"/>
      <c r="DN753" s="726"/>
      <c r="DO753" s="726"/>
      <c r="DP753" s="726"/>
      <c r="DQ753" s="726"/>
      <c r="DR753" s="726"/>
      <c r="DS753" s="726"/>
      <c r="DT753" s="726"/>
      <c r="DU753" s="726"/>
    </row>
    <row r="754">
      <c r="A754" s="452"/>
      <c r="U754" s="3"/>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49"/>
      <c r="BP754" s="446" t="s">
        <v>2</v>
      </c>
      <c r="BQ754" s="451"/>
      <c r="BR754" s="4"/>
      <c r="BS754" s="4"/>
      <c r="BT754" s="4"/>
      <c r="BU754" s="4"/>
      <c r="BV754" s="4"/>
      <c r="BW754" s="4"/>
      <c r="BX754" s="4"/>
      <c r="BY754" s="4"/>
      <c r="BZ754" s="4"/>
      <c r="CA754" s="4"/>
      <c r="CB754" s="4"/>
      <c r="CC754" s="726"/>
      <c r="CD754" s="726"/>
      <c r="CE754" s="726"/>
      <c r="CF754" s="726"/>
      <c r="CG754" s="726"/>
      <c r="CH754" s="726"/>
      <c r="CI754" s="726"/>
      <c r="CJ754" s="726"/>
      <c r="CK754" s="726"/>
      <c r="CL754" s="726"/>
      <c r="CM754" s="726"/>
      <c r="CN754" s="726"/>
      <c r="CO754" s="726"/>
      <c r="CP754" s="726"/>
      <c r="CQ754" s="726"/>
      <c r="CR754" s="726"/>
      <c r="CS754" s="726"/>
      <c r="CT754" s="726"/>
      <c r="CU754" s="726"/>
      <c r="CV754" s="726"/>
      <c r="CW754" s="726"/>
      <c r="CX754" s="726"/>
      <c r="CY754" s="726"/>
      <c r="CZ754" s="726"/>
      <c r="DA754" s="726"/>
      <c r="DB754" s="726"/>
      <c r="DC754" s="726"/>
      <c r="DD754" s="726"/>
      <c r="DE754" s="726"/>
      <c r="DF754" s="726"/>
      <c r="DG754" s="726"/>
      <c r="DH754" s="726"/>
      <c r="DI754" s="726"/>
      <c r="DJ754" s="726"/>
      <c r="DK754" s="726"/>
      <c r="DL754" s="726"/>
      <c r="DM754" s="726"/>
      <c r="DN754" s="726"/>
      <c r="DO754" s="726"/>
      <c r="DP754" s="726"/>
      <c r="DQ754" s="726"/>
      <c r="DR754" s="726"/>
      <c r="DS754" s="726"/>
      <c r="DT754" s="726"/>
      <c r="DU754" s="726"/>
    </row>
    <row r="755">
      <c r="A755" s="452"/>
      <c r="U755" s="3"/>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49"/>
      <c r="BP755" s="446" t="s">
        <v>2</v>
      </c>
      <c r="BQ755" s="451"/>
      <c r="BR755" s="4"/>
      <c r="BS755" s="4"/>
      <c r="BT755" s="4"/>
      <c r="BU755" s="4"/>
      <c r="BV755" s="4"/>
      <c r="BW755" s="4"/>
      <c r="BX755" s="4"/>
      <c r="BY755" s="4"/>
      <c r="BZ755" s="4"/>
      <c r="CA755" s="4"/>
      <c r="CB755" s="4"/>
      <c r="CC755" s="726"/>
      <c r="CD755" s="726"/>
      <c r="CE755" s="726"/>
      <c r="CF755" s="726"/>
      <c r="CG755" s="726"/>
      <c r="CH755" s="726"/>
      <c r="CI755" s="726"/>
      <c r="CJ755" s="726"/>
      <c r="CK755" s="726"/>
      <c r="CL755" s="726"/>
      <c r="CM755" s="726"/>
      <c r="CN755" s="726"/>
      <c r="CO755" s="726"/>
      <c r="CP755" s="726"/>
      <c r="CQ755" s="726"/>
      <c r="CR755" s="726"/>
      <c r="CS755" s="726"/>
      <c r="CT755" s="726"/>
      <c r="CU755" s="726"/>
      <c r="CV755" s="726"/>
      <c r="CW755" s="726"/>
      <c r="CX755" s="726"/>
      <c r="CY755" s="726"/>
      <c r="CZ755" s="726"/>
      <c r="DA755" s="726"/>
      <c r="DB755" s="726"/>
      <c r="DC755" s="726"/>
      <c r="DD755" s="726"/>
      <c r="DE755" s="726"/>
      <c r="DF755" s="726"/>
      <c r="DG755" s="726"/>
      <c r="DH755" s="726"/>
      <c r="DI755" s="726"/>
      <c r="DJ755" s="726"/>
      <c r="DK755" s="726"/>
      <c r="DL755" s="726"/>
      <c r="DM755" s="726"/>
      <c r="DN755" s="726"/>
      <c r="DO755" s="726"/>
      <c r="DP755" s="726"/>
      <c r="DQ755" s="726"/>
      <c r="DR755" s="726"/>
      <c r="DS755" s="726"/>
      <c r="DT755" s="726"/>
      <c r="DU755" s="726"/>
    </row>
    <row r="756">
      <c r="A756" s="452"/>
      <c r="U756" s="3"/>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49"/>
      <c r="BP756" s="446" t="s">
        <v>2</v>
      </c>
      <c r="BQ756" s="451"/>
      <c r="BR756" s="4"/>
      <c r="BS756" s="4"/>
      <c r="BT756" s="4"/>
      <c r="BU756" s="4"/>
      <c r="BV756" s="4"/>
      <c r="BW756" s="4"/>
      <c r="BX756" s="4"/>
      <c r="BY756" s="4"/>
      <c r="BZ756" s="4"/>
      <c r="CA756" s="4"/>
      <c r="CB756" s="4"/>
      <c r="CC756" s="726"/>
      <c r="CD756" s="726"/>
      <c r="CE756" s="726"/>
      <c r="CF756" s="726"/>
      <c r="CG756" s="726"/>
      <c r="CH756" s="726"/>
      <c r="CI756" s="726"/>
      <c r="CJ756" s="726"/>
      <c r="CK756" s="726"/>
      <c r="CL756" s="726"/>
      <c r="CM756" s="726"/>
      <c r="CN756" s="726"/>
      <c r="CO756" s="726"/>
      <c r="CP756" s="726"/>
      <c r="CQ756" s="726"/>
      <c r="CR756" s="726"/>
      <c r="CS756" s="726"/>
      <c r="CT756" s="726"/>
      <c r="CU756" s="726"/>
      <c r="CV756" s="726"/>
      <c r="CW756" s="726"/>
      <c r="CX756" s="726"/>
      <c r="CY756" s="726"/>
      <c r="CZ756" s="726"/>
      <c r="DA756" s="726"/>
      <c r="DB756" s="726"/>
      <c r="DC756" s="726"/>
      <c r="DD756" s="726"/>
      <c r="DE756" s="726"/>
      <c r="DF756" s="726"/>
      <c r="DG756" s="726"/>
      <c r="DH756" s="726"/>
      <c r="DI756" s="726"/>
      <c r="DJ756" s="726"/>
      <c r="DK756" s="726"/>
      <c r="DL756" s="726"/>
      <c r="DM756" s="726"/>
      <c r="DN756" s="726"/>
      <c r="DO756" s="726"/>
      <c r="DP756" s="726"/>
      <c r="DQ756" s="726"/>
      <c r="DR756" s="726"/>
      <c r="DS756" s="726"/>
      <c r="DT756" s="726"/>
      <c r="DU756" s="726"/>
    </row>
    <row r="757">
      <c r="A757" s="452"/>
      <c r="U757" s="3"/>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49"/>
      <c r="BP757" s="446" t="s">
        <v>2</v>
      </c>
      <c r="BQ757" s="451"/>
      <c r="BR757" s="4"/>
      <c r="BS757" s="4"/>
      <c r="BT757" s="4"/>
      <c r="BU757" s="4"/>
      <c r="BV757" s="4"/>
      <c r="BW757" s="4"/>
      <c r="BX757" s="4"/>
      <c r="BY757" s="4"/>
      <c r="BZ757" s="4"/>
      <c r="CA757" s="4"/>
      <c r="CB757" s="4"/>
      <c r="CC757" s="726"/>
      <c r="CD757" s="726"/>
      <c r="CE757" s="726"/>
      <c r="CF757" s="726"/>
      <c r="CG757" s="726"/>
      <c r="CH757" s="726"/>
      <c r="CI757" s="726"/>
      <c r="CJ757" s="726"/>
      <c r="CK757" s="726"/>
      <c r="CL757" s="726"/>
      <c r="CM757" s="726"/>
      <c r="CN757" s="726"/>
      <c r="CO757" s="726"/>
      <c r="CP757" s="726"/>
      <c r="CQ757" s="726"/>
      <c r="CR757" s="726"/>
      <c r="CS757" s="726"/>
      <c r="CT757" s="726"/>
      <c r="CU757" s="726"/>
      <c r="CV757" s="726"/>
      <c r="CW757" s="726"/>
      <c r="CX757" s="726"/>
      <c r="CY757" s="726"/>
      <c r="CZ757" s="726"/>
      <c r="DA757" s="726"/>
      <c r="DB757" s="726"/>
      <c r="DC757" s="726"/>
      <c r="DD757" s="726"/>
      <c r="DE757" s="726"/>
      <c r="DF757" s="726"/>
      <c r="DG757" s="726"/>
      <c r="DH757" s="726"/>
      <c r="DI757" s="726"/>
      <c r="DJ757" s="726"/>
      <c r="DK757" s="726"/>
      <c r="DL757" s="726"/>
      <c r="DM757" s="726"/>
      <c r="DN757" s="726"/>
      <c r="DO757" s="726"/>
      <c r="DP757" s="726"/>
      <c r="DQ757" s="726"/>
      <c r="DR757" s="726"/>
      <c r="DS757" s="726"/>
      <c r="DT757" s="726"/>
      <c r="DU757" s="726"/>
    </row>
    <row r="758">
      <c r="A758" s="452"/>
      <c r="U758" s="3"/>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49"/>
      <c r="BP758" s="446" t="s">
        <v>2</v>
      </c>
      <c r="BQ758" s="451"/>
      <c r="BR758" s="4"/>
      <c r="BS758" s="4"/>
      <c r="BT758" s="4"/>
      <c r="BU758" s="4"/>
      <c r="BV758" s="4"/>
      <c r="BW758" s="4"/>
      <c r="BX758" s="4"/>
      <c r="BY758" s="4"/>
      <c r="BZ758" s="4"/>
      <c r="CA758" s="4"/>
      <c r="CB758" s="4"/>
      <c r="CC758" s="726"/>
      <c r="CD758" s="726"/>
      <c r="CE758" s="726"/>
      <c r="CF758" s="726"/>
      <c r="CG758" s="726"/>
      <c r="CH758" s="726"/>
      <c r="CI758" s="726"/>
      <c r="CJ758" s="726"/>
      <c r="CK758" s="726"/>
      <c r="CL758" s="726"/>
      <c r="CM758" s="726"/>
      <c r="CN758" s="726"/>
      <c r="CO758" s="726"/>
      <c r="CP758" s="726"/>
      <c r="CQ758" s="726"/>
      <c r="CR758" s="726"/>
      <c r="CS758" s="726"/>
      <c r="CT758" s="726"/>
      <c r="CU758" s="726"/>
      <c r="CV758" s="726"/>
      <c r="CW758" s="726"/>
      <c r="CX758" s="726"/>
      <c r="CY758" s="726"/>
      <c r="CZ758" s="726"/>
      <c r="DA758" s="726"/>
      <c r="DB758" s="726"/>
      <c r="DC758" s="726"/>
      <c r="DD758" s="726"/>
      <c r="DE758" s="726"/>
      <c r="DF758" s="726"/>
      <c r="DG758" s="726"/>
      <c r="DH758" s="726"/>
      <c r="DI758" s="726"/>
      <c r="DJ758" s="726"/>
      <c r="DK758" s="726"/>
      <c r="DL758" s="726"/>
      <c r="DM758" s="726"/>
      <c r="DN758" s="726"/>
      <c r="DO758" s="726"/>
      <c r="DP758" s="726"/>
      <c r="DQ758" s="726"/>
      <c r="DR758" s="726"/>
      <c r="DS758" s="726"/>
      <c r="DT758" s="726"/>
      <c r="DU758" s="726"/>
    </row>
    <row r="759">
      <c r="A759" s="452"/>
      <c r="U759" s="3"/>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49"/>
      <c r="BP759" s="446" t="s">
        <v>2</v>
      </c>
      <c r="BQ759" s="451"/>
      <c r="BR759" s="4"/>
      <c r="BS759" s="4"/>
      <c r="BT759" s="4"/>
      <c r="BU759" s="4"/>
      <c r="BV759" s="4"/>
      <c r="BW759" s="4"/>
      <c r="BX759" s="4"/>
      <c r="BY759" s="4"/>
      <c r="BZ759" s="4"/>
      <c r="CA759" s="4"/>
      <c r="CB759" s="4"/>
      <c r="CC759" s="726"/>
      <c r="CD759" s="726"/>
      <c r="CE759" s="726"/>
      <c r="CF759" s="726"/>
      <c r="CG759" s="726"/>
      <c r="CH759" s="726"/>
      <c r="CI759" s="726"/>
      <c r="CJ759" s="726"/>
      <c r="CK759" s="726"/>
      <c r="CL759" s="726"/>
      <c r="CM759" s="726"/>
      <c r="CN759" s="726"/>
      <c r="CO759" s="726"/>
      <c r="CP759" s="726"/>
      <c r="CQ759" s="726"/>
      <c r="CR759" s="726"/>
      <c r="CS759" s="726"/>
      <c r="CT759" s="726"/>
      <c r="CU759" s="726"/>
      <c r="CV759" s="726"/>
      <c r="CW759" s="726"/>
      <c r="CX759" s="726"/>
      <c r="CY759" s="726"/>
      <c r="CZ759" s="726"/>
      <c r="DA759" s="726"/>
      <c r="DB759" s="726"/>
      <c r="DC759" s="726"/>
      <c r="DD759" s="726"/>
      <c r="DE759" s="726"/>
      <c r="DF759" s="726"/>
      <c r="DG759" s="726"/>
      <c r="DH759" s="726"/>
      <c r="DI759" s="726"/>
      <c r="DJ759" s="726"/>
      <c r="DK759" s="726"/>
      <c r="DL759" s="726"/>
      <c r="DM759" s="726"/>
      <c r="DN759" s="726"/>
      <c r="DO759" s="726"/>
      <c r="DP759" s="726"/>
      <c r="DQ759" s="726"/>
      <c r="DR759" s="726"/>
      <c r="DS759" s="726"/>
      <c r="DT759" s="726"/>
      <c r="DU759" s="726"/>
    </row>
    <row r="760">
      <c r="A760" s="452"/>
      <c r="U760" s="3"/>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49"/>
      <c r="BP760" s="446" t="s">
        <v>2</v>
      </c>
      <c r="BQ760" s="451"/>
      <c r="BR760" s="4"/>
      <c r="BS760" s="4"/>
      <c r="BT760" s="4"/>
      <c r="BU760" s="4"/>
      <c r="BV760" s="4"/>
      <c r="BW760" s="4"/>
      <c r="BX760" s="4"/>
      <c r="BY760" s="4"/>
      <c r="BZ760" s="4"/>
      <c r="CA760" s="4"/>
      <c r="CB760" s="4"/>
      <c r="CC760" s="726"/>
      <c r="CD760" s="726"/>
      <c r="CE760" s="726"/>
      <c r="CF760" s="726"/>
      <c r="CG760" s="726"/>
      <c r="CH760" s="726"/>
      <c r="CI760" s="726"/>
      <c r="CJ760" s="726"/>
      <c r="CK760" s="726"/>
      <c r="CL760" s="726"/>
      <c r="CM760" s="726"/>
      <c r="CN760" s="726"/>
      <c r="CO760" s="726"/>
      <c r="CP760" s="726"/>
      <c r="CQ760" s="726"/>
      <c r="CR760" s="726"/>
      <c r="CS760" s="726"/>
      <c r="CT760" s="726"/>
      <c r="CU760" s="726"/>
      <c r="CV760" s="726"/>
      <c r="CW760" s="726"/>
      <c r="CX760" s="726"/>
      <c r="CY760" s="726"/>
      <c r="CZ760" s="726"/>
      <c r="DA760" s="726"/>
      <c r="DB760" s="726"/>
      <c r="DC760" s="726"/>
      <c r="DD760" s="726"/>
      <c r="DE760" s="726"/>
      <c r="DF760" s="726"/>
      <c r="DG760" s="726"/>
      <c r="DH760" s="726"/>
      <c r="DI760" s="726"/>
      <c r="DJ760" s="726"/>
      <c r="DK760" s="726"/>
      <c r="DL760" s="726"/>
      <c r="DM760" s="726"/>
      <c r="DN760" s="726"/>
      <c r="DO760" s="726"/>
      <c r="DP760" s="726"/>
      <c r="DQ760" s="726"/>
      <c r="DR760" s="726"/>
      <c r="DS760" s="726"/>
      <c r="DT760" s="726"/>
      <c r="DU760" s="726"/>
    </row>
    <row r="761">
      <c r="A761" s="452"/>
      <c r="U761" s="3"/>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49"/>
      <c r="BP761" s="446" t="s">
        <v>2</v>
      </c>
      <c r="BQ761" s="451"/>
      <c r="BR761" s="4"/>
      <c r="BS761" s="4"/>
      <c r="BT761" s="4"/>
      <c r="BU761" s="4"/>
      <c r="BV761" s="4"/>
      <c r="BW761" s="4"/>
      <c r="BX761" s="4"/>
      <c r="BY761" s="4"/>
      <c r="BZ761" s="4"/>
      <c r="CA761" s="4"/>
      <c r="CB761" s="4"/>
      <c r="CC761" s="726"/>
      <c r="CD761" s="726"/>
      <c r="CE761" s="726"/>
      <c r="CF761" s="726"/>
      <c r="CG761" s="726"/>
      <c r="CH761" s="726"/>
      <c r="CI761" s="726"/>
      <c r="CJ761" s="726"/>
      <c r="CK761" s="726"/>
      <c r="CL761" s="726"/>
      <c r="CM761" s="726"/>
      <c r="CN761" s="726"/>
      <c r="CO761" s="726"/>
      <c r="CP761" s="726"/>
      <c r="CQ761" s="726"/>
      <c r="CR761" s="726"/>
      <c r="CS761" s="726"/>
      <c r="CT761" s="726"/>
      <c r="CU761" s="726"/>
      <c r="CV761" s="726"/>
      <c r="CW761" s="726"/>
      <c r="CX761" s="726"/>
      <c r="CY761" s="726"/>
      <c r="CZ761" s="726"/>
      <c r="DA761" s="726"/>
      <c r="DB761" s="726"/>
      <c r="DC761" s="726"/>
      <c r="DD761" s="726"/>
      <c r="DE761" s="726"/>
      <c r="DF761" s="726"/>
      <c r="DG761" s="726"/>
      <c r="DH761" s="726"/>
      <c r="DI761" s="726"/>
      <c r="DJ761" s="726"/>
      <c r="DK761" s="726"/>
      <c r="DL761" s="726"/>
      <c r="DM761" s="726"/>
      <c r="DN761" s="726"/>
      <c r="DO761" s="726"/>
      <c r="DP761" s="726"/>
      <c r="DQ761" s="726"/>
      <c r="DR761" s="726"/>
      <c r="DS761" s="726"/>
      <c r="DT761" s="726"/>
      <c r="DU761" s="726"/>
    </row>
    <row r="762">
      <c r="A762" s="452"/>
      <c r="U762" s="3"/>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49"/>
      <c r="BP762" s="446" t="s">
        <v>2</v>
      </c>
      <c r="BQ762" s="451"/>
      <c r="BR762" s="4"/>
      <c r="BS762" s="4"/>
      <c r="BT762" s="4"/>
      <c r="BU762" s="4"/>
      <c r="BV762" s="4"/>
      <c r="BW762" s="4"/>
      <c r="BX762" s="4"/>
      <c r="BY762" s="4"/>
      <c r="BZ762" s="4"/>
      <c r="CA762" s="4"/>
      <c r="CB762" s="4"/>
      <c r="CC762" s="726"/>
      <c r="CD762" s="726"/>
      <c r="CE762" s="726"/>
      <c r="CF762" s="726"/>
      <c r="CG762" s="726"/>
      <c r="CH762" s="726"/>
      <c r="CI762" s="726"/>
      <c r="CJ762" s="726"/>
      <c r="CK762" s="726"/>
      <c r="CL762" s="726"/>
      <c r="CM762" s="726"/>
      <c r="CN762" s="726"/>
      <c r="CO762" s="726"/>
      <c r="CP762" s="726"/>
      <c r="CQ762" s="726"/>
      <c r="CR762" s="726"/>
      <c r="CS762" s="726"/>
      <c r="CT762" s="726"/>
      <c r="CU762" s="726"/>
      <c r="CV762" s="726"/>
      <c r="CW762" s="726"/>
      <c r="CX762" s="726"/>
      <c r="CY762" s="726"/>
      <c r="CZ762" s="726"/>
      <c r="DA762" s="726"/>
      <c r="DB762" s="726"/>
      <c r="DC762" s="726"/>
      <c r="DD762" s="726"/>
      <c r="DE762" s="726"/>
      <c r="DF762" s="726"/>
      <c r="DG762" s="726"/>
      <c r="DH762" s="726"/>
      <c r="DI762" s="726"/>
      <c r="DJ762" s="726"/>
      <c r="DK762" s="726"/>
      <c r="DL762" s="726"/>
      <c r="DM762" s="726"/>
      <c r="DN762" s="726"/>
      <c r="DO762" s="726"/>
      <c r="DP762" s="726"/>
      <c r="DQ762" s="726"/>
      <c r="DR762" s="726"/>
      <c r="DS762" s="726"/>
      <c r="DT762" s="726"/>
      <c r="DU762" s="726"/>
    </row>
    <row r="763">
      <c r="A763" s="452"/>
      <c r="U763" s="3"/>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49"/>
      <c r="BP763" s="446" t="s">
        <v>2</v>
      </c>
      <c r="BQ763" s="451"/>
      <c r="BR763" s="4"/>
      <c r="BS763" s="4"/>
      <c r="BT763" s="4"/>
      <c r="BU763" s="4"/>
      <c r="BV763" s="4"/>
      <c r="BW763" s="4"/>
      <c r="BX763" s="4"/>
      <c r="BY763" s="4"/>
      <c r="BZ763" s="4"/>
      <c r="CA763" s="4"/>
      <c r="CB763" s="4"/>
      <c r="CC763" s="726"/>
      <c r="CD763" s="726"/>
      <c r="CE763" s="726"/>
      <c r="CF763" s="726"/>
      <c r="CG763" s="726"/>
      <c r="CH763" s="726"/>
      <c r="CI763" s="726"/>
      <c r="CJ763" s="726"/>
      <c r="CK763" s="726"/>
      <c r="CL763" s="726"/>
      <c r="CM763" s="726"/>
      <c r="CN763" s="726"/>
      <c r="CO763" s="726"/>
      <c r="CP763" s="726"/>
      <c r="CQ763" s="726"/>
      <c r="CR763" s="726"/>
      <c r="CS763" s="726"/>
      <c r="CT763" s="726"/>
      <c r="CU763" s="726"/>
      <c r="CV763" s="726"/>
      <c r="CW763" s="726"/>
      <c r="CX763" s="726"/>
      <c r="CY763" s="726"/>
      <c r="CZ763" s="726"/>
      <c r="DA763" s="726"/>
      <c r="DB763" s="726"/>
      <c r="DC763" s="726"/>
      <c r="DD763" s="726"/>
      <c r="DE763" s="726"/>
      <c r="DF763" s="726"/>
      <c r="DG763" s="726"/>
      <c r="DH763" s="726"/>
      <c r="DI763" s="726"/>
      <c r="DJ763" s="726"/>
      <c r="DK763" s="726"/>
      <c r="DL763" s="726"/>
      <c r="DM763" s="726"/>
      <c r="DN763" s="726"/>
      <c r="DO763" s="726"/>
      <c r="DP763" s="726"/>
      <c r="DQ763" s="726"/>
      <c r="DR763" s="726"/>
      <c r="DS763" s="726"/>
      <c r="DT763" s="726"/>
      <c r="DU763" s="726"/>
    </row>
    <row r="764">
      <c r="A764" s="452"/>
      <c r="U764" s="3"/>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49"/>
      <c r="BP764" s="446" t="s">
        <v>2</v>
      </c>
      <c r="BQ764" s="451"/>
      <c r="BR764" s="4"/>
      <c r="BS764" s="4"/>
      <c r="BT764" s="4"/>
      <c r="BU764" s="4"/>
      <c r="BV764" s="4"/>
      <c r="BW764" s="4"/>
      <c r="BX764" s="4"/>
      <c r="BY764" s="4"/>
      <c r="BZ764" s="4"/>
      <c r="CA764" s="4"/>
      <c r="CB764" s="4"/>
      <c r="CC764" s="726"/>
      <c r="CD764" s="726"/>
      <c r="CE764" s="726"/>
      <c r="CF764" s="726"/>
      <c r="CG764" s="726"/>
      <c r="CH764" s="726"/>
      <c r="CI764" s="726"/>
      <c r="CJ764" s="726"/>
      <c r="CK764" s="726"/>
      <c r="CL764" s="726"/>
      <c r="CM764" s="726"/>
      <c r="CN764" s="726"/>
      <c r="CO764" s="726"/>
      <c r="CP764" s="726"/>
      <c r="CQ764" s="726"/>
      <c r="CR764" s="726"/>
      <c r="CS764" s="726"/>
      <c r="CT764" s="726"/>
      <c r="CU764" s="726"/>
      <c r="CV764" s="726"/>
      <c r="CW764" s="726"/>
      <c r="CX764" s="726"/>
      <c r="CY764" s="726"/>
      <c r="CZ764" s="726"/>
      <c r="DA764" s="726"/>
      <c r="DB764" s="726"/>
      <c r="DC764" s="726"/>
      <c r="DD764" s="726"/>
      <c r="DE764" s="726"/>
      <c r="DF764" s="726"/>
      <c r="DG764" s="726"/>
      <c r="DH764" s="726"/>
      <c r="DI764" s="726"/>
      <c r="DJ764" s="726"/>
      <c r="DK764" s="726"/>
      <c r="DL764" s="726"/>
      <c r="DM764" s="726"/>
      <c r="DN764" s="726"/>
      <c r="DO764" s="726"/>
      <c r="DP764" s="726"/>
      <c r="DQ764" s="726"/>
      <c r="DR764" s="726"/>
      <c r="DS764" s="726"/>
      <c r="DT764" s="726"/>
      <c r="DU764" s="726"/>
    </row>
    <row r="765">
      <c r="A765" s="452"/>
      <c r="U765" s="3"/>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49"/>
      <c r="BP765" s="446" t="s">
        <v>2</v>
      </c>
      <c r="BQ765" s="451"/>
      <c r="BR765" s="4"/>
      <c r="BS765" s="4"/>
      <c r="BT765" s="4"/>
      <c r="BU765" s="4"/>
      <c r="BV765" s="4"/>
      <c r="BW765" s="4"/>
      <c r="BX765" s="4"/>
      <c r="BY765" s="4"/>
      <c r="BZ765" s="4"/>
      <c r="CA765" s="4"/>
      <c r="CB765" s="4"/>
      <c r="CC765" s="726"/>
      <c r="CD765" s="726"/>
      <c r="CE765" s="726"/>
      <c r="CF765" s="726"/>
      <c r="CG765" s="726"/>
      <c r="CH765" s="726"/>
      <c r="CI765" s="726"/>
      <c r="CJ765" s="726"/>
      <c r="CK765" s="726"/>
      <c r="CL765" s="726"/>
      <c r="CM765" s="726"/>
      <c r="CN765" s="726"/>
      <c r="CO765" s="726"/>
      <c r="CP765" s="726"/>
      <c r="CQ765" s="726"/>
      <c r="CR765" s="726"/>
      <c r="CS765" s="726"/>
      <c r="CT765" s="726"/>
      <c r="CU765" s="726"/>
      <c r="CV765" s="726"/>
      <c r="CW765" s="726"/>
      <c r="CX765" s="726"/>
      <c r="CY765" s="726"/>
      <c r="CZ765" s="726"/>
      <c r="DA765" s="726"/>
      <c r="DB765" s="726"/>
      <c r="DC765" s="726"/>
      <c r="DD765" s="726"/>
      <c r="DE765" s="726"/>
      <c r="DF765" s="726"/>
      <c r="DG765" s="726"/>
      <c r="DH765" s="726"/>
      <c r="DI765" s="726"/>
      <c r="DJ765" s="726"/>
      <c r="DK765" s="726"/>
      <c r="DL765" s="726"/>
      <c r="DM765" s="726"/>
      <c r="DN765" s="726"/>
      <c r="DO765" s="726"/>
      <c r="DP765" s="726"/>
      <c r="DQ765" s="726"/>
      <c r="DR765" s="726"/>
      <c r="DS765" s="726"/>
      <c r="DT765" s="726"/>
      <c r="DU765" s="726"/>
    </row>
    <row r="766">
      <c r="A766" s="452"/>
      <c r="U766" s="3"/>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49"/>
      <c r="BP766" s="446" t="s">
        <v>2</v>
      </c>
      <c r="BQ766" s="451"/>
      <c r="BR766" s="4"/>
      <c r="BS766" s="4"/>
      <c r="BT766" s="4"/>
      <c r="BU766" s="4"/>
      <c r="BV766" s="4"/>
      <c r="BW766" s="4"/>
      <c r="BX766" s="4"/>
      <c r="BY766" s="4"/>
      <c r="BZ766" s="4"/>
      <c r="CA766" s="4"/>
      <c r="CB766" s="4"/>
      <c r="CC766" s="726"/>
      <c r="CD766" s="726"/>
      <c r="CE766" s="726"/>
      <c r="CF766" s="726"/>
      <c r="CG766" s="726"/>
      <c r="CH766" s="726"/>
      <c r="CI766" s="726"/>
      <c r="CJ766" s="726"/>
      <c r="CK766" s="726"/>
      <c r="CL766" s="726"/>
      <c r="CM766" s="726"/>
      <c r="CN766" s="726"/>
      <c r="CO766" s="726"/>
      <c r="CP766" s="726"/>
      <c r="CQ766" s="726"/>
      <c r="CR766" s="726"/>
      <c r="CS766" s="726"/>
      <c r="CT766" s="726"/>
      <c r="CU766" s="726"/>
      <c r="CV766" s="726"/>
      <c r="CW766" s="726"/>
      <c r="CX766" s="726"/>
      <c r="CY766" s="726"/>
      <c r="CZ766" s="726"/>
      <c r="DA766" s="726"/>
      <c r="DB766" s="726"/>
      <c r="DC766" s="726"/>
      <c r="DD766" s="726"/>
      <c r="DE766" s="726"/>
      <c r="DF766" s="726"/>
      <c r="DG766" s="726"/>
      <c r="DH766" s="726"/>
      <c r="DI766" s="726"/>
      <c r="DJ766" s="726"/>
      <c r="DK766" s="726"/>
      <c r="DL766" s="726"/>
      <c r="DM766" s="726"/>
      <c r="DN766" s="726"/>
      <c r="DO766" s="726"/>
      <c r="DP766" s="726"/>
      <c r="DQ766" s="726"/>
      <c r="DR766" s="726"/>
      <c r="DS766" s="726"/>
      <c r="DT766" s="726"/>
      <c r="DU766" s="726"/>
    </row>
    <row r="767">
      <c r="A767" s="452"/>
      <c r="U767" s="3"/>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49"/>
      <c r="BP767" s="446" t="s">
        <v>2</v>
      </c>
      <c r="BQ767" s="451"/>
      <c r="BR767" s="4"/>
      <c r="BS767" s="4"/>
      <c r="BT767" s="4"/>
      <c r="BU767" s="4"/>
      <c r="BV767" s="4"/>
      <c r="BW767" s="4"/>
      <c r="BX767" s="4"/>
      <c r="BY767" s="4"/>
      <c r="BZ767" s="4"/>
      <c r="CA767" s="4"/>
      <c r="CB767" s="4"/>
      <c r="CC767" s="726"/>
      <c r="CD767" s="726"/>
      <c r="CE767" s="726"/>
      <c r="CF767" s="726"/>
      <c r="CG767" s="726"/>
      <c r="CH767" s="726"/>
      <c r="CI767" s="726"/>
      <c r="CJ767" s="726"/>
      <c r="CK767" s="726"/>
      <c r="CL767" s="726"/>
      <c r="CM767" s="726"/>
      <c r="CN767" s="726"/>
      <c r="CO767" s="726"/>
      <c r="CP767" s="726"/>
      <c r="CQ767" s="726"/>
      <c r="CR767" s="726"/>
      <c r="CS767" s="726"/>
      <c r="CT767" s="726"/>
      <c r="CU767" s="726"/>
      <c r="CV767" s="726"/>
      <c r="CW767" s="726"/>
      <c r="CX767" s="726"/>
      <c r="CY767" s="726"/>
      <c r="CZ767" s="726"/>
      <c r="DA767" s="726"/>
      <c r="DB767" s="726"/>
      <c r="DC767" s="726"/>
      <c r="DD767" s="726"/>
      <c r="DE767" s="726"/>
      <c r="DF767" s="726"/>
      <c r="DG767" s="726"/>
      <c r="DH767" s="726"/>
      <c r="DI767" s="726"/>
      <c r="DJ767" s="726"/>
      <c r="DK767" s="726"/>
      <c r="DL767" s="726"/>
      <c r="DM767" s="726"/>
      <c r="DN767" s="726"/>
      <c r="DO767" s="726"/>
      <c r="DP767" s="726"/>
      <c r="DQ767" s="726"/>
      <c r="DR767" s="726"/>
      <c r="DS767" s="726"/>
      <c r="DT767" s="726"/>
      <c r="DU767" s="726"/>
    </row>
    <row r="768">
      <c r="A768" s="452"/>
      <c r="U768" s="3"/>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49"/>
      <c r="BP768" s="446" t="s">
        <v>2</v>
      </c>
      <c r="BQ768" s="451"/>
      <c r="BR768" s="4"/>
      <c r="BS768" s="4"/>
      <c r="BT768" s="4"/>
      <c r="BU768" s="4"/>
      <c r="BV768" s="4"/>
      <c r="BW768" s="4"/>
      <c r="BX768" s="4"/>
      <c r="BY768" s="4"/>
      <c r="BZ768" s="4"/>
      <c r="CA768" s="4"/>
      <c r="CB768" s="4"/>
      <c r="CC768" s="726"/>
      <c r="CD768" s="726"/>
      <c r="CE768" s="726"/>
      <c r="CF768" s="726"/>
      <c r="CG768" s="726"/>
      <c r="CH768" s="726"/>
      <c r="CI768" s="726"/>
      <c r="CJ768" s="726"/>
      <c r="CK768" s="726"/>
      <c r="CL768" s="726"/>
      <c r="CM768" s="726"/>
      <c r="CN768" s="726"/>
      <c r="CO768" s="726"/>
      <c r="CP768" s="726"/>
      <c r="CQ768" s="726"/>
      <c r="CR768" s="726"/>
      <c r="CS768" s="726"/>
      <c r="CT768" s="726"/>
      <c r="CU768" s="726"/>
      <c r="CV768" s="726"/>
      <c r="CW768" s="726"/>
      <c r="CX768" s="726"/>
      <c r="CY768" s="726"/>
      <c r="CZ768" s="726"/>
      <c r="DA768" s="726"/>
      <c r="DB768" s="726"/>
      <c r="DC768" s="726"/>
      <c r="DD768" s="726"/>
      <c r="DE768" s="726"/>
      <c r="DF768" s="726"/>
      <c r="DG768" s="726"/>
      <c r="DH768" s="726"/>
      <c r="DI768" s="726"/>
      <c r="DJ768" s="726"/>
      <c r="DK768" s="726"/>
      <c r="DL768" s="726"/>
      <c r="DM768" s="726"/>
      <c r="DN768" s="726"/>
      <c r="DO768" s="726"/>
      <c r="DP768" s="726"/>
      <c r="DQ768" s="726"/>
      <c r="DR768" s="726"/>
      <c r="DS768" s="726"/>
      <c r="DT768" s="726"/>
      <c r="DU768" s="726"/>
    </row>
    <row r="769">
      <c r="A769" s="452"/>
      <c r="U769" s="3"/>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49"/>
      <c r="BP769" s="446" t="s">
        <v>2</v>
      </c>
      <c r="BQ769" s="451"/>
      <c r="BR769" s="4"/>
      <c r="BS769" s="4"/>
      <c r="BT769" s="4"/>
      <c r="BU769" s="4"/>
      <c r="BV769" s="4"/>
      <c r="BW769" s="4"/>
      <c r="BX769" s="4"/>
      <c r="BY769" s="4"/>
      <c r="BZ769" s="4"/>
      <c r="CA769" s="4"/>
      <c r="CB769" s="4"/>
      <c r="CC769" s="726"/>
      <c r="CD769" s="726"/>
      <c r="CE769" s="726"/>
      <c r="CF769" s="726"/>
      <c r="CG769" s="726"/>
      <c r="CH769" s="726"/>
      <c r="CI769" s="726"/>
      <c r="CJ769" s="726"/>
      <c r="CK769" s="726"/>
      <c r="CL769" s="726"/>
      <c r="CM769" s="726"/>
      <c r="CN769" s="726"/>
      <c r="CO769" s="726"/>
      <c r="CP769" s="726"/>
      <c r="CQ769" s="726"/>
      <c r="CR769" s="726"/>
      <c r="CS769" s="726"/>
      <c r="CT769" s="726"/>
      <c r="CU769" s="726"/>
      <c r="CV769" s="726"/>
      <c r="CW769" s="726"/>
      <c r="CX769" s="726"/>
      <c r="CY769" s="726"/>
      <c r="CZ769" s="726"/>
      <c r="DA769" s="726"/>
      <c r="DB769" s="726"/>
      <c r="DC769" s="726"/>
      <c r="DD769" s="726"/>
      <c r="DE769" s="726"/>
      <c r="DF769" s="726"/>
      <c r="DG769" s="726"/>
      <c r="DH769" s="726"/>
      <c r="DI769" s="726"/>
      <c r="DJ769" s="726"/>
      <c r="DK769" s="726"/>
      <c r="DL769" s="726"/>
      <c r="DM769" s="726"/>
      <c r="DN769" s="726"/>
      <c r="DO769" s="726"/>
      <c r="DP769" s="726"/>
      <c r="DQ769" s="726"/>
      <c r="DR769" s="726"/>
      <c r="DS769" s="726"/>
      <c r="DT769" s="726"/>
      <c r="DU769" s="726"/>
    </row>
    <row r="770">
      <c r="A770" s="452"/>
      <c r="U770" s="3"/>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49"/>
      <c r="BP770" s="446" t="s">
        <v>2</v>
      </c>
      <c r="BQ770" s="451"/>
      <c r="BR770" s="4"/>
      <c r="BS770" s="4"/>
      <c r="BT770" s="4"/>
      <c r="BU770" s="4"/>
      <c r="BV770" s="4"/>
      <c r="BW770" s="4"/>
      <c r="BX770" s="4"/>
      <c r="BY770" s="4"/>
      <c r="BZ770" s="4"/>
      <c r="CA770" s="4"/>
      <c r="CB770" s="4"/>
      <c r="CC770" s="726"/>
      <c r="CD770" s="726"/>
      <c r="CE770" s="726"/>
      <c r="CF770" s="726"/>
      <c r="CG770" s="726"/>
      <c r="CH770" s="726"/>
      <c r="CI770" s="726"/>
      <c r="CJ770" s="726"/>
      <c r="CK770" s="726"/>
      <c r="CL770" s="726"/>
      <c r="CM770" s="726"/>
      <c r="CN770" s="726"/>
      <c r="CO770" s="726"/>
      <c r="CP770" s="726"/>
      <c r="CQ770" s="726"/>
      <c r="CR770" s="726"/>
      <c r="CS770" s="726"/>
      <c r="CT770" s="726"/>
      <c r="CU770" s="726"/>
      <c r="CV770" s="726"/>
      <c r="CW770" s="726"/>
      <c r="CX770" s="726"/>
      <c r="CY770" s="726"/>
      <c r="CZ770" s="726"/>
      <c r="DA770" s="726"/>
      <c r="DB770" s="726"/>
      <c r="DC770" s="726"/>
      <c r="DD770" s="726"/>
      <c r="DE770" s="726"/>
      <c r="DF770" s="726"/>
      <c r="DG770" s="726"/>
      <c r="DH770" s="726"/>
      <c r="DI770" s="726"/>
      <c r="DJ770" s="726"/>
      <c r="DK770" s="726"/>
      <c r="DL770" s="726"/>
      <c r="DM770" s="726"/>
      <c r="DN770" s="726"/>
      <c r="DO770" s="726"/>
      <c r="DP770" s="726"/>
      <c r="DQ770" s="726"/>
      <c r="DR770" s="726"/>
      <c r="DS770" s="726"/>
      <c r="DT770" s="726"/>
      <c r="DU770" s="726"/>
    </row>
    <row r="771">
      <c r="A771" s="452"/>
      <c r="U771" s="3"/>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49"/>
      <c r="BP771" s="446" t="s">
        <v>2</v>
      </c>
      <c r="BQ771" s="451"/>
      <c r="BR771" s="4"/>
      <c r="BS771" s="4"/>
      <c r="BT771" s="4"/>
      <c r="BU771" s="4"/>
      <c r="BV771" s="4"/>
      <c r="BW771" s="4"/>
      <c r="BX771" s="4"/>
      <c r="BY771" s="4"/>
      <c r="BZ771" s="4"/>
      <c r="CA771" s="4"/>
      <c r="CB771" s="4"/>
      <c r="CC771" s="726"/>
      <c r="CD771" s="726"/>
      <c r="CE771" s="726"/>
      <c r="CF771" s="726"/>
      <c r="CG771" s="726"/>
      <c r="CH771" s="726"/>
      <c r="CI771" s="726"/>
      <c r="CJ771" s="726"/>
      <c r="CK771" s="726"/>
      <c r="CL771" s="726"/>
      <c r="CM771" s="726"/>
      <c r="CN771" s="726"/>
      <c r="CO771" s="726"/>
      <c r="CP771" s="726"/>
      <c r="CQ771" s="726"/>
      <c r="CR771" s="726"/>
      <c r="CS771" s="726"/>
      <c r="CT771" s="726"/>
      <c r="CU771" s="726"/>
      <c r="CV771" s="726"/>
      <c r="CW771" s="726"/>
      <c r="CX771" s="726"/>
      <c r="CY771" s="726"/>
      <c r="CZ771" s="726"/>
      <c r="DA771" s="726"/>
      <c r="DB771" s="726"/>
      <c r="DC771" s="726"/>
      <c r="DD771" s="726"/>
      <c r="DE771" s="726"/>
      <c r="DF771" s="726"/>
      <c r="DG771" s="726"/>
      <c r="DH771" s="726"/>
      <c r="DI771" s="726"/>
      <c r="DJ771" s="726"/>
      <c r="DK771" s="726"/>
      <c r="DL771" s="726"/>
      <c r="DM771" s="726"/>
      <c r="DN771" s="726"/>
      <c r="DO771" s="726"/>
      <c r="DP771" s="726"/>
      <c r="DQ771" s="726"/>
      <c r="DR771" s="726"/>
      <c r="DS771" s="726"/>
      <c r="DT771" s="726"/>
      <c r="DU771" s="726"/>
    </row>
    <row r="772">
      <c r="A772" s="452"/>
      <c r="U772" s="3"/>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49"/>
      <c r="BP772" s="446" t="s">
        <v>2</v>
      </c>
      <c r="BQ772" s="451"/>
      <c r="BR772" s="4"/>
      <c r="BS772" s="4"/>
      <c r="BT772" s="4"/>
      <c r="BU772" s="4"/>
      <c r="BV772" s="4"/>
      <c r="BW772" s="4"/>
      <c r="BX772" s="4"/>
      <c r="BY772" s="4"/>
      <c r="BZ772" s="4"/>
      <c r="CA772" s="4"/>
      <c r="CB772" s="4"/>
      <c r="CC772" s="726"/>
      <c r="CD772" s="726"/>
      <c r="CE772" s="726"/>
      <c r="CF772" s="726"/>
      <c r="CG772" s="726"/>
      <c r="CH772" s="726"/>
      <c r="CI772" s="726"/>
      <c r="CJ772" s="726"/>
      <c r="CK772" s="726"/>
      <c r="CL772" s="726"/>
      <c r="CM772" s="726"/>
      <c r="CN772" s="726"/>
      <c r="CO772" s="726"/>
      <c r="CP772" s="726"/>
      <c r="CQ772" s="726"/>
      <c r="CR772" s="726"/>
      <c r="CS772" s="726"/>
      <c r="CT772" s="726"/>
      <c r="CU772" s="726"/>
      <c r="CV772" s="726"/>
      <c r="CW772" s="726"/>
      <c r="CX772" s="726"/>
      <c r="CY772" s="726"/>
      <c r="CZ772" s="726"/>
      <c r="DA772" s="726"/>
      <c r="DB772" s="726"/>
      <c r="DC772" s="726"/>
      <c r="DD772" s="726"/>
      <c r="DE772" s="726"/>
      <c r="DF772" s="726"/>
      <c r="DG772" s="726"/>
      <c r="DH772" s="726"/>
      <c r="DI772" s="726"/>
      <c r="DJ772" s="726"/>
      <c r="DK772" s="726"/>
      <c r="DL772" s="726"/>
      <c r="DM772" s="726"/>
      <c r="DN772" s="726"/>
      <c r="DO772" s="726"/>
      <c r="DP772" s="726"/>
      <c r="DQ772" s="726"/>
      <c r="DR772" s="726"/>
      <c r="DS772" s="726"/>
      <c r="DT772" s="726"/>
      <c r="DU772" s="726"/>
    </row>
    <row r="773">
      <c r="A773" s="452"/>
      <c r="U773" s="3"/>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49"/>
      <c r="BP773" s="446" t="s">
        <v>2</v>
      </c>
      <c r="BQ773" s="451"/>
      <c r="BR773" s="4"/>
      <c r="BS773" s="4"/>
      <c r="BT773" s="4"/>
      <c r="BU773" s="4"/>
      <c r="BV773" s="4"/>
      <c r="BW773" s="4"/>
      <c r="BX773" s="4"/>
      <c r="BY773" s="4"/>
      <c r="BZ773" s="4"/>
      <c r="CA773" s="4"/>
      <c r="CB773" s="4"/>
      <c r="CC773" s="726"/>
      <c r="CD773" s="726"/>
      <c r="CE773" s="726"/>
      <c r="CF773" s="726"/>
      <c r="CG773" s="726"/>
      <c r="CH773" s="726"/>
      <c r="CI773" s="726"/>
      <c r="CJ773" s="726"/>
      <c r="CK773" s="726"/>
      <c r="CL773" s="726"/>
      <c r="CM773" s="726"/>
      <c r="CN773" s="726"/>
      <c r="CO773" s="726"/>
      <c r="CP773" s="726"/>
      <c r="CQ773" s="726"/>
      <c r="CR773" s="726"/>
      <c r="CS773" s="726"/>
      <c r="CT773" s="726"/>
      <c r="CU773" s="726"/>
      <c r="CV773" s="726"/>
      <c r="CW773" s="726"/>
      <c r="CX773" s="726"/>
      <c r="CY773" s="726"/>
      <c r="CZ773" s="726"/>
      <c r="DA773" s="726"/>
      <c r="DB773" s="726"/>
      <c r="DC773" s="726"/>
      <c r="DD773" s="726"/>
      <c r="DE773" s="726"/>
      <c r="DF773" s="726"/>
      <c r="DG773" s="726"/>
      <c r="DH773" s="726"/>
      <c r="DI773" s="726"/>
      <c r="DJ773" s="726"/>
      <c r="DK773" s="726"/>
      <c r="DL773" s="726"/>
      <c r="DM773" s="726"/>
      <c r="DN773" s="726"/>
      <c r="DO773" s="726"/>
      <c r="DP773" s="726"/>
      <c r="DQ773" s="726"/>
      <c r="DR773" s="726"/>
      <c r="DS773" s="726"/>
      <c r="DT773" s="726"/>
      <c r="DU773" s="726"/>
    </row>
    <row r="774">
      <c r="A774" s="452"/>
      <c r="U774" s="3"/>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49"/>
      <c r="BP774" s="446" t="s">
        <v>2</v>
      </c>
      <c r="BQ774" s="451"/>
      <c r="BR774" s="4"/>
      <c r="BS774" s="4"/>
      <c r="BT774" s="4"/>
      <c r="BU774" s="4"/>
      <c r="BV774" s="4"/>
      <c r="BW774" s="4"/>
      <c r="BX774" s="4"/>
      <c r="BY774" s="4"/>
      <c r="BZ774" s="4"/>
      <c r="CA774" s="4"/>
      <c r="CB774" s="4"/>
      <c r="CC774" s="726"/>
      <c r="CD774" s="726"/>
      <c r="CE774" s="726"/>
      <c r="CF774" s="726"/>
      <c r="CG774" s="726"/>
      <c r="CH774" s="726"/>
      <c r="CI774" s="726"/>
      <c r="CJ774" s="726"/>
      <c r="CK774" s="726"/>
      <c r="CL774" s="726"/>
      <c r="CM774" s="726"/>
      <c r="CN774" s="726"/>
      <c r="CO774" s="726"/>
      <c r="CP774" s="726"/>
      <c r="CQ774" s="726"/>
      <c r="CR774" s="726"/>
      <c r="CS774" s="726"/>
      <c r="CT774" s="726"/>
      <c r="CU774" s="726"/>
      <c r="CV774" s="726"/>
      <c r="CW774" s="726"/>
      <c r="CX774" s="726"/>
      <c r="CY774" s="726"/>
      <c r="CZ774" s="726"/>
      <c r="DA774" s="726"/>
      <c r="DB774" s="726"/>
      <c r="DC774" s="726"/>
      <c r="DD774" s="726"/>
      <c r="DE774" s="726"/>
      <c r="DF774" s="726"/>
      <c r="DG774" s="726"/>
      <c r="DH774" s="726"/>
      <c r="DI774" s="726"/>
      <c r="DJ774" s="726"/>
      <c r="DK774" s="726"/>
      <c r="DL774" s="726"/>
      <c r="DM774" s="726"/>
      <c r="DN774" s="726"/>
      <c r="DO774" s="726"/>
      <c r="DP774" s="726"/>
      <c r="DQ774" s="726"/>
      <c r="DR774" s="726"/>
      <c r="DS774" s="726"/>
      <c r="DT774" s="726"/>
      <c r="DU774" s="726"/>
    </row>
    <row r="775">
      <c r="A775" s="452"/>
      <c r="U775" s="3"/>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49"/>
      <c r="BP775" s="446" t="s">
        <v>2</v>
      </c>
      <c r="BQ775" s="451"/>
      <c r="BR775" s="4"/>
      <c r="BS775" s="4"/>
      <c r="BT775" s="4"/>
      <c r="BU775" s="4"/>
      <c r="BV775" s="4"/>
      <c r="BW775" s="4"/>
      <c r="BX775" s="4"/>
      <c r="BY775" s="4"/>
      <c r="BZ775" s="4"/>
      <c r="CA775" s="4"/>
      <c r="CB775" s="4"/>
      <c r="CC775" s="726"/>
      <c r="CD775" s="726"/>
      <c r="CE775" s="726"/>
      <c r="CF775" s="726"/>
      <c r="CG775" s="726"/>
      <c r="CH775" s="726"/>
      <c r="CI775" s="726"/>
      <c r="CJ775" s="726"/>
      <c r="CK775" s="726"/>
      <c r="CL775" s="726"/>
      <c r="CM775" s="726"/>
      <c r="CN775" s="726"/>
      <c r="CO775" s="726"/>
      <c r="CP775" s="726"/>
      <c r="CQ775" s="726"/>
      <c r="CR775" s="726"/>
      <c r="CS775" s="726"/>
      <c r="CT775" s="726"/>
      <c r="CU775" s="726"/>
      <c r="CV775" s="726"/>
      <c r="CW775" s="726"/>
      <c r="CX775" s="726"/>
      <c r="CY775" s="726"/>
      <c r="CZ775" s="726"/>
      <c r="DA775" s="726"/>
      <c r="DB775" s="726"/>
      <c r="DC775" s="726"/>
      <c r="DD775" s="726"/>
      <c r="DE775" s="726"/>
      <c r="DF775" s="726"/>
      <c r="DG775" s="726"/>
      <c r="DH775" s="726"/>
      <c r="DI775" s="726"/>
      <c r="DJ775" s="726"/>
      <c r="DK775" s="726"/>
      <c r="DL775" s="726"/>
      <c r="DM775" s="726"/>
      <c r="DN775" s="726"/>
      <c r="DO775" s="726"/>
      <c r="DP775" s="726"/>
      <c r="DQ775" s="726"/>
      <c r="DR775" s="726"/>
      <c r="DS775" s="726"/>
      <c r="DT775" s="726"/>
      <c r="DU775" s="726"/>
    </row>
    <row r="776">
      <c r="A776" s="452"/>
      <c r="U776" s="3"/>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49"/>
      <c r="BP776" s="446" t="s">
        <v>2</v>
      </c>
      <c r="BQ776" s="451"/>
      <c r="BR776" s="4"/>
      <c r="BS776" s="4"/>
      <c r="BT776" s="4"/>
      <c r="BU776" s="4"/>
      <c r="BV776" s="4"/>
      <c r="BW776" s="4"/>
      <c r="BX776" s="4"/>
      <c r="BY776" s="4"/>
      <c r="BZ776" s="4"/>
      <c r="CA776" s="4"/>
      <c r="CB776" s="4"/>
      <c r="CC776" s="726"/>
      <c r="CD776" s="726"/>
      <c r="CE776" s="726"/>
      <c r="CF776" s="726"/>
      <c r="CG776" s="726"/>
      <c r="CH776" s="726"/>
      <c r="CI776" s="726"/>
      <c r="CJ776" s="726"/>
      <c r="CK776" s="726"/>
      <c r="CL776" s="726"/>
      <c r="CM776" s="726"/>
      <c r="CN776" s="726"/>
      <c r="CO776" s="726"/>
      <c r="CP776" s="726"/>
      <c r="CQ776" s="726"/>
      <c r="CR776" s="726"/>
      <c r="CS776" s="726"/>
      <c r="CT776" s="726"/>
      <c r="CU776" s="726"/>
      <c r="CV776" s="726"/>
      <c r="CW776" s="726"/>
      <c r="CX776" s="726"/>
      <c r="CY776" s="726"/>
      <c r="CZ776" s="726"/>
      <c r="DA776" s="726"/>
      <c r="DB776" s="726"/>
      <c r="DC776" s="726"/>
      <c r="DD776" s="726"/>
      <c r="DE776" s="726"/>
      <c r="DF776" s="726"/>
      <c r="DG776" s="726"/>
      <c r="DH776" s="726"/>
      <c r="DI776" s="726"/>
      <c r="DJ776" s="726"/>
      <c r="DK776" s="726"/>
      <c r="DL776" s="726"/>
      <c r="DM776" s="726"/>
      <c r="DN776" s="726"/>
      <c r="DO776" s="726"/>
      <c r="DP776" s="726"/>
      <c r="DQ776" s="726"/>
      <c r="DR776" s="726"/>
      <c r="DS776" s="726"/>
      <c r="DT776" s="726"/>
      <c r="DU776" s="726"/>
    </row>
    <row r="777">
      <c r="A777" s="452"/>
      <c r="U777" s="3"/>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49"/>
      <c r="BP777" s="446" t="s">
        <v>2</v>
      </c>
      <c r="BQ777" s="451"/>
      <c r="BR777" s="4"/>
      <c r="BS777" s="4"/>
      <c r="BT777" s="4"/>
      <c r="BU777" s="4"/>
      <c r="BV777" s="4"/>
      <c r="BW777" s="4"/>
      <c r="BX777" s="4"/>
      <c r="BY777" s="4"/>
      <c r="BZ777" s="4"/>
      <c r="CA777" s="4"/>
      <c r="CB777" s="4"/>
      <c r="CC777" s="726"/>
      <c r="CD777" s="726"/>
      <c r="CE777" s="726"/>
      <c r="CF777" s="726"/>
      <c r="CG777" s="726"/>
      <c r="CH777" s="726"/>
      <c r="CI777" s="726"/>
      <c r="CJ777" s="726"/>
      <c r="CK777" s="726"/>
      <c r="CL777" s="726"/>
      <c r="CM777" s="726"/>
      <c r="CN777" s="726"/>
      <c r="CO777" s="726"/>
      <c r="CP777" s="726"/>
      <c r="CQ777" s="726"/>
      <c r="CR777" s="726"/>
      <c r="CS777" s="726"/>
      <c r="CT777" s="726"/>
      <c r="CU777" s="726"/>
      <c r="CV777" s="726"/>
      <c r="CW777" s="726"/>
      <c r="CX777" s="726"/>
      <c r="CY777" s="726"/>
      <c r="CZ777" s="726"/>
      <c r="DA777" s="726"/>
      <c r="DB777" s="726"/>
      <c r="DC777" s="726"/>
      <c r="DD777" s="726"/>
      <c r="DE777" s="726"/>
      <c r="DF777" s="726"/>
      <c r="DG777" s="726"/>
      <c r="DH777" s="726"/>
      <c r="DI777" s="726"/>
      <c r="DJ777" s="726"/>
      <c r="DK777" s="726"/>
      <c r="DL777" s="726"/>
      <c r="DM777" s="726"/>
      <c r="DN777" s="726"/>
      <c r="DO777" s="726"/>
      <c r="DP777" s="726"/>
      <c r="DQ777" s="726"/>
      <c r="DR777" s="726"/>
      <c r="DS777" s="726"/>
      <c r="DT777" s="726"/>
      <c r="DU777" s="726"/>
    </row>
    <row r="778">
      <c r="A778" s="452"/>
      <c r="U778" s="3"/>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49"/>
      <c r="BP778" s="446" t="s">
        <v>2</v>
      </c>
      <c r="BQ778" s="451"/>
      <c r="BR778" s="4"/>
      <c r="BS778" s="4"/>
      <c r="BT778" s="4"/>
      <c r="BU778" s="4"/>
      <c r="BV778" s="4"/>
      <c r="BW778" s="4"/>
      <c r="BX778" s="4"/>
      <c r="BY778" s="4"/>
      <c r="BZ778" s="4"/>
      <c r="CA778" s="4"/>
      <c r="CB778" s="4"/>
      <c r="CC778" s="726"/>
      <c r="CD778" s="726"/>
      <c r="CE778" s="726"/>
      <c r="CF778" s="726"/>
      <c r="CG778" s="726"/>
      <c r="CH778" s="726"/>
      <c r="CI778" s="726"/>
      <c r="CJ778" s="726"/>
      <c r="CK778" s="726"/>
      <c r="CL778" s="726"/>
      <c r="CM778" s="726"/>
      <c r="CN778" s="726"/>
      <c r="CO778" s="726"/>
      <c r="CP778" s="726"/>
      <c r="CQ778" s="726"/>
      <c r="CR778" s="726"/>
      <c r="CS778" s="726"/>
      <c r="CT778" s="726"/>
      <c r="CU778" s="726"/>
      <c r="CV778" s="726"/>
      <c r="CW778" s="726"/>
      <c r="CX778" s="726"/>
      <c r="CY778" s="726"/>
      <c r="CZ778" s="726"/>
      <c r="DA778" s="726"/>
      <c r="DB778" s="726"/>
      <c r="DC778" s="726"/>
      <c r="DD778" s="726"/>
      <c r="DE778" s="726"/>
      <c r="DF778" s="726"/>
      <c r="DG778" s="726"/>
      <c r="DH778" s="726"/>
      <c r="DI778" s="726"/>
      <c r="DJ778" s="726"/>
      <c r="DK778" s="726"/>
      <c r="DL778" s="726"/>
      <c r="DM778" s="726"/>
      <c r="DN778" s="726"/>
      <c r="DO778" s="726"/>
      <c r="DP778" s="726"/>
      <c r="DQ778" s="726"/>
      <c r="DR778" s="726"/>
      <c r="DS778" s="726"/>
      <c r="DT778" s="726"/>
      <c r="DU778" s="726"/>
    </row>
    <row r="779">
      <c r="A779" s="452"/>
      <c r="U779" s="3"/>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49"/>
      <c r="BP779" s="446" t="s">
        <v>2</v>
      </c>
      <c r="BQ779" s="451"/>
      <c r="BR779" s="4"/>
      <c r="BS779" s="4"/>
      <c r="BT779" s="4"/>
      <c r="BU779" s="4"/>
      <c r="BV779" s="4"/>
      <c r="BW779" s="4"/>
      <c r="BX779" s="4"/>
      <c r="BY779" s="4"/>
      <c r="BZ779" s="4"/>
      <c r="CA779" s="4"/>
      <c r="CB779" s="4"/>
      <c r="CC779" s="726"/>
      <c r="CD779" s="726"/>
      <c r="CE779" s="726"/>
      <c r="CF779" s="726"/>
      <c r="CG779" s="726"/>
      <c r="CH779" s="726"/>
      <c r="CI779" s="726"/>
      <c r="CJ779" s="726"/>
      <c r="CK779" s="726"/>
      <c r="CL779" s="726"/>
      <c r="CM779" s="726"/>
      <c r="CN779" s="726"/>
      <c r="CO779" s="726"/>
      <c r="CP779" s="726"/>
      <c r="CQ779" s="726"/>
      <c r="CR779" s="726"/>
      <c r="CS779" s="726"/>
      <c r="CT779" s="726"/>
      <c r="CU779" s="726"/>
      <c r="CV779" s="726"/>
      <c r="CW779" s="726"/>
      <c r="CX779" s="726"/>
      <c r="CY779" s="726"/>
      <c r="CZ779" s="726"/>
      <c r="DA779" s="726"/>
      <c r="DB779" s="726"/>
      <c r="DC779" s="726"/>
      <c r="DD779" s="726"/>
      <c r="DE779" s="726"/>
      <c r="DF779" s="726"/>
      <c r="DG779" s="726"/>
      <c r="DH779" s="726"/>
      <c r="DI779" s="726"/>
      <c r="DJ779" s="726"/>
      <c r="DK779" s="726"/>
      <c r="DL779" s="726"/>
      <c r="DM779" s="726"/>
      <c r="DN779" s="726"/>
      <c r="DO779" s="726"/>
      <c r="DP779" s="726"/>
      <c r="DQ779" s="726"/>
      <c r="DR779" s="726"/>
      <c r="DS779" s="726"/>
      <c r="DT779" s="726"/>
      <c r="DU779" s="726"/>
    </row>
    <row r="780">
      <c r="A780" s="452"/>
      <c r="U780" s="3"/>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49"/>
      <c r="BP780" s="446" t="s">
        <v>2</v>
      </c>
      <c r="BQ780" s="451"/>
      <c r="BR780" s="4"/>
      <c r="BS780" s="4"/>
      <c r="BT780" s="4"/>
      <c r="BU780" s="4"/>
      <c r="BV780" s="4"/>
      <c r="BW780" s="4"/>
      <c r="BX780" s="4"/>
      <c r="BY780" s="4"/>
      <c r="BZ780" s="4"/>
      <c r="CA780" s="4"/>
      <c r="CB780" s="4"/>
      <c r="CC780" s="726"/>
      <c r="CD780" s="726"/>
      <c r="CE780" s="726"/>
      <c r="CF780" s="726"/>
      <c r="CG780" s="726"/>
      <c r="CH780" s="726"/>
      <c r="CI780" s="726"/>
      <c r="CJ780" s="726"/>
      <c r="CK780" s="726"/>
      <c r="CL780" s="726"/>
      <c r="CM780" s="726"/>
      <c r="CN780" s="726"/>
      <c r="CO780" s="726"/>
      <c r="CP780" s="726"/>
      <c r="CQ780" s="726"/>
      <c r="CR780" s="726"/>
      <c r="CS780" s="726"/>
      <c r="CT780" s="726"/>
      <c r="CU780" s="726"/>
      <c r="CV780" s="726"/>
      <c r="CW780" s="726"/>
      <c r="CX780" s="726"/>
      <c r="CY780" s="726"/>
      <c r="CZ780" s="726"/>
      <c r="DA780" s="726"/>
      <c r="DB780" s="726"/>
      <c r="DC780" s="726"/>
      <c r="DD780" s="726"/>
      <c r="DE780" s="726"/>
      <c r="DF780" s="726"/>
      <c r="DG780" s="726"/>
      <c r="DH780" s="726"/>
      <c r="DI780" s="726"/>
      <c r="DJ780" s="726"/>
      <c r="DK780" s="726"/>
      <c r="DL780" s="726"/>
      <c r="DM780" s="726"/>
      <c r="DN780" s="726"/>
      <c r="DO780" s="726"/>
      <c r="DP780" s="726"/>
      <c r="DQ780" s="726"/>
      <c r="DR780" s="726"/>
      <c r="DS780" s="726"/>
      <c r="DT780" s="726"/>
      <c r="DU780" s="726"/>
    </row>
    <row r="781">
      <c r="A781" s="452"/>
      <c r="U781" s="3"/>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49"/>
      <c r="BP781" s="446" t="s">
        <v>2</v>
      </c>
      <c r="BQ781" s="451"/>
      <c r="BR781" s="4"/>
      <c r="BS781" s="4"/>
      <c r="BT781" s="4"/>
      <c r="BU781" s="4"/>
      <c r="BV781" s="4"/>
      <c r="BW781" s="4"/>
      <c r="BX781" s="4"/>
      <c r="BY781" s="4"/>
      <c r="BZ781" s="4"/>
      <c r="CA781" s="4"/>
      <c r="CB781" s="4"/>
      <c r="CC781" s="726"/>
      <c r="CD781" s="726"/>
      <c r="CE781" s="726"/>
      <c r="CF781" s="726"/>
      <c r="CG781" s="726"/>
      <c r="CH781" s="726"/>
      <c r="CI781" s="726"/>
      <c r="CJ781" s="726"/>
      <c r="CK781" s="726"/>
      <c r="CL781" s="726"/>
      <c r="CM781" s="726"/>
      <c r="CN781" s="726"/>
      <c r="CO781" s="726"/>
      <c r="CP781" s="726"/>
      <c r="CQ781" s="726"/>
      <c r="CR781" s="726"/>
      <c r="CS781" s="726"/>
      <c r="CT781" s="726"/>
      <c r="CU781" s="726"/>
      <c r="CV781" s="726"/>
      <c r="CW781" s="726"/>
      <c r="CX781" s="726"/>
      <c r="CY781" s="726"/>
      <c r="CZ781" s="726"/>
      <c r="DA781" s="726"/>
      <c r="DB781" s="726"/>
      <c r="DC781" s="726"/>
      <c r="DD781" s="726"/>
      <c r="DE781" s="726"/>
      <c r="DF781" s="726"/>
      <c r="DG781" s="726"/>
      <c r="DH781" s="726"/>
      <c r="DI781" s="726"/>
      <c r="DJ781" s="726"/>
      <c r="DK781" s="726"/>
      <c r="DL781" s="726"/>
      <c r="DM781" s="726"/>
      <c r="DN781" s="726"/>
      <c r="DO781" s="726"/>
      <c r="DP781" s="726"/>
      <c r="DQ781" s="726"/>
      <c r="DR781" s="726"/>
      <c r="DS781" s="726"/>
      <c r="DT781" s="726"/>
      <c r="DU781" s="726"/>
    </row>
    <row r="782">
      <c r="A782" s="452"/>
      <c r="U782" s="3"/>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49"/>
      <c r="BP782" s="446" t="s">
        <v>2</v>
      </c>
      <c r="BQ782" s="451"/>
      <c r="BR782" s="4"/>
      <c r="BS782" s="4"/>
      <c r="BT782" s="4"/>
      <c r="BU782" s="4"/>
      <c r="BV782" s="4"/>
      <c r="BW782" s="4"/>
      <c r="BX782" s="4"/>
      <c r="BY782" s="4"/>
      <c r="BZ782" s="4"/>
      <c r="CA782" s="4"/>
      <c r="CB782" s="4"/>
      <c r="CC782" s="726"/>
      <c r="CD782" s="726"/>
      <c r="CE782" s="726"/>
      <c r="CF782" s="726"/>
      <c r="CG782" s="726"/>
      <c r="CH782" s="726"/>
      <c r="CI782" s="726"/>
      <c r="CJ782" s="726"/>
      <c r="CK782" s="726"/>
      <c r="CL782" s="726"/>
      <c r="CM782" s="726"/>
      <c r="CN782" s="726"/>
      <c r="CO782" s="726"/>
      <c r="CP782" s="726"/>
      <c r="CQ782" s="726"/>
      <c r="CR782" s="726"/>
      <c r="CS782" s="726"/>
      <c r="CT782" s="726"/>
      <c r="CU782" s="726"/>
      <c r="CV782" s="726"/>
      <c r="CW782" s="726"/>
      <c r="CX782" s="726"/>
      <c r="CY782" s="726"/>
      <c r="CZ782" s="726"/>
      <c r="DA782" s="726"/>
      <c r="DB782" s="726"/>
      <c r="DC782" s="726"/>
      <c r="DD782" s="726"/>
      <c r="DE782" s="726"/>
      <c r="DF782" s="726"/>
      <c r="DG782" s="726"/>
      <c r="DH782" s="726"/>
      <c r="DI782" s="726"/>
      <c r="DJ782" s="726"/>
      <c r="DK782" s="726"/>
      <c r="DL782" s="726"/>
      <c r="DM782" s="726"/>
      <c r="DN782" s="726"/>
      <c r="DO782" s="726"/>
      <c r="DP782" s="726"/>
      <c r="DQ782" s="726"/>
      <c r="DR782" s="726"/>
      <c r="DS782" s="726"/>
      <c r="DT782" s="726"/>
      <c r="DU782" s="726"/>
    </row>
    <row r="783">
      <c r="A783" s="452"/>
      <c r="U783" s="3"/>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49"/>
      <c r="BP783" s="446" t="s">
        <v>2</v>
      </c>
      <c r="BQ783" s="451"/>
      <c r="BR783" s="4"/>
      <c r="BS783" s="4"/>
      <c r="BT783" s="4"/>
      <c r="BU783" s="4"/>
      <c r="BV783" s="4"/>
      <c r="BW783" s="4"/>
      <c r="BX783" s="4"/>
      <c r="BY783" s="4"/>
      <c r="BZ783" s="4"/>
      <c r="CA783" s="4"/>
      <c r="CB783" s="4"/>
      <c r="CC783" s="726"/>
      <c r="CD783" s="726"/>
      <c r="CE783" s="726"/>
      <c r="CF783" s="726"/>
      <c r="CG783" s="726"/>
      <c r="CH783" s="726"/>
      <c r="CI783" s="726"/>
      <c r="CJ783" s="726"/>
      <c r="CK783" s="726"/>
      <c r="CL783" s="726"/>
      <c r="CM783" s="726"/>
      <c r="CN783" s="726"/>
      <c r="CO783" s="726"/>
      <c r="CP783" s="726"/>
      <c r="CQ783" s="726"/>
      <c r="CR783" s="726"/>
      <c r="CS783" s="726"/>
      <c r="CT783" s="726"/>
      <c r="CU783" s="726"/>
      <c r="CV783" s="726"/>
      <c r="CW783" s="726"/>
      <c r="CX783" s="726"/>
      <c r="CY783" s="726"/>
      <c r="CZ783" s="726"/>
      <c r="DA783" s="726"/>
      <c r="DB783" s="726"/>
      <c r="DC783" s="726"/>
      <c r="DD783" s="726"/>
      <c r="DE783" s="726"/>
      <c r="DF783" s="726"/>
      <c r="DG783" s="726"/>
      <c r="DH783" s="726"/>
      <c r="DI783" s="726"/>
      <c r="DJ783" s="726"/>
      <c r="DK783" s="726"/>
      <c r="DL783" s="726"/>
      <c r="DM783" s="726"/>
      <c r="DN783" s="726"/>
      <c r="DO783" s="726"/>
      <c r="DP783" s="726"/>
      <c r="DQ783" s="726"/>
      <c r="DR783" s="726"/>
      <c r="DS783" s="726"/>
      <c r="DT783" s="726"/>
      <c r="DU783" s="726"/>
    </row>
    <row r="784">
      <c r="A784" s="452"/>
      <c r="U784" s="3"/>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49"/>
      <c r="BP784" s="446" t="s">
        <v>2</v>
      </c>
      <c r="BQ784" s="451"/>
      <c r="BR784" s="4"/>
      <c r="BS784" s="4"/>
      <c r="BT784" s="4"/>
      <c r="BU784" s="4"/>
      <c r="BV784" s="4"/>
      <c r="BW784" s="4"/>
      <c r="BX784" s="4"/>
      <c r="BY784" s="4"/>
      <c r="BZ784" s="4"/>
      <c r="CA784" s="4"/>
      <c r="CB784" s="4"/>
      <c r="CC784" s="726"/>
      <c r="CD784" s="726"/>
      <c r="CE784" s="726"/>
      <c r="CF784" s="726"/>
      <c r="CG784" s="726"/>
      <c r="CH784" s="726"/>
      <c r="CI784" s="726"/>
      <c r="CJ784" s="726"/>
      <c r="CK784" s="726"/>
      <c r="CL784" s="726"/>
      <c r="CM784" s="726"/>
      <c r="CN784" s="726"/>
      <c r="CO784" s="726"/>
      <c r="CP784" s="726"/>
      <c r="CQ784" s="726"/>
      <c r="CR784" s="726"/>
      <c r="CS784" s="726"/>
      <c r="CT784" s="726"/>
      <c r="CU784" s="726"/>
      <c r="CV784" s="726"/>
      <c r="CW784" s="726"/>
      <c r="CX784" s="726"/>
      <c r="CY784" s="726"/>
      <c r="CZ784" s="726"/>
      <c r="DA784" s="726"/>
      <c r="DB784" s="726"/>
      <c r="DC784" s="726"/>
      <c r="DD784" s="726"/>
      <c r="DE784" s="726"/>
      <c r="DF784" s="726"/>
      <c r="DG784" s="726"/>
      <c r="DH784" s="726"/>
      <c r="DI784" s="726"/>
      <c r="DJ784" s="726"/>
      <c r="DK784" s="726"/>
      <c r="DL784" s="726"/>
      <c r="DM784" s="726"/>
      <c r="DN784" s="726"/>
      <c r="DO784" s="726"/>
      <c r="DP784" s="726"/>
      <c r="DQ784" s="726"/>
      <c r="DR784" s="726"/>
      <c r="DS784" s="726"/>
      <c r="DT784" s="726"/>
      <c r="DU784" s="726"/>
    </row>
    <row r="785">
      <c r="A785" s="452"/>
      <c r="U785" s="3"/>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49"/>
      <c r="BP785" s="446" t="s">
        <v>2</v>
      </c>
      <c r="BQ785" s="451"/>
      <c r="BR785" s="4"/>
      <c r="BS785" s="4"/>
      <c r="BT785" s="4"/>
      <c r="BU785" s="4"/>
      <c r="BV785" s="4"/>
      <c r="BW785" s="4"/>
      <c r="BX785" s="4"/>
      <c r="BY785" s="4"/>
      <c r="BZ785" s="4"/>
      <c r="CA785" s="4"/>
      <c r="CB785" s="4"/>
      <c r="CC785" s="726"/>
      <c r="CD785" s="726"/>
      <c r="CE785" s="726"/>
      <c r="CF785" s="726"/>
      <c r="CG785" s="726"/>
      <c r="CH785" s="726"/>
      <c r="CI785" s="726"/>
      <c r="CJ785" s="726"/>
      <c r="CK785" s="726"/>
      <c r="CL785" s="726"/>
      <c r="CM785" s="726"/>
      <c r="CN785" s="726"/>
      <c r="CO785" s="726"/>
      <c r="CP785" s="726"/>
      <c r="CQ785" s="726"/>
      <c r="CR785" s="726"/>
      <c r="CS785" s="726"/>
      <c r="CT785" s="726"/>
      <c r="CU785" s="726"/>
      <c r="CV785" s="726"/>
      <c r="CW785" s="726"/>
      <c r="CX785" s="726"/>
      <c r="CY785" s="726"/>
      <c r="CZ785" s="726"/>
      <c r="DA785" s="726"/>
      <c r="DB785" s="726"/>
      <c r="DC785" s="726"/>
      <c r="DD785" s="726"/>
      <c r="DE785" s="726"/>
      <c r="DF785" s="726"/>
      <c r="DG785" s="726"/>
      <c r="DH785" s="726"/>
      <c r="DI785" s="726"/>
      <c r="DJ785" s="726"/>
      <c r="DK785" s="726"/>
      <c r="DL785" s="726"/>
      <c r="DM785" s="726"/>
      <c r="DN785" s="726"/>
      <c r="DO785" s="726"/>
      <c r="DP785" s="726"/>
      <c r="DQ785" s="726"/>
      <c r="DR785" s="726"/>
      <c r="DS785" s="726"/>
      <c r="DT785" s="726"/>
      <c r="DU785" s="726"/>
    </row>
    <row r="786">
      <c r="A786" s="452"/>
      <c r="U786" s="3"/>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49"/>
      <c r="BP786" s="446" t="s">
        <v>2</v>
      </c>
      <c r="BQ786" s="451"/>
      <c r="BR786" s="4"/>
      <c r="BS786" s="4"/>
      <c r="BT786" s="4"/>
      <c r="BU786" s="4"/>
      <c r="BV786" s="4"/>
      <c r="BW786" s="4"/>
      <c r="BX786" s="4"/>
      <c r="BY786" s="4"/>
      <c r="BZ786" s="4"/>
      <c r="CA786" s="4"/>
      <c r="CB786" s="4"/>
      <c r="CC786" s="726"/>
      <c r="CD786" s="726"/>
      <c r="CE786" s="726"/>
      <c r="CF786" s="726"/>
      <c r="CG786" s="726"/>
      <c r="CH786" s="726"/>
      <c r="CI786" s="726"/>
      <c r="CJ786" s="726"/>
      <c r="CK786" s="726"/>
      <c r="CL786" s="726"/>
      <c r="CM786" s="726"/>
      <c r="CN786" s="726"/>
      <c r="CO786" s="726"/>
      <c r="CP786" s="726"/>
      <c r="CQ786" s="726"/>
      <c r="CR786" s="726"/>
      <c r="CS786" s="726"/>
      <c r="CT786" s="726"/>
      <c r="CU786" s="726"/>
      <c r="CV786" s="726"/>
      <c r="CW786" s="726"/>
      <c r="CX786" s="726"/>
      <c r="CY786" s="726"/>
      <c r="CZ786" s="726"/>
      <c r="DA786" s="726"/>
      <c r="DB786" s="726"/>
      <c r="DC786" s="726"/>
      <c r="DD786" s="726"/>
      <c r="DE786" s="726"/>
      <c r="DF786" s="726"/>
      <c r="DG786" s="726"/>
      <c r="DH786" s="726"/>
      <c r="DI786" s="726"/>
      <c r="DJ786" s="726"/>
      <c r="DK786" s="726"/>
      <c r="DL786" s="726"/>
      <c r="DM786" s="726"/>
      <c r="DN786" s="726"/>
      <c r="DO786" s="726"/>
      <c r="DP786" s="726"/>
      <c r="DQ786" s="726"/>
      <c r="DR786" s="726"/>
      <c r="DS786" s="726"/>
      <c r="DT786" s="726"/>
      <c r="DU786" s="726"/>
    </row>
    <row r="787">
      <c r="A787" s="452"/>
      <c r="U787" s="3"/>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49"/>
      <c r="BP787" s="446" t="s">
        <v>2</v>
      </c>
      <c r="BQ787" s="451"/>
      <c r="BR787" s="4"/>
      <c r="BS787" s="4"/>
      <c r="BT787" s="4"/>
      <c r="BU787" s="4"/>
      <c r="BV787" s="4"/>
      <c r="BW787" s="4"/>
      <c r="BX787" s="4"/>
      <c r="BY787" s="4"/>
      <c r="BZ787" s="4"/>
      <c r="CA787" s="4"/>
      <c r="CB787" s="4"/>
      <c r="CC787" s="726"/>
      <c r="CD787" s="726"/>
      <c r="CE787" s="726"/>
      <c r="CF787" s="726"/>
      <c r="CG787" s="726"/>
      <c r="CH787" s="726"/>
      <c r="CI787" s="726"/>
      <c r="CJ787" s="726"/>
      <c r="CK787" s="726"/>
      <c r="CL787" s="726"/>
      <c r="CM787" s="726"/>
      <c r="CN787" s="726"/>
      <c r="CO787" s="726"/>
      <c r="CP787" s="726"/>
      <c r="CQ787" s="726"/>
      <c r="CR787" s="726"/>
      <c r="CS787" s="726"/>
      <c r="CT787" s="726"/>
      <c r="CU787" s="726"/>
      <c r="CV787" s="726"/>
      <c r="CW787" s="726"/>
      <c r="CX787" s="726"/>
      <c r="CY787" s="726"/>
      <c r="CZ787" s="726"/>
      <c r="DA787" s="726"/>
      <c r="DB787" s="726"/>
      <c r="DC787" s="726"/>
      <c r="DD787" s="726"/>
      <c r="DE787" s="726"/>
      <c r="DF787" s="726"/>
      <c r="DG787" s="726"/>
      <c r="DH787" s="726"/>
      <c r="DI787" s="726"/>
      <c r="DJ787" s="726"/>
      <c r="DK787" s="726"/>
      <c r="DL787" s="726"/>
      <c r="DM787" s="726"/>
      <c r="DN787" s="726"/>
      <c r="DO787" s="726"/>
      <c r="DP787" s="726"/>
      <c r="DQ787" s="726"/>
      <c r="DR787" s="726"/>
      <c r="DS787" s="726"/>
      <c r="DT787" s="726"/>
      <c r="DU787" s="726"/>
    </row>
    <row r="788">
      <c r="A788" s="452"/>
      <c r="U788" s="3"/>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49"/>
      <c r="BP788" s="446" t="s">
        <v>2</v>
      </c>
      <c r="BQ788" s="451"/>
      <c r="BR788" s="4"/>
      <c r="BS788" s="4"/>
      <c r="BT788" s="4"/>
      <c r="BU788" s="4"/>
      <c r="BV788" s="4"/>
      <c r="BW788" s="4"/>
      <c r="BX788" s="4"/>
      <c r="BY788" s="4"/>
      <c r="BZ788" s="4"/>
      <c r="CA788" s="4"/>
      <c r="CB788" s="4"/>
      <c r="CC788" s="726"/>
      <c r="CD788" s="726"/>
      <c r="CE788" s="726"/>
      <c r="CF788" s="726"/>
      <c r="CG788" s="726"/>
      <c r="CH788" s="726"/>
      <c r="CI788" s="726"/>
      <c r="CJ788" s="726"/>
      <c r="CK788" s="726"/>
      <c r="CL788" s="726"/>
      <c r="CM788" s="726"/>
      <c r="CN788" s="726"/>
      <c r="CO788" s="726"/>
      <c r="CP788" s="726"/>
      <c r="CQ788" s="726"/>
      <c r="CR788" s="726"/>
      <c r="CS788" s="726"/>
      <c r="CT788" s="726"/>
      <c r="CU788" s="726"/>
      <c r="CV788" s="726"/>
      <c r="CW788" s="726"/>
      <c r="CX788" s="726"/>
      <c r="CY788" s="726"/>
      <c r="CZ788" s="726"/>
      <c r="DA788" s="726"/>
      <c r="DB788" s="726"/>
      <c r="DC788" s="726"/>
      <c r="DD788" s="726"/>
      <c r="DE788" s="726"/>
      <c r="DF788" s="726"/>
      <c r="DG788" s="726"/>
      <c r="DH788" s="726"/>
      <c r="DI788" s="726"/>
      <c r="DJ788" s="726"/>
      <c r="DK788" s="726"/>
      <c r="DL788" s="726"/>
      <c r="DM788" s="726"/>
      <c r="DN788" s="726"/>
      <c r="DO788" s="726"/>
      <c r="DP788" s="726"/>
      <c r="DQ788" s="726"/>
      <c r="DR788" s="726"/>
      <c r="DS788" s="726"/>
      <c r="DT788" s="726"/>
      <c r="DU788" s="726"/>
    </row>
    <row r="789">
      <c r="A789" s="452"/>
      <c r="U789" s="3"/>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49"/>
      <c r="BP789" s="446" t="s">
        <v>2</v>
      </c>
      <c r="BQ789" s="451"/>
      <c r="BR789" s="4"/>
      <c r="BS789" s="4"/>
      <c r="BT789" s="4"/>
      <c r="BU789" s="4"/>
      <c r="BV789" s="4"/>
      <c r="BW789" s="4"/>
      <c r="BX789" s="4"/>
      <c r="BY789" s="4"/>
      <c r="BZ789" s="4"/>
      <c r="CA789" s="4"/>
      <c r="CB789" s="4"/>
      <c r="CC789" s="726"/>
      <c r="CD789" s="726"/>
      <c r="CE789" s="726"/>
      <c r="CF789" s="726"/>
      <c r="CG789" s="726"/>
      <c r="CH789" s="726"/>
      <c r="CI789" s="726"/>
      <c r="CJ789" s="726"/>
      <c r="CK789" s="726"/>
      <c r="CL789" s="726"/>
      <c r="CM789" s="726"/>
      <c r="CN789" s="726"/>
      <c r="CO789" s="726"/>
      <c r="CP789" s="726"/>
      <c r="CQ789" s="726"/>
      <c r="CR789" s="726"/>
      <c r="CS789" s="726"/>
      <c r="CT789" s="726"/>
      <c r="CU789" s="726"/>
      <c r="CV789" s="726"/>
      <c r="CW789" s="726"/>
      <c r="CX789" s="726"/>
      <c r="CY789" s="726"/>
      <c r="CZ789" s="726"/>
      <c r="DA789" s="726"/>
      <c r="DB789" s="726"/>
      <c r="DC789" s="726"/>
      <c r="DD789" s="726"/>
      <c r="DE789" s="726"/>
      <c r="DF789" s="726"/>
      <c r="DG789" s="726"/>
      <c r="DH789" s="726"/>
      <c r="DI789" s="726"/>
      <c r="DJ789" s="726"/>
      <c r="DK789" s="726"/>
      <c r="DL789" s="726"/>
      <c r="DM789" s="726"/>
      <c r="DN789" s="726"/>
      <c r="DO789" s="726"/>
      <c r="DP789" s="726"/>
      <c r="DQ789" s="726"/>
      <c r="DR789" s="726"/>
      <c r="DS789" s="726"/>
      <c r="DT789" s="726"/>
      <c r="DU789" s="726"/>
    </row>
    <row r="790">
      <c r="A790" s="452"/>
      <c r="U790" s="3"/>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49"/>
      <c r="BP790" s="446" t="s">
        <v>2</v>
      </c>
      <c r="BQ790" s="451"/>
      <c r="BR790" s="4"/>
      <c r="BS790" s="4"/>
      <c r="BT790" s="4"/>
      <c r="BU790" s="4"/>
      <c r="BV790" s="4"/>
      <c r="BW790" s="4"/>
      <c r="BX790" s="4"/>
      <c r="BY790" s="4"/>
      <c r="BZ790" s="4"/>
      <c r="CA790" s="4"/>
      <c r="CB790" s="4"/>
      <c r="CC790" s="726"/>
      <c r="CD790" s="726"/>
      <c r="CE790" s="726"/>
      <c r="CF790" s="726"/>
      <c r="CG790" s="726"/>
      <c r="CH790" s="726"/>
      <c r="CI790" s="726"/>
      <c r="CJ790" s="726"/>
      <c r="CK790" s="726"/>
      <c r="CL790" s="726"/>
      <c r="CM790" s="726"/>
      <c r="CN790" s="726"/>
      <c r="CO790" s="726"/>
      <c r="CP790" s="726"/>
      <c r="CQ790" s="726"/>
      <c r="CR790" s="726"/>
      <c r="CS790" s="726"/>
      <c r="CT790" s="726"/>
      <c r="CU790" s="726"/>
      <c r="CV790" s="726"/>
      <c r="CW790" s="726"/>
      <c r="CX790" s="726"/>
      <c r="CY790" s="726"/>
      <c r="CZ790" s="726"/>
      <c r="DA790" s="726"/>
      <c r="DB790" s="726"/>
      <c r="DC790" s="726"/>
      <c r="DD790" s="726"/>
      <c r="DE790" s="726"/>
      <c r="DF790" s="726"/>
      <c r="DG790" s="726"/>
      <c r="DH790" s="726"/>
      <c r="DI790" s="726"/>
      <c r="DJ790" s="726"/>
      <c r="DK790" s="726"/>
      <c r="DL790" s="726"/>
      <c r="DM790" s="726"/>
      <c r="DN790" s="726"/>
      <c r="DO790" s="726"/>
      <c r="DP790" s="726"/>
      <c r="DQ790" s="726"/>
      <c r="DR790" s="726"/>
      <c r="DS790" s="726"/>
      <c r="DT790" s="726"/>
      <c r="DU790" s="726"/>
    </row>
    <row r="791">
      <c r="A791" s="452"/>
      <c r="U791" s="3"/>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49"/>
      <c r="BP791" s="446" t="s">
        <v>2</v>
      </c>
      <c r="BQ791" s="451"/>
      <c r="BR791" s="4"/>
      <c r="BS791" s="4"/>
      <c r="BT791" s="4"/>
      <c r="BU791" s="4"/>
      <c r="BV791" s="4"/>
      <c r="BW791" s="4"/>
      <c r="BX791" s="4"/>
      <c r="BY791" s="4"/>
      <c r="BZ791" s="4"/>
      <c r="CA791" s="4"/>
      <c r="CB791" s="4"/>
      <c r="CC791" s="726"/>
      <c r="CD791" s="726"/>
      <c r="CE791" s="726"/>
      <c r="CF791" s="726"/>
      <c r="CG791" s="726"/>
      <c r="CH791" s="726"/>
      <c r="CI791" s="726"/>
      <c r="CJ791" s="726"/>
      <c r="CK791" s="726"/>
      <c r="CL791" s="726"/>
      <c r="CM791" s="726"/>
      <c r="CN791" s="726"/>
      <c r="CO791" s="726"/>
      <c r="CP791" s="726"/>
      <c r="CQ791" s="726"/>
      <c r="CR791" s="726"/>
      <c r="CS791" s="726"/>
      <c r="CT791" s="726"/>
      <c r="CU791" s="726"/>
      <c r="CV791" s="726"/>
      <c r="CW791" s="726"/>
      <c r="CX791" s="726"/>
      <c r="CY791" s="726"/>
      <c r="CZ791" s="726"/>
      <c r="DA791" s="726"/>
      <c r="DB791" s="726"/>
      <c r="DC791" s="726"/>
      <c r="DD791" s="726"/>
      <c r="DE791" s="726"/>
      <c r="DF791" s="726"/>
      <c r="DG791" s="726"/>
      <c r="DH791" s="726"/>
      <c r="DI791" s="726"/>
      <c r="DJ791" s="726"/>
      <c r="DK791" s="726"/>
      <c r="DL791" s="726"/>
      <c r="DM791" s="726"/>
      <c r="DN791" s="726"/>
      <c r="DO791" s="726"/>
      <c r="DP791" s="726"/>
      <c r="DQ791" s="726"/>
      <c r="DR791" s="726"/>
      <c r="DS791" s="726"/>
      <c r="DT791" s="726"/>
      <c r="DU791" s="726"/>
    </row>
    <row r="792">
      <c r="A792" s="452"/>
      <c r="U792" s="3"/>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49"/>
      <c r="BP792" s="446" t="s">
        <v>2</v>
      </c>
      <c r="BQ792" s="451"/>
      <c r="BR792" s="4"/>
      <c r="BS792" s="4"/>
      <c r="BT792" s="4"/>
      <c r="BU792" s="4"/>
      <c r="BV792" s="4"/>
      <c r="BW792" s="4"/>
      <c r="BX792" s="4"/>
      <c r="BY792" s="4"/>
      <c r="BZ792" s="4"/>
      <c r="CA792" s="4"/>
      <c r="CB792" s="4"/>
      <c r="CC792" s="726"/>
      <c r="CD792" s="726"/>
      <c r="CE792" s="726"/>
      <c r="CF792" s="726"/>
      <c r="CG792" s="726"/>
      <c r="CH792" s="726"/>
      <c r="CI792" s="726"/>
      <c r="CJ792" s="726"/>
      <c r="CK792" s="726"/>
      <c r="CL792" s="726"/>
      <c r="CM792" s="726"/>
      <c r="CN792" s="726"/>
      <c r="CO792" s="726"/>
      <c r="CP792" s="726"/>
      <c r="CQ792" s="726"/>
      <c r="CR792" s="726"/>
      <c r="CS792" s="726"/>
      <c r="CT792" s="726"/>
      <c r="CU792" s="726"/>
      <c r="CV792" s="726"/>
      <c r="CW792" s="726"/>
      <c r="CX792" s="726"/>
      <c r="CY792" s="726"/>
      <c r="CZ792" s="726"/>
      <c r="DA792" s="726"/>
      <c r="DB792" s="726"/>
      <c r="DC792" s="726"/>
      <c r="DD792" s="726"/>
      <c r="DE792" s="726"/>
      <c r="DF792" s="726"/>
      <c r="DG792" s="726"/>
      <c r="DH792" s="726"/>
      <c r="DI792" s="726"/>
      <c r="DJ792" s="726"/>
      <c r="DK792" s="726"/>
      <c r="DL792" s="726"/>
      <c r="DM792" s="726"/>
      <c r="DN792" s="726"/>
      <c r="DO792" s="726"/>
      <c r="DP792" s="726"/>
      <c r="DQ792" s="726"/>
      <c r="DR792" s="726"/>
      <c r="DS792" s="726"/>
      <c r="DT792" s="726"/>
      <c r="DU792" s="726"/>
    </row>
    <row r="793">
      <c r="A793" s="452"/>
      <c r="U793" s="3"/>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49"/>
      <c r="BP793" s="446" t="s">
        <v>2</v>
      </c>
      <c r="BQ793" s="451"/>
      <c r="BR793" s="4"/>
      <c r="BS793" s="4"/>
      <c r="BT793" s="4"/>
      <c r="BU793" s="4"/>
      <c r="BV793" s="4"/>
      <c r="BW793" s="4"/>
      <c r="BX793" s="4"/>
      <c r="BY793" s="4"/>
      <c r="BZ793" s="4"/>
      <c r="CA793" s="4"/>
      <c r="CB793" s="4"/>
      <c r="CC793" s="726"/>
      <c r="CD793" s="726"/>
      <c r="CE793" s="726"/>
      <c r="CF793" s="726"/>
      <c r="CG793" s="726"/>
      <c r="CH793" s="726"/>
      <c r="CI793" s="726"/>
      <c r="CJ793" s="726"/>
      <c r="CK793" s="726"/>
      <c r="CL793" s="726"/>
      <c r="CM793" s="726"/>
      <c r="CN793" s="726"/>
      <c r="CO793" s="726"/>
      <c r="CP793" s="726"/>
      <c r="CQ793" s="726"/>
      <c r="CR793" s="726"/>
      <c r="CS793" s="726"/>
      <c r="CT793" s="726"/>
      <c r="CU793" s="726"/>
      <c r="CV793" s="726"/>
      <c r="CW793" s="726"/>
      <c r="CX793" s="726"/>
      <c r="CY793" s="726"/>
      <c r="CZ793" s="726"/>
      <c r="DA793" s="726"/>
      <c r="DB793" s="726"/>
      <c r="DC793" s="726"/>
      <c r="DD793" s="726"/>
      <c r="DE793" s="726"/>
      <c r="DF793" s="726"/>
      <c r="DG793" s="726"/>
      <c r="DH793" s="726"/>
      <c r="DI793" s="726"/>
      <c r="DJ793" s="726"/>
      <c r="DK793" s="726"/>
      <c r="DL793" s="726"/>
      <c r="DM793" s="726"/>
      <c r="DN793" s="726"/>
      <c r="DO793" s="726"/>
      <c r="DP793" s="726"/>
      <c r="DQ793" s="726"/>
      <c r="DR793" s="726"/>
      <c r="DS793" s="726"/>
      <c r="DT793" s="726"/>
      <c r="DU793" s="726"/>
    </row>
    <row r="794">
      <c r="A794" s="452"/>
      <c r="U794" s="3"/>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49"/>
      <c r="BP794" s="446" t="s">
        <v>2</v>
      </c>
      <c r="BQ794" s="451"/>
      <c r="BR794" s="4"/>
      <c r="BS794" s="4"/>
      <c r="BT794" s="4"/>
      <c r="BU794" s="4"/>
      <c r="BV794" s="4"/>
      <c r="BW794" s="4"/>
      <c r="BX794" s="4"/>
      <c r="BY794" s="4"/>
      <c r="BZ794" s="4"/>
      <c r="CA794" s="4"/>
      <c r="CB794" s="4"/>
      <c r="CC794" s="726"/>
      <c r="CD794" s="726"/>
      <c r="CE794" s="726"/>
      <c r="CF794" s="726"/>
      <c r="CG794" s="726"/>
      <c r="CH794" s="726"/>
      <c r="CI794" s="726"/>
      <c r="CJ794" s="726"/>
      <c r="CK794" s="726"/>
      <c r="CL794" s="726"/>
      <c r="CM794" s="726"/>
      <c r="CN794" s="726"/>
      <c r="CO794" s="726"/>
      <c r="CP794" s="726"/>
      <c r="CQ794" s="726"/>
      <c r="CR794" s="726"/>
      <c r="CS794" s="726"/>
      <c r="CT794" s="726"/>
      <c r="CU794" s="726"/>
      <c r="CV794" s="726"/>
      <c r="CW794" s="726"/>
      <c r="CX794" s="726"/>
      <c r="CY794" s="726"/>
      <c r="CZ794" s="726"/>
      <c r="DA794" s="726"/>
      <c r="DB794" s="726"/>
      <c r="DC794" s="726"/>
      <c r="DD794" s="726"/>
      <c r="DE794" s="726"/>
      <c r="DF794" s="726"/>
      <c r="DG794" s="726"/>
      <c r="DH794" s="726"/>
      <c r="DI794" s="726"/>
      <c r="DJ794" s="726"/>
      <c r="DK794" s="726"/>
      <c r="DL794" s="726"/>
      <c r="DM794" s="726"/>
      <c r="DN794" s="726"/>
      <c r="DO794" s="726"/>
      <c r="DP794" s="726"/>
      <c r="DQ794" s="726"/>
      <c r="DR794" s="726"/>
      <c r="DS794" s="726"/>
      <c r="DT794" s="726"/>
      <c r="DU794" s="726"/>
    </row>
    <row r="795">
      <c r="A795" s="452"/>
      <c r="U795" s="3"/>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49"/>
      <c r="BP795" s="446" t="s">
        <v>2</v>
      </c>
      <c r="BQ795" s="451"/>
      <c r="BR795" s="4"/>
      <c r="BS795" s="4"/>
      <c r="BT795" s="4"/>
      <c r="BU795" s="4"/>
      <c r="BV795" s="4"/>
      <c r="BW795" s="4"/>
      <c r="BX795" s="4"/>
      <c r="BY795" s="4"/>
      <c r="BZ795" s="4"/>
      <c r="CA795" s="4"/>
      <c r="CB795" s="4"/>
      <c r="CC795" s="726"/>
      <c r="CD795" s="726"/>
      <c r="CE795" s="726"/>
      <c r="CF795" s="726"/>
      <c r="CG795" s="726"/>
      <c r="CH795" s="726"/>
      <c r="CI795" s="726"/>
      <c r="CJ795" s="726"/>
      <c r="CK795" s="726"/>
      <c r="CL795" s="726"/>
      <c r="CM795" s="726"/>
      <c r="CN795" s="726"/>
      <c r="CO795" s="726"/>
      <c r="CP795" s="726"/>
      <c r="CQ795" s="726"/>
      <c r="CR795" s="726"/>
      <c r="CS795" s="726"/>
      <c r="CT795" s="726"/>
      <c r="CU795" s="726"/>
      <c r="CV795" s="726"/>
      <c r="CW795" s="726"/>
      <c r="CX795" s="726"/>
      <c r="CY795" s="726"/>
      <c r="CZ795" s="726"/>
      <c r="DA795" s="726"/>
      <c r="DB795" s="726"/>
      <c r="DC795" s="726"/>
      <c r="DD795" s="726"/>
      <c r="DE795" s="726"/>
      <c r="DF795" s="726"/>
      <c r="DG795" s="726"/>
      <c r="DH795" s="726"/>
      <c r="DI795" s="726"/>
      <c r="DJ795" s="726"/>
      <c r="DK795" s="726"/>
      <c r="DL795" s="726"/>
      <c r="DM795" s="726"/>
      <c r="DN795" s="726"/>
      <c r="DO795" s="726"/>
      <c r="DP795" s="726"/>
      <c r="DQ795" s="726"/>
      <c r="DR795" s="726"/>
      <c r="DS795" s="726"/>
      <c r="DT795" s="726"/>
      <c r="DU795" s="726"/>
    </row>
    <row r="796">
      <c r="A796" s="452"/>
      <c r="U796" s="3"/>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49"/>
      <c r="BP796" s="446" t="s">
        <v>2</v>
      </c>
      <c r="BQ796" s="451"/>
      <c r="BR796" s="4"/>
      <c r="BS796" s="4"/>
      <c r="BT796" s="4"/>
      <c r="BU796" s="4"/>
      <c r="BV796" s="4"/>
      <c r="BW796" s="4"/>
      <c r="BX796" s="4"/>
      <c r="BY796" s="4"/>
      <c r="BZ796" s="4"/>
      <c r="CA796" s="4"/>
      <c r="CB796" s="4"/>
      <c r="CC796" s="726"/>
      <c r="CD796" s="726"/>
      <c r="CE796" s="726"/>
      <c r="CF796" s="726"/>
      <c r="CG796" s="726"/>
      <c r="CH796" s="726"/>
      <c r="CI796" s="726"/>
      <c r="CJ796" s="726"/>
      <c r="CK796" s="726"/>
      <c r="CL796" s="726"/>
      <c r="CM796" s="726"/>
      <c r="CN796" s="726"/>
      <c r="CO796" s="726"/>
      <c r="CP796" s="726"/>
      <c r="CQ796" s="726"/>
      <c r="CR796" s="726"/>
      <c r="CS796" s="726"/>
      <c r="CT796" s="726"/>
      <c r="CU796" s="726"/>
      <c r="CV796" s="726"/>
      <c r="CW796" s="726"/>
      <c r="CX796" s="726"/>
      <c r="CY796" s="726"/>
      <c r="CZ796" s="726"/>
      <c r="DA796" s="726"/>
      <c r="DB796" s="726"/>
      <c r="DC796" s="726"/>
      <c r="DD796" s="726"/>
      <c r="DE796" s="726"/>
      <c r="DF796" s="726"/>
      <c r="DG796" s="726"/>
      <c r="DH796" s="726"/>
      <c r="DI796" s="726"/>
      <c r="DJ796" s="726"/>
      <c r="DK796" s="726"/>
      <c r="DL796" s="726"/>
      <c r="DM796" s="726"/>
      <c r="DN796" s="726"/>
      <c r="DO796" s="726"/>
      <c r="DP796" s="726"/>
      <c r="DQ796" s="726"/>
      <c r="DR796" s="726"/>
      <c r="DS796" s="726"/>
      <c r="DT796" s="726"/>
      <c r="DU796" s="726"/>
    </row>
    <row r="797">
      <c r="A797" s="452"/>
      <c r="U797" s="3"/>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49"/>
      <c r="BP797" s="446" t="s">
        <v>2</v>
      </c>
      <c r="BQ797" s="451"/>
      <c r="BR797" s="4"/>
      <c r="BS797" s="4"/>
      <c r="BT797" s="4"/>
      <c r="BU797" s="4"/>
      <c r="BV797" s="4"/>
      <c r="BW797" s="4"/>
      <c r="BX797" s="4"/>
      <c r="BY797" s="4"/>
      <c r="BZ797" s="4"/>
      <c r="CA797" s="4"/>
      <c r="CB797" s="4"/>
      <c r="CC797" s="726"/>
      <c r="CD797" s="726"/>
      <c r="CE797" s="726"/>
      <c r="CF797" s="726"/>
      <c r="CG797" s="726"/>
      <c r="CH797" s="726"/>
      <c r="CI797" s="726"/>
      <c r="CJ797" s="726"/>
      <c r="CK797" s="726"/>
      <c r="CL797" s="726"/>
      <c r="CM797" s="726"/>
      <c r="CN797" s="726"/>
      <c r="CO797" s="726"/>
      <c r="CP797" s="726"/>
      <c r="CQ797" s="726"/>
      <c r="CR797" s="726"/>
      <c r="CS797" s="726"/>
      <c r="CT797" s="726"/>
      <c r="CU797" s="726"/>
      <c r="CV797" s="726"/>
      <c r="CW797" s="726"/>
      <c r="CX797" s="726"/>
      <c r="CY797" s="726"/>
      <c r="CZ797" s="726"/>
      <c r="DA797" s="726"/>
      <c r="DB797" s="726"/>
      <c r="DC797" s="726"/>
      <c r="DD797" s="726"/>
      <c r="DE797" s="726"/>
      <c r="DF797" s="726"/>
      <c r="DG797" s="726"/>
      <c r="DH797" s="726"/>
      <c r="DI797" s="726"/>
      <c r="DJ797" s="726"/>
      <c r="DK797" s="726"/>
      <c r="DL797" s="726"/>
      <c r="DM797" s="726"/>
      <c r="DN797" s="726"/>
      <c r="DO797" s="726"/>
      <c r="DP797" s="726"/>
      <c r="DQ797" s="726"/>
      <c r="DR797" s="726"/>
      <c r="DS797" s="726"/>
      <c r="DT797" s="726"/>
      <c r="DU797" s="726"/>
    </row>
    <row r="798">
      <c r="A798" s="452"/>
      <c r="U798" s="3"/>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49"/>
      <c r="BP798" s="446" t="s">
        <v>2</v>
      </c>
      <c r="BQ798" s="451"/>
      <c r="BR798" s="4"/>
      <c r="BS798" s="4"/>
      <c r="BT798" s="4"/>
      <c r="BU798" s="4"/>
      <c r="BV798" s="4"/>
      <c r="BW798" s="4"/>
      <c r="BX798" s="4"/>
      <c r="BY798" s="4"/>
      <c r="BZ798" s="4"/>
      <c r="CA798" s="4"/>
      <c r="CB798" s="4"/>
      <c r="CC798" s="726"/>
      <c r="CD798" s="726"/>
      <c r="CE798" s="726"/>
      <c r="CF798" s="726"/>
      <c r="CG798" s="726"/>
      <c r="CH798" s="726"/>
      <c r="CI798" s="726"/>
      <c r="CJ798" s="726"/>
      <c r="CK798" s="726"/>
      <c r="CL798" s="726"/>
      <c r="CM798" s="726"/>
      <c r="CN798" s="726"/>
      <c r="CO798" s="726"/>
      <c r="CP798" s="726"/>
      <c r="CQ798" s="726"/>
      <c r="CR798" s="726"/>
      <c r="CS798" s="726"/>
      <c r="CT798" s="726"/>
      <c r="CU798" s="726"/>
      <c r="CV798" s="726"/>
      <c r="CW798" s="726"/>
      <c r="CX798" s="726"/>
      <c r="CY798" s="726"/>
      <c r="CZ798" s="726"/>
      <c r="DA798" s="726"/>
      <c r="DB798" s="726"/>
      <c r="DC798" s="726"/>
      <c r="DD798" s="726"/>
      <c r="DE798" s="726"/>
      <c r="DF798" s="726"/>
      <c r="DG798" s="726"/>
      <c r="DH798" s="726"/>
      <c r="DI798" s="726"/>
      <c r="DJ798" s="726"/>
      <c r="DK798" s="726"/>
      <c r="DL798" s="726"/>
      <c r="DM798" s="726"/>
      <c r="DN798" s="726"/>
      <c r="DO798" s="726"/>
      <c r="DP798" s="726"/>
      <c r="DQ798" s="726"/>
      <c r="DR798" s="726"/>
      <c r="DS798" s="726"/>
      <c r="DT798" s="726"/>
      <c r="DU798" s="726"/>
    </row>
    <row r="799">
      <c r="A799" s="452"/>
      <c r="U799" s="3"/>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49"/>
      <c r="BP799" s="446" t="s">
        <v>2</v>
      </c>
      <c r="BQ799" s="451"/>
      <c r="BR799" s="4"/>
      <c r="BS799" s="4"/>
      <c r="BT799" s="4"/>
      <c r="BU799" s="4"/>
      <c r="BV799" s="4"/>
      <c r="BW799" s="4"/>
      <c r="BX799" s="4"/>
      <c r="BY799" s="4"/>
      <c r="BZ799" s="4"/>
      <c r="CA799" s="4"/>
      <c r="CB799" s="4"/>
      <c r="CC799" s="726"/>
      <c r="CD799" s="726"/>
      <c r="CE799" s="726"/>
      <c r="CF799" s="726"/>
      <c r="CG799" s="726"/>
      <c r="CH799" s="726"/>
      <c r="CI799" s="726"/>
      <c r="CJ799" s="726"/>
      <c r="CK799" s="726"/>
      <c r="CL799" s="726"/>
      <c r="CM799" s="726"/>
      <c r="CN799" s="726"/>
      <c r="CO799" s="726"/>
      <c r="CP799" s="726"/>
      <c r="CQ799" s="726"/>
      <c r="CR799" s="726"/>
      <c r="CS799" s="726"/>
      <c r="CT799" s="726"/>
      <c r="CU799" s="726"/>
      <c r="CV799" s="726"/>
      <c r="CW799" s="726"/>
      <c r="CX799" s="726"/>
      <c r="CY799" s="726"/>
      <c r="CZ799" s="726"/>
      <c r="DA799" s="726"/>
      <c r="DB799" s="726"/>
      <c r="DC799" s="726"/>
      <c r="DD799" s="726"/>
      <c r="DE799" s="726"/>
      <c r="DF799" s="726"/>
      <c r="DG799" s="726"/>
      <c r="DH799" s="726"/>
      <c r="DI799" s="726"/>
      <c r="DJ799" s="726"/>
      <c r="DK799" s="726"/>
      <c r="DL799" s="726"/>
      <c r="DM799" s="726"/>
      <c r="DN799" s="726"/>
      <c r="DO799" s="726"/>
      <c r="DP799" s="726"/>
      <c r="DQ799" s="726"/>
      <c r="DR799" s="726"/>
      <c r="DS799" s="726"/>
      <c r="DT799" s="726"/>
      <c r="DU799" s="726"/>
    </row>
    <row r="800">
      <c r="A800" s="452"/>
      <c r="U800" s="3"/>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49"/>
      <c r="BP800" s="446" t="s">
        <v>2</v>
      </c>
      <c r="BQ800" s="451"/>
      <c r="BR800" s="4"/>
      <c r="BS800" s="4"/>
      <c r="BT800" s="4"/>
      <c r="BU800" s="4"/>
      <c r="BV800" s="4"/>
      <c r="BW800" s="4"/>
      <c r="BX800" s="4"/>
      <c r="BY800" s="4"/>
      <c r="BZ800" s="4"/>
      <c r="CA800" s="4"/>
      <c r="CB800" s="4"/>
      <c r="CC800" s="726"/>
      <c r="CD800" s="726"/>
      <c r="CE800" s="726"/>
      <c r="CF800" s="726"/>
      <c r="CG800" s="726"/>
      <c r="CH800" s="726"/>
      <c r="CI800" s="726"/>
      <c r="CJ800" s="726"/>
      <c r="CK800" s="726"/>
      <c r="CL800" s="726"/>
      <c r="CM800" s="726"/>
      <c r="CN800" s="726"/>
      <c r="CO800" s="726"/>
      <c r="CP800" s="726"/>
      <c r="CQ800" s="726"/>
      <c r="CR800" s="726"/>
      <c r="CS800" s="726"/>
      <c r="CT800" s="726"/>
      <c r="CU800" s="726"/>
      <c r="CV800" s="726"/>
      <c r="CW800" s="726"/>
      <c r="CX800" s="726"/>
      <c r="CY800" s="726"/>
      <c r="CZ800" s="726"/>
      <c r="DA800" s="726"/>
      <c r="DB800" s="726"/>
      <c r="DC800" s="726"/>
      <c r="DD800" s="726"/>
      <c r="DE800" s="726"/>
      <c r="DF800" s="726"/>
      <c r="DG800" s="726"/>
      <c r="DH800" s="726"/>
      <c r="DI800" s="726"/>
      <c r="DJ800" s="726"/>
      <c r="DK800" s="726"/>
      <c r="DL800" s="726"/>
      <c r="DM800" s="726"/>
      <c r="DN800" s="726"/>
      <c r="DO800" s="726"/>
      <c r="DP800" s="726"/>
      <c r="DQ800" s="726"/>
      <c r="DR800" s="726"/>
      <c r="DS800" s="726"/>
      <c r="DT800" s="726"/>
      <c r="DU800" s="726"/>
    </row>
    <row r="801">
      <c r="A801" s="452"/>
      <c r="U801" s="3"/>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49"/>
      <c r="BP801" s="446" t="s">
        <v>2</v>
      </c>
      <c r="BQ801" s="451"/>
      <c r="BR801" s="4"/>
      <c r="BS801" s="4"/>
      <c r="BT801" s="4"/>
      <c r="BU801" s="4"/>
      <c r="BV801" s="4"/>
      <c r="BW801" s="4"/>
      <c r="BX801" s="4"/>
      <c r="BY801" s="4"/>
      <c r="BZ801" s="4"/>
      <c r="CA801" s="4"/>
      <c r="CB801" s="4"/>
      <c r="CC801" s="726"/>
      <c r="CD801" s="726"/>
      <c r="CE801" s="726"/>
      <c r="CF801" s="726"/>
      <c r="CG801" s="726"/>
      <c r="CH801" s="726"/>
      <c r="CI801" s="726"/>
      <c r="CJ801" s="726"/>
      <c r="CK801" s="726"/>
      <c r="CL801" s="726"/>
      <c r="CM801" s="726"/>
      <c r="CN801" s="726"/>
      <c r="CO801" s="726"/>
      <c r="CP801" s="726"/>
      <c r="CQ801" s="726"/>
      <c r="CR801" s="726"/>
      <c r="CS801" s="726"/>
      <c r="CT801" s="726"/>
      <c r="CU801" s="726"/>
      <c r="CV801" s="726"/>
      <c r="CW801" s="726"/>
      <c r="CX801" s="726"/>
      <c r="CY801" s="726"/>
      <c r="CZ801" s="726"/>
      <c r="DA801" s="726"/>
      <c r="DB801" s="726"/>
      <c r="DC801" s="726"/>
      <c r="DD801" s="726"/>
      <c r="DE801" s="726"/>
      <c r="DF801" s="726"/>
      <c r="DG801" s="726"/>
      <c r="DH801" s="726"/>
      <c r="DI801" s="726"/>
      <c r="DJ801" s="726"/>
      <c r="DK801" s="726"/>
      <c r="DL801" s="726"/>
      <c r="DM801" s="726"/>
      <c r="DN801" s="726"/>
      <c r="DO801" s="726"/>
      <c r="DP801" s="726"/>
      <c r="DQ801" s="726"/>
      <c r="DR801" s="726"/>
      <c r="DS801" s="726"/>
      <c r="DT801" s="726"/>
      <c r="DU801" s="726"/>
    </row>
    <row r="802">
      <c r="A802" s="452"/>
      <c r="U802" s="3"/>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49"/>
      <c r="BP802" s="446" t="s">
        <v>2</v>
      </c>
      <c r="BQ802" s="451"/>
      <c r="BR802" s="4"/>
      <c r="BS802" s="4"/>
      <c r="BT802" s="4"/>
      <c r="BU802" s="4"/>
      <c r="BV802" s="4"/>
      <c r="BW802" s="4"/>
      <c r="BX802" s="4"/>
      <c r="BY802" s="4"/>
      <c r="BZ802" s="4"/>
      <c r="CA802" s="4"/>
      <c r="CB802" s="4"/>
      <c r="CC802" s="726"/>
      <c r="CD802" s="726"/>
      <c r="CE802" s="726"/>
      <c r="CF802" s="726"/>
      <c r="CG802" s="726"/>
      <c r="CH802" s="726"/>
      <c r="CI802" s="726"/>
      <c r="CJ802" s="726"/>
      <c r="CK802" s="726"/>
      <c r="CL802" s="726"/>
      <c r="CM802" s="726"/>
      <c r="CN802" s="726"/>
      <c r="CO802" s="726"/>
      <c r="CP802" s="726"/>
      <c r="CQ802" s="726"/>
      <c r="CR802" s="726"/>
      <c r="CS802" s="726"/>
      <c r="CT802" s="726"/>
      <c r="CU802" s="726"/>
      <c r="CV802" s="726"/>
      <c r="CW802" s="726"/>
      <c r="CX802" s="726"/>
      <c r="CY802" s="726"/>
      <c r="CZ802" s="726"/>
      <c r="DA802" s="726"/>
      <c r="DB802" s="726"/>
      <c r="DC802" s="726"/>
      <c r="DD802" s="726"/>
      <c r="DE802" s="726"/>
      <c r="DF802" s="726"/>
      <c r="DG802" s="726"/>
      <c r="DH802" s="726"/>
      <c r="DI802" s="726"/>
      <c r="DJ802" s="726"/>
      <c r="DK802" s="726"/>
      <c r="DL802" s="726"/>
      <c r="DM802" s="726"/>
      <c r="DN802" s="726"/>
      <c r="DO802" s="726"/>
      <c r="DP802" s="726"/>
      <c r="DQ802" s="726"/>
      <c r="DR802" s="726"/>
      <c r="DS802" s="726"/>
      <c r="DT802" s="726"/>
      <c r="DU802" s="726"/>
    </row>
    <row r="803">
      <c r="A803" s="452"/>
      <c r="U803" s="3"/>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49"/>
      <c r="BP803" s="446" t="s">
        <v>2</v>
      </c>
      <c r="BQ803" s="451"/>
      <c r="BR803" s="4"/>
      <c r="BS803" s="4"/>
      <c r="BT803" s="4"/>
      <c r="BU803" s="4"/>
      <c r="BV803" s="4"/>
      <c r="BW803" s="4"/>
      <c r="BX803" s="4"/>
      <c r="BY803" s="4"/>
      <c r="BZ803" s="4"/>
      <c r="CA803" s="4"/>
      <c r="CB803" s="4"/>
      <c r="CC803" s="726"/>
      <c r="CD803" s="726"/>
      <c r="CE803" s="726"/>
      <c r="CF803" s="726"/>
      <c r="CG803" s="726"/>
      <c r="CH803" s="726"/>
      <c r="CI803" s="726"/>
      <c r="CJ803" s="726"/>
      <c r="CK803" s="726"/>
      <c r="CL803" s="726"/>
      <c r="CM803" s="726"/>
      <c r="CN803" s="726"/>
      <c r="CO803" s="726"/>
      <c r="CP803" s="726"/>
      <c r="CQ803" s="726"/>
      <c r="CR803" s="726"/>
      <c r="CS803" s="726"/>
      <c r="CT803" s="726"/>
      <c r="CU803" s="726"/>
      <c r="CV803" s="726"/>
      <c r="CW803" s="726"/>
      <c r="CX803" s="726"/>
      <c r="CY803" s="726"/>
      <c r="CZ803" s="726"/>
      <c r="DA803" s="726"/>
      <c r="DB803" s="726"/>
      <c r="DC803" s="726"/>
      <c r="DD803" s="726"/>
      <c r="DE803" s="726"/>
      <c r="DF803" s="726"/>
      <c r="DG803" s="726"/>
      <c r="DH803" s="726"/>
      <c r="DI803" s="726"/>
      <c r="DJ803" s="726"/>
      <c r="DK803" s="726"/>
      <c r="DL803" s="726"/>
      <c r="DM803" s="726"/>
      <c r="DN803" s="726"/>
      <c r="DO803" s="726"/>
      <c r="DP803" s="726"/>
      <c r="DQ803" s="726"/>
      <c r="DR803" s="726"/>
      <c r="DS803" s="726"/>
      <c r="DT803" s="726"/>
      <c r="DU803" s="726"/>
    </row>
    <row r="804">
      <c r="A804" s="452"/>
      <c r="U804" s="3"/>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49"/>
      <c r="BP804" s="446" t="s">
        <v>2</v>
      </c>
      <c r="BQ804" s="451"/>
      <c r="BR804" s="4"/>
      <c r="BS804" s="4"/>
      <c r="BT804" s="4"/>
      <c r="BU804" s="4"/>
      <c r="BV804" s="4"/>
      <c r="BW804" s="4"/>
      <c r="BX804" s="4"/>
      <c r="BY804" s="4"/>
      <c r="BZ804" s="4"/>
      <c r="CA804" s="4"/>
      <c r="CB804" s="4"/>
      <c r="CC804" s="726"/>
      <c r="CD804" s="726"/>
      <c r="CE804" s="726"/>
      <c r="CF804" s="726"/>
      <c r="CG804" s="726"/>
      <c r="CH804" s="726"/>
      <c r="CI804" s="726"/>
      <c r="CJ804" s="726"/>
      <c r="CK804" s="726"/>
      <c r="CL804" s="726"/>
      <c r="CM804" s="726"/>
      <c r="CN804" s="726"/>
      <c r="CO804" s="726"/>
      <c r="CP804" s="726"/>
      <c r="CQ804" s="726"/>
      <c r="CR804" s="726"/>
      <c r="CS804" s="726"/>
      <c r="CT804" s="726"/>
      <c r="CU804" s="726"/>
      <c r="CV804" s="726"/>
      <c r="CW804" s="726"/>
      <c r="CX804" s="726"/>
      <c r="CY804" s="726"/>
      <c r="CZ804" s="726"/>
      <c r="DA804" s="726"/>
      <c r="DB804" s="726"/>
      <c r="DC804" s="726"/>
      <c r="DD804" s="726"/>
      <c r="DE804" s="726"/>
      <c r="DF804" s="726"/>
      <c r="DG804" s="726"/>
      <c r="DH804" s="726"/>
      <c r="DI804" s="726"/>
      <c r="DJ804" s="726"/>
      <c r="DK804" s="726"/>
      <c r="DL804" s="726"/>
      <c r="DM804" s="726"/>
      <c r="DN804" s="726"/>
      <c r="DO804" s="726"/>
      <c r="DP804" s="726"/>
      <c r="DQ804" s="726"/>
      <c r="DR804" s="726"/>
      <c r="DS804" s="726"/>
      <c r="DT804" s="726"/>
      <c r="DU804" s="726"/>
    </row>
    <row r="805">
      <c r="A805" s="452"/>
      <c r="U805" s="3"/>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49"/>
      <c r="BP805" s="446" t="s">
        <v>2</v>
      </c>
      <c r="BQ805" s="451"/>
      <c r="BR805" s="4"/>
      <c r="BS805" s="4"/>
      <c r="BT805" s="4"/>
      <c r="BU805" s="4"/>
      <c r="BV805" s="4"/>
      <c r="BW805" s="4"/>
      <c r="BX805" s="4"/>
      <c r="BY805" s="4"/>
      <c r="BZ805" s="4"/>
      <c r="CA805" s="4"/>
      <c r="CB805" s="4"/>
      <c r="CC805" s="726"/>
      <c r="CD805" s="726"/>
      <c r="CE805" s="726"/>
      <c r="CF805" s="726"/>
      <c r="CG805" s="726"/>
      <c r="CH805" s="726"/>
      <c r="CI805" s="726"/>
      <c r="CJ805" s="726"/>
      <c r="CK805" s="726"/>
      <c r="CL805" s="726"/>
      <c r="CM805" s="726"/>
      <c r="CN805" s="726"/>
      <c r="CO805" s="726"/>
      <c r="CP805" s="726"/>
      <c r="CQ805" s="726"/>
      <c r="CR805" s="726"/>
      <c r="CS805" s="726"/>
      <c r="CT805" s="726"/>
      <c r="CU805" s="726"/>
      <c r="CV805" s="726"/>
      <c r="CW805" s="726"/>
      <c r="CX805" s="726"/>
      <c r="CY805" s="726"/>
      <c r="CZ805" s="726"/>
      <c r="DA805" s="726"/>
      <c r="DB805" s="726"/>
      <c r="DC805" s="726"/>
      <c r="DD805" s="726"/>
      <c r="DE805" s="726"/>
      <c r="DF805" s="726"/>
      <c r="DG805" s="726"/>
      <c r="DH805" s="726"/>
      <c r="DI805" s="726"/>
      <c r="DJ805" s="726"/>
      <c r="DK805" s="726"/>
      <c r="DL805" s="726"/>
      <c r="DM805" s="726"/>
      <c r="DN805" s="726"/>
      <c r="DO805" s="726"/>
      <c r="DP805" s="726"/>
      <c r="DQ805" s="726"/>
      <c r="DR805" s="726"/>
      <c r="DS805" s="726"/>
      <c r="DT805" s="726"/>
      <c r="DU805" s="726"/>
    </row>
    <row r="806">
      <c r="A806" s="452"/>
      <c r="U806" s="3"/>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49"/>
      <c r="BP806" s="446" t="s">
        <v>2</v>
      </c>
      <c r="BQ806" s="451"/>
      <c r="BR806" s="4"/>
      <c r="BS806" s="4"/>
      <c r="BT806" s="4"/>
      <c r="BU806" s="4"/>
      <c r="BV806" s="4"/>
      <c r="BW806" s="4"/>
      <c r="BX806" s="4"/>
      <c r="BY806" s="4"/>
      <c r="BZ806" s="4"/>
      <c r="CA806" s="4"/>
      <c r="CB806" s="4"/>
      <c r="CC806" s="726"/>
      <c r="CD806" s="726"/>
      <c r="CE806" s="726"/>
      <c r="CF806" s="726"/>
      <c r="CG806" s="726"/>
      <c r="CH806" s="726"/>
      <c r="CI806" s="726"/>
      <c r="CJ806" s="726"/>
      <c r="CK806" s="726"/>
      <c r="CL806" s="726"/>
      <c r="CM806" s="726"/>
      <c r="CN806" s="726"/>
      <c r="CO806" s="726"/>
      <c r="CP806" s="726"/>
      <c r="CQ806" s="726"/>
      <c r="CR806" s="726"/>
      <c r="CS806" s="726"/>
      <c r="CT806" s="726"/>
      <c r="CU806" s="726"/>
      <c r="CV806" s="726"/>
      <c r="CW806" s="726"/>
      <c r="CX806" s="726"/>
      <c r="CY806" s="726"/>
      <c r="CZ806" s="726"/>
      <c r="DA806" s="726"/>
      <c r="DB806" s="726"/>
      <c r="DC806" s="726"/>
      <c r="DD806" s="726"/>
      <c r="DE806" s="726"/>
      <c r="DF806" s="726"/>
      <c r="DG806" s="726"/>
      <c r="DH806" s="726"/>
      <c r="DI806" s="726"/>
      <c r="DJ806" s="726"/>
      <c r="DK806" s="726"/>
      <c r="DL806" s="726"/>
      <c r="DM806" s="726"/>
      <c r="DN806" s="726"/>
      <c r="DO806" s="726"/>
      <c r="DP806" s="726"/>
      <c r="DQ806" s="726"/>
      <c r="DR806" s="726"/>
      <c r="DS806" s="726"/>
      <c r="DT806" s="726"/>
      <c r="DU806" s="726"/>
    </row>
    <row r="807">
      <c r="A807" s="452"/>
      <c r="U807" s="3"/>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49"/>
      <c r="BP807" s="446" t="s">
        <v>2</v>
      </c>
      <c r="BQ807" s="451"/>
      <c r="BR807" s="4"/>
      <c r="BS807" s="4"/>
      <c r="BT807" s="4"/>
      <c r="BU807" s="4"/>
      <c r="BV807" s="4"/>
      <c r="BW807" s="4"/>
      <c r="BX807" s="4"/>
      <c r="BY807" s="4"/>
      <c r="BZ807" s="4"/>
      <c r="CA807" s="4"/>
      <c r="CB807" s="4"/>
      <c r="CC807" s="726"/>
      <c r="CD807" s="726"/>
      <c r="CE807" s="726"/>
      <c r="CF807" s="726"/>
      <c r="CG807" s="726"/>
      <c r="CH807" s="726"/>
      <c r="CI807" s="726"/>
      <c r="CJ807" s="726"/>
      <c r="CK807" s="726"/>
      <c r="CL807" s="726"/>
      <c r="CM807" s="726"/>
      <c r="CN807" s="726"/>
      <c r="CO807" s="726"/>
      <c r="CP807" s="726"/>
      <c r="CQ807" s="726"/>
      <c r="CR807" s="726"/>
      <c r="CS807" s="726"/>
      <c r="CT807" s="726"/>
      <c r="CU807" s="726"/>
      <c r="CV807" s="726"/>
      <c r="CW807" s="726"/>
      <c r="CX807" s="726"/>
      <c r="CY807" s="726"/>
      <c r="CZ807" s="726"/>
      <c r="DA807" s="726"/>
      <c r="DB807" s="726"/>
      <c r="DC807" s="726"/>
      <c r="DD807" s="726"/>
      <c r="DE807" s="726"/>
      <c r="DF807" s="726"/>
      <c r="DG807" s="726"/>
      <c r="DH807" s="726"/>
      <c r="DI807" s="726"/>
      <c r="DJ807" s="726"/>
      <c r="DK807" s="726"/>
      <c r="DL807" s="726"/>
      <c r="DM807" s="726"/>
      <c r="DN807" s="726"/>
      <c r="DO807" s="726"/>
      <c r="DP807" s="726"/>
      <c r="DQ807" s="726"/>
      <c r="DR807" s="726"/>
      <c r="DS807" s="726"/>
      <c r="DT807" s="726"/>
      <c r="DU807" s="726"/>
    </row>
    <row r="808">
      <c r="A808" s="452"/>
      <c r="U808" s="3"/>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49"/>
      <c r="BP808" s="446" t="s">
        <v>2</v>
      </c>
      <c r="BQ808" s="451"/>
      <c r="BR808" s="4"/>
      <c r="BS808" s="4"/>
      <c r="BT808" s="4"/>
      <c r="BU808" s="4"/>
      <c r="BV808" s="4"/>
      <c r="BW808" s="4"/>
      <c r="BX808" s="4"/>
      <c r="BY808" s="4"/>
      <c r="BZ808" s="4"/>
      <c r="CA808" s="4"/>
      <c r="CB808" s="4"/>
      <c r="CC808" s="726"/>
      <c r="CD808" s="726"/>
      <c r="CE808" s="726"/>
      <c r="CF808" s="726"/>
      <c r="CG808" s="726"/>
      <c r="CH808" s="726"/>
      <c r="CI808" s="726"/>
      <c r="CJ808" s="726"/>
      <c r="CK808" s="726"/>
      <c r="CL808" s="726"/>
      <c r="CM808" s="726"/>
      <c r="CN808" s="726"/>
      <c r="CO808" s="726"/>
      <c r="CP808" s="726"/>
      <c r="CQ808" s="726"/>
      <c r="CR808" s="726"/>
      <c r="CS808" s="726"/>
      <c r="CT808" s="726"/>
      <c r="CU808" s="726"/>
      <c r="CV808" s="726"/>
      <c r="CW808" s="726"/>
      <c r="CX808" s="726"/>
      <c r="CY808" s="726"/>
      <c r="CZ808" s="726"/>
      <c r="DA808" s="726"/>
      <c r="DB808" s="726"/>
      <c r="DC808" s="726"/>
      <c r="DD808" s="726"/>
      <c r="DE808" s="726"/>
      <c r="DF808" s="726"/>
      <c r="DG808" s="726"/>
      <c r="DH808" s="726"/>
      <c r="DI808" s="726"/>
      <c r="DJ808" s="726"/>
      <c r="DK808" s="726"/>
      <c r="DL808" s="726"/>
      <c r="DM808" s="726"/>
      <c r="DN808" s="726"/>
      <c r="DO808" s="726"/>
      <c r="DP808" s="726"/>
      <c r="DQ808" s="726"/>
      <c r="DR808" s="726"/>
      <c r="DS808" s="726"/>
      <c r="DT808" s="726"/>
      <c r="DU808" s="726"/>
    </row>
    <row r="809">
      <c r="A809" s="452"/>
      <c r="U809" s="3"/>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49"/>
      <c r="BP809" s="446" t="s">
        <v>2</v>
      </c>
      <c r="BQ809" s="451"/>
      <c r="BR809" s="4"/>
      <c r="BS809" s="4"/>
      <c r="BT809" s="4"/>
      <c r="BU809" s="4"/>
      <c r="BV809" s="4"/>
      <c r="BW809" s="4"/>
      <c r="BX809" s="4"/>
      <c r="BY809" s="4"/>
      <c r="BZ809" s="4"/>
      <c r="CA809" s="4"/>
      <c r="CB809" s="4"/>
      <c r="CC809" s="726"/>
      <c r="CD809" s="726"/>
      <c r="CE809" s="726"/>
      <c r="CF809" s="726"/>
      <c r="CG809" s="726"/>
      <c r="CH809" s="726"/>
      <c r="CI809" s="726"/>
      <c r="CJ809" s="726"/>
      <c r="CK809" s="726"/>
      <c r="CL809" s="726"/>
      <c r="CM809" s="726"/>
      <c r="CN809" s="726"/>
      <c r="CO809" s="726"/>
      <c r="CP809" s="726"/>
      <c r="CQ809" s="726"/>
      <c r="CR809" s="726"/>
      <c r="CS809" s="726"/>
      <c r="CT809" s="726"/>
      <c r="CU809" s="726"/>
      <c r="CV809" s="726"/>
      <c r="CW809" s="726"/>
      <c r="CX809" s="726"/>
      <c r="CY809" s="726"/>
      <c r="CZ809" s="726"/>
      <c r="DA809" s="726"/>
      <c r="DB809" s="726"/>
      <c r="DC809" s="726"/>
      <c r="DD809" s="726"/>
      <c r="DE809" s="726"/>
      <c r="DF809" s="726"/>
      <c r="DG809" s="726"/>
      <c r="DH809" s="726"/>
      <c r="DI809" s="726"/>
      <c r="DJ809" s="726"/>
      <c r="DK809" s="726"/>
      <c r="DL809" s="726"/>
      <c r="DM809" s="726"/>
      <c r="DN809" s="726"/>
      <c r="DO809" s="726"/>
      <c r="DP809" s="726"/>
      <c r="DQ809" s="726"/>
      <c r="DR809" s="726"/>
      <c r="DS809" s="726"/>
      <c r="DT809" s="726"/>
      <c r="DU809" s="726"/>
    </row>
    <row r="810">
      <c r="A810" s="452"/>
      <c r="U810" s="3"/>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49"/>
      <c r="BP810" s="446" t="s">
        <v>2</v>
      </c>
      <c r="BQ810" s="451"/>
      <c r="BR810" s="4"/>
      <c r="BS810" s="4"/>
      <c r="BT810" s="4"/>
      <c r="BU810" s="4"/>
      <c r="BV810" s="4"/>
      <c r="BW810" s="4"/>
      <c r="BX810" s="4"/>
      <c r="BY810" s="4"/>
      <c r="BZ810" s="4"/>
      <c r="CA810" s="4"/>
      <c r="CB810" s="4"/>
      <c r="CC810" s="726"/>
      <c r="CD810" s="726"/>
      <c r="CE810" s="726"/>
      <c r="CF810" s="726"/>
      <c r="CG810" s="726"/>
      <c r="CH810" s="726"/>
      <c r="CI810" s="726"/>
      <c r="CJ810" s="726"/>
      <c r="CK810" s="726"/>
      <c r="CL810" s="726"/>
      <c r="CM810" s="726"/>
      <c r="CN810" s="726"/>
      <c r="CO810" s="726"/>
      <c r="CP810" s="726"/>
      <c r="CQ810" s="726"/>
      <c r="CR810" s="726"/>
      <c r="CS810" s="726"/>
      <c r="CT810" s="726"/>
      <c r="CU810" s="726"/>
      <c r="CV810" s="726"/>
      <c r="CW810" s="726"/>
      <c r="CX810" s="726"/>
      <c r="CY810" s="726"/>
      <c r="CZ810" s="726"/>
      <c r="DA810" s="726"/>
      <c r="DB810" s="726"/>
      <c r="DC810" s="726"/>
      <c r="DD810" s="726"/>
      <c r="DE810" s="726"/>
      <c r="DF810" s="726"/>
      <c r="DG810" s="726"/>
      <c r="DH810" s="726"/>
      <c r="DI810" s="726"/>
      <c r="DJ810" s="726"/>
      <c r="DK810" s="726"/>
      <c r="DL810" s="726"/>
      <c r="DM810" s="726"/>
      <c r="DN810" s="726"/>
      <c r="DO810" s="726"/>
      <c r="DP810" s="726"/>
      <c r="DQ810" s="726"/>
      <c r="DR810" s="726"/>
      <c r="DS810" s="726"/>
      <c r="DT810" s="726"/>
      <c r="DU810" s="726"/>
    </row>
    <row r="811">
      <c r="A811" s="452"/>
      <c r="U811" s="3"/>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49"/>
      <c r="BP811" s="446" t="s">
        <v>2</v>
      </c>
      <c r="BQ811" s="451"/>
      <c r="BR811" s="4"/>
      <c r="BS811" s="4"/>
      <c r="BT811" s="4"/>
      <c r="BU811" s="4"/>
      <c r="BV811" s="4"/>
      <c r="BW811" s="4"/>
      <c r="BX811" s="4"/>
      <c r="BY811" s="4"/>
      <c r="BZ811" s="4"/>
      <c r="CA811" s="4"/>
      <c r="CB811" s="4"/>
      <c r="CC811" s="726"/>
      <c r="CD811" s="726"/>
      <c r="CE811" s="726"/>
      <c r="CF811" s="726"/>
      <c r="CG811" s="726"/>
      <c r="CH811" s="726"/>
      <c r="CI811" s="726"/>
      <c r="CJ811" s="726"/>
      <c r="CK811" s="726"/>
      <c r="CL811" s="726"/>
      <c r="CM811" s="726"/>
      <c r="CN811" s="726"/>
      <c r="CO811" s="726"/>
      <c r="CP811" s="726"/>
      <c r="CQ811" s="726"/>
      <c r="CR811" s="726"/>
      <c r="CS811" s="726"/>
      <c r="CT811" s="726"/>
      <c r="CU811" s="726"/>
      <c r="CV811" s="726"/>
      <c r="CW811" s="726"/>
      <c r="CX811" s="726"/>
      <c r="CY811" s="726"/>
      <c r="CZ811" s="726"/>
      <c r="DA811" s="726"/>
      <c r="DB811" s="726"/>
      <c r="DC811" s="726"/>
      <c r="DD811" s="726"/>
      <c r="DE811" s="726"/>
      <c r="DF811" s="726"/>
      <c r="DG811" s="726"/>
      <c r="DH811" s="726"/>
      <c r="DI811" s="726"/>
      <c r="DJ811" s="726"/>
      <c r="DK811" s="726"/>
      <c r="DL811" s="726"/>
      <c r="DM811" s="726"/>
      <c r="DN811" s="726"/>
      <c r="DO811" s="726"/>
      <c r="DP811" s="726"/>
      <c r="DQ811" s="726"/>
      <c r="DR811" s="726"/>
      <c r="DS811" s="726"/>
      <c r="DT811" s="726"/>
      <c r="DU811" s="726"/>
    </row>
    <row r="812">
      <c r="A812" s="452"/>
      <c r="U812" s="3"/>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49"/>
      <c r="BP812" s="446" t="s">
        <v>2</v>
      </c>
      <c r="BQ812" s="451"/>
      <c r="BR812" s="4"/>
      <c r="BS812" s="4"/>
      <c r="BT812" s="4"/>
      <c r="BU812" s="4"/>
      <c r="BV812" s="4"/>
      <c r="BW812" s="4"/>
      <c r="BX812" s="4"/>
      <c r="BY812" s="4"/>
      <c r="BZ812" s="4"/>
      <c r="CA812" s="4"/>
      <c r="CB812" s="4"/>
      <c r="CC812" s="726"/>
      <c r="CD812" s="726"/>
      <c r="CE812" s="726"/>
      <c r="CF812" s="726"/>
      <c r="CG812" s="726"/>
      <c r="CH812" s="726"/>
      <c r="CI812" s="726"/>
      <c r="CJ812" s="726"/>
      <c r="CK812" s="726"/>
      <c r="CL812" s="726"/>
      <c r="CM812" s="726"/>
      <c r="CN812" s="726"/>
      <c r="CO812" s="726"/>
      <c r="CP812" s="726"/>
      <c r="CQ812" s="726"/>
      <c r="CR812" s="726"/>
      <c r="CS812" s="726"/>
      <c r="CT812" s="726"/>
      <c r="CU812" s="726"/>
      <c r="CV812" s="726"/>
      <c r="CW812" s="726"/>
      <c r="CX812" s="726"/>
      <c r="CY812" s="726"/>
      <c r="CZ812" s="726"/>
      <c r="DA812" s="726"/>
      <c r="DB812" s="726"/>
      <c r="DC812" s="726"/>
      <c r="DD812" s="726"/>
      <c r="DE812" s="726"/>
      <c r="DF812" s="726"/>
      <c r="DG812" s="726"/>
      <c r="DH812" s="726"/>
      <c r="DI812" s="726"/>
      <c r="DJ812" s="726"/>
      <c r="DK812" s="726"/>
      <c r="DL812" s="726"/>
      <c r="DM812" s="726"/>
      <c r="DN812" s="726"/>
      <c r="DO812" s="726"/>
      <c r="DP812" s="726"/>
      <c r="DQ812" s="726"/>
      <c r="DR812" s="726"/>
      <c r="DS812" s="726"/>
      <c r="DT812" s="726"/>
      <c r="DU812" s="726"/>
    </row>
    <row r="813">
      <c r="A813" s="452"/>
      <c r="U813" s="3"/>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49"/>
      <c r="BP813" s="446" t="s">
        <v>2</v>
      </c>
      <c r="BQ813" s="451"/>
      <c r="BR813" s="4"/>
      <c r="BS813" s="4"/>
      <c r="BT813" s="4"/>
      <c r="BU813" s="4"/>
      <c r="BV813" s="4"/>
      <c r="BW813" s="4"/>
      <c r="BX813" s="4"/>
      <c r="BY813" s="4"/>
      <c r="BZ813" s="4"/>
      <c r="CA813" s="4"/>
      <c r="CB813" s="4"/>
      <c r="CC813" s="726"/>
      <c r="CD813" s="726"/>
      <c r="CE813" s="726"/>
      <c r="CF813" s="726"/>
      <c r="CG813" s="726"/>
      <c r="CH813" s="726"/>
      <c r="CI813" s="726"/>
      <c r="CJ813" s="726"/>
      <c r="CK813" s="726"/>
      <c r="CL813" s="726"/>
      <c r="CM813" s="726"/>
      <c r="CN813" s="726"/>
      <c r="CO813" s="726"/>
      <c r="CP813" s="726"/>
      <c r="CQ813" s="726"/>
      <c r="CR813" s="726"/>
      <c r="CS813" s="726"/>
      <c r="CT813" s="726"/>
      <c r="CU813" s="726"/>
      <c r="CV813" s="726"/>
      <c r="CW813" s="726"/>
      <c r="CX813" s="726"/>
      <c r="CY813" s="726"/>
      <c r="CZ813" s="726"/>
      <c r="DA813" s="726"/>
      <c r="DB813" s="726"/>
      <c r="DC813" s="726"/>
      <c r="DD813" s="726"/>
      <c r="DE813" s="726"/>
      <c r="DF813" s="726"/>
      <c r="DG813" s="726"/>
      <c r="DH813" s="726"/>
      <c r="DI813" s="726"/>
      <c r="DJ813" s="726"/>
      <c r="DK813" s="726"/>
      <c r="DL813" s="726"/>
      <c r="DM813" s="726"/>
      <c r="DN813" s="726"/>
      <c r="DO813" s="726"/>
      <c r="DP813" s="726"/>
      <c r="DQ813" s="726"/>
      <c r="DR813" s="726"/>
      <c r="DS813" s="726"/>
      <c r="DT813" s="726"/>
      <c r="DU813" s="726"/>
    </row>
    <row r="814">
      <c r="A814" s="452"/>
      <c r="U814" s="3"/>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49"/>
      <c r="BP814" s="446" t="s">
        <v>2</v>
      </c>
      <c r="BQ814" s="451"/>
      <c r="BR814" s="4"/>
      <c r="BS814" s="4"/>
      <c r="BT814" s="4"/>
      <c r="BU814" s="4"/>
      <c r="BV814" s="4"/>
      <c r="BW814" s="4"/>
      <c r="BX814" s="4"/>
      <c r="BY814" s="4"/>
      <c r="BZ814" s="4"/>
      <c r="CA814" s="4"/>
      <c r="CB814" s="4"/>
      <c r="CC814" s="726"/>
      <c r="CD814" s="726"/>
      <c r="CE814" s="726"/>
      <c r="CF814" s="726"/>
      <c r="CG814" s="726"/>
      <c r="CH814" s="726"/>
      <c r="CI814" s="726"/>
      <c r="CJ814" s="726"/>
      <c r="CK814" s="726"/>
      <c r="CL814" s="726"/>
      <c r="CM814" s="726"/>
      <c r="CN814" s="726"/>
      <c r="CO814" s="726"/>
      <c r="CP814" s="726"/>
      <c r="CQ814" s="726"/>
      <c r="CR814" s="726"/>
      <c r="CS814" s="726"/>
      <c r="CT814" s="726"/>
      <c r="CU814" s="726"/>
      <c r="CV814" s="726"/>
      <c r="CW814" s="726"/>
      <c r="CX814" s="726"/>
      <c r="CY814" s="726"/>
      <c r="CZ814" s="726"/>
      <c r="DA814" s="726"/>
      <c r="DB814" s="726"/>
      <c r="DC814" s="726"/>
      <c r="DD814" s="726"/>
      <c r="DE814" s="726"/>
      <c r="DF814" s="726"/>
      <c r="DG814" s="726"/>
      <c r="DH814" s="726"/>
      <c r="DI814" s="726"/>
      <c r="DJ814" s="726"/>
      <c r="DK814" s="726"/>
      <c r="DL814" s="726"/>
      <c r="DM814" s="726"/>
      <c r="DN814" s="726"/>
      <c r="DO814" s="726"/>
      <c r="DP814" s="726"/>
      <c r="DQ814" s="726"/>
      <c r="DR814" s="726"/>
      <c r="DS814" s="726"/>
      <c r="DT814" s="726"/>
      <c r="DU814" s="726"/>
    </row>
    <row r="815">
      <c r="A815" s="452"/>
      <c r="U815" s="3"/>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49"/>
      <c r="BP815" s="446" t="s">
        <v>2</v>
      </c>
      <c r="BQ815" s="451"/>
      <c r="BR815" s="4"/>
      <c r="BS815" s="4"/>
      <c r="BT815" s="4"/>
      <c r="BU815" s="4"/>
      <c r="BV815" s="4"/>
      <c r="BW815" s="4"/>
      <c r="BX815" s="4"/>
      <c r="BY815" s="4"/>
      <c r="BZ815" s="4"/>
      <c r="CA815" s="4"/>
      <c r="CB815" s="4"/>
      <c r="CC815" s="726"/>
      <c r="CD815" s="726"/>
      <c r="CE815" s="726"/>
      <c r="CF815" s="726"/>
      <c r="CG815" s="726"/>
      <c r="CH815" s="726"/>
      <c r="CI815" s="726"/>
      <c r="CJ815" s="726"/>
      <c r="CK815" s="726"/>
      <c r="CL815" s="726"/>
      <c r="CM815" s="726"/>
      <c r="CN815" s="726"/>
      <c r="CO815" s="726"/>
      <c r="CP815" s="726"/>
      <c r="CQ815" s="726"/>
      <c r="CR815" s="726"/>
      <c r="CS815" s="726"/>
      <c r="CT815" s="726"/>
      <c r="CU815" s="726"/>
      <c r="CV815" s="726"/>
      <c r="CW815" s="726"/>
      <c r="CX815" s="726"/>
      <c r="CY815" s="726"/>
      <c r="CZ815" s="726"/>
      <c r="DA815" s="726"/>
      <c r="DB815" s="726"/>
      <c r="DC815" s="726"/>
      <c r="DD815" s="726"/>
      <c r="DE815" s="726"/>
      <c r="DF815" s="726"/>
      <c r="DG815" s="726"/>
      <c r="DH815" s="726"/>
      <c r="DI815" s="726"/>
      <c r="DJ815" s="726"/>
      <c r="DK815" s="726"/>
      <c r="DL815" s="726"/>
      <c r="DM815" s="726"/>
      <c r="DN815" s="726"/>
      <c r="DO815" s="726"/>
      <c r="DP815" s="726"/>
      <c r="DQ815" s="726"/>
      <c r="DR815" s="726"/>
      <c r="DS815" s="726"/>
      <c r="DT815" s="726"/>
      <c r="DU815" s="726"/>
    </row>
    <row r="816">
      <c r="A816" s="452"/>
      <c r="U816" s="3"/>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49"/>
      <c r="BP816" s="446" t="s">
        <v>2</v>
      </c>
      <c r="BQ816" s="451"/>
      <c r="BR816" s="4"/>
      <c r="BS816" s="4"/>
      <c r="BT816" s="4"/>
      <c r="BU816" s="4"/>
      <c r="BV816" s="4"/>
      <c r="BW816" s="4"/>
      <c r="BX816" s="4"/>
      <c r="BY816" s="4"/>
      <c r="BZ816" s="4"/>
      <c r="CA816" s="4"/>
      <c r="CB816" s="4"/>
      <c r="CC816" s="726"/>
      <c r="CD816" s="726"/>
      <c r="CE816" s="726"/>
      <c r="CF816" s="726"/>
      <c r="CG816" s="726"/>
      <c r="CH816" s="726"/>
      <c r="CI816" s="726"/>
      <c r="CJ816" s="726"/>
      <c r="CK816" s="726"/>
      <c r="CL816" s="726"/>
      <c r="CM816" s="726"/>
      <c r="CN816" s="726"/>
      <c r="CO816" s="726"/>
      <c r="CP816" s="726"/>
      <c r="CQ816" s="726"/>
      <c r="CR816" s="726"/>
      <c r="CS816" s="726"/>
      <c r="CT816" s="726"/>
      <c r="CU816" s="726"/>
      <c r="CV816" s="726"/>
      <c r="CW816" s="726"/>
      <c r="CX816" s="726"/>
      <c r="CY816" s="726"/>
      <c r="CZ816" s="726"/>
      <c r="DA816" s="726"/>
      <c r="DB816" s="726"/>
      <c r="DC816" s="726"/>
      <c r="DD816" s="726"/>
      <c r="DE816" s="726"/>
      <c r="DF816" s="726"/>
      <c r="DG816" s="726"/>
      <c r="DH816" s="726"/>
      <c r="DI816" s="726"/>
      <c r="DJ816" s="726"/>
      <c r="DK816" s="726"/>
      <c r="DL816" s="726"/>
      <c r="DM816" s="726"/>
      <c r="DN816" s="726"/>
      <c r="DO816" s="726"/>
      <c r="DP816" s="726"/>
      <c r="DQ816" s="726"/>
      <c r="DR816" s="726"/>
      <c r="DS816" s="726"/>
      <c r="DT816" s="726"/>
      <c r="DU816" s="726"/>
    </row>
    <row r="817">
      <c r="A817" s="452"/>
      <c r="U817" s="3"/>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49"/>
      <c r="BP817" s="446" t="s">
        <v>2</v>
      </c>
      <c r="BQ817" s="451"/>
      <c r="BR817" s="4"/>
      <c r="BS817" s="4"/>
      <c r="BT817" s="4"/>
      <c r="BU817" s="4"/>
      <c r="BV817" s="4"/>
      <c r="BW817" s="4"/>
      <c r="BX817" s="4"/>
      <c r="BY817" s="4"/>
      <c r="BZ817" s="4"/>
      <c r="CA817" s="4"/>
      <c r="CB817" s="4"/>
      <c r="CC817" s="726"/>
      <c r="CD817" s="726"/>
      <c r="CE817" s="726"/>
      <c r="CF817" s="726"/>
      <c r="CG817" s="726"/>
      <c r="CH817" s="726"/>
      <c r="CI817" s="726"/>
      <c r="CJ817" s="726"/>
      <c r="CK817" s="726"/>
      <c r="CL817" s="726"/>
      <c r="CM817" s="726"/>
      <c r="CN817" s="726"/>
      <c r="CO817" s="726"/>
      <c r="CP817" s="726"/>
      <c r="CQ817" s="726"/>
      <c r="CR817" s="726"/>
      <c r="CS817" s="726"/>
      <c r="CT817" s="726"/>
      <c r="CU817" s="726"/>
      <c r="CV817" s="726"/>
      <c r="CW817" s="726"/>
      <c r="CX817" s="726"/>
      <c r="CY817" s="726"/>
      <c r="CZ817" s="726"/>
      <c r="DA817" s="726"/>
      <c r="DB817" s="726"/>
      <c r="DC817" s="726"/>
      <c r="DD817" s="726"/>
      <c r="DE817" s="726"/>
      <c r="DF817" s="726"/>
      <c r="DG817" s="726"/>
      <c r="DH817" s="726"/>
      <c r="DI817" s="726"/>
      <c r="DJ817" s="726"/>
      <c r="DK817" s="726"/>
      <c r="DL817" s="726"/>
      <c r="DM817" s="726"/>
      <c r="DN817" s="726"/>
      <c r="DO817" s="726"/>
      <c r="DP817" s="726"/>
      <c r="DQ817" s="726"/>
      <c r="DR817" s="726"/>
      <c r="DS817" s="726"/>
      <c r="DT817" s="726"/>
      <c r="DU817" s="726"/>
    </row>
    <row r="818">
      <c r="A818" s="452"/>
      <c r="U818" s="3"/>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49"/>
      <c r="BP818" s="446" t="s">
        <v>2</v>
      </c>
      <c r="BQ818" s="451"/>
      <c r="BR818" s="4"/>
      <c r="BS818" s="4"/>
      <c r="BT818" s="4"/>
      <c r="BU818" s="4"/>
      <c r="BV818" s="4"/>
      <c r="BW818" s="4"/>
      <c r="BX818" s="4"/>
      <c r="BY818" s="4"/>
      <c r="BZ818" s="4"/>
      <c r="CA818" s="4"/>
      <c r="CB818" s="4"/>
      <c r="CC818" s="726"/>
      <c r="CD818" s="726"/>
      <c r="CE818" s="726"/>
      <c r="CF818" s="726"/>
      <c r="CG818" s="726"/>
      <c r="CH818" s="726"/>
      <c r="CI818" s="726"/>
      <c r="CJ818" s="726"/>
      <c r="CK818" s="726"/>
      <c r="CL818" s="726"/>
      <c r="CM818" s="726"/>
      <c r="CN818" s="726"/>
      <c r="CO818" s="726"/>
      <c r="CP818" s="726"/>
      <c r="CQ818" s="726"/>
      <c r="CR818" s="726"/>
      <c r="CS818" s="726"/>
      <c r="CT818" s="726"/>
      <c r="CU818" s="726"/>
      <c r="CV818" s="726"/>
      <c r="CW818" s="726"/>
      <c r="CX818" s="726"/>
      <c r="CY818" s="726"/>
      <c r="CZ818" s="726"/>
      <c r="DA818" s="726"/>
      <c r="DB818" s="726"/>
      <c r="DC818" s="726"/>
      <c r="DD818" s="726"/>
      <c r="DE818" s="726"/>
      <c r="DF818" s="726"/>
      <c r="DG818" s="726"/>
      <c r="DH818" s="726"/>
      <c r="DI818" s="726"/>
      <c r="DJ818" s="726"/>
      <c r="DK818" s="726"/>
      <c r="DL818" s="726"/>
      <c r="DM818" s="726"/>
      <c r="DN818" s="726"/>
      <c r="DO818" s="726"/>
      <c r="DP818" s="726"/>
      <c r="DQ818" s="726"/>
      <c r="DR818" s="726"/>
      <c r="DS818" s="726"/>
      <c r="DT818" s="726"/>
      <c r="DU818" s="726"/>
    </row>
    <row r="819">
      <c r="A819" s="452"/>
      <c r="U819" s="3"/>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49"/>
      <c r="BP819" s="446" t="s">
        <v>2</v>
      </c>
      <c r="BQ819" s="451"/>
      <c r="BR819" s="4"/>
      <c r="BS819" s="4"/>
      <c r="BT819" s="4"/>
      <c r="BU819" s="4"/>
      <c r="BV819" s="4"/>
      <c r="BW819" s="4"/>
      <c r="BX819" s="4"/>
      <c r="BY819" s="4"/>
      <c r="BZ819" s="4"/>
      <c r="CA819" s="4"/>
      <c r="CB819" s="4"/>
      <c r="CC819" s="726"/>
      <c r="CD819" s="726"/>
      <c r="CE819" s="726"/>
      <c r="CF819" s="726"/>
      <c r="CG819" s="726"/>
      <c r="CH819" s="726"/>
      <c r="CI819" s="726"/>
      <c r="CJ819" s="726"/>
      <c r="CK819" s="726"/>
      <c r="CL819" s="726"/>
      <c r="CM819" s="726"/>
      <c r="CN819" s="726"/>
      <c r="CO819" s="726"/>
      <c r="CP819" s="726"/>
      <c r="CQ819" s="726"/>
      <c r="CR819" s="726"/>
      <c r="CS819" s="726"/>
      <c r="CT819" s="726"/>
      <c r="CU819" s="726"/>
      <c r="CV819" s="726"/>
      <c r="CW819" s="726"/>
      <c r="CX819" s="726"/>
      <c r="CY819" s="726"/>
      <c r="CZ819" s="726"/>
      <c r="DA819" s="726"/>
      <c r="DB819" s="726"/>
      <c r="DC819" s="726"/>
      <c r="DD819" s="726"/>
      <c r="DE819" s="726"/>
      <c r="DF819" s="726"/>
      <c r="DG819" s="726"/>
      <c r="DH819" s="726"/>
      <c r="DI819" s="726"/>
      <c r="DJ819" s="726"/>
      <c r="DK819" s="726"/>
      <c r="DL819" s="726"/>
      <c r="DM819" s="726"/>
      <c r="DN819" s="726"/>
      <c r="DO819" s="726"/>
      <c r="DP819" s="726"/>
      <c r="DQ819" s="726"/>
      <c r="DR819" s="726"/>
      <c r="DS819" s="726"/>
      <c r="DT819" s="726"/>
      <c r="DU819" s="726"/>
    </row>
    <row r="820">
      <c r="A820" s="452"/>
      <c r="U820" s="3"/>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49"/>
      <c r="BP820" s="446" t="s">
        <v>2</v>
      </c>
      <c r="BQ820" s="451"/>
      <c r="BR820" s="4"/>
      <c r="BS820" s="4"/>
      <c r="BT820" s="4"/>
      <c r="BU820" s="4"/>
      <c r="BV820" s="4"/>
      <c r="BW820" s="4"/>
      <c r="BX820" s="4"/>
      <c r="BY820" s="4"/>
      <c r="BZ820" s="4"/>
      <c r="CA820" s="4"/>
      <c r="CB820" s="4"/>
      <c r="CC820" s="726"/>
      <c r="CD820" s="726"/>
      <c r="CE820" s="726"/>
      <c r="CF820" s="726"/>
      <c r="CG820" s="726"/>
      <c r="CH820" s="726"/>
      <c r="CI820" s="726"/>
      <c r="CJ820" s="726"/>
      <c r="CK820" s="726"/>
      <c r="CL820" s="726"/>
      <c r="CM820" s="726"/>
      <c r="CN820" s="726"/>
      <c r="CO820" s="726"/>
      <c r="CP820" s="726"/>
      <c r="CQ820" s="726"/>
      <c r="CR820" s="726"/>
      <c r="CS820" s="726"/>
      <c r="CT820" s="726"/>
      <c r="CU820" s="726"/>
      <c r="CV820" s="726"/>
      <c r="CW820" s="726"/>
      <c r="CX820" s="726"/>
      <c r="CY820" s="726"/>
      <c r="CZ820" s="726"/>
      <c r="DA820" s="726"/>
      <c r="DB820" s="726"/>
      <c r="DC820" s="726"/>
      <c r="DD820" s="726"/>
      <c r="DE820" s="726"/>
      <c r="DF820" s="726"/>
      <c r="DG820" s="726"/>
      <c r="DH820" s="726"/>
      <c r="DI820" s="726"/>
      <c r="DJ820" s="726"/>
      <c r="DK820" s="726"/>
      <c r="DL820" s="726"/>
      <c r="DM820" s="726"/>
      <c r="DN820" s="726"/>
      <c r="DO820" s="726"/>
      <c r="DP820" s="726"/>
      <c r="DQ820" s="726"/>
      <c r="DR820" s="726"/>
      <c r="DS820" s="726"/>
      <c r="DT820" s="726"/>
      <c r="DU820" s="726"/>
    </row>
    <row r="821">
      <c r="A821" s="452"/>
      <c r="U821" s="3"/>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49"/>
      <c r="BP821" s="446" t="s">
        <v>2</v>
      </c>
      <c r="BQ821" s="451"/>
      <c r="BR821" s="4"/>
      <c r="BS821" s="4"/>
      <c r="BT821" s="4"/>
      <c r="BU821" s="4"/>
      <c r="BV821" s="4"/>
      <c r="BW821" s="4"/>
      <c r="BX821" s="4"/>
      <c r="BY821" s="4"/>
      <c r="BZ821" s="4"/>
      <c r="CA821" s="4"/>
      <c r="CB821" s="4"/>
      <c r="CC821" s="726"/>
      <c r="CD821" s="726"/>
      <c r="CE821" s="726"/>
      <c r="CF821" s="726"/>
      <c r="CG821" s="726"/>
      <c r="CH821" s="726"/>
      <c r="CI821" s="726"/>
      <c r="CJ821" s="726"/>
      <c r="CK821" s="726"/>
      <c r="CL821" s="726"/>
      <c r="CM821" s="726"/>
      <c r="CN821" s="726"/>
      <c r="CO821" s="726"/>
      <c r="CP821" s="726"/>
      <c r="CQ821" s="726"/>
      <c r="CR821" s="726"/>
      <c r="CS821" s="726"/>
      <c r="CT821" s="726"/>
      <c r="CU821" s="726"/>
      <c r="CV821" s="726"/>
      <c r="CW821" s="726"/>
      <c r="CX821" s="726"/>
      <c r="CY821" s="726"/>
      <c r="CZ821" s="726"/>
      <c r="DA821" s="726"/>
      <c r="DB821" s="726"/>
      <c r="DC821" s="726"/>
      <c r="DD821" s="726"/>
      <c r="DE821" s="726"/>
      <c r="DF821" s="726"/>
      <c r="DG821" s="726"/>
      <c r="DH821" s="726"/>
      <c r="DI821" s="726"/>
      <c r="DJ821" s="726"/>
      <c r="DK821" s="726"/>
      <c r="DL821" s="726"/>
      <c r="DM821" s="726"/>
      <c r="DN821" s="726"/>
      <c r="DO821" s="726"/>
      <c r="DP821" s="726"/>
      <c r="DQ821" s="726"/>
      <c r="DR821" s="726"/>
      <c r="DS821" s="726"/>
      <c r="DT821" s="726"/>
      <c r="DU821" s="726"/>
    </row>
    <row r="822">
      <c r="A822" s="452"/>
      <c r="U822" s="3"/>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49"/>
      <c r="BP822" s="446" t="s">
        <v>2</v>
      </c>
      <c r="BQ822" s="451"/>
      <c r="BR822" s="4"/>
      <c r="BS822" s="4"/>
      <c r="BT822" s="4"/>
      <c r="BU822" s="4"/>
      <c r="BV822" s="4"/>
      <c r="BW822" s="4"/>
      <c r="BX822" s="4"/>
      <c r="BY822" s="4"/>
      <c r="BZ822" s="4"/>
      <c r="CA822" s="4"/>
      <c r="CB822" s="4"/>
      <c r="CC822" s="726"/>
      <c r="CD822" s="726"/>
      <c r="CE822" s="726"/>
      <c r="CF822" s="726"/>
      <c r="CG822" s="726"/>
      <c r="CH822" s="726"/>
      <c r="CI822" s="726"/>
      <c r="CJ822" s="726"/>
      <c r="CK822" s="726"/>
      <c r="CL822" s="726"/>
      <c r="CM822" s="726"/>
      <c r="CN822" s="726"/>
      <c r="CO822" s="726"/>
      <c r="CP822" s="726"/>
      <c r="CQ822" s="726"/>
      <c r="CR822" s="726"/>
      <c r="CS822" s="726"/>
      <c r="CT822" s="726"/>
      <c r="CU822" s="726"/>
      <c r="CV822" s="726"/>
      <c r="CW822" s="726"/>
      <c r="CX822" s="726"/>
      <c r="CY822" s="726"/>
      <c r="CZ822" s="726"/>
      <c r="DA822" s="726"/>
      <c r="DB822" s="726"/>
      <c r="DC822" s="726"/>
      <c r="DD822" s="726"/>
      <c r="DE822" s="726"/>
      <c r="DF822" s="726"/>
      <c r="DG822" s="726"/>
      <c r="DH822" s="726"/>
      <c r="DI822" s="726"/>
      <c r="DJ822" s="726"/>
      <c r="DK822" s="726"/>
      <c r="DL822" s="726"/>
      <c r="DM822" s="726"/>
      <c r="DN822" s="726"/>
      <c r="DO822" s="726"/>
      <c r="DP822" s="726"/>
      <c r="DQ822" s="726"/>
      <c r="DR822" s="726"/>
      <c r="DS822" s="726"/>
      <c r="DT822" s="726"/>
      <c r="DU822" s="726"/>
    </row>
    <row r="823">
      <c r="A823" s="452"/>
      <c r="U823" s="3"/>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49"/>
      <c r="BP823" s="446" t="s">
        <v>2</v>
      </c>
      <c r="BQ823" s="451"/>
      <c r="BR823" s="4"/>
      <c r="BS823" s="4"/>
      <c r="BT823" s="4"/>
      <c r="BU823" s="4"/>
      <c r="BV823" s="4"/>
      <c r="BW823" s="4"/>
      <c r="BX823" s="4"/>
      <c r="BY823" s="4"/>
      <c r="BZ823" s="4"/>
      <c r="CA823" s="4"/>
      <c r="CB823" s="4"/>
      <c r="CC823" s="726"/>
      <c r="CD823" s="726"/>
      <c r="CE823" s="726"/>
      <c r="CF823" s="726"/>
      <c r="CG823" s="726"/>
      <c r="CH823" s="726"/>
      <c r="CI823" s="726"/>
      <c r="CJ823" s="726"/>
      <c r="CK823" s="726"/>
      <c r="CL823" s="726"/>
      <c r="CM823" s="726"/>
      <c r="CN823" s="726"/>
      <c r="CO823" s="726"/>
      <c r="CP823" s="726"/>
      <c r="CQ823" s="726"/>
      <c r="CR823" s="726"/>
      <c r="CS823" s="726"/>
      <c r="CT823" s="726"/>
      <c r="CU823" s="726"/>
      <c r="CV823" s="726"/>
      <c r="CW823" s="726"/>
      <c r="CX823" s="726"/>
      <c r="CY823" s="726"/>
      <c r="CZ823" s="726"/>
      <c r="DA823" s="726"/>
      <c r="DB823" s="726"/>
      <c r="DC823" s="726"/>
      <c r="DD823" s="726"/>
      <c r="DE823" s="726"/>
      <c r="DF823" s="726"/>
      <c r="DG823" s="726"/>
      <c r="DH823" s="726"/>
      <c r="DI823" s="726"/>
      <c r="DJ823" s="726"/>
      <c r="DK823" s="726"/>
      <c r="DL823" s="726"/>
      <c r="DM823" s="726"/>
      <c r="DN823" s="726"/>
      <c r="DO823" s="726"/>
      <c r="DP823" s="726"/>
      <c r="DQ823" s="726"/>
      <c r="DR823" s="726"/>
      <c r="DS823" s="726"/>
      <c r="DT823" s="726"/>
      <c r="DU823" s="726"/>
    </row>
    <row r="824">
      <c r="A824" s="452"/>
      <c r="U824" s="3"/>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49"/>
      <c r="BP824" s="446" t="s">
        <v>2</v>
      </c>
      <c r="BQ824" s="451"/>
      <c r="BR824" s="4"/>
      <c r="BS824" s="4"/>
      <c r="BT824" s="4"/>
      <c r="BU824" s="4"/>
      <c r="BV824" s="4"/>
      <c r="BW824" s="4"/>
      <c r="BX824" s="4"/>
      <c r="BY824" s="4"/>
      <c r="BZ824" s="4"/>
      <c r="CA824" s="4"/>
      <c r="CB824" s="4"/>
      <c r="CC824" s="726"/>
      <c r="CD824" s="726"/>
      <c r="CE824" s="726"/>
      <c r="CF824" s="726"/>
      <c r="CG824" s="726"/>
      <c r="CH824" s="726"/>
      <c r="CI824" s="726"/>
      <c r="CJ824" s="726"/>
      <c r="CK824" s="726"/>
      <c r="CL824" s="726"/>
      <c r="CM824" s="726"/>
      <c r="CN824" s="726"/>
      <c r="CO824" s="726"/>
      <c r="CP824" s="726"/>
      <c r="CQ824" s="726"/>
      <c r="CR824" s="726"/>
      <c r="CS824" s="726"/>
      <c r="CT824" s="726"/>
      <c r="CU824" s="726"/>
      <c r="CV824" s="726"/>
      <c r="CW824" s="726"/>
      <c r="CX824" s="726"/>
      <c r="CY824" s="726"/>
      <c r="CZ824" s="726"/>
      <c r="DA824" s="726"/>
      <c r="DB824" s="726"/>
      <c r="DC824" s="726"/>
      <c r="DD824" s="726"/>
      <c r="DE824" s="726"/>
      <c r="DF824" s="726"/>
      <c r="DG824" s="726"/>
      <c r="DH824" s="726"/>
      <c r="DI824" s="726"/>
      <c r="DJ824" s="726"/>
      <c r="DK824" s="726"/>
      <c r="DL824" s="726"/>
      <c r="DM824" s="726"/>
      <c r="DN824" s="726"/>
      <c r="DO824" s="726"/>
      <c r="DP824" s="726"/>
      <c r="DQ824" s="726"/>
      <c r="DR824" s="726"/>
      <c r="DS824" s="726"/>
      <c r="DT824" s="726"/>
      <c r="DU824" s="726"/>
    </row>
    <row r="825">
      <c r="A825" s="452"/>
      <c r="U825" s="3"/>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49"/>
      <c r="BP825" s="446" t="s">
        <v>2</v>
      </c>
      <c r="BQ825" s="451"/>
      <c r="BR825" s="4"/>
      <c r="BS825" s="4"/>
      <c r="BT825" s="4"/>
      <c r="BU825" s="4"/>
      <c r="BV825" s="4"/>
      <c r="BW825" s="4"/>
      <c r="BX825" s="4"/>
      <c r="BY825" s="4"/>
      <c r="BZ825" s="4"/>
      <c r="CA825" s="4"/>
      <c r="CB825" s="4"/>
      <c r="CC825" s="726"/>
      <c r="CD825" s="726"/>
      <c r="CE825" s="726"/>
      <c r="CF825" s="726"/>
      <c r="CG825" s="726"/>
      <c r="CH825" s="726"/>
      <c r="CI825" s="726"/>
      <c r="CJ825" s="726"/>
      <c r="CK825" s="726"/>
      <c r="CL825" s="726"/>
      <c r="CM825" s="726"/>
      <c r="CN825" s="726"/>
      <c r="CO825" s="726"/>
      <c r="CP825" s="726"/>
      <c r="CQ825" s="726"/>
      <c r="CR825" s="726"/>
      <c r="CS825" s="726"/>
      <c r="CT825" s="726"/>
      <c r="CU825" s="726"/>
      <c r="CV825" s="726"/>
      <c r="CW825" s="726"/>
      <c r="CX825" s="726"/>
      <c r="CY825" s="726"/>
      <c r="CZ825" s="726"/>
      <c r="DA825" s="726"/>
      <c r="DB825" s="726"/>
      <c r="DC825" s="726"/>
      <c r="DD825" s="726"/>
      <c r="DE825" s="726"/>
      <c r="DF825" s="726"/>
      <c r="DG825" s="726"/>
      <c r="DH825" s="726"/>
      <c r="DI825" s="726"/>
      <c r="DJ825" s="726"/>
      <c r="DK825" s="726"/>
      <c r="DL825" s="726"/>
      <c r="DM825" s="726"/>
      <c r="DN825" s="726"/>
      <c r="DO825" s="726"/>
      <c r="DP825" s="726"/>
      <c r="DQ825" s="726"/>
      <c r="DR825" s="726"/>
      <c r="DS825" s="726"/>
      <c r="DT825" s="726"/>
      <c r="DU825" s="726"/>
    </row>
    <row r="826">
      <c r="A826" s="452"/>
      <c r="U826" s="3"/>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49"/>
      <c r="BP826" s="446" t="s">
        <v>2</v>
      </c>
      <c r="BQ826" s="451"/>
      <c r="BR826" s="4"/>
      <c r="BS826" s="4"/>
      <c r="BT826" s="4"/>
      <c r="BU826" s="4"/>
      <c r="BV826" s="4"/>
      <c r="BW826" s="4"/>
      <c r="BX826" s="4"/>
      <c r="BY826" s="4"/>
      <c r="BZ826" s="4"/>
      <c r="CA826" s="4"/>
      <c r="CB826" s="4"/>
      <c r="CC826" s="726"/>
      <c r="CD826" s="726"/>
      <c r="CE826" s="726"/>
      <c r="CF826" s="726"/>
      <c r="CG826" s="726"/>
      <c r="CH826" s="726"/>
      <c r="CI826" s="726"/>
      <c r="CJ826" s="726"/>
      <c r="CK826" s="726"/>
      <c r="CL826" s="726"/>
      <c r="CM826" s="726"/>
      <c r="CN826" s="726"/>
      <c r="CO826" s="726"/>
      <c r="CP826" s="726"/>
      <c r="CQ826" s="726"/>
      <c r="CR826" s="726"/>
      <c r="CS826" s="726"/>
      <c r="CT826" s="726"/>
      <c r="CU826" s="726"/>
      <c r="CV826" s="726"/>
      <c r="CW826" s="726"/>
      <c r="CX826" s="726"/>
      <c r="CY826" s="726"/>
      <c r="CZ826" s="726"/>
      <c r="DA826" s="726"/>
      <c r="DB826" s="726"/>
      <c r="DC826" s="726"/>
      <c r="DD826" s="726"/>
      <c r="DE826" s="726"/>
      <c r="DF826" s="726"/>
      <c r="DG826" s="726"/>
      <c r="DH826" s="726"/>
      <c r="DI826" s="726"/>
      <c r="DJ826" s="726"/>
      <c r="DK826" s="726"/>
      <c r="DL826" s="726"/>
      <c r="DM826" s="726"/>
      <c r="DN826" s="726"/>
      <c r="DO826" s="726"/>
      <c r="DP826" s="726"/>
      <c r="DQ826" s="726"/>
      <c r="DR826" s="726"/>
      <c r="DS826" s="726"/>
      <c r="DT826" s="726"/>
      <c r="DU826" s="726"/>
    </row>
    <row r="827">
      <c r="A827" s="452"/>
      <c r="U827" s="3"/>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49"/>
      <c r="BP827" s="446" t="s">
        <v>2</v>
      </c>
      <c r="BQ827" s="451"/>
      <c r="BR827" s="4"/>
      <c r="BS827" s="4"/>
      <c r="BT827" s="4"/>
      <c r="BU827" s="4"/>
      <c r="BV827" s="4"/>
      <c r="BW827" s="4"/>
      <c r="BX827" s="4"/>
      <c r="BY827" s="4"/>
      <c r="BZ827" s="4"/>
      <c r="CA827" s="4"/>
      <c r="CB827" s="4"/>
      <c r="CC827" s="726"/>
      <c r="CD827" s="726"/>
      <c r="CE827" s="726"/>
      <c r="CF827" s="726"/>
      <c r="CG827" s="726"/>
      <c r="CH827" s="726"/>
      <c r="CI827" s="726"/>
      <c r="CJ827" s="726"/>
      <c r="CK827" s="726"/>
      <c r="CL827" s="726"/>
      <c r="CM827" s="726"/>
      <c r="CN827" s="726"/>
      <c r="CO827" s="726"/>
      <c r="CP827" s="726"/>
      <c r="CQ827" s="726"/>
      <c r="CR827" s="726"/>
      <c r="CS827" s="726"/>
      <c r="CT827" s="726"/>
      <c r="CU827" s="726"/>
      <c r="CV827" s="726"/>
      <c r="CW827" s="726"/>
      <c r="CX827" s="726"/>
      <c r="CY827" s="726"/>
      <c r="CZ827" s="726"/>
      <c r="DA827" s="726"/>
      <c r="DB827" s="726"/>
      <c r="DC827" s="726"/>
      <c r="DD827" s="726"/>
      <c r="DE827" s="726"/>
      <c r="DF827" s="726"/>
      <c r="DG827" s="726"/>
      <c r="DH827" s="726"/>
      <c r="DI827" s="726"/>
      <c r="DJ827" s="726"/>
      <c r="DK827" s="726"/>
      <c r="DL827" s="726"/>
      <c r="DM827" s="726"/>
      <c r="DN827" s="726"/>
      <c r="DO827" s="726"/>
      <c r="DP827" s="726"/>
      <c r="DQ827" s="726"/>
      <c r="DR827" s="726"/>
      <c r="DS827" s="726"/>
      <c r="DT827" s="726"/>
      <c r="DU827" s="726"/>
    </row>
    <row r="828">
      <c r="A828" s="452"/>
      <c r="U828" s="3"/>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49"/>
      <c r="BP828" s="446" t="s">
        <v>2</v>
      </c>
      <c r="BQ828" s="451"/>
      <c r="BR828" s="4"/>
      <c r="BS828" s="4"/>
      <c r="BT828" s="4"/>
      <c r="BU828" s="4"/>
      <c r="BV828" s="4"/>
      <c r="BW828" s="4"/>
      <c r="BX828" s="4"/>
      <c r="BY828" s="4"/>
      <c r="BZ828" s="4"/>
      <c r="CA828" s="4"/>
      <c r="CB828" s="4"/>
      <c r="CC828" s="726"/>
      <c r="CD828" s="726"/>
      <c r="CE828" s="726"/>
      <c r="CF828" s="726"/>
      <c r="CG828" s="726"/>
      <c r="CH828" s="726"/>
      <c r="CI828" s="726"/>
      <c r="CJ828" s="726"/>
      <c r="CK828" s="726"/>
      <c r="CL828" s="726"/>
      <c r="CM828" s="726"/>
      <c r="CN828" s="726"/>
      <c r="CO828" s="726"/>
      <c r="CP828" s="726"/>
      <c r="CQ828" s="726"/>
      <c r="CR828" s="726"/>
      <c r="CS828" s="726"/>
      <c r="CT828" s="726"/>
      <c r="CU828" s="726"/>
      <c r="CV828" s="726"/>
      <c r="CW828" s="726"/>
      <c r="CX828" s="726"/>
      <c r="CY828" s="726"/>
      <c r="CZ828" s="726"/>
      <c r="DA828" s="726"/>
      <c r="DB828" s="726"/>
      <c r="DC828" s="726"/>
      <c r="DD828" s="726"/>
      <c r="DE828" s="726"/>
      <c r="DF828" s="726"/>
      <c r="DG828" s="726"/>
      <c r="DH828" s="726"/>
      <c r="DI828" s="726"/>
      <c r="DJ828" s="726"/>
      <c r="DK828" s="726"/>
      <c r="DL828" s="726"/>
      <c r="DM828" s="726"/>
      <c r="DN828" s="726"/>
      <c r="DO828" s="726"/>
      <c r="DP828" s="726"/>
      <c r="DQ828" s="726"/>
      <c r="DR828" s="726"/>
      <c r="DS828" s="726"/>
      <c r="DT828" s="726"/>
      <c r="DU828" s="726"/>
    </row>
    <row r="829">
      <c r="A829" s="452"/>
      <c r="U829" s="3"/>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49"/>
      <c r="BP829" s="446" t="s">
        <v>2</v>
      </c>
      <c r="BQ829" s="451"/>
      <c r="BR829" s="4"/>
      <c r="BS829" s="4"/>
      <c r="BT829" s="4"/>
      <c r="BU829" s="4"/>
      <c r="BV829" s="4"/>
      <c r="BW829" s="4"/>
      <c r="BX829" s="4"/>
      <c r="BY829" s="4"/>
      <c r="BZ829" s="4"/>
      <c r="CA829" s="4"/>
      <c r="CB829" s="4"/>
      <c r="CC829" s="726"/>
      <c r="CD829" s="726"/>
      <c r="CE829" s="726"/>
      <c r="CF829" s="726"/>
      <c r="CG829" s="726"/>
      <c r="CH829" s="726"/>
      <c r="CI829" s="726"/>
      <c r="CJ829" s="726"/>
      <c r="CK829" s="726"/>
      <c r="CL829" s="726"/>
      <c r="CM829" s="726"/>
      <c r="CN829" s="726"/>
      <c r="CO829" s="726"/>
      <c r="CP829" s="726"/>
      <c r="CQ829" s="726"/>
      <c r="CR829" s="726"/>
      <c r="CS829" s="726"/>
      <c r="CT829" s="726"/>
      <c r="CU829" s="726"/>
      <c r="CV829" s="726"/>
      <c r="CW829" s="726"/>
      <c r="CX829" s="726"/>
      <c r="CY829" s="726"/>
      <c r="CZ829" s="726"/>
      <c r="DA829" s="726"/>
      <c r="DB829" s="726"/>
      <c r="DC829" s="726"/>
      <c r="DD829" s="726"/>
      <c r="DE829" s="726"/>
      <c r="DF829" s="726"/>
      <c r="DG829" s="726"/>
      <c r="DH829" s="726"/>
      <c r="DI829" s="726"/>
      <c r="DJ829" s="726"/>
      <c r="DK829" s="726"/>
      <c r="DL829" s="726"/>
      <c r="DM829" s="726"/>
      <c r="DN829" s="726"/>
      <c r="DO829" s="726"/>
      <c r="DP829" s="726"/>
      <c r="DQ829" s="726"/>
      <c r="DR829" s="726"/>
      <c r="DS829" s="726"/>
      <c r="DT829" s="726"/>
      <c r="DU829" s="726"/>
    </row>
    <row r="830">
      <c r="A830" s="452"/>
      <c r="U830" s="3"/>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49"/>
      <c r="BP830" s="446" t="s">
        <v>2</v>
      </c>
      <c r="BQ830" s="451"/>
      <c r="BR830" s="4"/>
      <c r="BS830" s="4"/>
      <c r="BT830" s="4"/>
      <c r="BU830" s="4"/>
      <c r="BV830" s="4"/>
      <c r="BW830" s="4"/>
      <c r="BX830" s="4"/>
      <c r="BY830" s="4"/>
      <c r="BZ830" s="4"/>
      <c r="CA830" s="4"/>
      <c r="CB830" s="4"/>
      <c r="CC830" s="726"/>
      <c r="CD830" s="726"/>
      <c r="CE830" s="726"/>
      <c r="CF830" s="726"/>
      <c r="CG830" s="726"/>
      <c r="CH830" s="726"/>
      <c r="CI830" s="726"/>
      <c r="CJ830" s="726"/>
      <c r="CK830" s="726"/>
      <c r="CL830" s="726"/>
      <c r="CM830" s="726"/>
      <c r="CN830" s="726"/>
      <c r="CO830" s="726"/>
      <c r="CP830" s="726"/>
      <c r="CQ830" s="726"/>
      <c r="CR830" s="726"/>
      <c r="CS830" s="726"/>
      <c r="CT830" s="726"/>
      <c r="CU830" s="726"/>
      <c r="CV830" s="726"/>
      <c r="CW830" s="726"/>
      <c r="CX830" s="726"/>
      <c r="CY830" s="726"/>
      <c r="CZ830" s="726"/>
      <c r="DA830" s="726"/>
      <c r="DB830" s="726"/>
      <c r="DC830" s="726"/>
      <c r="DD830" s="726"/>
      <c r="DE830" s="726"/>
      <c r="DF830" s="726"/>
      <c r="DG830" s="726"/>
      <c r="DH830" s="726"/>
      <c r="DI830" s="726"/>
      <c r="DJ830" s="726"/>
      <c r="DK830" s="726"/>
      <c r="DL830" s="726"/>
      <c r="DM830" s="726"/>
      <c r="DN830" s="726"/>
      <c r="DO830" s="726"/>
      <c r="DP830" s="726"/>
      <c r="DQ830" s="726"/>
      <c r="DR830" s="726"/>
      <c r="DS830" s="726"/>
      <c r="DT830" s="726"/>
      <c r="DU830" s="726"/>
    </row>
    <row r="831">
      <c r="A831" s="452"/>
      <c r="U831" s="3"/>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49"/>
      <c r="BP831" s="446" t="s">
        <v>2</v>
      </c>
      <c r="BQ831" s="451"/>
      <c r="BR831" s="4"/>
      <c r="BS831" s="4"/>
      <c r="BT831" s="4"/>
      <c r="BU831" s="4"/>
      <c r="BV831" s="4"/>
      <c r="BW831" s="4"/>
      <c r="BX831" s="4"/>
      <c r="BY831" s="4"/>
      <c r="BZ831" s="4"/>
      <c r="CA831" s="4"/>
      <c r="CB831" s="4"/>
      <c r="CC831" s="726"/>
      <c r="CD831" s="726"/>
      <c r="CE831" s="726"/>
      <c r="CF831" s="726"/>
      <c r="CG831" s="726"/>
      <c r="CH831" s="726"/>
      <c r="CI831" s="726"/>
      <c r="CJ831" s="726"/>
      <c r="CK831" s="726"/>
      <c r="CL831" s="726"/>
      <c r="CM831" s="726"/>
      <c r="CN831" s="726"/>
      <c r="CO831" s="726"/>
      <c r="CP831" s="726"/>
      <c r="CQ831" s="726"/>
      <c r="CR831" s="726"/>
      <c r="CS831" s="726"/>
      <c r="CT831" s="726"/>
      <c r="CU831" s="726"/>
      <c r="CV831" s="726"/>
      <c r="CW831" s="726"/>
      <c r="CX831" s="726"/>
      <c r="CY831" s="726"/>
      <c r="CZ831" s="726"/>
      <c r="DA831" s="726"/>
      <c r="DB831" s="726"/>
      <c r="DC831" s="726"/>
      <c r="DD831" s="726"/>
      <c r="DE831" s="726"/>
      <c r="DF831" s="726"/>
      <c r="DG831" s="726"/>
      <c r="DH831" s="726"/>
      <c r="DI831" s="726"/>
      <c r="DJ831" s="726"/>
      <c r="DK831" s="726"/>
      <c r="DL831" s="726"/>
      <c r="DM831" s="726"/>
      <c r="DN831" s="726"/>
      <c r="DO831" s="726"/>
      <c r="DP831" s="726"/>
      <c r="DQ831" s="726"/>
      <c r="DR831" s="726"/>
      <c r="DS831" s="726"/>
      <c r="DT831" s="726"/>
      <c r="DU831" s="726"/>
    </row>
    <row r="832">
      <c r="A832" s="452"/>
      <c r="U832" s="3"/>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49"/>
      <c r="BP832" s="446" t="s">
        <v>2</v>
      </c>
      <c r="BQ832" s="451"/>
      <c r="BR832" s="4"/>
      <c r="BS832" s="4"/>
      <c r="BT832" s="4"/>
      <c r="BU832" s="4"/>
      <c r="BV832" s="4"/>
      <c r="BW832" s="4"/>
      <c r="BX832" s="4"/>
      <c r="BY832" s="4"/>
      <c r="BZ832" s="4"/>
      <c r="CA832" s="4"/>
      <c r="CB832" s="4"/>
      <c r="CC832" s="726"/>
      <c r="CD832" s="726"/>
      <c r="CE832" s="726"/>
      <c r="CF832" s="726"/>
      <c r="CG832" s="726"/>
      <c r="CH832" s="726"/>
      <c r="CI832" s="726"/>
      <c r="CJ832" s="726"/>
      <c r="CK832" s="726"/>
      <c r="CL832" s="726"/>
      <c r="CM832" s="726"/>
      <c r="CN832" s="726"/>
      <c r="CO832" s="726"/>
      <c r="CP832" s="726"/>
      <c r="CQ832" s="726"/>
      <c r="CR832" s="726"/>
      <c r="CS832" s="726"/>
      <c r="CT832" s="726"/>
      <c r="CU832" s="726"/>
      <c r="CV832" s="726"/>
      <c r="CW832" s="726"/>
      <c r="CX832" s="726"/>
      <c r="CY832" s="726"/>
      <c r="CZ832" s="726"/>
      <c r="DA832" s="726"/>
      <c r="DB832" s="726"/>
      <c r="DC832" s="726"/>
      <c r="DD832" s="726"/>
      <c r="DE832" s="726"/>
      <c r="DF832" s="726"/>
      <c r="DG832" s="726"/>
      <c r="DH832" s="726"/>
      <c r="DI832" s="726"/>
      <c r="DJ832" s="726"/>
      <c r="DK832" s="726"/>
      <c r="DL832" s="726"/>
      <c r="DM832" s="726"/>
      <c r="DN832" s="726"/>
      <c r="DO832" s="726"/>
      <c r="DP832" s="726"/>
      <c r="DQ832" s="726"/>
      <c r="DR832" s="726"/>
      <c r="DS832" s="726"/>
      <c r="DT832" s="726"/>
      <c r="DU832" s="726"/>
    </row>
    <row r="833">
      <c r="A833" s="452"/>
      <c r="U833" s="3"/>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49"/>
      <c r="BP833" s="446" t="s">
        <v>2</v>
      </c>
      <c r="BQ833" s="451"/>
      <c r="BR833" s="4"/>
      <c r="BS833" s="4"/>
      <c r="BT833" s="4"/>
      <c r="BU833" s="4"/>
      <c r="BV833" s="4"/>
      <c r="BW833" s="4"/>
      <c r="BX833" s="4"/>
      <c r="BY833" s="4"/>
      <c r="BZ833" s="4"/>
      <c r="CA833" s="4"/>
      <c r="CB833" s="4"/>
      <c r="CC833" s="726"/>
      <c r="CD833" s="726"/>
      <c r="CE833" s="726"/>
      <c r="CF833" s="726"/>
      <c r="CG833" s="726"/>
      <c r="CH833" s="726"/>
      <c r="CI833" s="726"/>
      <c r="CJ833" s="726"/>
      <c r="CK833" s="726"/>
      <c r="CL833" s="726"/>
      <c r="CM833" s="726"/>
      <c r="CN833" s="726"/>
      <c r="CO833" s="726"/>
      <c r="CP833" s="726"/>
      <c r="CQ833" s="726"/>
      <c r="CR833" s="726"/>
      <c r="CS833" s="726"/>
      <c r="CT833" s="726"/>
      <c r="CU833" s="726"/>
      <c r="CV833" s="726"/>
      <c r="CW833" s="726"/>
      <c r="CX833" s="726"/>
      <c r="CY833" s="726"/>
      <c r="CZ833" s="726"/>
      <c r="DA833" s="726"/>
      <c r="DB833" s="726"/>
      <c r="DC833" s="726"/>
      <c r="DD833" s="726"/>
      <c r="DE833" s="726"/>
      <c r="DF833" s="726"/>
      <c r="DG833" s="726"/>
      <c r="DH833" s="726"/>
      <c r="DI833" s="726"/>
      <c r="DJ833" s="726"/>
      <c r="DK833" s="726"/>
      <c r="DL833" s="726"/>
      <c r="DM833" s="726"/>
      <c r="DN833" s="726"/>
      <c r="DO833" s="726"/>
      <c r="DP833" s="726"/>
      <c r="DQ833" s="726"/>
      <c r="DR833" s="726"/>
      <c r="DS833" s="726"/>
      <c r="DT833" s="726"/>
      <c r="DU833" s="726"/>
    </row>
    <row r="834">
      <c r="A834" s="452"/>
      <c r="U834" s="3"/>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49"/>
      <c r="BP834" s="446" t="s">
        <v>2</v>
      </c>
      <c r="BQ834" s="451"/>
      <c r="BR834" s="4"/>
      <c r="BS834" s="4"/>
      <c r="BT834" s="4"/>
      <c r="BU834" s="4"/>
      <c r="BV834" s="4"/>
      <c r="BW834" s="4"/>
      <c r="BX834" s="4"/>
      <c r="BY834" s="4"/>
      <c r="BZ834" s="4"/>
      <c r="CA834" s="4"/>
      <c r="CB834" s="4"/>
      <c r="CC834" s="726"/>
      <c r="CD834" s="726"/>
      <c r="CE834" s="726"/>
      <c r="CF834" s="726"/>
      <c r="CG834" s="726"/>
      <c r="CH834" s="726"/>
      <c r="CI834" s="726"/>
      <c r="CJ834" s="726"/>
      <c r="CK834" s="726"/>
      <c r="CL834" s="726"/>
      <c r="CM834" s="726"/>
      <c r="CN834" s="726"/>
      <c r="CO834" s="726"/>
      <c r="CP834" s="726"/>
      <c r="CQ834" s="726"/>
      <c r="CR834" s="726"/>
      <c r="CS834" s="726"/>
      <c r="CT834" s="726"/>
      <c r="CU834" s="726"/>
      <c r="CV834" s="726"/>
      <c r="CW834" s="726"/>
      <c r="CX834" s="726"/>
      <c r="CY834" s="726"/>
      <c r="CZ834" s="726"/>
      <c r="DA834" s="726"/>
      <c r="DB834" s="726"/>
      <c r="DC834" s="726"/>
      <c r="DD834" s="726"/>
      <c r="DE834" s="726"/>
      <c r="DF834" s="726"/>
      <c r="DG834" s="726"/>
      <c r="DH834" s="726"/>
      <c r="DI834" s="726"/>
      <c r="DJ834" s="726"/>
      <c r="DK834" s="726"/>
      <c r="DL834" s="726"/>
      <c r="DM834" s="726"/>
      <c r="DN834" s="726"/>
      <c r="DO834" s="726"/>
      <c r="DP834" s="726"/>
      <c r="DQ834" s="726"/>
      <c r="DR834" s="726"/>
      <c r="DS834" s="726"/>
      <c r="DT834" s="726"/>
      <c r="DU834" s="726"/>
    </row>
    <row r="835">
      <c r="A835" s="452"/>
      <c r="U835" s="3"/>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49"/>
      <c r="BP835" s="446" t="s">
        <v>2</v>
      </c>
      <c r="BQ835" s="451"/>
      <c r="BR835" s="4"/>
      <c r="BS835" s="4"/>
      <c r="BT835" s="4"/>
      <c r="BU835" s="4"/>
      <c r="BV835" s="4"/>
      <c r="BW835" s="4"/>
      <c r="BX835" s="4"/>
      <c r="BY835" s="4"/>
      <c r="BZ835" s="4"/>
      <c r="CA835" s="4"/>
      <c r="CB835" s="4"/>
      <c r="CC835" s="726"/>
      <c r="CD835" s="726"/>
      <c r="CE835" s="726"/>
      <c r="CF835" s="726"/>
      <c r="CG835" s="726"/>
      <c r="CH835" s="726"/>
      <c r="CI835" s="726"/>
      <c r="CJ835" s="726"/>
      <c r="CK835" s="726"/>
      <c r="CL835" s="726"/>
      <c r="CM835" s="726"/>
      <c r="CN835" s="726"/>
      <c r="CO835" s="726"/>
      <c r="CP835" s="726"/>
      <c r="CQ835" s="726"/>
      <c r="CR835" s="726"/>
      <c r="CS835" s="726"/>
      <c r="CT835" s="726"/>
      <c r="CU835" s="726"/>
      <c r="CV835" s="726"/>
      <c r="CW835" s="726"/>
      <c r="CX835" s="726"/>
      <c r="CY835" s="726"/>
      <c r="CZ835" s="726"/>
      <c r="DA835" s="726"/>
      <c r="DB835" s="726"/>
      <c r="DC835" s="726"/>
      <c r="DD835" s="726"/>
      <c r="DE835" s="726"/>
      <c r="DF835" s="726"/>
      <c r="DG835" s="726"/>
      <c r="DH835" s="726"/>
      <c r="DI835" s="726"/>
      <c r="DJ835" s="726"/>
      <c r="DK835" s="726"/>
      <c r="DL835" s="726"/>
      <c r="DM835" s="726"/>
      <c r="DN835" s="726"/>
      <c r="DO835" s="726"/>
      <c r="DP835" s="726"/>
      <c r="DQ835" s="726"/>
      <c r="DR835" s="726"/>
      <c r="DS835" s="726"/>
      <c r="DT835" s="726"/>
      <c r="DU835" s="726"/>
    </row>
    <row r="836">
      <c r="A836" s="452"/>
      <c r="U836" s="3"/>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49"/>
      <c r="BP836" s="446" t="s">
        <v>2</v>
      </c>
      <c r="BQ836" s="451"/>
      <c r="BR836" s="4"/>
      <c r="BS836" s="4"/>
      <c r="BT836" s="4"/>
      <c r="BU836" s="4"/>
      <c r="BV836" s="4"/>
      <c r="BW836" s="4"/>
      <c r="BX836" s="4"/>
      <c r="BY836" s="4"/>
      <c r="BZ836" s="4"/>
      <c r="CA836" s="4"/>
      <c r="CB836" s="4"/>
      <c r="CC836" s="726"/>
      <c r="CD836" s="726"/>
      <c r="CE836" s="726"/>
      <c r="CF836" s="726"/>
      <c r="CG836" s="726"/>
      <c r="CH836" s="726"/>
      <c r="CI836" s="726"/>
      <c r="CJ836" s="726"/>
      <c r="CK836" s="726"/>
      <c r="CL836" s="726"/>
      <c r="CM836" s="726"/>
      <c r="CN836" s="726"/>
      <c r="CO836" s="726"/>
      <c r="CP836" s="726"/>
      <c r="CQ836" s="726"/>
      <c r="CR836" s="726"/>
      <c r="CS836" s="726"/>
      <c r="CT836" s="726"/>
      <c r="CU836" s="726"/>
      <c r="CV836" s="726"/>
      <c r="CW836" s="726"/>
      <c r="CX836" s="726"/>
      <c r="CY836" s="726"/>
      <c r="CZ836" s="726"/>
      <c r="DA836" s="726"/>
      <c r="DB836" s="726"/>
      <c r="DC836" s="726"/>
      <c r="DD836" s="726"/>
      <c r="DE836" s="726"/>
      <c r="DF836" s="726"/>
      <c r="DG836" s="726"/>
      <c r="DH836" s="726"/>
      <c r="DI836" s="726"/>
      <c r="DJ836" s="726"/>
      <c r="DK836" s="726"/>
      <c r="DL836" s="726"/>
      <c r="DM836" s="726"/>
      <c r="DN836" s="726"/>
      <c r="DO836" s="726"/>
      <c r="DP836" s="726"/>
      <c r="DQ836" s="726"/>
      <c r="DR836" s="726"/>
      <c r="DS836" s="726"/>
      <c r="DT836" s="726"/>
      <c r="DU836" s="726"/>
    </row>
    <row r="837">
      <c r="A837" s="452"/>
      <c r="U837" s="3"/>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49"/>
      <c r="BP837" s="446" t="s">
        <v>2</v>
      </c>
      <c r="BQ837" s="451"/>
      <c r="BR837" s="4"/>
      <c r="BS837" s="4"/>
      <c r="BT837" s="4"/>
      <c r="BU837" s="4"/>
      <c r="BV837" s="4"/>
      <c r="BW837" s="4"/>
      <c r="BX837" s="4"/>
      <c r="BY837" s="4"/>
      <c r="BZ837" s="4"/>
      <c r="CA837" s="4"/>
      <c r="CB837" s="4"/>
      <c r="CC837" s="726"/>
      <c r="CD837" s="726"/>
      <c r="CE837" s="726"/>
      <c r="CF837" s="726"/>
      <c r="CG837" s="726"/>
      <c r="CH837" s="726"/>
      <c r="CI837" s="726"/>
      <c r="CJ837" s="726"/>
      <c r="CK837" s="726"/>
      <c r="CL837" s="726"/>
      <c r="CM837" s="726"/>
      <c r="CN837" s="726"/>
      <c r="CO837" s="726"/>
      <c r="CP837" s="726"/>
      <c r="CQ837" s="726"/>
      <c r="CR837" s="726"/>
      <c r="CS837" s="726"/>
      <c r="CT837" s="726"/>
      <c r="CU837" s="726"/>
      <c r="CV837" s="726"/>
      <c r="CW837" s="726"/>
      <c r="CX837" s="726"/>
      <c r="CY837" s="726"/>
      <c r="CZ837" s="726"/>
      <c r="DA837" s="726"/>
      <c r="DB837" s="726"/>
      <c r="DC837" s="726"/>
      <c r="DD837" s="726"/>
      <c r="DE837" s="726"/>
      <c r="DF837" s="726"/>
      <c r="DG837" s="726"/>
      <c r="DH837" s="726"/>
      <c r="DI837" s="726"/>
      <c r="DJ837" s="726"/>
      <c r="DK837" s="726"/>
      <c r="DL837" s="726"/>
      <c r="DM837" s="726"/>
      <c r="DN837" s="726"/>
      <c r="DO837" s="726"/>
      <c r="DP837" s="726"/>
      <c r="DQ837" s="726"/>
      <c r="DR837" s="726"/>
      <c r="DS837" s="726"/>
      <c r="DT837" s="726"/>
      <c r="DU837" s="726"/>
    </row>
    <row r="838">
      <c r="A838" s="452"/>
      <c r="U838" s="3"/>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49"/>
      <c r="BP838" s="446" t="s">
        <v>2</v>
      </c>
      <c r="BQ838" s="451"/>
      <c r="BR838" s="4"/>
      <c r="BS838" s="4"/>
      <c r="BT838" s="4"/>
      <c r="BU838" s="4"/>
      <c r="BV838" s="4"/>
      <c r="BW838" s="4"/>
      <c r="BX838" s="4"/>
      <c r="BY838" s="4"/>
      <c r="BZ838" s="4"/>
      <c r="CA838" s="4"/>
      <c r="CB838" s="4"/>
      <c r="CC838" s="726"/>
      <c r="CD838" s="726"/>
      <c r="CE838" s="726"/>
      <c r="CF838" s="726"/>
      <c r="CG838" s="726"/>
      <c r="CH838" s="726"/>
      <c r="CI838" s="726"/>
      <c r="CJ838" s="726"/>
      <c r="CK838" s="726"/>
      <c r="CL838" s="726"/>
      <c r="CM838" s="726"/>
      <c r="CN838" s="726"/>
      <c r="CO838" s="726"/>
      <c r="CP838" s="726"/>
      <c r="CQ838" s="726"/>
      <c r="CR838" s="726"/>
      <c r="CS838" s="726"/>
      <c r="CT838" s="726"/>
      <c r="CU838" s="726"/>
      <c r="CV838" s="726"/>
      <c r="CW838" s="726"/>
      <c r="CX838" s="726"/>
      <c r="CY838" s="726"/>
      <c r="CZ838" s="726"/>
      <c r="DA838" s="726"/>
      <c r="DB838" s="726"/>
      <c r="DC838" s="726"/>
      <c r="DD838" s="726"/>
      <c r="DE838" s="726"/>
      <c r="DF838" s="726"/>
      <c r="DG838" s="726"/>
      <c r="DH838" s="726"/>
      <c r="DI838" s="726"/>
      <c r="DJ838" s="726"/>
      <c r="DK838" s="726"/>
      <c r="DL838" s="726"/>
      <c r="DM838" s="726"/>
      <c r="DN838" s="726"/>
      <c r="DO838" s="726"/>
      <c r="DP838" s="726"/>
      <c r="DQ838" s="726"/>
      <c r="DR838" s="726"/>
      <c r="DS838" s="726"/>
      <c r="DT838" s="726"/>
      <c r="DU838" s="726"/>
    </row>
    <row r="839">
      <c r="A839" s="452"/>
      <c r="U839" s="3"/>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49"/>
      <c r="BP839" s="446" t="s">
        <v>2</v>
      </c>
      <c r="BQ839" s="451"/>
      <c r="BR839" s="4"/>
      <c r="BS839" s="4"/>
      <c r="BT839" s="4"/>
      <c r="BU839" s="4"/>
      <c r="BV839" s="4"/>
      <c r="BW839" s="4"/>
      <c r="BX839" s="4"/>
      <c r="BY839" s="4"/>
      <c r="BZ839" s="4"/>
      <c r="CA839" s="4"/>
      <c r="CB839" s="4"/>
      <c r="CC839" s="726"/>
      <c r="CD839" s="726"/>
      <c r="CE839" s="726"/>
      <c r="CF839" s="726"/>
      <c r="CG839" s="726"/>
      <c r="CH839" s="726"/>
      <c r="CI839" s="726"/>
      <c r="CJ839" s="726"/>
      <c r="CK839" s="726"/>
      <c r="CL839" s="726"/>
      <c r="CM839" s="726"/>
      <c r="CN839" s="726"/>
      <c r="CO839" s="726"/>
      <c r="CP839" s="726"/>
      <c r="CQ839" s="726"/>
      <c r="CR839" s="726"/>
      <c r="CS839" s="726"/>
      <c r="CT839" s="726"/>
      <c r="CU839" s="726"/>
      <c r="CV839" s="726"/>
      <c r="CW839" s="726"/>
      <c r="CX839" s="726"/>
      <c r="CY839" s="726"/>
      <c r="CZ839" s="726"/>
      <c r="DA839" s="726"/>
      <c r="DB839" s="726"/>
      <c r="DC839" s="726"/>
      <c r="DD839" s="726"/>
      <c r="DE839" s="726"/>
      <c r="DF839" s="726"/>
      <c r="DG839" s="726"/>
      <c r="DH839" s="726"/>
      <c r="DI839" s="726"/>
      <c r="DJ839" s="726"/>
      <c r="DK839" s="726"/>
      <c r="DL839" s="726"/>
      <c r="DM839" s="726"/>
      <c r="DN839" s="726"/>
      <c r="DO839" s="726"/>
      <c r="DP839" s="726"/>
      <c r="DQ839" s="726"/>
      <c r="DR839" s="726"/>
      <c r="DS839" s="726"/>
      <c r="DT839" s="726"/>
      <c r="DU839" s="726"/>
    </row>
    <row r="840">
      <c r="A840" s="452"/>
      <c r="U840" s="3"/>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49"/>
      <c r="BP840" s="446" t="s">
        <v>2</v>
      </c>
      <c r="BQ840" s="451"/>
      <c r="BR840" s="4"/>
      <c r="BS840" s="4"/>
      <c r="BT840" s="4"/>
      <c r="BU840" s="4"/>
      <c r="BV840" s="4"/>
      <c r="BW840" s="4"/>
      <c r="BX840" s="4"/>
      <c r="BY840" s="4"/>
      <c r="BZ840" s="4"/>
      <c r="CA840" s="4"/>
      <c r="CB840" s="4"/>
      <c r="CC840" s="726"/>
      <c r="CD840" s="726"/>
      <c r="CE840" s="726"/>
      <c r="CF840" s="726"/>
      <c r="CG840" s="726"/>
      <c r="CH840" s="726"/>
      <c r="CI840" s="726"/>
      <c r="CJ840" s="726"/>
      <c r="CK840" s="726"/>
      <c r="CL840" s="726"/>
      <c r="CM840" s="726"/>
      <c r="CN840" s="726"/>
      <c r="CO840" s="726"/>
      <c r="CP840" s="726"/>
      <c r="CQ840" s="726"/>
      <c r="CR840" s="726"/>
      <c r="CS840" s="726"/>
      <c r="CT840" s="726"/>
      <c r="CU840" s="726"/>
      <c r="CV840" s="726"/>
      <c r="CW840" s="726"/>
      <c r="CX840" s="726"/>
      <c r="CY840" s="726"/>
      <c r="CZ840" s="726"/>
      <c r="DA840" s="726"/>
      <c r="DB840" s="726"/>
      <c r="DC840" s="726"/>
      <c r="DD840" s="726"/>
      <c r="DE840" s="726"/>
      <c r="DF840" s="726"/>
      <c r="DG840" s="726"/>
      <c r="DH840" s="726"/>
      <c r="DI840" s="726"/>
      <c r="DJ840" s="726"/>
      <c r="DK840" s="726"/>
      <c r="DL840" s="726"/>
      <c r="DM840" s="726"/>
      <c r="DN840" s="726"/>
      <c r="DO840" s="726"/>
      <c r="DP840" s="726"/>
      <c r="DQ840" s="726"/>
      <c r="DR840" s="726"/>
      <c r="DS840" s="726"/>
      <c r="DT840" s="726"/>
      <c r="DU840" s="726"/>
    </row>
    <row r="841">
      <c r="A841" s="452"/>
      <c r="U841" s="3"/>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49"/>
      <c r="BP841" s="446" t="s">
        <v>2</v>
      </c>
      <c r="BQ841" s="451"/>
      <c r="BR841" s="4"/>
      <c r="BS841" s="4"/>
      <c r="BT841" s="4"/>
      <c r="BU841" s="4"/>
      <c r="BV841" s="4"/>
      <c r="BW841" s="4"/>
      <c r="BX841" s="4"/>
      <c r="BY841" s="4"/>
      <c r="BZ841" s="4"/>
      <c r="CA841" s="4"/>
      <c r="CB841" s="4"/>
      <c r="CC841" s="726"/>
      <c r="CD841" s="726"/>
      <c r="CE841" s="726"/>
      <c r="CF841" s="726"/>
      <c r="CG841" s="726"/>
      <c r="CH841" s="726"/>
      <c r="CI841" s="726"/>
      <c r="CJ841" s="726"/>
      <c r="CK841" s="726"/>
      <c r="CL841" s="726"/>
      <c r="CM841" s="726"/>
      <c r="CN841" s="726"/>
      <c r="CO841" s="726"/>
      <c r="CP841" s="726"/>
      <c r="CQ841" s="726"/>
      <c r="CR841" s="726"/>
      <c r="CS841" s="726"/>
      <c r="CT841" s="726"/>
      <c r="CU841" s="726"/>
      <c r="CV841" s="726"/>
      <c r="CW841" s="726"/>
      <c r="CX841" s="726"/>
      <c r="CY841" s="726"/>
      <c r="CZ841" s="726"/>
      <c r="DA841" s="726"/>
      <c r="DB841" s="726"/>
      <c r="DC841" s="726"/>
      <c r="DD841" s="726"/>
      <c r="DE841" s="726"/>
      <c r="DF841" s="726"/>
      <c r="DG841" s="726"/>
      <c r="DH841" s="726"/>
      <c r="DI841" s="726"/>
      <c r="DJ841" s="726"/>
      <c r="DK841" s="726"/>
      <c r="DL841" s="726"/>
      <c r="DM841" s="726"/>
      <c r="DN841" s="726"/>
      <c r="DO841" s="726"/>
      <c r="DP841" s="726"/>
      <c r="DQ841" s="726"/>
      <c r="DR841" s="726"/>
      <c r="DS841" s="726"/>
      <c r="DT841" s="726"/>
      <c r="DU841" s="726"/>
    </row>
    <row r="842">
      <c r="A842" s="452"/>
      <c r="U842" s="3"/>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49"/>
      <c r="BP842" s="446" t="s">
        <v>2</v>
      </c>
      <c r="BQ842" s="451"/>
      <c r="BR842" s="4"/>
      <c r="BS842" s="4"/>
      <c r="BT842" s="4"/>
      <c r="BU842" s="4"/>
      <c r="BV842" s="4"/>
      <c r="BW842" s="4"/>
      <c r="BX842" s="4"/>
      <c r="BY842" s="4"/>
      <c r="BZ842" s="4"/>
      <c r="CA842" s="4"/>
      <c r="CB842" s="4"/>
      <c r="CC842" s="726"/>
      <c r="CD842" s="726"/>
      <c r="CE842" s="726"/>
      <c r="CF842" s="726"/>
      <c r="CG842" s="726"/>
      <c r="CH842" s="726"/>
      <c r="CI842" s="726"/>
      <c r="CJ842" s="726"/>
      <c r="CK842" s="726"/>
      <c r="CL842" s="726"/>
      <c r="CM842" s="726"/>
      <c r="CN842" s="726"/>
      <c r="CO842" s="726"/>
      <c r="CP842" s="726"/>
      <c r="CQ842" s="726"/>
      <c r="CR842" s="726"/>
      <c r="CS842" s="726"/>
      <c r="CT842" s="726"/>
      <c r="CU842" s="726"/>
      <c r="CV842" s="726"/>
      <c r="CW842" s="726"/>
      <c r="CX842" s="726"/>
      <c r="CY842" s="726"/>
      <c r="CZ842" s="726"/>
      <c r="DA842" s="726"/>
      <c r="DB842" s="726"/>
      <c r="DC842" s="726"/>
      <c r="DD842" s="726"/>
      <c r="DE842" s="726"/>
      <c r="DF842" s="726"/>
      <c r="DG842" s="726"/>
      <c r="DH842" s="726"/>
      <c r="DI842" s="726"/>
      <c r="DJ842" s="726"/>
      <c r="DK842" s="726"/>
      <c r="DL842" s="726"/>
      <c r="DM842" s="726"/>
      <c r="DN842" s="726"/>
      <c r="DO842" s="726"/>
      <c r="DP842" s="726"/>
      <c r="DQ842" s="726"/>
      <c r="DR842" s="726"/>
      <c r="DS842" s="726"/>
      <c r="DT842" s="726"/>
      <c r="DU842" s="726"/>
    </row>
    <row r="843">
      <c r="A843" s="452"/>
      <c r="U843" s="3"/>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49"/>
      <c r="BP843" s="446" t="s">
        <v>2</v>
      </c>
      <c r="BQ843" s="451"/>
      <c r="BR843" s="4"/>
      <c r="BS843" s="4"/>
      <c r="BT843" s="4"/>
      <c r="BU843" s="4"/>
      <c r="BV843" s="4"/>
      <c r="BW843" s="4"/>
      <c r="BX843" s="4"/>
      <c r="BY843" s="4"/>
      <c r="BZ843" s="4"/>
      <c r="CA843" s="4"/>
      <c r="CB843" s="4"/>
      <c r="CC843" s="726"/>
      <c r="CD843" s="726"/>
      <c r="CE843" s="726"/>
      <c r="CF843" s="726"/>
      <c r="CG843" s="726"/>
      <c r="CH843" s="726"/>
      <c r="CI843" s="726"/>
      <c r="CJ843" s="726"/>
      <c r="CK843" s="726"/>
      <c r="CL843" s="726"/>
      <c r="CM843" s="726"/>
      <c r="CN843" s="726"/>
      <c r="CO843" s="726"/>
      <c r="CP843" s="726"/>
      <c r="CQ843" s="726"/>
      <c r="CR843" s="726"/>
      <c r="CS843" s="726"/>
      <c r="CT843" s="726"/>
      <c r="CU843" s="726"/>
      <c r="CV843" s="726"/>
      <c r="CW843" s="726"/>
      <c r="CX843" s="726"/>
      <c r="CY843" s="726"/>
      <c r="CZ843" s="726"/>
      <c r="DA843" s="726"/>
      <c r="DB843" s="726"/>
      <c r="DC843" s="726"/>
      <c r="DD843" s="726"/>
      <c r="DE843" s="726"/>
      <c r="DF843" s="726"/>
      <c r="DG843" s="726"/>
      <c r="DH843" s="726"/>
      <c r="DI843" s="726"/>
      <c r="DJ843" s="726"/>
      <c r="DK843" s="726"/>
      <c r="DL843" s="726"/>
      <c r="DM843" s="726"/>
      <c r="DN843" s="726"/>
      <c r="DO843" s="726"/>
      <c r="DP843" s="726"/>
      <c r="DQ843" s="726"/>
      <c r="DR843" s="726"/>
      <c r="DS843" s="726"/>
      <c r="DT843" s="726"/>
      <c r="DU843" s="726"/>
    </row>
    <row r="844">
      <c r="A844" s="452"/>
      <c r="U844" s="3"/>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49"/>
      <c r="BP844" s="446" t="s">
        <v>2</v>
      </c>
      <c r="BQ844" s="451"/>
      <c r="BR844" s="4"/>
      <c r="BS844" s="4"/>
      <c r="BT844" s="4"/>
      <c r="BU844" s="4"/>
      <c r="BV844" s="4"/>
      <c r="BW844" s="4"/>
      <c r="BX844" s="4"/>
      <c r="BY844" s="4"/>
      <c r="BZ844" s="4"/>
      <c r="CA844" s="4"/>
      <c r="CB844" s="4"/>
      <c r="CC844" s="726"/>
      <c r="CD844" s="726"/>
      <c r="CE844" s="726"/>
      <c r="CF844" s="726"/>
      <c r="CG844" s="726"/>
      <c r="CH844" s="726"/>
      <c r="CI844" s="726"/>
      <c r="CJ844" s="726"/>
      <c r="CK844" s="726"/>
      <c r="CL844" s="726"/>
      <c r="CM844" s="726"/>
      <c r="CN844" s="726"/>
      <c r="CO844" s="726"/>
      <c r="CP844" s="726"/>
      <c r="CQ844" s="726"/>
      <c r="CR844" s="726"/>
      <c r="CS844" s="726"/>
      <c r="CT844" s="726"/>
      <c r="CU844" s="726"/>
      <c r="CV844" s="726"/>
      <c r="CW844" s="726"/>
      <c r="CX844" s="726"/>
      <c r="CY844" s="726"/>
      <c r="CZ844" s="726"/>
      <c r="DA844" s="726"/>
      <c r="DB844" s="726"/>
      <c r="DC844" s="726"/>
      <c r="DD844" s="726"/>
      <c r="DE844" s="726"/>
      <c r="DF844" s="726"/>
      <c r="DG844" s="726"/>
      <c r="DH844" s="726"/>
      <c r="DI844" s="726"/>
      <c r="DJ844" s="726"/>
      <c r="DK844" s="726"/>
      <c r="DL844" s="726"/>
      <c r="DM844" s="726"/>
      <c r="DN844" s="726"/>
      <c r="DO844" s="726"/>
      <c r="DP844" s="726"/>
      <c r="DQ844" s="726"/>
      <c r="DR844" s="726"/>
      <c r="DS844" s="726"/>
      <c r="DT844" s="726"/>
      <c r="DU844" s="726"/>
    </row>
    <row r="845">
      <c r="A845" s="452"/>
      <c r="U845" s="3"/>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49"/>
      <c r="BP845" s="446" t="s">
        <v>2</v>
      </c>
      <c r="BQ845" s="451"/>
      <c r="BR845" s="4"/>
      <c r="BS845" s="4"/>
      <c r="BT845" s="4"/>
      <c r="BU845" s="4"/>
      <c r="BV845" s="4"/>
      <c r="BW845" s="4"/>
      <c r="BX845" s="4"/>
      <c r="BY845" s="4"/>
      <c r="BZ845" s="4"/>
      <c r="CA845" s="4"/>
      <c r="CB845" s="4"/>
      <c r="CC845" s="726"/>
      <c r="CD845" s="726"/>
      <c r="CE845" s="726"/>
      <c r="CF845" s="726"/>
      <c r="CG845" s="726"/>
      <c r="CH845" s="726"/>
      <c r="CI845" s="726"/>
      <c r="CJ845" s="726"/>
      <c r="CK845" s="726"/>
      <c r="CL845" s="726"/>
      <c r="CM845" s="726"/>
      <c r="CN845" s="726"/>
      <c r="CO845" s="726"/>
      <c r="CP845" s="726"/>
      <c r="CQ845" s="726"/>
      <c r="CR845" s="726"/>
      <c r="CS845" s="726"/>
      <c r="CT845" s="726"/>
      <c r="CU845" s="726"/>
      <c r="CV845" s="726"/>
      <c r="CW845" s="726"/>
      <c r="CX845" s="726"/>
      <c r="CY845" s="726"/>
      <c r="CZ845" s="726"/>
      <c r="DA845" s="726"/>
      <c r="DB845" s="726"/>
      <c r="DC845" s="726"/>
      <c r="DD845" s="726"/>
      <c r="DE845" s="726"/>
      <c r="DF845" s="726"/>
      <c r="DG845" s="726"/>
      <c r="DH845" s="726"/>
      <c r="DI845" s="726"/>
      <c r="DJ845" s="726"/>
      <c r="DK845" s="726"/>
      <c r="DL845" s="726"/>
      <c r="DM845" s="726"/>
      <c r="DN845" s="726"/>
      <c r="DO845" s="726"/>
      <c r="DP845" s="726"/>
      <c r="DQ845" s="726"/>
      <c r="DR845" s="726"/>
      <c r="DS845" s="726"/>
      <c r="DT845" s="726"/>
      <c r="DU845" s="726"/>
    </row>
    <row r="846">
      <c r="A846" s="452"/>
      <c r="U846" s="3"/>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49"/>
      <c r="BP846" s="446" t="s">
        <v>2</v>
      </c>
      <c r="BQ846" s="451"/>
      <c r="BR846" s="4"/>
      <c r="BS846" s="4"/>
      <c r="BT846" s="4"/>
      <c r="BU846" s="4"/>
      <c r="BV846" s="4"/>
      <c r="BW846" s="4"/>
      <c r="BX846" s="4"/>
      <c r="BY846" s="4"/>
      <c r="BZ846" s="4"/>
      <c r="CA846" s="4"/>
      <c r="CB846" s="4"/>
      <c r="CC846" s="726"/>
      <c r="CD846" s="726"/>
      <c r="CE846" s="726"/>
      <c r="CF846" s="726"/>
      <c r="CG846" s="726"/>
      <c r="CH846" s="726"/>
      <c r="CI846" s="726"/>
      <c r="CJ846" s="726"/>
      <c r="CK846" s="726"/>
      <c r="CL846" s="726"/>
      <c r="CM846" s="726"/>
      <c r="CN846" s="726"/>
      <c r="CO846" s="726"/>
      <c r="CP846" s="726"/>
      <c r="CQ846" s="726"/>
      <c r="CR846" s="726"/>
      <c r="CS846" s="726"/>
      <c r="CT846" s="726"/>
      <c r="CU846" s="726"/>
      <c r="CV846" s="726"/>
      <c r="CW846" s="726"/>
      <c r="CX846" s="726"/>
      <c r="CY846" s="726"/>
      <c r="CZ846" s="726"/>
      <c r="DA846" s="726"/>
      <c r="DB846" s="726"/>
      <c r="DC846" s="726"/>
      <c r="DD846" s="726"/>
      <c r="DE846" s="726"/>
      <c r="DF846" s="726"/>
      <c r="DG846" s="726"/>
      <c r="DH846" s="726"/>
      <c r="DI846" s="726"/>
      <c r="DJ846" s="726"/>
      <c r="DK846" s="726"/>
      <c r="DL846" s="726"/>
      <c r="DM846" s="726"/>
      <c r="DN846" s="726"/>
      <c r="DO846" s="726"/>
      <c r="DP846" s="726"/>
      <c r="DQ846" s="726"/>
      <c r="DR846" s="726"/>
      <c r="DS846" s="726"/>
      <c r="DT846" s="726"/>
      <c r="DU846" s="726"/>
    </row>
    <row r="847">
      <c r="A847" s="452"/>
      <c r="U847" s="3"/>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49"/>
      <c r="BP847" s="446" t="s">
        <v>2</v>
      </c>
      <c r="BQ847" s="451"/>
      <c r="BR847" s="4"/>
      <c r="BS847" s="4"/>
      <c r="BT847" s="4"/>
      <c r="BU847" s="4"/>
      <c r="BV847" s="4"/>
      <c r="BW847" s="4"/>
      <c r="BX847" s="4"/>
      <c r="BY847" s="4"/>
      <c r="BZ847" s="4"/>
      <c r="CA847" s="4"/>
      <c r="CB847" s="4"/>
      <c r="CC847" s="726"/>
      <c r="CD847" s="726"/>
      <c r="CE847" s="726"/>
      <c r="CF847" s="726"/>
      <c r="CG847" s="726"/>
      <c r="CH847" s="726"/>
      <c r="CI847" s="726"/>
      <c r="CJ847" s="726"/>
      <c r="CK847" s="726"/>
      <c r="CL847" s="726"/>
      <c r="CM847" s="726"/>
      <c r="CN847" s="726"/>
      <c r="CO847" s="726"/>
      <c r="CP847" s="726"/>
      <c r="CQ847" s="726"/>
      <c r="CR847" s="726"/>
      <c r="CS847" s="726"/>
      <c r="CT847" s="726"/>
      <c r="CU847" s="726"/>
      <c r="CV847" s="726"/>
      <c r="CW847" s="726"/>
      <c r="CX847" s="726"/>
      <c r="CY847" s="726"/>
      <c r="CZ847" s="726"/>
      <c r="DA847" s="726"/>
      <c r="DB847" s="726"/>
      <c r="DC847" s="726"/>
      <c r="DD847" s="726"/>
      <c r="DE847" s="726"/>
      <c r="DF847" s="726"/>
      <c r="DG847" s="726"/>
      <c r="DH847" s="726"/>
      <c r="DI847" s="726"/>
      <c r="DJ847" s="726"/>
      <c r="DK847" s="726"/>
      <c r="DL847" s="726"/>
      <c r="DM847" s="726"/>
      <c r="DN847" s="726"/>
      <c r="DO847" s="726"/>
      <c r="DP847" s="726"/>
      <c r="DQ847" s="726"/>
      <c r="DR847" s="726"/>
      <c r="DS847" s="726"/>
      <c r="DT847" s="726"/>
      <c r="DU847" s="726"/>
    </row>
    <row r="848">
      <c r="A848" s="452"/>
      <c r="U848" s="3"/>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49"/>
      <c r="BP848" s="446" t="s">
        <v>2</v>
      </c>
      <c r="BQ848" s="451"/>
      <c r="BR848" s="4"/>
      <c r="BS848" s="4"/>
      <c r="BT848" s="4"/>
      <c r="BU848" s="4"/>
      <c r="BV848" s="4"/>
      <c r="BW848" s="4"/>
      <c r="BX848" s="4"/>
      <c r="BY848" s="4"/>
      <c r="BZ848" s="4"/>
      <c r="CA848" s="4"/>
      <c r="CB848" s="4"/>
      <c r="CC848" s="726"/>
      <c r="CD848" s="726"/>
      <c r="CE848" s="726"/>
      <c r="CF848" s="726"/>
      <c r="CG848" s="726"/>
      <c r="CH848" s="726"/>
      <c r="CI848" s="726"/>
      <c r="CJ848" s="726"/>
      <c r="CK848" s="726"/>
      <c r="CL848" s="726"/>
      <c r="CM848" s="726"/>
      <c r="CN848" s="726"/>
      <c r="CO848" s="726"/>
      <c r="CP848" s="726"/>
      <c r="CQ848" s="726"/>
      <c r="CR848" s="726"/>
      <c r="CS848" s="726"/>
      <c r="CT848" s="726"/>
      <c r="CU848" s="726"/>
      <c r="CV848" s="726"/>
      <c r="CW848" s="726"/>
      <c r="CX848" s="726"/>
      <c r="CY848" s="726"/>
      <c r="CZ848" s="726"/>
      <c r="DA848" s="726"/>
      <c r="DB848" s="726"/>
      <c r="DC848" s="726"/>
      <c r="DD848" s="726"/>
      <c r="DE848" s="726"/>
      <c r="DF848" s="726"/>
      <c r="DG848" s="726"/>
      <c r="DH848" s="726"/>
      <c r="DI848" s="726"/>
      <c r="DJ848" s="726"/>
      <c r="DK848" s="726"/>
      <c r="DL848" s="726"/>
      <c r="DM848" s="726"/>
      <c r="DN848" s="726"/>
      <c r="DO848" s="726"/>
      <c r="DP848" s="726"/>
      <c r="DQ848" s="726"/>
      <c r="DR848" s="726"/>
      <c r="DS848" s="726"/>
      <c r="DT848" s="726"/>
      <c r="DU848" s="726"/>
    </row>
    <row r="849">
      <c r="A849" s="452"/>
      <c r="U849" s="3"/>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49"/>
      <c r="BP849" s="446" t="s">
        <v>2</v>
      </c>
      <c r="BQ849" s="451"/>
      <c r="BR849" s="4"/>
      <c r="BS849" s="4"/>
      <c r="BT849" s="4"/>
      <c r="BU849" s="4"/>
      <c r="BV849" s="4"/>
      <c r="BW849" s="4"/>
      <c r="BX849" s="4"/>
      <c r="BY849" s="4"/>
      <c r="BZ849" s="4"/>
      <c r="CA849" s="4"/>
      <c r="CB849" s="4"/>
      <c r="CC849" s="726"/>
      <c r="CD849" s="726"/>
      <c r="CE849" s="726"/>
      <c r="CF849" s="726"/>
      <c r="CG849" s="726"/>
      <c r="CH849" s="726"/>
      <c r="CI849" s="726"/>
      <c r="CJ849" s="726"/>
      <c r="CK849" s="726"/>
      <c r="CL849" s="726"/>
      <c r="CM849" s="726"/>
      <c r="CN849" s="726"/>
      <c r="CO849" s="726"/>
      <c r="CP849" s="726"/>
      <c r="CQ849" s="726"/>
      <c r="CR849" s="726"/>
      <c r="CS849" s="726"/>
      <c r="CT849" s="726"/>
      <c r="CU849" s="726"/>
      <c r="CV849" s="726"/>
      <c r="CW849" s="726"/>
      <c r="CX849" s="726"/>
      <c r="CY849" s="726"/>
      <c r="CZ849" s="726"/>
      <c r="DA849" s="726"/>
      <c r="DB849" s="726"/>
      <c r="DC849" s="726"/>
      <c r="DD849" s="726"/>
      <c r="DE849" s="726"/>
      <c r="DF849" s="726"/>
      <c r="DG849" s="726"/>
      <c r="DH849" s="726"/>
      <c r="DI849" s="726"/>
      <c r="DJ849" s="726"/>
      <c r="DK849" s="726"/>
      <c r="DL849" s="726"/>
      <c r="DM849" s="726"/>
      <c r="DN849" s="726"/>
      <c r="DO849" s="726"/>
      <c r="DP849" s="726"/>
      <c r="DQ849" s="726"/>
      <c r="DR849" s="726"/>
      <c r="DS849" s="726"/>
      <c r="DT849" s="726"/>
      <c r="DU849" s="726"/>
    </row>
    <row r="850">
      <c r="A850" s="452"/>
      <c r="U850" s="3"/>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49"/>
      <c r="BP850" s="446" t="s">
        <v>2</v>
      </c>
      <c r="BQ850" s="451"/>
      <c r="BR850" s="4"/>
      <c r="BS850" s="4"/>
      <c r="BT850" s="4"/>
      <c r="BU850" s="4"/>
      <c r="BV850" s="4"/>
      <c r="BW850" s="4"/>
      <c r="BX850" s="4"/>
      <c r="BY850" s="4"/>
      <c r="BZ850" s="4"/>
      <c r="CA850" s="4"/>
      <c r="CB850" s="4"/>
      <c r="CC850" s="726"/>
      <c r="CD850" s="726"/>
      <c r="CE850" s="726"/>
      <c r="CF850" s="726"/>
      <c r="CG850" s="726"/>
      <c r="CH850" s="726"/>
      <c r="CI850" s="726"/>
      <c r="CJ850" s="726"/>
      <c r="CK850" s="726"/>
      <c r="CL850" s="726"/>
      <c r="CM850" s="726"/>
      <c r="CN850" s="726"/>
      <c r="CO850" s="726"/>
      <c r="CP850" s="726"/>
      <c r="CQ850" s="726"/>
      <c r="CR850" s="726"/>
      <c r="CS850" s="726"/>
      <c r="CT850" s="726"/>
      <c r="CU850" s="726"/>
      <c r="CV850" s="726"/>
      <c r="CW850" s="726"/>
      <c r="CX850" s="726"/>
      <c r="CY850" s="726"/>
      <c r="CZ850" s="726"/>
      <c r="DA850" s="726"/>
      <c r="DB850" s="726"/>
      <c r="DC850" s="726"/>
      <c r="DD850" s="726"/>
      <c r="DE850" s="726"/>
      <c r="DF850" s="726"/>
      <c r="DG850" s="726"/>
      <c r="DH850" s="726"/>
      <c r="DI850" s="726"/>
      <c r="DJ850" s="726"/>
      <c r="DK850" s="726"/>
      <c r="DL850" s="726"/>
      <c r="DM850" s="726"/>
      <c r="DN850" s="726"/>
      <c r="DO850" s="726"/>
      <c r="DP850" s="726"/>
      <c r="DQ850" s="726"/>
      <c r="DR850" s="726"/>
      <c r="DS850" s="726"/>
      <c r="DT850" s="726"/>
      <c r="DU850" s="726"/>
    </row>
    <row r="851">
      <c r="A851" s="452"/>
      <c r="U851" s="3"/>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49"/>
      <c r="BP851" s="446" t="s">
        <v>2</v>
      </c>
      <c r="BQ851" s="451"/>
      <c r="BR851" s="4"/>
      <c r="BS851" s="4"/>
      <c r="BT851" s="4"/>
      <c r="BU851" s="4"/>
      <c r="BV851" s="4"/>
      <c r="BW851" s="4"/>
      <c r="BX851" s="4"/>
      <c r="BY851" s="4"/>
      <c r="BZ851" s="4"/>
      <c r="CA851" s="4"/>
      <c r="CB851" s="4"/>
      <c r="CC851" s="726"/>
      <c r="CD851" s="726"/>
      <c r="CE851" s="726"/>
      <c r="CF851" s="726"/>
      <c r="CG851" s="726"/>
      <c r="CH851" s="726"/>
      <c r="CI851" s="726"/>
      <c r="CJ851" s="726"/>
      <c r="CK851" s="726"/>
      <c r="CL851" s="726"/>
      <c r="CM851" s="726"/>
      <c r="CN851" s="726"/>
      <c r="CO851" s="726"/>
      <c r="CP851" s="726"/>
      <c r="CQ851" s="726"/>
      <c r="CR851" s="726"/>
      <c r="CS851" s="726"/>
      <c r="CT851" s="726"/>
      <c r="CU851" s="726"/>
      <c r="CV851" s="726"/>
      <c r="CW851" s="726"/>
      <c r="CX851" s="726"/>
      <c r="CY851" s="726"/>
      <c r="CZ851" s="726"/>
      <c r="DA851" s="726"/>
      <c r="DB851" s="726"/>
      <c r="DC851" s="726"/>
      <c r="DD851" s="726"/>
      <c r="DE851" s="726"/>
      <c r="DF851" s="726"/>
      <c r="DG851" s="726"/>
      <c r="DH851" s="726"/>
      <c r="DI851" s="726"/>
      <c r="DJ851" s="726"/>
      <c r="DK851" s="726"/>
      <c r="DL851" s="726"/>
      <c r="DM851" s="726"/>
      <c r="DN851" s="726"/>
      <c r="DO851" s="726"/>
      <c r="DP851" s="726"/>
      <c r="DQ851" s="726"/>
      <c r="DR851" s="726"/>
      <c r="DS851" s="726"/>
      <c r="DT851" s="726"/>
      <c r="DU851" s="726"/>
    </row>
    <row r="852">
      <c r="A852" s="452"/>
      <c r="U852" s="3"/>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49"/>
      <c r="BP852" s="446" t="s">
        <v>2</v>
      </c>
      <c r="BQ852" s="451"/>
      <c r="BR852" s="4"/>
      <c r="BS852" s="4"/>
      <c r="BT852" s="4"/>
      <c r="BU852" s="4"/>
      <c r="BV852" s="4"/>
      <c r="BW852" s="4"/>
      <c r="BX852" s="4"/>
      <c r="BY852" s="4"/>
      <c r="BZ852" s="4"/>
      <c r="CA852" s="4"/>
      <c r="CB852" s="4"/>
      <c r="CC852" s="726"/>
      <c r="CD852" s="726"/>
      <c r="CE852" s="726"/>
      <c r="CF852" s="726"/>
      <c r="CG852" s="726"/>
      <c r="CH852" s="726"/>
      <c r="CI852" s="726"/>
      <c r="CJ852" s="726"/>
      <c r="CK852" s="726"/>
      <c r="CL852" s="726"/>
      <c r="CM852" s="726"/>
      <c r="CN852" s="726"/>
      <c r="CO852" s="726"/>
      <c r="CP852" s="726"/>
      <c r="CQ852" s="726"/>
      <c r="CR852" s="726"/>
      <c r="CS852" s="726"/>
      <c r="CT852" s="726"/>
      <c r="CU852" s="726"/>
      <c r="CV852" s="726"/>
      <c r="CW852" s="726"/>
      <c r="CX852" s="726"/>
      <c r="CY852" s="726"/>
      <c r="CZ852" s="726"/>
      <c r="DA852" s="726"/>
      <c r="DB852" s="726"/>
      <c r="DC852" s="726"/>
      <c r="DD852" s="726"/>
      <c r="DE852" s="726"/>
      <c r="DF852" s="726"/>
      <c r="DG852" s="726"/>
      <c r="DH852" s="726"/>
      <c r="DI852" s="726"/>
      <c r="DJ852" s="726"/>
      <c r="DK852" s="726"/>
      <c r="DL852" s="726"/>
      <c r="DM852" s="726"/>
      <c r="DN852" s="726"/>
      <c r="DO852" s="726"/>
      <c r="DP852" s="726"/>
      <c r="DQ852" s="726"/>
      <c r="DR852" s="726"/>
      <c r="DS852" s="726"/>
      <c r="DT852" s="726"/>
      <c r="DU852" s="726"/>
    </row>
    <row r="853">
      <c r="A853" s="452"/>
      <c r="U853" s="3"/>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49"/>
      <c r="BP853" s="446" t="s">
        <v>2</v>
      </c>
      <c r="BQ853" s="451"/>
      <c r="BR853" s="4"/>
      <c r="BS853" s="4"/>
      <c r="BT853" s="4"/>
      <c r="BU853" s="4"/>
      <c r="BV853" s="4"/>
      <c r="BW853" s="4"/>
      <c r="BX853" s="4"/>
      <c r="BY853" s="4"/>
      <c r="BZ853" s="4"/>
      <c r="CA853" s="4"/>
      <c r="CB853" s="4"/>
      <c r="CC853" s="726"/>
      <c r="CD853" s="726"/>
      <c r="CE853" s="726"/>
      <c r="CF853" s="726"/>
      <c r="CG853" s="726"/>
      <c r="CH853" s="726"/>
      <c r="CI853" s="726"/>
      <c r="CJ853" s="726"/>
      <c r="CK853" s="726"/>
      <c r="CL853" s="726"/>
      <c r="CM853" s="726"/>
      <c r="CN853" s="726"/>
      <c r="CO853" s="726"/>
      <c r="CP853" s="726"/>
      <c r="CQ853" s="726"/>
      <c r="CR853" s="726"/>
      <c r="CS853" s="726"/>
      <c r="CT853" s="726"/>
      <c r="CU853" s="726"/>
      <c r="CV853" s="726"/>
      <c r="CW853" s="726"/>
      <c r="CX853" s="726"/>
      <c r="CY853" s="726"/>
      <c r="CZ853" s="726"/>
      <c r="DA853" s="726"/>
      <c r="DB853" s="726"/>
      <c r="DC853" s="726"/>
      <c r="DD853" s="726"/>
      <c r="DE853" s="726"/>
      <c r="DF853" s="726"/>
      <c r="DG853" s="726"/>
      <c r="DH853" s="726"/>
      <c r="DI853" s="726"/>
      <c r="DJ853" s="726"/>
      <c r="DK853" s="726"/>
      <c r="DL853" s="726"/>
      <c r="DM853" s="726"/>
      <c r="DN853" s="726"/>
      <c r="DO853" s="726"/>
      <c r="DP853" s="726"/>
      <c r="DQ853" s="726"/>
      <c r="DR853" s="726"/>
      <c r="DS853" s="726"/>
      <c r="DT853" s="726"/>
      <c r="DU853" s="726"/>
    </row>
    <row r="854">
      <c r="A854" s="452"/>
      <c r="U854" s="3"/>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49"/>
      <c r="BP854" s="446" t="s">
        <v>2</v>
      </c>
      <c r="BQ854" s="451"/>
      <c r="BR854" s="4"/>
      <c r="BS854" s="4"/>
      <c r="BT854" s="4"/>
      <c r="BU854" s="4"/>
      <c r="BV854" s="4"/>
      <c r="BW854" s="4"/>
      <c r="BX854" s="4"/>
      <c r="BY854" s="4"/>
      <c r="BZ854" s="4"/>
      <c r="CA854" s="4"/>
      <c r="CB854" s="4"/>
      <c r="CC854" s="726"/>
      <c r="CD854" s="726"/>
      <c r="CE854" s="726"/>
      <c r="CF854" s="726"/>
      <c r="CG854" s="726"/>
      <c r="CH854" s="726"/>
      <c r="CI854" s="726"/>
      <c r="CJ854" s="726"/>
      <c r="CK854" s="726"/>
      <c r="CL854" s="726"/>
      <c r="CM854" s="726"/>
      <c r="CN854" s="726"/>
      <c r="CO854" s="726"/>
      <c r="CP854" s="726"/>
      <c r="CQ854" s="726"/>
      <c r="CR854" s="726"/>
      <c r="CS854" s="726"/>
      <c r="CT854" s="726"/>
      <c r="CU854" s="726"/>
      <c r="CV854" s="726"/>
      <c r="CW854" s="726"/>
      <c r="CX854" s="726"/>
      <c r="CY854" s="726"/>
      <c r="CZ854" s="726"/>
      <c r="DA854" s="726"/>
      <c r="DB854" s="726"/>
      <c r="DC854" s="726"/>
      <c r="DD854" s="726"/>
      <c r="DE854" s="726"/>
      <c r="DF854" s="726"/>
      <c r="DG854" s="726"/>
      <c r="DH854" s="726"/>
      <c r="DI854" s="726"/>
      <c r="DJ854" s="726"/>
      <c r="DK854" s="726"/>
      <c r="DL854" s="726"/>
      <c r="DM854" s="726"/>
      <c r="DN854" s="726"/>
      <c r="DO854" s="726"/>
      <c r="DP854" s="726"/>
      <c r="DQ854" s="726"/>
      <c r="DR854" s="726"/>
      <c r="DS854" s="726"/>
      <c r="DT854" s="726"/>
      <c r="DU854" s="726"/>
    </row>
    <row r="855">
      <c r="A855" s="452"/>
      <c r="U855" s="3"/>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49"/>
      <c r="BP855" s="446" t="s">
        <v>2</v>
      </c>
      <c r="BQ855" s="451"/>
      <c r="BR855" s="4"/>
      <c r="BS855" s="4"/>
      <c r="BT855" s="4"/>
      <c r="BU855" s="4"/>
      <c r="BV855" s="4"/>
      <c r="BW855" s="4"/>
      <c r="BX855" s="4"/>
      <c r="BY855" s="4"/>
      <c r="BZ855" s="4"/>
      <c r="CA855" s="4"/>
      <c r="CB855" s="4"/>
      <c r="CC855" s="726"/>
      <c r="CD855" s="726"/>
      <c r="CE855" s="726"/>
      <c r="CF855" s="726"/>
      <c r="CG855" s="726"/>
      <c r="CH855" s="726"/>
      <c r="CI855" s="726"/>
      <c r="CJ855" s="726"/>
      <c r="CK855" s="726"/>
      <c r="CL855" s="726"/>
      <c r="CM855" s="726"/>
      <c r="CN855" s="726"/>
      <c r="CO855" s="726"/>
      <c r="CP855" s="726"/>
      <c r="CQ855" s="726"/>
      <c r="CR855" s="726"/>
      <c r="CS855" s="726"/>
      <c r="CT855" s="726"/>
      <c r="CU855" s="726"/>
      <c r="CV855" s="726"/>
      <c r="CW855" s="726"/>
      <c r="CX855" s="726"/>
      <c r="CY855" s="726"/>
      <c r="CZ855" s="726"/>
      <c r="DA855" s="726"/>
      <c r="DB855" s="726"/>
      <c r="DC855" s="726"/>
      <c r="DD855" s="726"/>
      <c r="DE855" s="726"/>
      <c r="DF855" s="726"/>
      <c r="DG855" s="726"/>
      <c r="DH855" s="726"/>
      <c r="DI855" s="726"/>
      <c r="DJ855" s="726"/>
      <c r="DK855" s="726"/>
      <c r="DL855" s="726"/>
      <c r="DM855" s="726"/>
      <c r="DN855" s="726"/>
      <c r="DO855" s="726"/>
      <c r="DP855" s="726"/>
      <c r="DQ855" s="726"/>
      <c r="DR855" s="726"/>
      <c r="DS855" s="726"/>
      <c r="DT855" s="726"/>
      <c r="DU855" s="726"/>
    </row>
    <row r="856">
      <c r="A856" s="452"/>
      <c r="U856" s="3"/>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49"/>
      <c r="BP856" s="446" t="s">
        <v>2</v>
      </c>
      <c r="BQ856" s="451"/>
      <c r="BR856" s="4"/>
      <c r="BS856" s="4"/>
      <c r="BT856" s="4"/>
      <c r="BU856" s="4"/>
      <c r="BV856" s="4"/>
      <c r="BW856" s="4"/>
      <c r="BX856" s="4"/>
      <c r="BY856" s="4"/>
      <c r="BZ856" s="4"/>
      <c r="CA856" s="4"/>
      <c r="CB856" s="4"/>
      <c r="CC856" s="726"/>
      <c r="CD856" s="726"/>
      <c r="CE856" s="726"/>
      <c r="CF856" s="726"/>
      <c r="CG856" s="726"/>
      <c r="CH856" s="726"/>
      <c r="CI856" s="726"/>
      <c r="CJ856" s="726"/>
      <c r="CK856" s="726"/>
      <c r="CL856" s="726"/>
      <c r="CM856" s="726"/>
      <c r="CN856" s="726"/>
      <c r="CO856" s="726"/>
      <c r="CP856" s="726"/>
      <c r="CQ856" s="726"/>
      <c r="CR856" s="726"/>
      <c r="CS856" s="726"/>
      <c r="CT856" s="726"/>
      <c r="CU856" s="726"/>
      <c r="CV856" s="726"/>
      <c r="CW856" s="726"/>
      <c r="CX856" s="726"/>
      <c r="CY856" s="726"/>
      <c r="CZ856" s="726"/>
      <c r="DA856" s="726"/>
      <c r="DB856" s="726"/>
      <c r="DC856" s="726"/>
      <c r="DD856" s="726"/>
      <c r="DE856" s="726"/>
      <c r="DF856" s="726"/>
      <c r="DG856" s="726"/>
      <c r="DH856" s="726"/>
      <c r="DI856" s="726"/>
      <c r="DJ856" s="726"/>
      <c r="DK856" s="726"/>
      <c r="DL856" s="726"/>
      <c r="DM856" s="726"/>
      <c r="DN856" s="726"/>
      <c r="DO856" s="726"/>
      <c r="DP856" s="726"/>
      <c r="DQ856" s="726"/>
      <c r="DR856" s="726"/>
      <c r="DS856" s="726"/>
      <c r="DT856" s="726"/>
      <c r="DU856" s="726"/>
    </row>
    <row r="857">
      <c r="A857" s="452"/>
      <c r="U857" s="3"/>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49"/>
      <c r="BP857" s="446" t="s">
        <v>2</v>
      </c>
      <c r="BQ857" s="451"/>
      <c r="BR857" s="4"/>
      <c r="BS857" s="4"/>
      <c r="BT857" s="4"/>
      <c r="BU857" s="4"/>
      <c r="BV857" s="4"/>
      <c r="BW857" s="4"/>
      <c r="BX857" s="4"/>
      <c r="BY857" s="4"/>
      <c r="BZ857" s="4"/>
      <c r="CA857" s="4"/>
      <c r="CB857" s="4"/>
      <c r="CC857" s="726"/>
      <c r="CD857" s="726"/>
      <c r="CE857" s="726"/>
      <c r="CF857" s="726"/>
      <c r="CG857" s="726"/>
      <c r="CH857" s="726"/>
      <c r="CI857" s="726"/>
      <c r="CJ857" s="726"/>
      <c r="CK857" s="726"/>
      <c r="CL857" s="726"/>
      <c r="CM857" s="726"/>
      <c r="CN857" s="726"/>
      <c r="CO857" s="726"/>
      <c r="CP857" s="726"/>
      <c r="CQ857" s="726"/>
      <c r="CR857" s="726"/>
      <c r="CS857" s="726"/>
      <c r="CT857" s="726"/>
      <c r="CU857" s="726"/>
      <c r="CV857" s="726"/>
      <c r="CW857" s="726"/>
      <c r="CX857" s="726"/>
      <c r="CY857" s="726"/>
      <c r="CZ857" s="726"/>
      <c r="DA857" s="726"/>
      <c r="DB857" s="726"/>
      <c r="DC857" s="726"/>
      <c r="DD857" s="726"/>
      <c r="DE857" s="726"/>
      <c r="DF857" s="726"/>
      <c r="DG857" s="726"/>
      <c r="DH857" s="726"/>
      <c r="DI857" s="726"/>
      <c r="DJ857" s="726"/>
      <c r="DK857" s="726"/>
      <c r="DL857" s="726"/>
      <c r="DM857" s="726"/>
      <c r="DN857" s="726"/>
      <c r="DO857" s="726"/>
      <c r="DP857" s="726"/>
      <c r="DQ857" s="726"/>
      <c r="DR857" s="726"/>
      <c r="DS857" s="726"/>
      <c r="DT857" s="726"/>
      <c r="DU857" s="726"/>
    </row>
    <row r="858">
      <c r="A858" s="452"/>
      <c r="U858" s="3"/>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49"/>
      <c r="BP858" s="446" t="s">
        <v>2</v>
      </c>
      <c r="BQ858" s="451"/>
      <c r="BR858" s="4"/>
      <c r="BS858" s="4"/>
      <c r="BT858" s="4"/>
      <c r="BU858" s="4"/>
      <c r="BV858" s="4"/>
      <c r="BW858" s="4"/>
      <c r="BX858" s="4"/>
      <c r="BY858" s="4"/>
      <c r="BZ858" s="4"/>
      <c r="CA858" s="4"/>
      <c r="CB858" s="4"/>
      <c r="CC858" s="726"/>
      <c r="CD858" s="726"/>
      <c r="CE858" s="726"/>
      <c r="CF858" s="726"/>
      <c r="CG858" s="726"/>
      <c r="CH858" s="726"/>
      <c r="CI858" s="726"/>
      <c r="CJ858" s="726"/>
      <c r="CK858" s="726"/>
      <c r="CL858" s="726"/>
      <c r="CM858" s="726"/>
      <c r="CN858" s="726"/>
      <c r="CO858" s="726"/>
      <c r="CP858" s="726"/>
      <c r="CQ858" s="726"/>
      <c r="CR858" s="726"/>
      <c r="CS858" s="726"/>
      <c r="CT858" s="726"/>
      <c r="CU858" s="726"/>
      <c r="CV858" s="726"/>
      <c r="CW858" s="726"/>
      <c r="CX858" s="726"/>
      <c r="CY858" s="726"/>
      <c r="CZ858" s="726"/>
      <c r="DA858" s="726"/>
      <c r="DB858" s="726"/>
      <c r="DC858" s="726"/>
      <c r="DD858" s="726"/>
      <c r="DE858" s="726"/>
      <c r="DF858" s="726"/>
      <c r="DG858" s="726"/>
      <c r="DH858" s="726"/>
      <c r="DI858" s="726"/>
      <c r="DJ858" s="726"/>
      <c r="DK858" s="726"/>
      <c r="DL858" s="726"/>
      <c r="DM858" s="726"/>
      <c r="DN858" s="726"/>
      <c r="DO858" s="726"/>
      <c r="DP858" s="726"/>
      <c r="DQ858" s="726"/>
      <c r="DR858" s="726"/>
      <c r="DS858" s="726"/>
      <c r="DT858" s="726"/>
      <c r="DU858" s="726"/>
    </row>
    <row r="859">
      <c r="A859" s="452"/>
      <c r="U859" s="3"/>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49"/>
      <c r="BP859" s="446" t="s">
        <v>2</v>
      </c>
      <c r="BQ859" s="451"/>
      <c r="BR859" s="4"/>
      <c r="BS859" s="4"/>
      <c r="BT859" s="4"/>
      <c r="BU859" s="4"/>
      <c r="BV859" s="4"/>
      <c r="BW859" s="4"/>
      <c r="BX859" s="4"/>
      <c r="BY859" s="4"/>
      <c r="BZ859" s="4"/>
      <c r="CA859" s="4"/>
      <c r="CB859" s="4"/>
      <c r="CC859" s="726"/>
      <c r="CD859" s="726"/>
      <c r="CE859" s="726"/>
      <c r="CF859" s="726"/>
      <c r="CG859" s="726"/>
      <c r="CH859" s="726"/>
      <c r="CI859" s="726"/>
      <c r="CJ859" s="726"/>
      <c r="CK859" s="726"/>
      <c r="CL859" s="726"/>
      <c r="CM859" s="726"/>
      <c r="CN859" s="726"/>
      <c r="CO859" s="726"/>
      <c r="CP859" s="726"/>
      <c r="CQ859" s="726"/>
      <c r="CR859" s="726"/>
      <c r="CS859" s="726"/>
      <c r="CT859" s="726"/>
      <c r="CU859" s="726"/>
      <c r="CV859" s="726"/>
      <c r="CW859" s="726"/>
      <c r="CX859" s="726"/>
      <c r="CY859" s="726"/>
      <c r="CZ859" s="726"/>
      <c r="DA859" s="726"/>
      <c r="DB859" s="726"/>
      <c r="DC859" s="726"/>
      <c r="DD859" s="726"/>
      <c r="DE859" s="726"/>
      <c r="DF859" s="726"/>
      <c r="DG859" s="726"/>
      <c r="DH859" s="726"/>
      <c r="DI859" s="726"/>
      <c r="DJ859" s="726"/>
      <c r="DK859" s="726"/>
      <c r="DL859" s="726"/>
      <c r="DM859" s="726"/>
      <c r="DN859" s="726"/>
      <c r="DO859" s="726"/>
      <c r="DP859" s="726"/>
      <c r="DQ859" s="726"/>
      <c r="DR859" s="726"/>
      <c r="DS859" s="726"/>
      <c r="DT859" s="726"/>
      <c r="DU859" s="726"/>
    </row>
    <row r="860">
      <c r="A860" s="452"/>
      <c r="U860" s="3"/>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49"/>
      <c r="BP860" s="446" t="s">
        <v>2</v>
      </c>
      <c r="BQ860" s="451"/>
      <c r="BR860" s="4"/>
      <c r="BS860" s="4"/>
      <c r="BT860" s="4"/>
      <c r="BU860" s="4"/>
      <c r="BV860" s="4"/>
      <c r="BW860" s="4"/>
      <c r="BX860" s="4"/>
      <c r="BY860" s="4"/>
      <c r="BZ860" s="4"/>
      <c r="CA860" s="4"/>
      <c r="CB860" s="4"/>
      <c r="CC860" s="726"/>
      <c r="CD860" s="726"/>
      <c r="CE860" s="726"/>
      <c r="CF860" s="726"/>
      <c r="CG860" s="726"/>
      <c r="CH860" s="726"/>
      <c r="CI860" s="726"/>
      <c r="CJ860" s="726"/>
      <c r="CK860" s="726"/>
      <c r="CL860" s="726"/>
      <c r="CM860" s="726"/>
      <c r="CN860" s="726"/>
      <c r="CO860" s="726"/>
      <c r="CP860" s="726"/>
      <c r="CQ860" s="726"/>
      <c r="CR860" s="726"/>
      <c r="CS860" s="726"/>
      <c r="CT860" s="726"/>
      <c r="CU860" s="726"/>
      <c r="CV860" s="726"/>
      <c r="CW860" s="726"/>
      <c r="CX860" s="726"/>
      <c r="CY860" s="726"/>
      <c r="CZ860" s="726"/>
      <c r="DA860" s="726"/>
      <c r="DB860" s="726"/>
      <c r="DC860" s="726"/>
      <c r="DD860" s="726"/>
      <c r="DE860" s="726"/>
      <c r="DF860" s="726"/>
      <c r="DG860" s="726"/>
      <c r="DH860" s="726"/>
      <c r="DI860" s="726"/>
      <c r="DJ860" s="726"/>
      <c r="DK860" s="726"/>
      <c r="DL860" s="726"/>
      <c r="DM860" s="726"/>
      <c r="DN860" s="726"/>
      <c r="DO860" s="726"/>
      <c r="DP860" s="726"/>
      <c r="DQ860" s="726"/>
      <c r="DR860" s="726"/>
      <c r="DS860" s="726"/>
      <c r="DT860" s="726"/>
      <c r="DU860" s="726"/>
    </row>
    <row r="861">
      <c r="A861" s="452"/>
      <c r="U861" s="3"/>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49"/>
      <c r="BP861" s="446" t="s">
        <v>2</v>
      </c>
      <c r="BQ861" s="451"/>
      <c r="BR861" s="4"/>
      <c r="BS861" s="4"/>
      <c r="BT861" s="4"/>
      <c r="BU861" s="4"/>
      <c r="BV861" s="4"/>
      <c r="BW861" s="4"/>
      <c r="BX861" s="4"/>
      <c r="BY861" s="4"/>
      <c r="BZ861" s="4"/>
      <c r="CA861" s="4"/>
      <c r="CB861" s="4"/>
      <c r="CC861" s="726"/>
      <c r="CD861" s="726"/>
      <c r="CE861" s="726"/>
      <c r="CF861" s="726"/>
      <c r="CG861" s="726"/>
      <c r="CH861" s="726"/>
      <c r="CI861" s="726"/>
      <c r="CJ861" s="726"/>
      <c r="CK861" s="726"/>
      <c r="CL861" s="726"/>
      <c r="CM861" s="726"/>
      <c r="CN861" s="726"/>
      <c r="CO861" s="726"/>
      <c r="CP861" s="726"/>
      <c r="CQ861" s="726"/>
      <c r="CR861" s="726"/>
      <c r="CS861" s="726"/>
      <c r="CT861" s="726"/>
      <c r="CU861" s="726"/>
      <c r="CV861" s="726"/>
      <c r="CW861" s="726"/>
      <c r="CX861" s="726"/>
      <c r="CY861" s="726"/>
      <c r="CZ861" s="726"/>
      <c r="DA861" s="726"/>
      <c r="DB861" s="726"/>
      <c r="DC861" s="726"/>
      <c r="DD861" s="726"/>
      <c r="DE861" s="726"/>
      <c r="DF861" s="726"/>
      <c r="DG861" s="726"/>
      <c r="DH861" s="726"/>
      <c r="DI861" s="726"/>
      <c r="DJ861" s="726"/>
      <c r="DK861" s="726"/>
      <c r="DL861" s="726"/>
      <c r="DM861" s="726"/>
      <c r="DN861" s="726"/>
      <c r="DO861" s="726"/>
      <c r="DP861" s="726"/>
      <c r="DQ861" s="726"/>
      <c r="DR861" s="726"/>
      <c r="DS861" s="726"/>
      <c r="DT861" s="726"/>
      <c r="DU861" s="726"/>
    </row>
    <row r="862">
      <c r="A862" s="452"/>
      <c r="U862" s="3"/>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49"/>
      <c r="BP862" s="446" t="s">
        <v>2</v>
      </c>
      <c r="BQ862" s="451"/>
      <c r="BR862" s="4"/>
      <c r="BS862" s="4"/>
      <c r="BT862" s="4"/>
      <c r="BU862" s="4"/>
      <c r="BV862" s="4"/>
      <c r="BW862" s="4"/>
      <c r="BX862" s="4"/>
      <c r="BY862" s="4"/>
      <c r="BZ862" s="4"/>
      <c r="CA862" s="4"/>
      <c r="CB862" s="4"/>
      <c r="CC862" s="726"/>
      <c r="CD862" s="726"/>
      <c r="CE862" s="726"/>
      <c r="CF862" s="726"/>
      <c r="CG862" s="726"/>
      <c r="CH862" s="726"/>
      <c r="CI862" s="726"/>
      <c r="CJ862" s="726"/>
      <c r="CK862" s="726"/>
      <c r="CL862" s="726"/>
      <c r="CM862" s="726"/>
      <c r="CN862" s="726"/>
      <c r="CO862" s="726"/>
      <c r="CP862" s="726"/>
      <c r="CQ862" s="726"/>
      <c r="CR862" s="726"/>
      <c r="CS862" s="726"/>
      <c r="CT862" s="726"/>
      <c r="CU862" s="726"/>
      <c r="CV862" s="726"/>
      <c r="CW862" s="726"/>
      <c r="CX862" s="726"/>
      <c r="CY862" s="726"/>
      <c r="CZ862" s="726"/>
      <c r="DA862" s="726"/>
      <c r="DB862" s="726"/>
      <c r="DC862" s="726"/>
      <c r="DD862" s="726"/>
      <c r="DE862" s="726"/>
      <c r="DF862" s="726"/>
      <c r="DG862" s="726"/>
      <c r="DH862" s="726"/>
      <c r="DI862" s="726"/>
      <c r="DJ862" s="726"/>
      <c r="DK862" s="726"/>
      <c r="DL862" s="726"/>
      <c r="DM862" s="726"/>
      <c r="DN862" s="726"/>
      <c r="DO862" s="726"/>
      <c r="DP862" s="726"/>
      <c r="DQ862" s="726"/>
      <c r="DR862" s="726"/>
      <c r="DS862" s="726"/>
      <c r="DT862" s="726"/>
      <c r="DU862" s="726"/>
    </row>
    <row r="863">
      <c r="A863" s="452"/>
      <c r="U863" s="3"/>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49"/>
      <c r="BP863" s="446" t="s">
        <v>2</v>
      </c>
      <c r="BQ863" s="451"/>
      <c r="BR863" s="4"/>
      <c r="BS863" s="4"/>
      <c r="BT863" s="4"/>
      <c r="BU863" s="4"/>
      <c r="BV863" s="4"/>
      <c r="BW863" s="4"/>
      <c r="BX863" s="4"/>
      <c r="BY863" s="4"/>
      <c r="BZ863" s="4"/>
      <c r="CA863" s="4"/>
      <c r="CB863" s="4"/>
      <c r="CC863" s="726"/>
      <c r="CD863" s="726"/>
      <c r="CE863" s="726"/>
      <c r="CF863" s="726"/>
      <c r="CG863" s="726"/>
      <c r="CH863" s="726"/>
      <c r="CI863" s="726"/>
      <c r="CJ863" s="726"/>
      <c r="CK863" s="726"/>
      <c r="CL863" s="726"/>
      <c r="CM863" s="726"/>
      <c r="CN863" s="726"/>
      <c r="CO863" s="726"/>
      <c r="CP863" s="726"/>
      <c r="CQ863" s="726"/>
      <c r="CR863" s="726"/>
      <c r="CS863" s="726"/>
      <c r="CT863" s="726"/>
      <c r="CU863" s="726"/>
      <c r="CV863" s="726"/>
      <c r="CW863" s="726"/>
      <c r="CX863" s="726"/>
      <c r="CY863" s="726"/>
      <c r="CZ863" s="726"/>
      <c r="DA863" s="726"/>
      <c r="DB863" s="726"/>
      <c r="DC863" s="726"/>
      <c r="DD863" s="726"/>
      <c r="DE863" s="726"/>
      <c r="DF863" s="726"/>
      <c r="DG863" s="726"/>
      <c r="DH863" s="726"/>
      <c r="DI863" s="726"/>
      <c r="DJ863" s="726"/>
      <c r="DK863" s="726"/>
      <c r="DL863" s="726"/>
      <c r="DM863" s="726"/>
      <c r="DN863" s="726"/>
      <c r="DO863" s="726"/>
      <c r="DP863" s="726"/>
      <c r="DQ863" s="726"/>
      <c r="DR863" s="726"/>
      <c r="DS863" s="726"/>
      <c r="DT863" s="726"/>
      <c r="DU863" s="726"/>
    </row>
    <row r="864">
      <c r="A864" s="452"/>
      <c r="U864" s="3"/>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49"/>
      <c r="BP864" s="446" t="s">
        <v>2</v>
      </c>
      <c r="BQ864" s="451"/>
      <c r="BR864" s="4"/>
      <c r="BS864" s="4"/>
      <c r="BT864" s="4"/>
      <c r="BU864" s="4"/>
      <c r="BV864" s="4"/>
      <c r="BW864" s="4"/>
      <c r="BX864" s="4"/>
      <c r="BY864" s="4"/>
      <c r="BZ864" s="4"/>
      <c r="CA864" s="4"/>
      <c r="CB864" s="4"/>
      <c r="CC864" s="726"/>
      <c r="CD864" s="726"/>
      <c r="CE864" s="726"/>
      <c r="CF864" s="726"/>
      <c r="CG864" s="726"/>
      <c r="CH864" s="726"/>
      <c r="CI864" s="726"/>
      <c r="CJ864" s="726"/>
      <c r="CK864" s="726"/>
      <c r="CL864" s="726"/>
      <c r="CM864" s="726"/>
      <c r="CN864" s="726"/>
      <c r="CO864" s="726"/>
      <c r="CP864" s="726"/>
      <c r="CQ864" s="726"/>
      <c r="CR864" s="726"/>
      <c r="CS864" s="726"/>
      <c r="CT864" s="726"/>
      <c r="CU864" s="726"/>
      <c r="CV864" s="726"/>
      <c r="CW864" s="726"/>
      <c r="CX864" s="726"/>
      <c r="CY864" s="726"/>
      <c r="CZ864" s="726"/>
      <c r="DA864" s="726"/>
      <c r="DB864" s="726"/>
      <c r="DC864" s="726"/>
      <c r="DD864" s="726"/>
      <c r="DE864" s="726"/>
      <c r="DF864" s="726"/>
      <c r="DG864" s="726"/>
      <c r="DH864" s="726"/>
      <c r="DI864" s="726"/>
      <c r="DJ864" s="726"/>
      <c r="DK864" s="726"/>
      <c r="DL864" s="726"/>
      <c r="DM864" s="726"/>
      <c r="DN864" s="726"/>
      <c r="DO864" s="726"/>
      <c r="DP864" s="726"/>
      <c r="DQ864" s="726"/>
      <c r="DR864" s="726"/>
      <c r="DS864" s="726"/>
      <c r="DT864" s="726"/>
      <c r="DU864" s="726"/>
    </row>
    <row r="865">
      <c r="A865" s="452"/>
      <c r="U865" s="3"/>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49"/>
      <c r="BP865" s="446" t="s">
        <v>2</v>
      </c>
      <c r="BQ865" s="451"/>
      <c r="BR865" s="4"/>
      <c r="BS865" s="4"/>
      <c r="BT865" s="4"/>
      <c r="BU865" s="4"/>
      <c r="BV865" s="4"/>
      <c r="BW865" s="4"/>
      <c r="BX865" s="4"/>
      <c r="BY865" s="4"/>
      <c r="BZ865" s="4"/>
      <c r="CA865" s="4"/>
      <c r="CB865" s="4"/>
      <c r="CC865" s="726"/>
      <c r="CD865" s="726"/>
      <c r="CE865" s="726"/>
      <c r="CF865" s="726"/>
      <c r="CG865" s="726"/>
      <c r="CH865" s="726"/>
      <c r="CI865" s="726"/>
      <c r="CJ865" s="726"/>
      <c r="CK865" s="726"/>
      <c r="CL865" s="726"/>
      <c r="CM865" s="726"/>
      <c r="CN865" s="726"/>
      <c r="CO865" s="726"/>
      <c r="CP865" s="726"/>
      <c r="CQ865" s="726"/>
      <c r="CR865" s="726"/>
      <c r="CS865" s="726"/>
      <c r="CT865" s="726"/>
      <c r="CU865" s="726"/>
      <c r="CV865" s="726"/>
      <c r="CW865" s="726"/>
      <c r="CX865" s="726"/>
      <c r="CY865" s="726"/>
      <c r="CZ865" s="726"/>
      <c r="DA865" s="726"/>
      <c r="DB865" s="726"/>
      <c r="DC865" s="726"/>
      <c r="DD865" s="726"/>
      <c r="DE865" s="726"/>
      <c r="DF865" s="726"/>
      <c r="DG865" s="726"/>
      <c r="DH865" s="726"/>
      <c r="DI865" s="726"/>
      <c r="DJ865" s="726"/>
      <c r="DK865" s="726"/>
      <c r="DL865" s="726"/>
      <c r="DM865" s="726"/>
      <c r="DN865" s="726"/>
      <c r="DO865" s="726"/>
      <c r="DP865" s="726"/>
      <c r="DQ865" s="726"/>
      <c r="DR865" s="726"/>
      <c r="DS865" s="726"/>
      <c r="DT865" s="726"/>
      <c r="DU865" s="726"/>
    </row>
    <row r="866">
      <c r="A866" s="452"/>
      <c r="U866" s="3"/>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49"/>
      <c r="BP866" s="446" t="s">
        <v>2</v>
      </c>
      <c r="BQ866" s="451"/>
      <c r="BR866" s="4"/>
      <c r="BS866" s="4"/>
      <c r="BT866" s="4"/>
      <c r="BU866" s="4"/>
      <c r="BV866" s="4"/>
      <c r="BW866" s="4"/>
      <c r="BX866" s="4"/>
      <c r="BY866" s="4"/>
      <c r="BZ866" s="4"/>
      <c r="CA866" s="4"/>
      <c r="CB866" s="4"/>
      <c r="CC866" s="726"/>
      <c r="CD866" s="726"/>
      <c r="CE866" s="726"/>
      <c r="CF866" s="726"/>
      <c r="CG866" s="726"/>
      <c r="CH866" s="726"/>
      <c r="CI866" s="726"/>
      <c r="CJ866" s="726"/>
      <c r="CK866" s="726"/>
      <c r="CL866" s="726"/>
      <c r="CM866" s="726"/>
      <c r="CN866" s="726"/>
      <c r="CO866" s="726"/>
      <c r="CP866" s="726"/>
      <c r="CQ866" s="726"/>
      <c r="CR866" s="726"/>
      <c r="CS866" s="726"/>
      <c r="CT866" s="726"/>
      <c r="CU866" s="726"/>
      <c r="CV866" s="726"/>
      <c r="CW866" s="726"/>
      <c r="CX866" s="726"/>
      <c r="CY866" s="726"/>
      <c r="CZ866" s="726"/>
      <c r="DA866" s="726"/>
      <c r="DB866" s="726"/>
      <c r="DC866" s="726"/>
      <c r="DD866" s="726"/>
      <c r="DE866" s="726"/>
      <c r="DF866" s="726"/>
      <c r="DG866" s="726"/>
      <c r="DH866" s="726"/>
      <c r="DI866" s="726"/>
      <c r="DJ866" s="726"/>
      <c r="DK866" s="726"/>
      <c r="DL866" s="726"/>
      <c r="DM866" s="726"/>
      <c r="DN866" s="726"/>
      <c r="DO866" s="726"/>
      <c r="DP866" s="726"/>
      <c r="DQ866" s="726"/>
      <c r="DR866" s="726"/>
      <c r="DS866" s="726"/>
      <c r="DT866" s="726"/>
      <c r="DU866" s="726"/>
    </row>
    <row r="867">
      <c r="A867" s="452"/>
      <c r="U867" s="3"/>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49"/>
      <c r="BP867" s="446" t="s">
        <v>2</v>
      </c>
      <c r="BQ867" s="451"/>
      <c r="BR867" s="4"/>
      <c r="BS867" s="4"/>
      <c r="BT867" s="4"/>
      <c r="BU867" s="4"/>
      <c r="BV867" s="4"/>
      <c r="BW867" s="4"/>
      <c r="BX867" s="4"/>
      <c r="BY867" s="4"/>
      <c r="BZ867" s="4"/>
      <c r="CA867" s="4"/>
      <c r="CB867" s="4"/>
      <c r="CC867" s="726"/>
      <c r="CD867" s="726"/>
      <c r="CE867" s="726"/>
      <c r="CF867" s="726"/>
      <c r="CG867" s="726"/>
      <c r="CH867" s="726"/>
      <c r="CI867" s="726"/>
      <c r="CJ867" s="726"/>
      <c r="CK867" s="726"/>
      <c r="CL867" s="726"/>
      <c r="CM867" s="726"/>
      <c r="CN867" s="726"/>
      <c r="CO867" s="726"/>
      <c r="CP867" s="726"/>
      <c r="CQ867" s="726"/>
      <c r="CR867" s="726"/>
      <c r="CS867" s="726"/>
      <c r="CT867" s="726"/>
      <c r="CU867" s="726"/>
      <c r="CV867" s="726"/>
      <c r="CW867" s="726"/>
      <c r="CX867" s="726"/>
      <c r="CY867" s="726"/>
      <c r="CZ867" s="726"/>
      <c r="DA867" s="726"/>
      <c r="DB867" s="726"/>
      <c r="DC867" s="726"/>
      <c r="DD867" s="726"/>
      <c r="DE867" s="726"/>
      <c r="DF867" s="726"/>
      <c r="DG867" s="726"/>
      <c r="DH867" s="726"/>
      <c r="DI867" s="726"/>
      <c r="DJ867" s="726"/>
      <c r="DK867" s="726"/>
      <c r="DL867" s="726"/>
      <c r="DM867" s="726"/>
      <c r="DN867" s="726"/>
      <c r="DO867" s="726"/>
      <c r="DP867" s="726"/>
      <c r="DQ867" s="726"/>
      <c r="DR867" s="726"/>
      <c r="DS867" s="726"/>
      <c r="DT867" s="726"/>
      <c r="DU867" s="726"/>
    </row>
    <row r="868">
      <c r="A868" s="452"/>
      <c r="U868" s="3"/>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49"/>
      <c r="BP868" s="446" t="s">
        <v>2</v>
      </c>
      <c r="BQ868" s="451"/>
      <c r="BR868" s="4"/>
      <c r="BS868" s="4"/>
      <c r="BT868" s="4"/>
      <c r="BU868" s="4"/>
      <c r="BV868" s="4"/>
      <c r="BW868" s="4"/>
      <c r="BX868" s="4"/>
      <c r="BY868" s="4"/>
      <c r="BZ868" s="4"/>
      <c r="CA868" s="4"/>
      <c r="CB868" s="4"/>
      <c r="CC868" s="726"/>
      <c r="CD868" s="726"/>
      <c r="CE868" s="726"/>
      <c r="CF868" s="726"/>
      <c r="CG868" s="726"/>
      <c r="CH868" s="726"/>
      <c r="CI868" s="726"/>
      <c r="CJ868" s="726"/>
      <c r="CK868" s="726"/>
      <c r="CL868" s="726"/>
      <c r="CM868" s="726"/>
      <c r="CN868" s="726"/>
      <c r="CO868" s="726"/>
      <c r="CP868" s="726"/>
      <c r="CQ868" s="726"/>
      <c r="CR868" s="726"/>
      <c r="CS868" s="726"/>
      <c r="CT868" s="726"/>
      <c r="CU868" s="726"/>
      <c r="CV868" s="726"/>
      <c r="CW868" s="726"/>
      <c r="CX868" s="726"/>
      <c r="CY868" s="726"/>
      <c r="CZ868" s="726"/>
      <c r="DA868" s="726"/>
      <c r="DB868" s="726"/>
      <c r="DC868" s="726"/>
      <c r="DD868" s="726"/>
      <c r="DE868" s="726"/>
      <c r="DF868" s="726"/>
      <c r="DG868" s="726"/>
      <c r="DH868" s="726"/>
      <c r="DI868" s="726"/>
      <c r="DJ868" s="726"/>
      <c r="DK868" s="726"/>
      <c r="DL868" s="726"/>
      <c r="DM868" s="726"/>
      <c r="DN868" s="726"/>
      <c r="DO868" s="726"/>
      <c r="DP868" s="726"/>
      <c r="DQ868" s="726"/>
      <c r="DR868" s="726"/>
      <c r="DS868" s="726"/>
      <c r="DT868" s="726"/>
      <c r="DU868" s="726"/>
    </row>
    <row r="869">
      <c r="A869" s="452"/>
      <c r="U869" s="3"/>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49"/>
      <c r="BP869" s="446" t="s">
        <v>2</v>
      </c>
      <c r="BQ869" s="451"/>
      <c r="BR869" s="4"/>
      <c r="BS869" s="4"/>
      <c r="BT869" s="4"/>
      <c r="BU869" s="4"/>
      <c r="BV869" s="4"/>
      <c r="BW869" s="4"/>
      <c r="BX869" s="4"/>
      <c r="BY869" s="4"/>
      <c r="BZ869" s="4"/>
      <c r="CA869" s="4"/>
      <c r="CB869" s="4"/>
      <c r="CC869" s="726"/>
      <c r="CD869" s="726"/>
      <c r="CE869" s="726"/>
      <c r="CF869" s="726"/>
      <c r="CG869" s="726"/>
      <c r="CH869" s="726"/>
      <c r="CI869" s="726"/>
      <c r="CJ869" s="726"/>
      <c r="CK869" s="726"/>
      <c r="CL869" s="726"/>
      <c r="CM869" s="726"/>
      <c r="CN869" s="726"/>
      <c r="CO869" s="726"/>
      <c r="CP869" s="726"/>
      <c r="CQ869" s="726"/>
      <c r="CR869" s="726"/>
      <c r="CS869" s="726"/>
      <c r="CT869" s="726"/>
      <c r="CU869" s="726"/>
      <c r="CV869" s="726"/>
      <c r="CW869" s="726"/>
      <c r="CX869" s="726"/>
      <c r="CY869" s="726"/>
      <c r="CZ869" s="726"/>
      <c r="DA869" s="726"/>
      <c r="DB869" s="726"/>
      <c r="DC869" s="726"/>
      <c r="DD869" s="726"/>
      <c r="DE869" s="726"/>
      <c r="DF869" s="726"/>
      <c r="DG869" s="726"/>
      <c r="DH869" s="726"/>
      <c r="DI869" s="726"/>
      <c r="DJ869" s="726"/>
      <c r="DK869" s="726"/>
      <c r="DL869" s="726"/>
      <c r="DM869" s="726"/>
      <c r="DN869" s="726"/>
      <c r="DO869" s="726"/>
      <c r="DP869" s="726"/>
      <c r="DQ869" s="726"/>
      <c r="DR869" s="726"/>
      <c r="DS869" s="726"/>
      <c r="DT869" s="726"/>
      <c r="DU869" s="726"/>
    </row>
    <row r="870">
      <c r="A870" s="452"/>
      <c r="U870" s="3"/>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49"/>
      <c r="BP870" s="446" t="s">
        <v>2</v>
      </c>
      <c r="BQ870" s="451"/>
      <c r="BR870" s="4"/>
      <c r="BS870" s="4"/>
      <c r="BT870" s="4"/>
      <c r="BU870" s="4"/>
      <c r="BV870" s="4"/>
      <c r="BW870" s="4"/>
      <c r="BX870" s="4"/>
      <c r="BY870" s="4"/>
      <c r="BZ870" s="4"/>
      <c r="CA870" s="4"/>
      <c r="CB870" s="4"/>
      <c r="CC870" s="726"/>
      <c r="CD870" s="726"/>
      <c r="CE870" s="726"/>
      <c r="CF870" s="726"/>
      <c r="CG870" s="726"/>
      <c r="CH870" s="726"/>
      <c r="CI870" s="726"/>
      <c r="CJ870" s="726"/>
      <c r="CK870" s="726"/>
      <c r="CL870" s="726"/>
      <c r="CM870" s="726"/>
      <c r="CN870" s="726"/>
      <c r="CO870" s="726"/>
      <c r="CP870" s="726"/>
      <c r="CQ870" s="726"/>
      <c r="CR870" s="726"/>
      <c r="CS870" s="726"/>
      <c r="CT870" s="726"/>
      <c r="CU870" s="726"/>
      <c r="CV870" s="726"/>
      <c r="CW870" s="726"/>
      <c r="CX870" s="726"/>
      <c r="CY870" s="726"/>
      <c r="CZ870" s="726"/>
      <c r="DA870" s="726"/>
      <c r="DB870" s="726"/>
      <c r="DC870" s="726"/>
      <c r="DD870" s="726"/>
      <c r="DE870" s="726"/>
      <c r="DF870" s="726"/>
      <c r="DG870" s="726"/>
      <c r="DH870" s="726"/>
      <c r="DI870" s="726"/>
      <c r="DJ870" s="726"/>
      <c r="DK870" s="726"/>
      <c r="DL870" s="726"/>
      <c r="DM870" s="726"/>
      <c r="DN870" s="726"/>
      <c r="DO870" s="726"/>
      <c r="DP870" s="726"/>
      <c r="DQ870" s="726"/>
      <c r="DR870" s="726"/>
      <c r="DS870" s="726"/>
      <c r="DT870" s="726"/>
      <c r="DU870" s="726"/>
    </row>
    <row r="871">
      <c r="A871" s="452"/>
      <c r="U871" s="3"/>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49"/>
      <c r="BP871" s="446" t="s">
        <v>2</v>
      </c>
      <c r="BQ871" s="451"/>
      <c r="BR871" s="4"/>
      <c r="BS871" s="4"/>
      <c r="BT871" s="4"/>
      <c r="BU871" s="4"/>
      <c r="BV871" s="4"/>
      <c r="BW871" s="4"/>
      <c r="BX871" s="4"/>
      <c r="BY871" s="4"/>
      <c r="BZ871" s="4"/>
      <c r="CA871" s="4"/>
      <c r="CB871" s="4"/>
      <c r="CC871" s="726"/>
      <c r="CD871" s="726"/>
      <c r="CE871" s="726"/>
      <c r="CF871" s="726"/>
      <c r="CG871" s="726"/>
      <c r="CH871" s="726"/>
      <c r="CI871" s="726"/>
      <c r="CJ871" s="726"/>
      <c r="CK871" s="726"/>
      <c r="CL871" s="726"/>
      <c r="CM871" s="726"/>
      <c r="CN871" s="726"/>
      <c r="CO871" s="726"/>
      <c r="CP871" s="726"/>
      <c r="CQ871" s="726"/>
      <c r="CR871" s="726"/>
      <c r="CS871" s="726"/>
      <c r="CT871" s="726"/>
      <c r="CU871" s="726"/>
      <c r="CV871" s="726"/>
      <c r="CW871" s="726"/>
      <c r="CX871" s="726"/>
      <c r="CY871" s="726"/>
      <c r="CZ871" s="726"/>
      <c r="DA871" s="726"/>
      <c r="DB871" s="726"/>
      <c r="DC871" s="726"/>
      <c r="DD871" s="726"/>
      <c r="DE871" s="726"/>
      <c r="DF871" s="726"/>
      <c r="DG871" s="726"/>
      <c r="DH871" s="726"/>
      <c r="DI871" s="726"/>
      <c r="DJ871" s="726"/>
      <c r="DK871" s="726"/>
      <c r="DL871" s="726"/>
      <c r="DM871" s="726"/>
      <c r="DN871" s="726"/>
      <c r="DO871" s="726"/>
      <c r="DP871" s="726"/>
      <c r="DQ871" s="726"/>
      <c r="DR871" s="726"/>
      <c r="DS871" s="726"/>
      <c r="DT871" s="726"/>
      <c r="DU871" s="726"/>
    </row>
    <row r="872">
      <c r="A872" s="452"/>
      <c r="U872" s="3"/>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49"/>
      <c r="BP872" s="446" t="s">
        <v>2</v>
      </c>
      <c r="BQ872" s="451"/>
      <c r="BR872" s="4"/>
      <c r="BS872" s="4"/>
      <c r="BT872" s="4"/>
      <c r="BU872" s="4"/>
      <c r="BV872" s="4"/>
      <c r="BW872" s="4"/>
      <c r="BX872" s="4"/>
      <c r="BY872" s="4"/>
      <c r="BZ872" s="4"/>
      <c r="CA872" s="4"/>
      <c r="CB872" s="4"/>
      <c r="CC872" s="726"/>
      <c r="CD872" s="726"/>
      <c r="CE872" s="726"/>
      <c r="CF872" s="726"/>
      <c r="CG872" s="726"/>
      <c r="CH872" s="726"/>
      <c r="CI872" s="726"/>
      <c r="CJ872" s="726"/>
      <c r="CK872" s="726"/>
      <c r="CL872" s="726"/>
      <c r="CM872" s="726"/>
      <c r="CN872" s="726"/>
      <c r="CO872" s="726"/>
      <c r="CP872" s="726"/>
      <c r="CQ872" s="726"/>
      <c r="CR872" s="726"/>
      <c r="CS872" s="726"/>
      <c r="CT872" s="726"/>
      <c r="CU872" s="726"/>
      <c r="CV872" s="726"/>
      <c r="CW872" s="726"/>
      <c r="CX872" s="726"/>
      <c r="CY872" s="726"/>
      <c r="CZ872" s="726"/>
      <c r="DA872" s="726"/>
      <c r="DB872" s="726"/>
      <c r="DC872" s="726"/>
      <c r="DD872" s="726"/>
      <c r="DE872" s="726"/>
      <c r="DF872" s="726"/>
      <c r="DG872" s="726"/>
      <c r="DH872" s="726"/>
      <c r="DI872" s="726"/>
      <c r="DJ872" s="726"/>
      <c r="DK872" s="726"/>
      <c r="DL872" s="726"/>
      <c r="DM872" s="726"/>
      <c r="DN872" s="726"/>
      <c r="DO872" s="726"/>
      <c r="DP872" s="726"/>
      <c r="DQ872" s="726"/>
      <c r="DR872" s="726"/>
      <c r="DS872" s="726"/>
      <c r="DT872" s="726"/>
      <c r="DU872" s="726"/>
    </row>
    <row r="873">
      <c r="A873" s="452"/>
      <c r="U873" s="3"/>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49"/>
      <c r="BP873" s="446" t="s">
        <v>2</v>
      </c>
      <c r="BQ873" s="451"/>
      <c r="BR873" s="4"/>
      <c r="BS873" s="4"/>
      <c r="BT873" s="4"/>
      <c r="BU873" s="4"/>
      <c r="BV873" s="4"/>
      <c r="BW873" s="4"/>
      <c r="BX873" s="4"/>
      <c r="BY873" s="4"/>
      <c r="BZ873" s="4"/>
      <c r="CA873" s="4"/>
      <c r="CB873" s="4"/>
      <c r="CC873" s="726"/>
      <c r="CD873" s="726"/>
      <c r="CE873" s="726"/>
      <c r="CF873" s="726"/>
      <c r="CG873" s="726"/>
      <c r="CH873" s="726"/>
      <c r="CI873" s="726"/>
      <c r="CJ873" s="726"/>
      <c r="CK873" s="726"/>
      <c r="CL873" s="726"/>
      <c r="CM873" s="726"/>
      <c r="CN873" s="726"/>
      <c r="CO873" s="726"/>
      <c r="CP873" s="726"/>
      <c r="CQ873" s="726"/>
      <c r="CR873" s="726"/>
      <c r="CS873" s="726"/>
      <c r="CT873" s="726"/>
      <c r="CU873" s="726"/>
      <c r="CV873" s="726"/>
      <c r="CW873" s="726"/>
      <c r="CX873" s="726"/>
      <c r="CY873" s="726"/>
      <c r="CZ873" s="726"/>
      <c r="DA873" s="726"/>
      <c r="DB873" s="726"/>
      <c r="DC873" s="726"/>
      <c r="DD873" s="726"/>
      <c r="DE873" s="726"/>
      <c r="DF873" s="726"/>
      <c r="DG873" s="726"/>
      <c r="DH873" s="726"/>
      <c r="DI873" s="726"/>
      <c r="DJ873" s="726"/>
      <c r="DK873" s="726"/>
      <c r="DL873" s="726"/>
      <c r="DM873" s="726"/>
      <c r="DN873" s="726"/>
      <c r="DO873" s="726"/>
      <c r="DP873" s="726"/>
      <c r="DQ873" s="726"/>
      <c r="DR873" s="726"/>
      <c r="DS873" s="726"/>
      <c r="DT873" s="726"/>
      <c r="DU873" s="726"/>
    </row>
    <row r="874">
      <c r="A874" s="452"/>
      <c r="U874" s="3"/>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49"/>
      <c r="BP874" s="446" t="s">
        <v>2</v>
      </c>
      <c r="BQ874" s="451"/>
      <c r="BR874" s="4"/>
      <c r="BS874" s="4"/>
      <c r="BT874" s="4"/>
      <c r="BU874" s="4"/>
      <c r="BV874" s="4"/>
      <c r="BW874" s="4"/>
      <c r="BX874" s="4"/>
      <c r="BY874" s="4"/>
      <c r="BZ874" s="4"/>
      <c r="CA874" s="4"/>
      <c r="CB874" s="4"/>
      <c r="CC874" s="726"/>
      <c r="CD874" s="726"/>
      <c r="CE874" s="726"/>
      <c r="CF874" s="726"/>
      <c r="CG874" s="726"/>
      <c r="CH874" s="726"/>
      <c r="CI874" s="726"/>
      <c r="CJ874" s="726"/>
      <c r="CK874" s="726"/>
      <c r="CL874" s="726"/>
      <c r="CM874" s="726"/>
      <c r="CN874" s="726"/>
      <c r="CO874" s="726"/>
      <c r="CP874" s="726"/>
      <c r="CQ874" s="726"/>
      <c r="CR874" s="726"/>
      <c r="CS874" s="726"/>
      <c r="CT874" s="726"/>
      <c r="CU874" s="726"/>
      <c r="CV874" s="726"/>
      <c r="CW874" s="726"/>
      <c r="CX874" s="726"/>
      <c r="CY874" s="726"/>
      <c r="CZ874" s="726"/>
      <c r="DA874" s="726"/>
      <c r="DB874" s="726"/>
      <c r="DC874" s="726"/>
      <c r="DD874" s="726"/>
      <c r="DE874" s="726"/>
      <c r="DF874" s="726"/>
      <c r="DG874" s="726"/>
      <c r="DH874" s="726"/>
      <c r="DI874" s="726"/>
      <c r="DJ874" s="726"/>
      <c r="DK874" s="726"/>
      <c r="DL874" s="726"/>
      <c r="DM874" s="726"/>
      <c r="DN874" s="726"/>
      <c r="DO874" s="726"/>
      <c r="DP874" s="726"/>
      <c r="DQ874" s="726"/>
      <c r="DR874" s="726"/>
      <c r="DS874" s="726"/>
      <c r="DT874" s="726"/>
      <c r="DU874" s="726"/>
    </row>
    <row r="875">
      <c r="A875" s="452"/>
      <c r="U875" s="3"/>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49"/>
      <c r="BP875" s="446" t="s">
        <v>2</v>
      </c>
      <c r="BQ875" s="451"/>
      <c r="BR875" s="4"/>
      <c r="BS875" s="4"/>
      <c r="BT875" s="4"/>
      <c r="BU875" s="4"/>
      <c r="BV875" s="4"/>
      <c r="BW875" s="4"/>
      <c r="BX875" s="4"/>
      <c r="BY875" s="4"/>
      <c r="BZ875" s="4"/>
      <c r="CA875" s="4"/>
      <c r="CB875" s="4"/>
      <c r="CC875" s="726"/>
      <c r="CD875" s="726"/>
      <c r="CE875" s="726"/>
      <c r="CF875" s="726"/>
      <c r="CG875" s="726"/>
      <c r="CH875" s="726"/>
      <c r="CI875" s="726"/>
      <c r="CJ875" s="726"/>
      <c r="CK875" s="726"/>
      <c r="CL875" s="726"/>
      <c r="CM875" s="726"/>
      <c r="CN875" s="726"/>
      <c r="CO875" s="726"/>
      <c r="CP875" s="726"/>
      <c r="CQ875" s="726"/>
      <c r="CR875" s="726"/>
      <c r="CS875" s="726"/>
      <c r="CT875" s="726"/>
      <c r="CU875" s="726"/>
      <c r="CV875" s="726"/>
      <c r="CW875" s="726"/>
      <c r="CX875" s="726"/>
      <c r="CY875" s="726"/>
      <c r="CZ875" s="726"/>
      <c r="DA875" s="726"/>
      <c r="DB875" s="726"/>
      <c r="DC875" s="726"/>
      <c r="DD875" s="726"/>
      <c r="DE875" s="726"/>
      <c r="DF875" s="726"/>
      <c r="DG875" s="726"/>
      <c r="DH875" s="726"/>
      <c r="DI875" s="726"/>
      <c r="DJ875" s="726"/>
      <c r="DK875" s="726"/>
      <c r="DL875" s="726"/>
      <c r="DM875" s="726"/>
      <c r="DN875" s="726"/>
      <c r="DO875" s="726"/>
      <c r="DP875" s="726"/>
      <c r="DQ875" s="726"/>
      <c r="DR875" s="726"/>
      <c r="DS875" s="726"/>
      <c r="DT875" s="726"/>
      <c r="DU875" s="726"/>
    </row>
    <row r="876">
      <c r="A876" s="452"/>
      <c r="U876" s="3"/>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49"/>
      <c r="BP876" s="446" t="s">
        <v>2</v>
      </c>
      <c r="BQ876" s="451"/>
      <c r="BR876" s="4"/>
      <c r="BS876" s="4"/>
      <c r="BT876" s="4"/>
      <c r="BU876" s="4"/>
      <c r="BV876" s="4"/>
      <c r="BW876" s="4"/>
      <c r="BX876" s="4"/>
      <c r="BY876" s="4"/>
      <c r="BZ876" s="4"/>
      <c r="CA876" s="4"/>
      <c r="CB876" s="4"/>
      <c r="CC876" s="726"/>
      <c r="CD876" s="726"/>
      <c r="CE876" s="726"/>
      <c r="CF876" s="726"/>
      <c r="CG876" s="726"/>
      <c r="CH876" s="726"/>
      <c r="CI876" s="726"/>
      <c r="CJ876" s="726"/>
      <c r="CK876" s="726"/>
      <c r="CL876" s="726"/>
      <c r="CM876" s="726"/>
      <c r="CN876" s="726"/>
      <c r="CO876" s="726"/>
      <c r="CP876" s="726"/>
      <c r="CQ876" s="726"/>
      <c r="CR876" s="726"/>
      <c r="CS876" s="726"/>
      <c r="CT876" s="726"/>
      <c r="CU876" s="726"/>
      <c r="CV876" s="726"/>
      <c r="CW876" s="726"/>
      <c r="CX876" s="726"/>
      <c r="CY876" s="726"/>
      <c r="CZ876" s="726"/>
      <c r="DA876" s="726"/>
      <c r="DB876" s="726"/>
      <c r="DC876" s="726"/>
      <c r="DD876" s="726"/>
      <c r="DE876" s="726"/>
      <c r="DF876" s="726"/>
      <c r="DG876" s="726"/>
      <c r="DH876" s="726"/>
      <c r="DI876" s="726"/>
      <c r="DJ876" s="726"/>
      <c r="DK876" s="726"/>
      <c r="DL876" s="726"/>
      <c r="DM876" s="726"/>
      <c r="DN876" s="726"/>
      <c r="DO876" s="726"/>
      <c r="DP876" s="726"/>
      <c r="DQ876" s="726"/>
      <c r="DR876" s="726"/>
      <c r="DS876" s="726"/>
      <c r="DT876" s="726"/>
      <c r="DU876" s="726"/>
    </row>
    <row r="877">
      <c r="A877" s="452"/>
      <c r="U877" s="3"/>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49"/>
      <c r="BP877" s="446" t="s">
        <v>2</v>
      </c>
      <c r="BQ877" s="451"/>
      <c r="BR877" s="4"/>
      <c r="BS877" s="4"/>
      <c r="BT877" s="4"/>
      <c r="BU877" s="4"/>
      <c r="BV877" s="4"/>
      <c r="BW877" s="4"/>
      <c r="BX877" s="4"/>
      <c r="BY877" s="4"/>
      <c r="BZ877" s="4"/>
      <c r="CA877" s="4"/>
      <c r="CB877" s="4"/>
      <c r="CC877" s="726"/>
      <c r="CD877" s="726"/>
      <c r="CE877" s="726"/>
      <c r="CF877" s="726"/>
      <c r="CG877" s="726"/>
      <c r="CH877" s="726"/>
      <c r="CI877" s="726"/>
      <c r="CJ877" s="726"/>
      <c r="CK877" s="726"/>
      <c r="CL877" s="726"/>
      <c r="CM877" s="726"/>
      <c r="CN877" s="726"/>
      <c r="CO877" s="726"/>
      <c r="CP877" s="726"/>
      <c r="CQ877" s="726"/>
      <c r="CR877" s="726"/>
      <c r="CS877" s="726"/>
      <c r="CT877" s="726"/>
      <c r="CU877" s="726"/>
      <c r="CV877" s="726"/>
      <c r="CW877" s="726"/>
      <c r="CX877" s="726"/>
      <c r="CY877" s="726"/>
      <c r="CZ877" s="726"/>
      <c r="DA877" s="726"/>
      <c r="DB877" s="726"/>
      <c r="DC877" s="726"/>
      <c r="DD877" s="726"/>
      <c r="DE877" s="726"/>
      <c r="DF877" s="726"/>
      <c r="DG877" s="726"/>
      <c r="DH877" s="726"/>
      <c r="DI877" s="726"/>
      <c r="DJ877" s="726"/>
      <c r="DK877" s="726"/>
      <c r="DL877" s="726"/>
      <c r="DM877" s="726"/>
      <c r="DN877" s="726"/>
      <c r="DO877" s="726"/>
      <c r="DP877" s="726"/>
      <c r="DQ877" s="726"/>
      <c r="DR877" s="726"/>
      <c r="DS877" s="726"/>
      <c r="DT877" s="726"/>
      <c r="DU877" s="726"/>
    </row>
    <row r="878">
      <c r="A878" s="452"/>
      <c r="U878" s="3"/>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49"/>
      <c r="BP878" s="446" t="s">
        <v>2</v>
      </c>
      <c r="BQ878" s="451"/>
      <c r="BR878" s="4"/>
      <c r="BS878" s="4"/>
      <c r="BT878" s="4"/>
      <c r="BU878" s="4"/>
      <c r="BV878" s="4"/>
      <c r="BW878" s="4"/>
      <c r="BX878" s="4"/>
      <c r="BY878" s="4"/>
      <c r="BZ878" s="4"/>
      <c r="CA878" s="4"/>
      <c r="CB878" s="4"/>
      <c r="CC878" s="726"/>
      <c r="CD878" s="726"/>
      <c r="CE878" s="726"/>
      <c r="CF878" s="726"/>
      <c r="CG878" s="726"/>
      <c r="CH878" s="726"/>
      <c r="CI878" s="726"/>
      <c r="CJ878" s="726"/>
      <c r="CK878" s="726"/>
      <c r="CL878" s="726"/>
      <c r="CM878" s="726"/>
      <c r="CN878" s="726"/>
      <c r="CO878" s="726"/>
      <c r="CP878" s="726"/>
      <c r="CQ878" s="726"/>
      <c r="CR878" s="726"/>
      <c r="CS878" s="726"/>
      <c r="CT878" s="726"/>
      <c r="CU878" s="726"/>
      <c r="CV878" s="726"/>
      <c r="CW878" s="726"/>
      <c r="CX878" s="726"/>
      <c r="CY878" s="726"/>
      <c r="CZ878" s="726"/>
      <c r="DA878" s="726"/>
      <c r="DB878" s="726"/>
      <c r="DC878" s="726"/>
      <c r="DD878" s="726"/>
      <c r="DE878" s="726"/>
      <c r="DF878" s="726"/>
      <c r="DG878" s="726"/>
      <c r="DH878" s="726"/>
      <c r="DI878" s="726"/>
      <c r="DJ878" s="726"/>
      <c r="DK878" s="726"/>
      <c r="DL878" s="726"/>
      <c r="DM878" s="726"/>
      <c r="DN878" s="726"/>
      <c r="DO878" s="726"/>
      <c r="DP878" s="726"/>
      <c r="DQ878" s="726"/>
      <c r="DR878" s="726"/>
      <c r="DS878" s="726"/>
      <c r="DT878" s="726"/>
      <c r="DU878" s="726"/>
    </row>
    <row r="879">
      <c r="A879" s="452"/>
      <c r="U879" s="3"/>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49"/>
      <c r="BP879" s="446" t="s">
        <v>2</v>
      </c>
      <c r="BQ879" s="451"/>
      <c r="BR879" s="4"/>
      <c r="BS879" s="4"/>
      <c r="BT879" s="4"/>
      <c r="BU879" s="4"/>
      <c r="BV879" s="4"/>
      <c r="BW879" s="4"/>
      <c r="BX879" s="4"/>
      <c r="BY879" s="4"/>
      <c r="BZ879" s="4"/>
      <c r="CA879" s="4"/>
      <c r="CB879" s="4"/>
      <c r="CC879" s="726"/>
      <c r="CD879" s="726"/>
      <c r="CE879" s="726"/>
      <c r="CF879" s="726"/>
      <c r="CG879" s="726"/>
      <c r="CH879" s="726"/>
      <c r="CI879" s="726"/>
      <c r="CJ879" s="726"/>
      <c r="CK879" s="726"/>
      <c r="CL879" s="726"/>
      <c r="CM879" s="726"/>
      <c r="CN879" s="726"/>
      <c r="CO879" s="726"/>
      <c r="CP879" s="726"/>
      <c r="CQ879" s="726"/>
      <c r="CR879" s="726"/>
      <c r="CS879" s="726"/>
      <c r="CT879" s="726"/>
      <c r="CU879" s="726"/>
      <c r="CV879" s="726"/>
      <c r="CW879" s="726"/>
      <c r="CX879" s="726"/>
      <c r="CY879" s="726"/>
      <c r="CZ879" s="726"/>
      <c r="DA879" s="726"/>
      <c r="DB879" s="726"/>
      <c r="DC879" s="726"/>
      <c r="DD879" s="726"/>
      <c r="DE879" s="726"/>
      <c r="DF879" s="726"/>
      <c r="DG879" s="726"/>
      <c r="DH879" s="726"/>
      <c r="DI879" s="726"/>
      <c r="DJ879" s="726"/>
      <c r="DK879" s="726"/>
      <c r="DL879" s="726"/>
      <c r="DM879" s="726"/>
      <c r="DN879" s="726"/>
      <c r="DO879" s="726"/>
      <c r="DP879" s="726"/>
      <c r="DQ879" s="726"/>
      <c r="DR879" s="726"/>
      <c r="DS879" s="726"/>
      <c r="DT879" s="726"/>
      <c r="DU879" s="726"/>
    </row>
    <row r="880">
      <c r="A880" s="452"/>
      <c r="U880" s="3"/>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49"/>
      <c r="BP880" s="446" t="s">
        <v>2</v>
      </c>
      <c r="BQ880" s="451"/>
      <c r="BR880" s="4"/>
      <c r="BS880" s="4"/>
      <c r="BT880" s="4"/>
      <c r="BU880" s="4"/>
      <c r="BV880" s="4"/>
      <c r="BW880" s="4"/>
      <c r="BX880" s="4"/>
      <c r="BY880" s="4"/>
      <c r="BZ880" s="4"/>
      <c r="CA880" s="4"/>
      <c r="CB880" s="4"/>
      <c r="CC880" s="726"/>
      <c r="CD880" s="726"/>
      <c r="CE880" s="726"/>
      <c r="CF880" s="726"/>
      <c r="CG880" s="726"/>
      <c r="CH880" s="726"/>
      <c r="CI880" s="726"/>
      <c r="CJ880" s="726"/>
      <c r="CK880" s="726"/>
      <c r="CL880" s="726"/>
      <c r="CM880" s="726"/>
      <c r="CN880" s="726"/>
      <c r="CO880" s="726"/>
      <c r="CP880" s="726"/>
      <c r="CQ880" s="726"/>
      <c r="CR880" s="726"/>
      <c r="CS880" s="726"/>
      <c r="CT880" s="726"/>
      <c r="CU880" s="726"/>
      <c r="CV880" s="726"/>
      <c r="CW880" s="726"/>
      <c r="CX880" s="726"/>
      <c r="CY880" s="726"/>
      <c r="CZ880" s="726"/>
      <c r="DA880" s="726"/>
      <c r="DB880" s="726"/>
      <c r="DC880" s="726"/>
      <c r="DD880" s="726"/>
      <c r="DE880" s="726"/>
      <c r="DF880" s="726"/>
      <c r="DG880" s="726"/>
      <c r="DH880" s="726"/>
      <c r="DI880" s="726"/>
      <c r="DJ880" s="726"/>
      <c r="DK880" s="726"/>
      <c r="DL880" s="726"/>
      <c r="DM880" s="726"/>
      <c r="DN880" s="726"/>
      <c r="DO880" s="726"/>
      <c r="DP880" s="726"/>
      <c r="DQ880" s="726"/>
      <c r="DR880" s="726"/>
      <c r="DS880" s="726"/>
      <c r="DT880" s="726"/>
      <c r="DU880" s="726"/>
    </row>
    <row r="881">
      <c r="A881" s="452"/>
      <c r="U881" s="3"/>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49"/>
      <c r="BP881" s="446" t="s">
        <v>2</v>
      </c>
      <c r="BQ881" s="451"/>
      <c r="BR881" s="4"/>
      <c r="BS881" s="4"/>
      <c r="BT881" s="4"/>
      <c r="BU881" s="4"/>
      <c r="BV881" s="4"/>
      <c r="BW881" s="4"/>
      <c r="BX881" s="4"/>
      <c r="BY881" s="4"/>
      <c r="BZ881" s="4"/>
      <c r="CA881" s="4"/>
      <c r="CB881" s="4"/>
      <c r="CC881" s="726"/>
      <c r="CD881" s="726"/>
      <c r="CE881" s="726"/>
      <c r="CF881" s="726"/>
      <c r="CG881" s="726"/>
      <c r="CH881" s="726"/>
      <c r="CI881" s="726"/>
      <c r="CJ881" s="726"/>
      <c r="CK881" s="726"/>
      <c r="CL881" s="726"/>
      <c r="CM881" s="726"/>
      <c r="CN881" s="726"/>
      <c r="CO881" s="726"/>
      <c r="CP881" s="726"/>
      <c r="CQ881" s="726"/>
      <c r="CR881" s="726"/>
      <c r="CS881" s="726"/>
      <c r="CT881" s="726"/>
      <c r="CU881" s="726"/>
      <c r="CV881" s="726"/>
      <c r="CW881" s="726"/>
      <c r="CX881" s="726"/>
      <c r="CY881" s="726"/>
      <c r="CZ881" s="726"/>
      <c r="DA881" s="726"/>
      <c r="DB881" s="726"/>
      <c r="DC881" s="726"/>
      <c r="DD881" s="726"/>
      <c r="DE881" s="726"/>
      <c r="DF881" s="726"/>
      <c r="DG881" s="726"/>
      <c r="DH881" s="726"/>
      <c r="DI881" s="726"/>
      <c r="DJ881" s="726"/>
      <c r="DK881" s="726"/>
      <c r="DL881" s="726"/>
      <c r="DM881" s="726"/>
      <c r="DN881" s="726"/>
      <c r="DO881" s="726"/>
      <c r="DP881" s="726"/>
      <c r="DQ881" s="726"/>
      <c r="DR881" s="726"/>
      <c r="DS881" s="726"/>
      <c r="DT881" s="726"/>
      <c r="DU881" s="726"/>
    </row>
    <row r="882">
      <c r="A882" s="452"/>
      <c r="U882" s="3"/>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49"/>
      <c r="BP882" s="446" t="s">
        <v>2</v>
      </c>
      <c r="BQ882" s="451"/>
      <c r="BR882" s="4"/>
      <c r="BS882" s="4"/>
      <c r="BT882" s="4"/>
      <c r="BU882" s="4"/>
      <c r="BV882" s="4"/>
      <c r="BW882" s="4"/>
      <c r="BX882" s="4"/>
      <c r="BY882" s="4"/>
      <c r="BZ882" s="4"/>
      <c r="CA882" s="4"/>
      <c r="CB882" s="4"/>
      <c r="CC882" s="726"/>
      <c r="CD882" s="726"/>
      <c r="CE882" s="726"/>
      <c r="CF882" s="726"/>
      <c r="CG882" s="726"/>
      <c r="CH882" s="726"/>
      <c r="CI882" s="726"/>
      <c r="CJ882" s="726"/>
      <c r="CK882" s="726"/>
      <c r="CL882" s="726"/>
      <c r="CM882" s="726"/>
      <c r="CN882" s="726"/>
      <c r="CO882" s="726"/>
      <c r="CP882" s="726"/>
      <c r="CQ882" s="726"/>
      <c r="CR882" s="726"/>
      <c r="CS882" s="726"/>
      <c r="CT882" s="726"/>
      <c r="CU882" s="726"/>
      <c r="CV882" s="726"/>
      <c r="CW882" s="726"/>
      <c r="CX882" s="726"/>
      <c r="CY882" s="726"/>
      <c r="CZ882" s="726"/>
      <c r="DA882" s="726"/>
      <c r="DB882" s="726"/>
      <c r="DC882" s="726"/>
      <c r="DD882" s="726"/>
      <c r="DE882" s="726"/>
      <c r="DF882" s="726"/>
      <c r="DG882" s="726"/>
      <c r="DH882" s="726"/>
      <c r="DI882" s="726"/>
      <c r="DJ882" s="726"/>
      <c r="DK882" s="726"/>
      <c r="DL882" s="726"/>
      <c r="DM882" s="726"/>
      <c r="DN882" s="726"/>
      <c r="DO882" s="726"/>
      <c r="DP882" s="726"/>
      <c r="DQ882" s="726"/>
      <c r="DR882" s="726"/>
      <c r="DS882" s="726"/>
      <c r="DT882" s="726"/>
      <c r="DU882" s="726"/>
    </row>
    <row r="883">
      <c r="A883" s="452"/>
      <c r="U883" s="3"/>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49"/>
      <c r="BP883" s="446" t="s">
        <v>2</v>
      </c>
      <c r="BQ883" s="451"/>
      <c r="BR883" s="4"/>
      <c r="BS883" s="4"/>
      <c r="BT883" s="4"/>
      <c r="BU883" s="4"/>
      <c r="BV883" s="4"/>
      <c r="BW883" s="4"/>
      <c r="BX883" s="4"/>
      <c r="BY883" s="4"/>
      <c r="BZ883" s="4"/>
      <c r="CA883" s="4"/>
      <c r="CB883" s="4"/>
      <c r="CC883" s="726"/>
      <c r="CD883" s="726"/>
      <c r="CE883" s="726"/>
      <c r="CF883" s="726"/>
      <c r="CG883" s="726"/>
      <c r="CH883" s="726"/>
      <c r="CI883" s="726"/>
      <c r="CJ883" s="726"/>
      <c r="CK883" s="726"/>
      <c r="CL883" s="726"/>
      <c r="CM883" s="726"/>
      <c r="CN883" s="726"/>
      <c r="CO883" s="726"/>
      <c r="CP883" s="726"/>
      <c r="CQ883" s="726"/>
      <c r="CR883" s="726"/>
      <c r="CS883" s="726"/>
      <c r="CT883" s="726"/>
      <c r="CU883" s="726"/>
      <c r="CV883" s="726"/>
      <c r="CW883" s="726"/>
      <c r="CX883" s="726"/>
      <c r="CY883" s="726"/>
      <c r="CZ883" s="726"/>
      <c r="DA883" s="726"/>
      <c r="DB883" s="726"/>
      <c r="DC883" s="726"/>
      <c r="DD883" s="726"/>
      <c r="DE883" s="726"/>
      <c r="DF883" s="726"/>
      <c r="DG883" s="726"/>
      <c r="DH883" s="726"/>
      <c r="DI883" s="726"/>
      <c r="DJ883" s="726"/>
      <c r="DK883" s="726"/>
      <c r="DL883" s="726"/>
      <c r="DM883" s="726"/>
      <c r="DN883" s="726"/>
      <c r="DO883" s="726"/>
      <c r="DP883" s="726"/>
      <c r="DQ883" s="726"/>
      <c r="DR883" s="726"/>
      <c r="DS883" s="726"/>
      <c r="DT883" s="726"/>
      <c r="DU883" s="726"/>
    </row>
    <row r="884">
      <c r="A884" s="452"/>
      <c r="U884" s="3"/>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49"/>
      <c r="BP884" s="446" t="s">
        <v>2</v>
      </c>
      <c r="BQ884" s="451"/>
      <c r="BR884" s="4"/>
      <c r="BS884" s="4"/>
      <c r="BT884" s="4"/>
      <c r="BU884" s="4"/>
      <c r="BV884" s="4"/>
      <c r="BW884" s="4"/>
      <c r="BX884" s="4"/>
      <c r="BY884" s="4"/>
      <c r="BZ884" s="4"/>
      <c r="CA884" s="4"/>
      <c r="CB884" s="4"/>
      <c r="CC884" s="726"/>
      <c r="CD884" s="726"/>
      <c r="CE884" s="726"/>
      <c r="CF884" s="726"/>
      <c r="CG884" s="726"/>
      <c r="CH884" s="726"/>
      <c r="CI884" s="726"/>
      <c r="CJ884" s="726"/>
      <c r="CK884" s="726"/>
      <c r="CL884" s="726"/>
      <c r="CM884" s="726"/>
      <c r="CN884" s="726"/>
      <c r="CO884" s="726"/>
      <c r="CP884" s="726"/>
      <c r="CQ884" s="726"/>
      <c r="CR884" s="726"/>
      <c r="CS884" s="726"/>
      <c r="CT884" s="726"/>
      <c r="CU884" s="726"/>
      <c r="CV884" s="726"/>
      <c r="CW884" s="726"/>
      <c r="CX884" s="726"/>
      <c r="CY884" s="726"/>
      <c r="CZ884" s="726"/>
      <c r="DA884" s="726"/>
      <c r="DB884" s="726"/>
      <c r="DC884" s="726"/>
      <c r="DD884" s="726"/>
      <c r="DE884" s="726"/>
      <c r="DF884" s="726"/>
      <c r="DG884" s="726"/>
      <c r="DH884" s="726"/>
      <c r="DI884" s="726"/>
      <c r="DJ884" s="726"/>
      <c r="DK884" s="726"/>
      <c r="DL884" s="726"/>
      <c r="DM884" s="726"/>
      <c r="DN884" s="726"/>
      <c r="DO884" s="726"/>
      <c r="DP884" s="726"/>
      <c r="DQ884" s="726"/>
      <c r="DR884" s="726"/>
      <c r="DS884" s="726"/>
      <c r="DT884" s="726"/>
      <c r="DU884" s="726"/>
    </row>
    <row r="885">
      <c r="A885" s="452"/>
      <c r="U885" s="3"/>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49"/>
      <c r="BP885" s="446" t="s">
        <v>2</v>
      </c>
      <c r="BQ885" s="451"/>
      <c r="BR885" s="4"/>
      <c r="BS885" s="4"/>
      <c r="BT885" s="4"/>
      <c r="BU885" s="4"/>
      <c r="BV885" s="4"/>
      <c r="BW885" s="4"/>
      <c r="BX885" s="4"/>
      <c r="BY885" s="4"/>
      <c r="BZ885" s="4"/>
      <c r="CA885" s="4"/>
      <c r="CB885" s="4"/>
      <c r="CC885" s="726"/>
      <c r="CD885" s="726"/>
      <c r="CE885" s="726"/>
      <c r="CF885" s="726"/>
      <c r="CG885" s="726"/>
      <c r="CH885" s="726"/>
      <c r="CI885" s="726"/>
      <c r="CJ885" s="726"/>
      <c r="CK885" s="726"/>
      <c r="CL885" s="726"/>
      <c r="CM885" s="726"/>
      <c r="CN885" s="726"/>
      <c r="CO885" s="726"/>
      <c r="CP885" s="726"/>
      <c r="CQ885" s="726"/>
      <c r="CR885" s="726"/>
      <c r="CS885" s="726"/>
      <c r="CT885" s="726"/>
      <c r="CU885" s="726"/>
      <c r="CV885" s="726"/>
      <c r="CW885" s="726"/>
      <c r="CX885" s="726"/>
      <c r="CY885" s="726"/>
      <c r="CZ885" s="726"/>
      <c r="DA885" s="726"/>
      <c r="DB885" s="726"/>
      <c r="DC885" s="726"/>
      <c r="DD885" s="726"/>
      <c r="DE885" s="726"/>
      <c r="DF885" s="726"/>
      <c r="DG885" s="726"/>
      <c r="DH885" s="726"/>
      <c r="DI885" s="726"/>
      <c r="DJ885" s="726"/>
      <c r="DK885" s="726"/>
      <c r="DL885" s="726"/>
      <c r="DM885" s="726"/>
      <c r="DN885" s="726"/>
      <c r="DO885" s="726"/>
      <c r="DP885" s="726"/>
      <c r="DQ885" s="726"/>
      <c r="DR885" s="726"/>
      <c r="DS885" s="726"/>
      <c r="DT885" s="726"/>
      <c r="DU885" s="726"/>
    </row>
    <row r="886">
      <c r="A886" s="452"/>
      <c r="U886" s="3"/>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49"/>
      <c r="BP886" s="446" t="s">
        <v>2</v>
      </c>
      <c r="BQ886" s="451"/>
      <c r="BR886" s="4"/>
      <c r="BS886" s="4"/>
      <c r="BT886" s="4"/>
      <c r="BU886" s="4"/>
      <c r="BV886" s="4"/>
      <c r="BW886" s="4"/>
      <c r="BX886" s="4"/>
      <c r="BY886" s="4"/>
      <c r="BZ886" s="4"/>
      <c r="CA886" s="4"/>
      <c r="CB886" s="4"/>
      <c r="CC886" s="726"/>
      <c r="CD886" s="726"/>
      <c r="CE886" s="726"/>
      <c r="CF886" s="726"/>
      <c r="CG886" s="726"/>
      <c r="CH886" s="726"/>
      <c r="CI886" s="726"/>
      <c r="CJ886" s="726"/>
      <c r="CK886" s="726"/>
      <c r="CL886" s="726"/>
      <c r="CM886" s="726"/>
      <c r="CN886" s="726"/>
      <c r="CO886" s="726"/>
      <c r="CP886" s="726"/>
      <c r="CQ886" s="726"/>
      <c r="CR886" s="726"/>
      <c r="CS886" s="726"/>
      <c r="CT886" s="726"/>
      <c r="CU886" s="726"/>
      <c r="CV886" s="726"/>
      <c r="CW886" s="726"/>
      <c r="CX886" s="726"/>
      <c r="CY886" s="726"/>
      <c r="CZ886" s="726"/>
      <c r="DA886" s="726"/>
      <c r="DB886" s="726"/>
      <c r="DC886" s="726"/>
      <c r="DD886" s="726"/>
      <c r="DE886" s="726"/>
      <c r="DF886" s="726"/>
      <c r="DG886" s="726"/>
      <c r="DH886" s="726"/>
      <c r="DI886" s="726"/>
      <c r="DJ886" s="726"/>
      <c r="DK886" s="726"/>
      <c r="DL886" s="726"/>
      <c r="DM886" s="726"/>
      <c r="DN886" s="726"/>
      <c r="DO886" s="726"/>
      <c r="DP886" s="726"/>
      <c r="DQ886" s="726"/>
      <c r="DR886" s="726"/>
      <c r="DS886" s="726"/>
      <c r="DT886" s="726"/>
      <c r="DU886" s="726"/>
    </row>
    <row r="887">
      <c r="A887" s="452"/>
      <c r="U887" s="3"/>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49"/>
      <c r="BP887" s="446" t="s">
        <v>2</v>
      </c>
      <c r="BQ887" s="451"/>
      <c r="BR887" s="4"/>
      <c r="BS887" s="4"/>
      <c r="BT887" s="4"/>
      <c r="BU887" s="4"/>
      <c r="BV887" s="4"/>
      <c r="BW887" s="4"/>
      <c r="BX887" s="4"/>
      <c r="BY887" s="4"/>
      <c r="BZ887" s="4"/>
      <c r="CA887" s="4"/>
      <c r="CB887" s="4"/>
      <c r="CC887" s="726"/>
      <c r="CD887" s="726"/>
      <c r="CE887" s="726"/>
      <c r="CF887" s="726"/>
      <c r="CG887" s="726"/>
      <c r="CH887" s="726"/>
      <c r="CI887" s="726"/>
      <c r="CJ887" s="726"/>
      <c r="CK887" s="726"/>
      <c r="CL887" s="726"/>
      <c r="CM887" s="726"/>
      <c r="CN887" s="726"/>
      <c r="CO887" s="726"/>
      <c r="CP887" s="726"/>
      <c r="CQ887" s="726"/>
      <c r="CR887" s="726"/>
      <c r="CS887" s="726"/>
      <c r="CT887" s="726"/>
      <c r="CU887" s="726"/>
      <c r="CV887" s="726"/>
      <c r="CW887" s="726"/>
      <c r="CX887" s="726"/>
      <c r="CY887" s="726"/>
      <c r="CZ887" s="726"/>
      <c r="DA887" s="726"/>
      <c r="DB887" s="726"/>
      <c r="DC887" s="726"/>
      <c r="DD887" s="726"/>
      <c r="DE887" s="726"/>
      <c r="DF887" s="726"/>
      <c r="DG887" s="726"/>
      <c r="DH887" s="726"/>
      <c r="DI887" s="726"/>
      <c r="DJ887" s="726"/>
      <c r="DK887" s="726"/>
      <c r="DL887" s="726"/>
      <c r="DM887" s="726"/>
      <c r="DN887" s="726"/>
      <c r="DO887" s="726"/>
      <c r="DP887" s="726"/>
      <c r="DQ887" s="726"/>
      <c r="DR887" s="726"/>
      <c r="DS887" s="726"/>
      <c r="DT887" s="726"/>
      <c r="DU887" s="726"/>
    </row>
    <row r="888">
      <c r="A888" s="452"/>
      <c r="U888" s="3"/>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49"/>
      <c r="BP888" s="446" t="s">
        <v>2</v>
      </c>
      <c r="BQ888" s="451"/>
      <c r="BR888" s="4"/>
      <c r="BS888" s="4"/>
      <c r="BT888" s="4"/>
      <c r="BU888" s="4"/>
      <c r="BV888" s="4"/>
      <c r="BW888" s="4"/>
      <c r="BX888" s="4"/>
      <c r="BY888" s="4"/>
      <c r="BZ888" s="4"/>
      <c r="CA888" s="4"/>
      <c r="CB888" s="4"/>
      <c r="CC888" s="726"/>
      <c r="CD888" s="726"/>
      <c r="CE888" s="726"/>
      <c r="CF888" s="726"/>
      <c r="CG888" s="726"/>
      <c r="CH888" s="726"/>
      <c r="CI888" s="726"/>
      <c r="CJ888" s="726"/>
      <c r="CK888" s="726"/>
      <c r="CL888" s="726"/>
      <c r="CM888" s="726"/>
      <c r="CN888" s="726"/>
      <c r="CO888" s="726"/>
      <c r="CP888" s="726"/>
      <c r="CQ888" s="726"/>
      <c r="CR888" s="726"/>
      <c r="CS888" s="726"/>
      <c r="CT888" s="726"/>
      <c r="CU888" s="726"/>
      <c r="CV888" s="726"/>
      <c r="CW888" s="726"/>
      <c r="CX888" s="726"/>
      <c r="CY888" s="726"/>
      <c r="CZ888" s="726"/>
      <c r="DA888" s="726"/>
      <c r="DB888" s="726"/>
      <c r="DC888" s="726"/>
      <c r="DD888" s="726"/>
      <c r="DE888" s="726"/>
      <c r="DF888" s="726"/>
      <c r="DG888" s="726"/>
      <c r="DH888" s="726"/>
      <c r="DI888" s="726"/>
      <c r="DJ888" s="726"/>
      <c r="DK888" s="726"/>
      <c r="DL888" s="726"/>
      <c r="DM888" s="726"/>
      <c r="DN888" s="726"/>
      <c r="DO888" s="726"/>
      <c r="DP888" s="726"/>
      <c r="DQ888" s="726"/>
      <c r="DR888" s="726"/>
      <c r="DS888" s="726"/>
      <c r="DT888" s="726"/>
      <c r="DU888" s="726"/>
    </row>
    <row r="889">
      <c r="A889" s="452"/>
      <c r="U889" s="3"/>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49"/>
      <c r="BP889" s="446" t="s">
        <v>2</v>
      </c>
      <c r="BQ889" s="451"/>
      <c r="BR889" s="4"/>
      <c r="BS889" s="4"/>
      <c r="BT889" s="4"/>
      <c r="BU889" s="4"/>
      <c r="BV889" s="4"/>
      <c r="BW889" s="4"/>
      <c r="BX889" s="4"/>
      <c r="BY889" s="4"/>
      <c r="BZ889" s="4"/>
      <c r="CA889" s="4"/>
      <c r="CB889" s="4"/>
      <c r="CC889" s="726"/>
      <c r="CD889" s="726"/>
      <c r="CE889" s="726"/>
      <c r="CF889" s="726"/>
      <c r="CG889" s="726"/>
      <c r="CH889" s="726"/>
      <c r="CI889" s="726"/>
      <c r="CJ889" s="726"/>
      <c r="CK889" s="726"/>
      <c r="CL889" s="726"/>
      <c r="CM889" s="726"/>
      <c r="CN889" s="726"/>
      <c r="CO889" s="726"/>
      <c r="CP889" s="726"/>
      <c r="CQ889" s="726"/>
      <c r="CR889" s="726"/>
      <c r="CS889" s="726"/>
      <c r="CT889" s="726"/>
      <c r="CU889" s="726"/>
      <c r="CV889" s="726"/>
      <c r="CW889" s="726"/>
      <c r="CX889" s="726"/>
      <c r="CY889" s="726"/>
      <c r="CZ889" s="726"/>
      <c r="DA889" s="726"/>
      <c r="DB889" s="726"/>
      <c r="DC889" s="726"/>
      <c r="DD889" s="726"/>
      <c r="DE889" s="726"/>
      <c r="DF889" s="726"/>
      <c r="DG889" s="726"/>
      <c r="DH889" s="726"/>
      <c r="DI889" s="726"/>
      <c r="DJ889" s="726"/>
      <c r="DK889" s="726"/>
      <c r="DL889" s="726"/>
      <c r="DM889" s="726"/>
      <c r="DN889" s="726"/>
      <c r="DO889" s="726"/>
      <c r="DP889" s="726"/>
      <c r="DQ889" s="726"/>
      <c r="DR889" s="726"/>
      <c r="DS889" s="726"/>
      <c r="DT889" s="726"/>
      <c r="DU889" s="726"/>
    </row>
    <row r="890">
      <c r="A890" s="452"/>
      <c r="U890" s="3"/>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49"/>
      <c r="BP890" s="446" t="s">
        <v>2</v>
      </c>
      <c r="BQ890" s="451"/>
      <c r="BR890" s="4"/>
      <c r="BS890" s="4"/>
      <c r="BT890" s="4"/>
      <c r="BU890" s="4"/>
      <c r="BV890" s="4"/>
      <c r="BW890" s="4"/>
      <c r="BX890" s="4"/>
      <c r="BY890" s="4"/>
      <c r="BZ890" s="4"/>
      <c r="CA890" s="4"/>
      <c r="CB890" s="4"/>
      <c r="CC890" s="726"/>
      <c r="CD890" s="726"/>
      <c r="CE890" s="726"/>
      <c r="CF890" s="726"/>
      <c r="CG890" s="726"/>
      <c r="CH890" s="726"/>
      <c r="CI890" s="726"/>
      <c r="CJ890" s="726"/>
      <c r="CK890" s="726"/>
      <c r="CL890" s="726"/>
      <c r="CM890" s="726"/>
      <c r="CN890" s="726"/>
      <c r="CO890" s="726"/>
      <c r="CP890" s="726"/>
      <c r="CQ890" s="726"/>
      <c r="CR890" s="726"/>
      <c r="CS890" s="726"/>
      <c r="CT890" s="726"/>
      <c r="CU890" s="726"/>
      <c r="CV890" s="726"/>
      <c r="CW890" s="726"/>
      <c r="CX890" s="726"/>
      <c r="CY890" s="726"/>
      <c r="CZ890" s="726"/>
      <c r="DA890" s="726"/>
      <c r="DB890" s="726"/>
      <c r="DC890" s="726"/>
      <c r="DD890" s="726"/>
      <c r="DE890" s="726"/>
      <c r="DF890" s="726"/>
      <c r="DG890" s="726"/>
      <c r="DH890" s="726"/>
      <c r="DI890" s="726"/>
      <c r="DJ890" s="726"/>
      <c r="DK890" s="726"/>
      <c r="DL890" s="726"/>
      <c r="DM890" s="726"/>
      <c r="DN890" s="726"/>
      <c r="DO890" s="726"/>
      <c r="DP890" s="726"/>
      <c r="DQ890" s="726"/>
      <c r="DR890" s="726"/>
      <c r="DS890" s="726"/>
      <c r="DT890" s="726"/>
      <c r="DU890" s="726"/>
    </row>
    <row r="891">
      <c r="A891" s="452"/>
      <c r="U891" s="3"/>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49"/>
      <c r="BP891" s="446" t="s">
        <v>2</v>
      </c>
      <c r="BQ891" s="451"/>
      <c r="BR891" s="4"/>
      <c r="BS891" s="4"/>
      <c r="BT891" s="4"/>
      <c r="BU891" s="4"/>
      <c r="BV891" s="4"/>
      <c r="BW891" s="4"/>
      <c r="BX891" s="4"/>
      <c r="BY891" s="4"/>
      <c r="BZ891" s="4"/>
      <c r="CA891" s="4"/>
      <c r="CB891" s="4"/>
      <c r="CC891" s="726"/>
      <c r="CD891" s="726"/>
      <c r="CE891" s="726"/>
      <c r="CF891" s="726"/>
      <c r="CG891" s="726"/>
      <c r="CH891" s="726"/>
      <c r="CI891" s="726"/>
      <c r="CJ891" s="726"/>
      <c r="CK891" s="726"/>
      <c r="CL891" s="726"/>
      <c r="CM891" s="726"/>
      <c r="CN891" s="726"/>
      <c r="CO891" s="726"/>
      <c r="CP891" s="726"/>
      <c r="CQ891" s="726"/>
      <c r="CR891" s="726"/>
      <c r="CS891" s="726"/>
      <c r="CT891" s="726"/>
      <c r="CU891" s="726"/>
      <c r="CV891" s="726"/>
      <c r="CW891" s="726"/>
      <c r="CX891" s="726"/>
      <c r="CY891" s="726"/>
      <c r="CZ891" s="726"/>
      <c r="DA891" s="726"/>
      <c r="DB891" s="726"/>
      <c r="DC891" s="726"/>
      <c r="DD891" s="726"/>
      <c r="DE891" s="726"/>
      <c r="DF891" s="726"/>
      <c r="DG891" s="726"/>
      <c r="DH891" s="726"/>
      <c r="DI891" s="726"/>
      <c r="DJ891" s="726"/>
      <c r="DK891" s="726"/>
      <c r="DL891" s="726"/>
      <c r="DM891" s="726"/>
      <c r="DN891" s="726"/>
      <c r="DO891" s="726"/>
      <c r="DP891" s="726"/>
      <c r="DQ891" s="726"/>
      <c r="DR891" s="726"/>
      <c r="DS891" s="726"/>
      <c r="DT891" s="726"/>
      <c r="DU891" s="726"/>
    </row>
    <row r="892">
      <c r="A892" s="452"/>
      <c r="U892" s="3"/>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49"/>
      <c r="BP892" s="446" t="s">
        <v>2</v>
      </c>
      <c r="BQ892" s="451"/>
      <c r="BR892" s="4"/>
      <c r="BS892" s="4"/>
      <c r="BT892" s="4"/>
      <c r="BU892" s="4"/>
      <c r="BV892" s="4"/>
      <c r="BW892" s="4"/>
      <c r="BX892" s="4"/>
      <c r="BY892" s="4"/>
      <c r="BZ892" s="4"/>
      <c r="CA892" s="4"/>
      <c r="CB892" s="4"/>
      <c r="CC892" s="726"/>
      <c r="CD892" s="726"/>
      <c r="CE892" s="726"/>
      <c r="CF892" s="726"/>
      <c r="CG892" s="726"/>
      <c r="CH892" s="726"/>
      <c r="CI892" s="726"/>
      <c r="CJ892" s="726"/>
      <c r="CK892" s="726"/>
      <c r="CL892" s="726"/>
      <c r="CM892" s="726"/>
      <c r="CN892" s="726"/>
      <c r="CO892" s="726"/>
      <c r="CP892" s="726"/>
      <c r="CQ892" s="726"/>
      <c r="CR892" s="726"/>
      <c r="CS892" s="726"/>
      <c r="CT892" s="726"/>
      <c r="CU892" s="726"/>
      <c r="CV892" s="726"/>
      <c r="CW892" s="726"/>
      <c r="CX892" s="726"/>
      <c r="CY892" s="726"/>
      <c r="CZ892" s="726"/>
      <c r="DA892" s="726"/>
      <c r="DB892" s="726"/>
      <c r="DC892" s="726"/>
      <c r="DD892" s="726"/>
      <c r="DE892" s="726"/>
      <c r="DF892" s="726"/>
      <c r="DG892" s="726"/>
      <c r="DH892" s="726"/>
      <c r="DI892" s="726"/>
      <c r="DJ892" s="726"/>
      <c r="DK892" s="726"/>
      <c r="DL892" s="726"/>
      <c r="DM892" s="726"/>
      <c r="DN892" s="726"/>
      <c r="DO892" s="726"/>
      <c r="DP892" s="726"/>
      <c r="DQ892" s="726"/>
      <c r="DR892" s="726"/>
      <c r="DS892" s="726"/>
      <c r="DT892" s="726"/>
      <c r="DU892" s="726"/>
    </row>
    <row r="893">
      <c r="A893" s="452"/>
      <c r="U893" s="3"/>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49"/>
      <c r="BP893" s="446" t="s">
        <v>2</v>
      </c>
      <c r="BQ893" s="451"/>
      <c r="BR893" s="4"/>
      <c r="BS893" s="4"/>
      <c r="BT893" s="4"/>
      <c r="BU893" s="4"/>
      <c r="BV893" s="4"/>
      <c r="BW893" s="4"/>
      <c r="BX893" s="4"/>
      <c r="BY893" s="4"/>
      <c r="BZ893" s="4"/>
      <c r="CA893" s="4"/>
      <c r="CB893" s="4"/>
      <c r="CC893" s="726"/>
      <c r="CD893" s="726"/>
      <c r="CE893" s="726"/>
      <c r="CF893" s="726"/>
      <c r="CG893" s="726"/>
      <c r="CH893" s="726"/>
      <c r="CI893" s="726"/>
      <c r="CJ893" s="726"/>
      <c r="CK893" s="726"/>
      <c r="CL893" s="726"/>
      <c r="CM893" s="726"/>
      <c r="CN893" s="726"/>
      <c r="CO893" s="726"/>
      <c r="CP893" s="726"/>
      <c r="CQ893" s="726"/>
      <c r="CR893" s="726"/>
      <c r="CS893" s="726"/>
      <c r="CT893" s="726"/>
      <c r="CU893" s="726"/>
      <c r="CV893" s="726"/>
      <c r="CW893" s="726"/>
      <c r="CX893" s="726"/>
      <c r="CY893" s="726"/>
      <c r="CZ893" s="726"/>
      <c r="DA893" s="726"/>
      <c r="DB893" s="726"/>
      <c r="DC893" s="726"/>
      <c r="DD893" s="726"/>
      <c r="DE893" s="726"/>
      <c r="DF893" s="726"/>
      <c r="DG893" s="726"/>
      <c r="DH893" s="726"/>
      <c r="DI893" s="726"/>
      <c r="DJ893" s="726"/>
      <c r="DK893" s="726"/>
      <c r="DL893" s="726"/>
      <c r="DM893" s="726"/>
      <c r="DN893" s="726"/>
      <c r="DO893" s="726"/>
      <c r="DP893" s="726"/>
      <c r="DQ893" s="726"/>
      <c r="DR893" s="726"/>
      <c r="DS893" s="726"/>
      <c r="DT893" s="726"/>
      <c r="DU893" s="726"/>
    </row>
    <row r="894">
      <c r="A894" s="452"/>
      <c r="U894" s="3"/>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49"/>
      <c r="BP894" s="446" t="s">
        <v>2</v>
      </c>
      <c r="BQ894" s="451"/>
      <c r="BR894" s="4"/>
      <c r="BS894" s="4"/>
      <c r="BT894" s="4"/>
      <c r="BU894" s="4"/>
      <c r="BV894" s="4"/>
      <c r="BW894" s="4"/>
      <c r="BX894" s="4"/>
      <c r="BY894" s="4"/>
      <c r="BZ894" s="4"/>
      <c r="CA894" s="4"/>
      <c r="CB894" s="4"/>
      <c r="CC894" s="726"/>
      <c r="CD894" s="726"/>
      <c r="CE894" s="726"/>
      <c r="CF894" s="726"/>
      <c r="CG894" s="726"/>
      <c r="CH894" s="726"/>
      <c r="CI894" s="726"/>
      <c r="CJ894" s="726"/>
      <c r="CK894" s="726"/>
      <c r="CL894" s="726"/>
      <c r="CM894" s="726"/>
      <c r="CN894" s="726"/>
      <c r="CO894" s="726"/>
      <c r="CP894" s="726"/>
      <c r="CQ894" s="726"/>
      <c r="CR894" s="726"/>
      <c r="CS894" s="726"/>
      <c r="CT894" s="726"/>
      <c r="CU894" s="726"/>
      <c r="CV894" s="726"/>
      <c r="CW894" s="726"/>
      <c r="CX894" s="726"/>
      <c r="CY894" s="726"/>
      <c r="CZ894" s="726"/>
      <c r="DA894" s="726"/>
      <c r="DB894" s="726"/>
      <c r="DC894" s="726"/>
      <c r="DD894" s="726"/>
      <c r="DE894" s="726"/>
      <c r="DF894" s="726"/>
      <c r="DG894" s="726"/>
      <c r="DH894" s="726"/>
      <c r="DI894" s="726"/>
      <c r="DJ894" s="726"/>
      <c r="DK894" s="726"/>
      <c r="DL894" s="726"/>
      <c r="DM894" s="726"/>
      <c r="DN894" s="726"/>
      <c r="DO894" s="726"/>
      <c r="DP894" s="726"/>
      <c r="DQ894" s="726"/>
      <c r="DR894" s="726"/>
      <c r="DS894" s="726"/>
      <c r="DT894" s="726"/>
      <c r="DU894" s="726"/>
    </row>
    <row r="895">
      <c r="A895" s="452"/>
      <c r="U895" s="3"/>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49"/>
      <c r="BP895" s="446" t="s">
        <v>2</v>
      </c>
      <c r="BQ895" s="451"/>
      <c r="BR895" s="4"/>
      <c r="BS895" s="4"/>
      <c r="BT895" s="4"/>
      <c r="BU895" s="4"/>
      <c r="BV895" s="4"/>
      <c r="BW895" s="4"/>
      <c r="BX895" s="4"/>
      <c r="BY895" s="4"/>
      <c r="BZ895" s="4"/>
      <c r="CA895" s="4"/>
      <c r="CB895" s="4"/>
      <c r="CC895" s="726"/>
      <c r="CD895" s="726"/>
      <c r="CE895" s="726"/>
      <c r="CF895" s="726"/>
      <c r="CG895" s="726"/>
      <c r="CH895" s="726"/>
      <c r="CI895" s="726"/>
      <c r="CJ895" s="726"/>
      <c r="CK895" s="726"/>
      <c r="CL895" s="726"/>
      <c r="CM895" s="726"/>
      <c r="CN895" s="726"/>
      <c r="CO895" s="726"/>
      <c r="CP895" s="726"/>
      <c r="CQ895" s="726"/>
      <c r="CR895" s="726"/>
      <c r="CS895" s="726"/>
      <c r="CT895" s="726"/>
      <c r="CU895" s="726"/>
      <c r="CV895" s="726"/>
      <c r="CW895" s="726"/>
      <c r="CX895" s="726"/>
      <c r="CY895" s="726"/>
      <c r="CZ895" s="726"/>
      <c r="DA895" s="726"/>
      <c r="DB895" s="726"/>
      <c r="DC895" s="726"/>
      <c r="DD895" s="726"/>
      <c r="DE895" s="726"/>
      <c r="DF895" s="726"/>
      <c r="DG895" s="726"/>
      <c r="DH895" s="726"/>
      <c r="DI895" s="726"/>
      <c r="DJ895" s="726"/>
      <c r="DK895" s="726"/>
      <c r="DL895" s="726"/>
      <c r="DM895" s="726"/>
      <c r="DN895" s="726"/>
      <c r="DO895" s="726"/>
      <c r="DP895" s="726"/>
      <c r="DQ895" s="726"/>
      <c r="DR895" s="726"/>
      <c r="DS895" s="726"/>
      <c r="DT895" s="726"/>
      <c r="DU895" s="726"/>
    </row>
    <row r="896">
      <c r="A896" s="452"/>
      <c r="U896" s="3"/>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49"/>
      <c r="BP896" s="446" t="s">
        <v>2</v>
      </c>
      <c r="BQ896" s="451"/>
      <c r="BR896" s="4"/>
      <c r="BS896" s="4"/>
      <c r="BT896" s="4"/>
      <c r="BU896" s="4"/>
      <c r="BV896" s="4"/>
      <c r="BW896" s="4"/>
      <c r="BX896" s="4"/>
      <c r="BY896" s="4"/>
      <c r="BZ896" s="4"/>
      <c r="CA896" s="4"/>
      <c r="CB896" s="4"/>
      <c r="CC896" s="726"/>
      <c r="CD896" s="726"/>
      <c r="CE896" s="726"/>
      <c r="CF896" s="726"/>
      <c r="CG896" s="726"/>
      <c r="CH896" s="726"/>
      <c r="CI896" s="726"/>
      <c r="CJ896" s="726"/>
      <c r="CK896" s="726"/>
      <c r="CL896" s="726"/>
      <c r="CM896" s="726"/>
      <c r="CN896" s="726"/>
      <c r="CO896" s="726"/>
      <c r="CP896" s="726"/>
      <c r="CQ896" s="726"/>
      <c r="CR896" s="726"/>
      <c r="CS896" s="726"/>
      <c r="CT896" s="726"/>
      <c r="CU896" s="726"/>
      <c r="CV896" s="726"/>
      <c r="CW896" s="726"/>
      <c r="CX896" s="726"/>
      <c r="CY896" s="726"/>
      <c r="CZ896" s="726"/>
      <c r="DA896" s="726"/>
      <c r="DB896" s="726"/>
      <c r="DC896" s="726"/>
      <c r="DD896" s="726"/>
      <c r="DE896" s="726"/>
      <c r="DF896" s="726"/>
      <c r="DG896" s="726"/>
      <c r="DH896" s="726"/>
      <c r="DI896" s="726"/>
      <c r="DJ896" s="726"/>
      <c r="DK896" s="726"/>
      <c r="DL896" s="726"/>
      <c r="DM896" s="726"/>
      <c r="DN896" s="726"/>
      <c r="DO896" s="726"/>
      <c r="DP896" s="726"/>
      <c r="DQ896" s="726"/>
      <c r="DR896" s="726"/>
      <c r="DS896" s="726"/>
      <c r="DT896" s="726"/>
      <c r="DU896" s="726"/>
    </row>
    <row r="897">
      <c r="A897" s="449"/>
      <c r="U897" s="3"/>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49"/>
      <c r="BP897" s="446"/>
      <c r="BQ897" s="451"/>
      <c r="BR897" s="4"/>
      <c r="BS897" s="4"/>
      <c r="BT897" s="4"/>
      <c r="BU897" s="4"/>
      <c r="BV897" s="4"/>
      <c r="BW897" s="4"/>
      <c r="BX897" s="4"/>
      <c r="BY897" s="4"/>
      <c r="BZ897" s="4"/>
      <c r="CA897" s="4"/>
      <c r="CB897" s="4"/>
      <c r="CC897" s="726"/>
      <c r="CD897" s="726"/>
      <c r="CE897" s="726"/>
      <c r="CF897" s="726"/>
      <c r="CG897" s="726"/>
      <c r="CH897" s="726"/>
      <c r="CI897" s="726"/>
      <c r="CJ897" s="726"/>
      <c r="CK897" s="726"/>
      <c r="CL897" s="726"/>
      <c r="CM897" s="726"/>
      <c r="CN897" s="726"/>
      <c r="CO897" s="726"/>
      <c r="CP897" s="726"/>
      <c r="CQ897" s="726"/>
      <c r="CR897" s="726"/>
      <c r="CS897" s="726"/>
      <c r="CT897" s="726"/>
      <c r="CU897" s="726"/>
      <c r="CV897" s="726"/>
      <c r="CW897" s="726"/>
      <c r="CX897" s="726"/>
      <c r="CY897" s="726"/>
      <c r="CZ897" s="726"/>
      <c r="DA897" s="726"/>
      <c r="DB897" s="726"/>
      <c r="DC897" s="726"/>
      <c r="DD897" s="726"/>
      <c r="DE897" s="726"/>
      <c r="DF897" s="726"/>
      <c r="DG897" s="726"/>
      <c r="DH897" s="726"/>
      <c r="DI897" s="726"/>
      <c r="DJ897" s="726"/>
      <c r="DK897" s="726"/>
      <c r="DL897" s="726"/>
      <c r="DM897" s="726"/>
      <c r="DN897" s="726"/>
      <c r="DO897" s="726"/>
      <c r="DP897" s="726"/>
      <c r="DQ897" s="726"/>
      <c r="DR897" s="726"/>
      <c r="DS897" s="726"/>
      <c r="DT897" s="726"/>
      <c r="DU897" s="726"/>
    </row>
    <row r="898">
      <c r="A898" s="449"/>
      <c r="U898" s="3"/>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49"/>
      <c r="BP898" s="446"/>
      <c r="BQ898" s="451"/>
      <c r="BR898" s="4"/>
      <c r="BS898" s="4"/>
      <c r="BT898" s="4"/>
      <c r="BU898" s="4"/>
      <c r="BV898" s="4"/>
      <c r="BW898" s="4"/>
      <c r="BX898" s="4"/>
      <c r="BY898" s="4"/>
      <c r="BZ898" s="4"/>
      <c r="CA898" s="4"/>
      <c r="CB898" s="4"/>
      <c r="CC898" s="726"/>
      <c r="CD898" s="726"/>
      <c r="CE898" s="726"/>
      <c r="CF898" s="726"/>
      <c r="CG898" s="726"/>
      <c r="CH898" s="726"/>
      <c r="CI898" s="726"/>
      <c r="CJ898" s="726"/>
      <c r="CK898" s="726"/>
      <c r="CL898" s="726"/>
      <c r="CM898" s="726"/>
      <c r="CN898" s="726"/>
      <c r="CO898" s="726"/>
      <c r="CP898" s="726"/>
      <c r="CQ898" s="726"/>
      <c r="CR898" s="726"/>
      <c r="CS898" s="726"/>
      <c r="CT898" s="726"/>
      <c r="CU898" s="726"/>
      <c r="CV898" s="726"/>
      <c r="CW898" s="726"/>
      <c r="CX898" s="726"/>
      <c r="CY898" s="726"/>
      <c r="CZ898" s="726"/>
      <c r="DA898" s="726"/>
      <c r="DB898" s="726"/>
      <c r="DC898" s="726"/>
      <c r="DD898" s="726"/>
      <c r="DE898" s="726"/>
      <c r="DF898" s="726"/>
      <c r="DG898" s="726"/>
      <c r="DH898" s="726"/>
      <c r="DI898" s="726"/>
      <c r="DJ898" s="726"/>
      <c r="DK898" s="726"/>
      <c r="DL898" s="726"/>
      <c r="DM898" s="726"/>
      <c r="DN898" s="726"/>
      <c r="DO898" s="726"/>
      <c r="DP898" s="726"/>
      <c r="DQ898" s="726"/>
      <c r="DR898" s="726"/>
      <c r="DS898" s="726"/>
      <c r="DT898" s="726"/>
      <c r="DU898" s="726"/>
    </row>
    <row r="899">
      <c r="A899" s="449"/>
      <c r="U899" s="3"/>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49"/>
      <c r="BP899" s="446"/>
      <c r="BQ899" s="451"/>
      <c r="BR899" s="4"/>
      <c r="BS899" s="4"/>
      <c r="BT899" s="4"/>
      <c r="BU899" s="4"/>
      <c r="BV899" s="4"/>
      <c r="BW899" s="4"/>
      <c r="BX899" s="4"/>
      <c r="BY899" s="4"/>
      <c r="BZ899" s="4"/>
      <c r="CA899" s="4"/>
      <c r="CB899" s="4"/>
      <c r="CC899" s="726"/>
      <c r="CD899" s="726"/>
      <c r="CE899" s="726"/>
      <c r="CF899" s="726"/>
      <c r="CG899" s="726"/>
      <c r="CH899" s="726"/>
      <c r="CI899" s="726"/>
      <c r="CJ899" s="726"/>
      <c r="CK899" s="726"/>
      <c r="CL899" s="726"/>
      <c r="CM899" s="726"/>
      <c r="CN899" s="726"/>
      <c r="CO899" s="726"/>
      <c r="CP899" s="726"/>
      <c r="CQ899" s="726"/>
      <c r="CR899" s="726"/>
      <c r="CS899" s="726"/>
      <c r="CT899" s="726"/>
      <c r="CU899" s="726"/>
      <c r="CV899" s="726"/>
      <c r="CW899" s="726"/>
      <c r="CX899" s="726"/>
      <c r="CY899" s="726"/>
      <c r="CZ899" s="726"/>
      <c r="DA899" s="726"/>
      <c r="DB899" s="726"/>
      <c r="DC899" s="726"/>
      <c r="DD899" s="726"/>
      <c r="DE899" s="726"/>
      <c r="DF899" s="726"/>
      <c r="DG899" s="726"/>
      <c r="DH899" s="726"/>
      <c r="DI899" s="726"/>
      <c r="DJ899" s="726"/>
      <c r="DK899" s="726"/>
      <c r="DL899" s="726"/>
      <c r="DM899" s="726"/>
      <c r="DN899" s="726"/>
      <c r="DO899" s="726"/>
      <c r="DP899" s="726"/>
      <c r="DQ899" s="726"/>
      <c r="DR899" s="726"/>
      <c r="DS899" s="726"/>
      <c r="DT899" s="726"/>
      <c r="DU899" s="726"/>
    </row>
    <row r="900">
      <c r="A900" s="449"/>
      <c r="U900" s="3"/>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49"/>
      <c r="BP900" s="446"/>
      <c r="BQ900" s="451"/>
      <c r="BR900" s="4"/>
      <c r="BS900" s="4"/>
      <c r="BT900" s="4"/>
      <c r="BU900" s="4"/>
      <c r="BV900" s="4"/>
      <c r="BW900" s="4"/>
      <c r="BX900" s="4"/>
      <c r="BY900" s="4"/>
      <c r="BZ900" s="4"/>
      <c r="CA900" s="4"/>
      <c r="CB900" s="4"/>
      <c r="CC900" s="726"/>
      <c r="CD900" s="726"/>
      <c r="CE900" s="726"/>
      <c r="CF900" s="726"/>
      <c r="CG900" s="726"/>
      <c r="CH900" s="726"/>
      <c r="CI900" s="726"/>
      <c r="CJ900" s="726"/>
      <c r="CK900" s="726"/>
      <c r="CL900" s="726"/>
      <c r="CM900" s="726"/>
      <c r="CN900" s="726"/>
      <c r="CO900" s="726"/>
      <c r="CP900" s="726"/>
      <c r="CQ900" s="726"/>
      <c r="CR900" s="726"/>
      <c r="CS900" s="726"/>
      <c r="CT900" s="726"/>
      <c r="CU900" s="726"/>
      <c r="CV900" s="726"/>
      <c r="CW900" s="726"/>
      <c r="CX900" s="726"/>
      <c r="CY900" s="726"/>
      <c r="CZ900" s="726"/>
      <c r="DA900" s="726"/>
      <c r="DB900" s="726"/>
      <c r="DC900" s="726"/>
      <c r="DD900" s="726"/>
      <c r="DE900" s="726"/>
      <c r="DF900" s="726"/>
      <c r="DG900" s="726"/>
      <c r="DH900" s="726"/>
      <c r="DI900" s="726"/>
      <c r="DJ900" s="726"/>
      <c r="DK900" s="726"/>
      <c r="DL900" s="726"/>
      <c r="DM900" s="726"/>
      <c r="DN900" s="726"/>
      <c r="DO900" s="726"/>
      <c r="DP900" s="726"/>
      <c r="DQ900" s="726"/>
      <c r="DR900" s="726"/>
      <c r="DS900" s="726"/>
      <c r="DT900" s="726"/>
      <c r="DU900" s="726"/>
    </row>
    <row r="901">
      <c r="A901" s="449"/>
      <c r="U901" s="3"/>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49"/>
      <c r="BP901" s="446"/>
      <c r="BQ901" s="451"/>
      <c r="BR901" s="4"/>
      <c r="BS901" s="4"/>
      <c r="BT901" s="4"/>
      <c r="BU901" s="4"/>
      <c r="BV901" s="4"/>
      <c r="BW901" s="4"/>
      <c r="BX901" s="4"/>
      <c r="BY901" s="4"/>
      <c r="BZ901" s="4"/>
      <c r="CA901" s="4"/>
      <c r="CB901" s="4"/>
      <c r="CC901" s="726"/>
      <c r="CD901" s="726"/>
      <c r="CE901" s="726"/>
      <c r="CF901" s="726"/>
      <c r="CG901" s="726"/>
      <c r="CH901" s="726"/>
      <c r="CI901" s="726"/>
      <c r="CJ901" s="726"/>
      <c r="CK901" s="726"/>
      <c r="CL901" s="726"/>
      <c r="CM901" s="726"/>
      <c r="CN901" s="726"/>
      <c r="CO901" s="726"/>
      <c r="CP901" s="726"/>
      <c r="CQ901" s="726"/>
      <c r="CR901" s="726"/>
      <c r="CS901" s="726"/>
      <c r="CT901" s="726"/>
      <c r="CU901" s="726"/>
      <c r="CV901" s="726"/>
      <c r="CW901" s="726"/>
      <c r="CX901" s="726"/>
      <c r="CY901" s="726"/>
      <c r="CZ901" s="726"/>
      <c r="DA901" s="726"/>
      <c r="DB901" s="726"/>
      <c r="DC901" s="726"/>
      <c r="DD901" s="726"/>
      <c r="DE901" s="726"/>
      <c r="DF901" s="726"/>
      <c r="DG901" s="726"/>
      <c r="DH901" s="726"/>
      <c r="DI901" s="726"/>
      <c r="DJ901" s="726"/>
      <c r="DK901" s="726"/>
      <c r="DL901" s="726"/>
      <c r="DM901" s="726"/>
      <c r="DN901" s="726"/>
      <c r="DO901" s="726"/>
      <c r="DP901" s="726"/>
      <c r="DQ901" s="726"/>
      <c r="DR901" s="726"/>
      <c r="DS901" s="726"/>
      <c r="DT901" s="726"/>
      <c r="DU901" s="726"/>
    </row>
    <row r="902">
      <c r="A902" s="449"/>
      <c r="U902" s="3"/>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49"/>
      <c r="BP902" s="446"/>
      <c r="BQ902" s="451"/>
      <c r="BR902" s="4"/>
      <c r="BS902" s="4"/>
      <c r="BT902" s="4"/>
      <c r="BU902" s="4"/>
      <c r="BV902" s="4"/>
      <c r="BW902" s="4"/>
      <c r="BX902" s="4"/>
      <c r="BY902" s="4"/>
      <c r="BZ902" s="4"/>
      <c r="CA902" s="4"/>
      <c r="CB902" s="4"/>
      <c r="CC902" s="726"/>
      <c r="CD902" s="726"/>
      <c r="CE902" s="726"/>
      <c r="CF902" s="726"/>
      <c r="CG902" s="726"/>
      <c r="CH902" s="726"/>
      <c r="CI902" s="726"/>
      <c r="CJ902" s="726"/>
      <c r="CK902" s="726"/>
      <c r="CL902" s="726"/>
      <c r="CM902" s="726"/>
      <c r="CN902" s="726"/>
      <c r="CO902" s="726"/>
      <c r="CP902" s="726"/>
      <c r="CQ902" s="726"/>
      <c r="CR902" s="726"/>
      <c r="CS902" s="726"/>
      <c r="CT902" s="726"/>
      <c r="CU902" s="726"/>
      <c r="CV902" s="726"/>
      <c r="CW902" s="726"/>
      <c r="CX902" s="726"/>
      <c r="CY902" s="726"/>
      <c r="CZ902" s="726"/>
      <c r="DA902" s="726"/>
      <c r="DB902" s="726"/>
      <c r="DC902" s="726"/>
      <c r="DD902" s="726"/>
      <c r="DE902" s="726"/>
      <c r="DF902" s="726"/>
      <c r="DG902" s="726"/>
      <c r="DH902" s="726"/>
      <c r="DI902" s="726"/>
      <c r="DJ902" s="726"/>
      <c r="DK902" s="726"/>
      <c r="DL902" s="726"/>
      <c r="DM902" s="726"/>
      <c r="DN902" s="726"/>
      <c r="DO902" s="726"/>
      <c r="DP902" s="726"/>
      <c r="DQ902" s="726"/>
      <c r="DR902" s="726"/>
      <c r="DS902" s="726"/>
      <c r="DT902" s="726"/>
      <c r="DU902" s="726"/>
    </row>
    <row r="903">
      <c r="A903" s="449"/>
      <c r="U903" s="3"/>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49"/>
      <c r="BP903" s="446"/>
      <c r="BQ903" s="451"/>
      <c r="BR903" s="4"/>
      <c r="BS903" s="4"/>
      <c r="BT903" s="4"/>
      <c r="BU903" s="4"/>
      <c r="BV903" s="4"/>
      <c r="BW903" s="4"/>
      <c r="BX903" s="4"/>
      <c r="BY903" s="4"/>
      <c r="BZ903" s="4"/>
      <c r="CA903" s="4"/>
      <c r="CB903" s="4"/>
      <c r="CC903" s="726"/>
      <c r="CD903" s="726"/>
      <c r="CE903" s="726"/>
      <c r="CF903" s="726"/>
      <c r="CG903" s="726"/>
      <c r="CH903" s="726"/>
      <c r="CI903" s="726"/>
      <c r="CJ903" s="726"/>
      <c r="CK903" s="726"/>
      <c r="CL903" s="726"/>
      <c r="CM903" s="726"/>
      <c r="CN903" s="726"/>
      <c r="CO903" s="726"/>
      <c r="CP903" s="726"/>
      <c r="CQ903" s="726"/>
      <c r="CR903" s="726"/>
      <c r="CS903" s="726"/>
      <c r="CT903" s="726"/>
      <c r="CU903" s="726"/>
      <c r="CV903" s="726"/>
      <c r="CW903" s="726"/>
      <c r="CX903" s="726"/>
      <c r="CY903" s="726"/>
      <c r="CZ903" s="726"/>
      <c r="DA903" s="726"/>
      <c r="DB903" s="726"/>
      <c r="DC903" s="726"/>
      <c r="DD903" s="726"/>
      <c r="DE903" s="726"/>
      <c r="DF903" s="726"/>
      <c r="DG903" s="726"/>
      <c r="DH903" s="726"/>
      <c r="DI903" s="726"/>
      <c r="DJ903" s="726"/>
      <c r="DK903" s="726"/>
      <c r="DL903" s="726"/>
      <c r="DM903" s="726"/>
      <c r="DN903" s="726"/>
      <c r="DO903" s="726"/>
      <c r="DP903" s="726"/>
      <c r="DQ903" s="726"/>
      <c r="DR903" s="726"/>
      <c r="DS903" s="726"/>
      <c r="DT903" s="726"/>
      <c r="DU903" s="726"/>
    </row>
    <row r="904">
      <c r="A904" s="449"/>
      <c r="U904" s="3"/>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49"/>
      <c r="BP904" s="446"/>
      <c r="BQ904" s="451"/>
      <c r="BR904" s="4"/>
      <c r="BS904" s="4"/>
      <c r="BT904" s="4"/>
      <c r="BU904" s="4"/>
      <c r="BV904" s="4"/>
      <c r="BW904" s="4"/>
      <c r="BX904" s="4"/>
      <c r="BY904" s="4"/>
      <c r="BZ904" s="4"/>
      <c r="CA904" s="4"/>
      <c r="CB904" s="4"/>
      <c r="CC904" s="726"/>
      <c r="CD904" s="726"/>
      <c r="CE904" s="726"/>
      <c r="CF904" s="726"/>
      <c r="CG904" s="726"/>
      <c r="CH904" s="726"/>
      <c r="CI904" s="726"/>
      <c r="CJ904" s="726"/>
      <c r="CK904" s="726"/>
      <c r="CL904" s="726"/>
      <c r="CM904" s="726"/>
      <c r="CN904" s="726"/>
      <c r="CO904" s="726"/>
      <c r="CP904" s="726"/>
      <c r="CQ904" s="726"/>
      <c r="CR904" s="726"/>
      <c r="CS904" s="726"/>
      <c r="CT904" s="726"/>
      <c r="CU904" s="726"/>
      <c r="CV904" s="726"/>
      <c r="CW904" s="726"/>
      <c r="CX904" s="726"/>
      <c r="CY904" s="726"/>
      <c r="CZ904" s="726"/>
      <c r="DA904" s="726"/>
      <c r="DB904" s="726"/>
      <c r="DC904" s="726"/>
      <c r="DD904" s="726"/>
      <c r="DE904" s="726"/>
      <c r="DF904" s="726"/>
      <c r="DG904" s="726"/>
      <c r="DH904" s="726"/>
      <c r="DI904" s="726"/>
      <c r="DJ904" s="726"/>
      <c r="DK904" s="726"/>
      <c r="DL904" s="726"/>
      <c r="DM904" s="726"/>
      <c r="DN904" s="726"/>
      <c r="DO904" s="726"/>
      <c r="DP904" s="726"/>
      <c r="DQ904" s="726"/>
      <c r="DR904" s="726"/>
      <c r="DS904" s="726"/>
      <c r="DT904" s="726"/>
      <c r="DU904" s="726"/>
    </row>
    <row r="905">
      <c r="A905" s="449"/>
      <c r="U905" s="3"/>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49"/>
      <c r="BP905" s="446"/>
      <c r="BQ905" s="451"/>
      <c r="BR905" s="4"/>
      <c r="BS905" s="4"/>
      <c r="BT905" s="4"/>
      <c r="BU905" s="4"/>
      <c r="BV905" s="4"/>
      <c r="BW905" s="4"/>
      <c r="BX905" s="4"/>
      <c r="BY905" s="4"/>
      <c r="BZ905" s="4"/>
      <c r="CA905" s="4"/>
      <c r="CB905" s="4"/>
      <c r="CC905" s="726"/>
      <c r="CD905" s="726"/>
      <c r="CE905" s="726"/>
      <c r="CF905" s="726"/>
      <c r="CG905" s="726"/>
      <c r="CH905" s="726"/>
      <c r="CI905" s="726"/>
      <c r="CJ905" s="726"/>
      <c r="CK905" s="726"/>
      <c r="CL905" s="726"/>
      <c r="CM905" s="726"/>
      <c r="CN905" s="726"/>
      <c r="CO905" s="726"/>
      <c r="CP905" s="726"/>
      <c r="CQ905" s="726"/>
      <c r="CR905" s="726"/>
      <c r="CS905" s="726"/>
      <c r="CT905" s="726"/>
      <c r="CU905" s="726"/>
      <c r="CV905" s="726"/>
      <c r="CW905" s="726"/>
      <c r="CX905" s="726"/>
      <c r="CY905" s="726"/>
      <c r="CZ905" s="726"/>
      <c r="DA905" s="726"/>
      <c r="DB905" s="726"/>
      <c r="DC905" s="726"/>
      <c r="DD905" s="726"/>
      <c r="DE905" s="726"/>
      <c r="DF905" s="726"/>
      <c r="DG905" s="726"/>
      <c r="DH905" s="726"/>
      <c r="DI905" s="726"/>
      <c r="DJ905" s="726"/>
      <c r="DK905" s="726"/>
      <c r="DL905" s="726"/>
      <c r="DM905" s="726"/>
      <c r="DN905" s="726"/>
      <c r="DO905" s="726"/>
      <c r="DP905" s="726"/>
      <c r="DQ905" s="726"/>
      <c r="DR905" s="726"/>
      <c r="DS905" s="726"/>
      <c r="DT905" s="726"/>
      <c r="DU905" s="726"/>
    </row>
    <row r="906">
      <c r="A906" s="449"/>
      <c r="U906" s="3"/>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49"/>
      <c r="BP906" s="446"/>
      <c r="BQ906" s="451"/>
      <c r="BR906" s="4"/>
      <c r="BS906" s="4"/>
      <c r="BT906" s="4"/>
      <c r="BU906" s="4"/>
      <c r="BV906" s="4"/>
      <c r="BW906" s="4"/>
      <c r="BX906" s="4"/>
      <c r="BY906" s="4"/>
      <c r="BZ906" s="4"/>
      <c r="CA906" s="4"/>
      <c r="CB906" s="4"/>
      <c r="CC906" s="726"/>
      <c r="CD906" s="726"/>
      <c r="CE906" s="726"/>
      <c r="CF906" s="726"/>
      <c r="CG906" s="726"/>
      <c r="CH906" s="726"/>
      <c r="CI906" s="726"/>
      <c r="CJ906" s="726"/>
      <c r="CK906" s="726"/>
      <c r="CL906" s="726"/>
      <c r="CM906" s="726"/>
      <c r="CN906" s="726"/>
      <c r="CO906" s="726"/>
      <c r="CP906" s="726"/>
      <c r="CQ906" s="726"/>
      <c r="CR906" s="726"/>
      <c r="CS906" s="726"/>
      <c r="CT906" s="726"/>
      <c r="CU906" s="726"/>
      <c r="CV906" s="726"/>
      <c r="CW906" s="726"/>
      <c r="CX906" s="726"/>
      <c r="CY906" s="726"/>
      <c r="CZ906" s="726"/>
      <c r="DA906" s="726"/>
      <c r="DB906" s="726"/>
      <c r="DC906" s="726"/>
      <c r="DD906" s="726"/>
      <c r="DE906" s="726"/>
      <c r="DF906" s="726"/>
      <c r="DG906" s="726"/>
      <c r="DH906" s="726"/>
      <c r="DI906" s="726"/>
      <c r="DJ906" s="726"/>
      <c r="DK906" s="726"/>
      <c r="DL906" s="726"/>
      <c r="DM906" s="726"/>
      <c r="DN906" s="726"/>
      <c r="DO906" s="726"/>
      <c r="DP906" s="726"/>
      <c r="DQ906" s="726"/>
      <c r="DR906" s="726"/>
      <c r="DS906" s="726"/>
      <c r="DT906" s="726"/>
      <c r="DU906" s="726"/>
    </row>
    <row r="907">
      <c r="A907" s="449"/>
      <c r="U907" s="3"/>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49"/>
      <c r="BP907" s="446"/>
      <c r="BQ907" s="451"/>
      <c r="BR907" s="4"/>
      <c r="BS907" s="4"/>
      <c r="BT907" s="4"/>
      <c r="BU907" s="4"/>
      <c r="BV907" s="4"/>
      <c r="BW907" s="4"/>
      <c r="BX907" s="4"/>
      <c r="BY907" s="4"/>
      <c r="BZ907" s="4"/>
      <c r="CA907" s="4"/>
      <c r="CB907" s="4"/>
      <c r="CC907" s="726"/>
      <c r="CD907" s="726"/>
      <c r="CE907" s="726"/>
      <c r="CF907" s="726"/>
      <c r="CG907" s="726"/>
      <c r="CH907" s="726"/>
      <c r="CI907" s="726"/>
      <c r="CJ907" s="726"/>
      <c r="CK907" s="726"/>
      <c r="CL907" s="726"/>
      <c r="CM907" s="726"/>
      <c r="CN907" s="726"/>
      <c r="CO907" s="726"/>
      <c r="CP907" s="726"/>
      <c r="CQ907" s="726"/>
      <c r="CR907" s="726"/>
      <c r="CS907" s="726"/>
      <c r="CT907" s="726"/>
      <c r="CU907" s="726"/>
      <c r="CV907" s="726"/>
      <c r="CW907" s="726"/>
      <c r="CX907" s="726"/>
      <c r="CY907" s="726"/>
      <c r="CZ907" s="726"/>
      <c r="DA907" s="726"/>
      <c r="DB907" s="726"/>
      <c r="DC907" s="726"/>
      <c r="DD907" s="726"/>
      <c r="DE907" s="726"/>
      <c r="DF907" s="726"/>
      <c r="DG907" s="726"/>
      <c r="DH907" s="726"/>
      <c r="DI907" s="726"/>
      <c r="DJ907" s="726"/>
      <c r="DK907" s="726"/>
      <c r="DL907" s="726"/>
      <c r="DM907" s="726"/>
      <c r="DN907" s="726"/>
      <c r="DO907" s="726"/>
      <c r="DP907" s="726"/>
      <c r="DQ907" s="726"/>
      <c r="DR907" s="726"/>
      <c r="DS907" s="726"/>
      <c r="DT907" s="726"/>
      <c r="DU907" s="726"/>
    </row>
    <row r="908">
      <c r="A908" s="449"/>
      <c r="U908" s="3"/>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49"/>
      <c r="BP908" s="446"/>
      <c r="BQ908" s="451"/>
      <c r="BR908" s="4"/>
      <c r="BS908" s="4"/>
      <c r="BT908" s="4"/>
      <c r="BU908" s="4"/>
      <c r="BV908" s="4"/>
      <c r="BW908" s="4"/>
      <c r="BX908" s="4"/>
      <c r="BY908" s="4"/>
      <c r="BZ908" s="4"/>
      <c r="CA908" s="4"/>
      <c r="CB908" s="4"/>
      <c r="CC908" s="726"/>
      <c r="CD908" s="726"/>
      <c r="CE908" s="726"/>
      <c r="CF908" s="726"/>
      <c r="CG908" s="726"/>
      <c r="CH908" s="726"/>
      <c r="CI908" s="726"/>
      <c r="CJ908" s="726"/>
      <c r="CK908" s="726"/>
      <c r="CL908" s="726"/>
      <c r="CM908" s="726"/>
      <c r="CN908" s="726"/>
      <c r="CO908" s="726"/>
      <c r="CP908" s="726"/>
      <c r="CQ908" s="726"/>
      <c r="CR908" s="726"/>
      <c r="CS908" s="726"/>
      <c r="CT908" s="726"/>
      <c r="CU908" s="726"/>
      <c r="CV908" s="726"/>
      <c r="CW908" s="726"/>
      <c r="CX908" s="726"/>
      <c r="CY908" s="726"/>
      <c r="CZ908" s="726"/>
      <c r="DA908" s="726"/>
      <c r="DB908" s="726"/>
      <c r="DC908" s="726"/>
      <c r="DD908" s="726"/>
      <c r="DE908" s="726"/>
      <c r="DF908" s="726"/>
      <c r="DG908" s="726"/>
      <c r="DH908" s="726"/>
      <c r="DI908" s="726"/>
      <c r="DJ908" s="726"/>
      <c r="DK908" s="726"/>
      <c r="DL908" s="726"/>
      <c r="DM908" s="726"/>
      <c r="DN908" s="726"/>
      <c r="DO908" s="726"/>
      <c r="DP908" s="726"/>
      <c r="DQ908" s="726"/>
      <c r="DR908" s="726"/>
      <c r="DS908" s="726"/>
      <c r="DT908" s="726"/>
      <c r="DU908" s="726"/>
    </row>
    <row r="909">
      <c r="A909" s="449"/>
      <c r="U909" s="3"/>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49"/>
      <c r="BP909" s="446"/>
      <c r="BQ909" s="451"/>
      <c r="BR909" s="4"/>
      <c r="BS909" s="4"/>
      <c r="BT909" s="4"/>
      <c r="BU909" s="4"/>
      <c r="BV909" s="4"/>
      <c r="BW909" s="4"/>
      <c r="BX909" s="4"/>
      <c r="BY909" s="4"/>
      <c r="BZ909" s="4"/>
      <c r="CA909" s="4"/>
      <c r="CB909" s="4"/>
      <c r="CC909" s="726"/>
      <c r="CD909" s="726"/>
      <c r="CE909" s="726"/>
      <c r="CF909" s="726"/>
      <c r="CG909" s="726"/>
      <c r="CH909" s="726"/>
      <c r="CI909" s="726"/>
      <c r="CJ909" s="726"/>
      <c r="CK909" s="726"/>
      <c r="CL909" s="726"/>
      <c r="CM909" s="726"/>
      <c r="CN909" s="726"/>
      <c r="CO909" s="726"/>
      <c r="CP909" s="726"/>
      <c r="CQ909" s="726"/>
      <c r="CR909" s="726"/>
      <c r="CS909" s="726"/>
      <c r="CT909" s="726"/>
      <c r="CU909" s="726"/>
      <c r="CV909" s="726"/>
      <c r="CW909" s="726"/>
      <c r="CX909" s="726"/>
      <c r="CY909" s="726"/>
      <c r="CZ909" s="726"/>
      <c r="DA909" s="726"/>
      <c r="DB909" s="726"/>
      <c r="DC909" s="726"/>
      <c r="DD909" s="726"/>
      <c r="DE909" s="726"/>
      <c r="DF909" s="726"/>
      <c r="DG909" s="726"/>
      <c r="DH909" s="726"/>
      <c r="DI909" s="726"/>
      <c r="DJ909" s="726"/>
      <c r="DK909" s="726"/>
      <c r="DL909" s="726"/>
      <c r="DM909" s="726"/>
      <c r="DN909" s="726"/>
      <c r="DO909" s="726"/>
      <c r="DP909" s="726"/>
      <c r="DQ909" s="726"/>
      <c r="DR909" s="726"/>
      <c r="DS909" s="726"/>
      <c r="DT909" s="726"/>
      <c r="DU909" s="726"/>
    </row>
    <row r="910">
      <c r="A910" s="449"/>
      <c r="U910" s="3"/>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49"/>
      <c r="BP910" s="446"/>
      <c r="BQ910" s="451"/>
      <c r="BR910" s="4"/>
      <c r="BS910" s="4"/>
      <c r="BT910" s="4"/>
      <c r="BU910" s="4"/>
      <c r="BV910" s="4"/>
      <c r="BW910" s="4"/>
      <c r="BX910" s="4"/>
      <c r="BY910" s="4"/>
      <c r="BZ910" s="4"/>
      <c r="CA910" s="4"/>
      <c r="CB910" s="4"/>
      <c r="CC910" s="726"/>
      <c r="CD910" s="726"/>
      <c r="CE910" s="726"/>
      <c r="CF910" s="726"/>
      <c r="CG910" s="726"/>
      <c r="CH910" s="726"/>
      <c r="CI910" s="726"/>
      <c r="CJ910" s="726"/>
      <c r="CK910" s="726"/>
      <c r="CL910" s="726"/>
      <c r="CM910" s="726"/>
      <c r="CN910" s="726"/>
      <c r="CO910" s="726"/>
      <c r="CP910" s="726"/>
      <c r="CQ910" s="726"/>
      <c r="CR910" s="726"/>
      <c r="CS910" s="726"/>
      <c r="CT910" s="726"/>
      <c r="CU910" s="726"/>
      <c r="CV910" s="726"/>
      <c r="CW910" s="726"/>
      <c r="CX910" s="726"/>
      <c r="CY910" s="726"/>
      <c r="CZ910" s="726"/>
      <c r="DA910" s="726"/>
      <c r="DB910" s="726"/>
      <c r="DC910" s="726"/>
      <c r="DD910" s="726"/>
      <c r="DE910" s="726"/>
      <c r="DF910" s="726"/>
      <c r="DG910" s="726"/>
      <c r="DH910" s="726"/>
      <c r="DI910" s="726"/>
      <c r="DJ910" s="726"/>
      <c r="DK910" s="726"/>
      <c r="DL910" s="726"/>
      <c r="DM910" s="726"/>
      <c r="DN910" s="726"/>
      <c r="DO910" s="726"/>
      <c r="DP910" s="726"/>
      <c r="DQ910" s="726"/>
      <c r="DR910" s="726"/>
      <c r="DS910" s="726"/>
      <c r="DT910" s="726"/>
      <c r="DU910" s="726"/>
    </row>
    <row r="911">
      <c r="A911" s="449"/>
      <c r="U911" s="3"/>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49"/>
      <c r="BP911" s="446"/>
      <c r="BQ911" s="451"/>
      <c r="BR911" s="4"/>
      <c r="BS911" s="4"/>
      <c r="BT911" s="4"/>
      <c r="BU911" s="4"/>
      <c r="BV911" s="4"/>
      <c r="BW911" s="4"/>
      <c r="BX911" s="4"/>
      <c r="BY911" s="4"/>
      <c r="BZ911" s="4"/>
      <c r="CA911" s="4"/>
      <c r="CB911" s="4"/>
      <c r="CC911" s="726"/>
      <c r="CD911" s="726"/>
      <c r="CE911" s="726"/>
      <c r="CF911" s="726"/>
      <c r="CG911" s="726"/>
      <c r="CH911" s="726"/>
      <c r="CI911" s="726"/>
      <c r="CJ911" s="726"/>
      <c r="CK911" s="726"/>
      <c r="CL911" s="726"/>
      <c r="CM911" s="726"/>
      <c r="CN911" s="726"/>
      <c r="CO911" s="726"/>
      <c r="CP911" s="726"/>
      <c r="CQ911" s="726"/>
      <c r="CR911" s="726"/>
      <c r="CS911" s="726"/>
      <c r="CT911" s="726"/>
      <c r="CU911" s="726"/>
      <c r="CV911" s="726"/>
      <c r="CW911" s="726"/>
      <c r="CX911" s="726"/>
      <c r="CY911" s="726"/>
      <c r="CZ911" s="726"/>
      <c r="DA911" s="726"/>
      <c r="DB911" s="726"/>
      <c r="DC911" s="726"/>
      <c r="DD911" s="726"/>
      <c r="DE911" s="726"/>
      <c r="DF911" s="726"/>
      <c r="DG911" s="726"/>
      <c r="DH911" s="726"/>
      <c r="DI911" s="726"/>
      <c r="DJ911" s="726"/>
      <c r="DK911" s="726"/>
      <c r="DL911" s="726"/>
      <c r="DM911" s="726"/>
      <c r="DN911" s="726"/>
      <c r="DO911" s="726"/>
      <c r="DP911" s="726"/>
      <c r="DQ911" s="726"/>
      <c r="DR911" s="726"/>
      <c r="DS911" s="726"/>
      <c r="DT911" s="726"/>
      <c r="DU911" s="726"/>
    </row>
    <row r="912">
      <c r="A912" s="449"/>
      <c r="U912" s="3"/>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49"/>
      <c r="BP912" s="446"/>
      <c r="BQ912" s="451"/>
      <c r="BR912" s="4"/>
      <c r="BS912" s="4"/>
      <c r="BT912" s="4"/>
      <c r="BU912" s="4"/>
      <c r="BV912" s="4"/>
      <c r="BW912" s="4"/>
      <c r="BX912" s="4"/>
      <c r="BY912" s="4"/>
      <c r="BZ912" s="4"/>
      <c r="CA912" s="4"/>
      <c r="CB912" s="4"/>
      <c r="CC912" s="726"/>
      <c r="CD912" s="726"/>
      <c r="CE912" s="726"/>
      <c r="CF912" s="726"/>
      <c r="CG912" s="726"/>
      <c r="CH912" s="726"/>
      <c r="CI912" s="726"/>
      <c r="CJ912" s="726"/>
      <c r="CK912" s="726"/>
      <c r="CL912" s="726"/>
      <c r="CM912" s="726"/>
      <c r="CN912" s="726"/>
      <c r="CO912" s="726"/>
      <c r="CP912" s="726"/>
      <c r="CQ912" s="726"/>
      <c r="CR912" s="726"/>
      <c r="CS912" s="726"/>
      <c r="CT912" s="726"/>
      <c r="CU912" s="726"/>
      <c r="CV912" s="726"/>
      <c r="CW912" s="726"/>
      <c r="CX912" s="726"/>
      <c r="CY912" s="726"/>
      <c r="CZ912" s="726"/>
      <c r="DA912" s="726"/>
      <c r="DB912" s="726"/>
      <c r="DC912" s="726"/>
      <c r="DD912" s="726"/>
      <c r="DE912" s="726"/>
      <c r="DF912" s="726"/>
      <c r="DG912" s="726"/>
      <c r="DH912" s="726"/>
      <c r="DI912" s="726"/>
      <c r="DJ912" s="726"/>
      <c r="DK912" s="726"/>
      <c r="DL912" s="726"/>
      <c r="DM912" s="726"/>
      <c r="DN912" s="726"/>
      <c r="DO912" s="726"/>
      <c r="DP912" s="726"/>
      <c r="DQ912" s="726"/>
      <c r="DR912" s="726"/>
      <c r="DS912" s="726"/>
      <c r="DT912" s="726"/>
      <c r="DU912" s="726"/>
    </row>
    <row r="913">
      <c r="A913" s="449"/>
      <c r="U913" s="3"/>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49"/>
      <c r="BP913" s="446"/>
      <c r="BQ913" s="451"/>
      <c r="BR913" s="4"/>
      <c r="BS913" s="4"/>
      <c r="BT913" s="4"/>
      <c r="BU913" s="4"/>
      <c r="BV913" s="4"/>
      <c r="BW913" s="4"/>
      <c r="BX913" s="4"/>
      <c r="BY913" s="4"/>
      <c r="BZ913" s="4"/>
      <c r="CA913" s="4"/>
      <c r="CB913" s="4"/>
      <c r="CC913" s="726"/>
      <c r="CD913" s="726"/>
      <c r="CE913" s="726"/>
      <c r="CF913" s="726"/>
      <c r="CG913" s="726"/>
      <c r="CH913" s="726"/>
      <c r="CI913" s="726"/>
      <c r="CJ913" s="726"/>
      <c r="CK913" s="726"/>
      <c r="CL913" s="726"/>
      <c r="CM913" s="726"/>
      <c r="CN913" s="726"/>
      <c r="CO913" s="726"/>
      <c r="CP913" s="726"/>
      <c r="CQ913" s="726"/>
      <c r="CR913" s="726"/>
      <c r="CS913" s="726"/>
      <c r="CT913" s="726"/>
      <c r="CU913" s="726"/>
      <c r="CV913" s="726"/>
      <c r="CW913" s="726"/>
      <c r="CX913" s="726"/>
      <c r="CY913" s="726"/>
      <c r="CZ913" s="726"/>
      <c r="DA913" s="726"/>
      <c r="DB913" s="726"/>
      <c r="DC913" s="726"/>
      <c r="DD913" s="726"/>
      <c r="DE913" s="726"/>
      <c r="DF913" s="726"/>
      <c r="DG913" s="726"/>
      <c r="DH913" s="726"/>
      <c r="DI913" s="726"/>
      <c r="DJ913" s="726"/>
      <c r="DK913" s="726"/>
      <c r="DL913" s="726"/>
      <c r="DM913" s="726"/>
      <c r="DN913" s="726"/>
      <c r="DO913" s="726"/>
      <c r="DP913" s="726"/>
      <c r="DQ913" s="726"/>
      <c r="DR913" s="726"/>
      <c r="DS913" s="726"/>
      <c r="DT913" s="726"/>
      <c r="DU913" s="726"/>
    </row>
  </sheetData>
  <mergeCells count="11">
    <mergeCell ref="F87:G87"/>
    <mergeCell ref="F89:G89"/>
    <mergeCell ref="F91:G91"/>
    <mergeCell ref="F93:G93"/>
    <mergeCell ref="BS6:BS7"/>
    <mergeCell ref="BH7:BK7"/>
    <mergeCell ref="BT7:BY14"/>
    <mergeCell ref="BS9:BS10"/>
    <mergeCell ref="AU14:AU16"/>
    <mergeCell ref="BB14:BD16"/>
    <mergeCell ref="BS14:BS15"/>
  </mergeCells>
  <conditionalFormatting sqref="H6:L18">
    <cfRule type="expression" dxfId="0" priority="1">
      <formula>$F$15="Manual"</formula>
    </cfRule>
  </conditionalFormatting>
  <conditionalFormatting sqref="I20:K28">
    <cfRule type="expression" dxfId="0" priority="2">
      <formula>$F$15="Airbnb Calculator"</formula>
    </cfRule>
  </conditionalFormatting>
  <conditionalFormatting sqref="T23:T26 U23 U25">
    <cfRule type="expression" dxfId="1" priority="3">
      <formula>$F$8="YES"</formula>
    </cfRule>
  </conditionalFormatting>
  <conditionalFormatting sqref="U24">
    <cfRule type="expression" dxfId="0" priority="4">
      <formula>F8="NO"</formula>
    </cfRule>
  </conditionalFormatting>
  <conditionalFormatting sqref="T23:T26 U23 U25">
    <cfRule type="expression" dxfId="0" priority="5">
      <formula>$F$8="NO"</formula>
    </cfRule>
  </conditionalFormatting>
  <conditionalFormatting sqref="U26">
    <cfRule type="expression" dxfId="2" priority="6">
      <formula>$F$8="YES"</formula>
    </cfRule>
  </conditionalFormatting>
  <conditionalFormatting sqref="U26">
    <cfRule type="expression" dxfId="0" priority="7">
      <formula>$F$8="NO"</formula>
    </cfRule>
  </conditionalFormatting>
  <conditionalFormatting sqref="M7:P8 Q7:U7 N10:U12 V10:Z11 M11:M12 M14:S15 T14:X14 N18:O26 P21:P26">
    <cfRule type="expression" dxfId="3" priority="8">
      <formula>$U$156=1</formula>
    </cfRule>
  </conditionalFormatting>
  <conditionalFormatting sqref="M7:P8 Q7:U7 N10:U12 V10:Z11 M11:M12 M14:S15 T14:X14 N18:O26 P21:P26">
    <cfRule type="expression" dxfId="2" priority="9">
      <formula>$U$156=2</formula>
    </cfRule>
  </conditionalFormatting>
  <conditionalFormatting sqref="M6:U6 M13:X13">
    <cfRule type="expression" dxfId="4" priority="10">
      <formula>M7=""</formula>
    </cfRule>
  </conditionalFormatting>
  <conditionalFormatting sqref="D41:Z53">
    <cfRule type="containsBlanks" dxfId="4" priority="11">
      <formula>LEN(TRIM(D41))=0</formula>
    </cfRule>
  </conditionalFormatting>
  <conditionalFormatting sqref="B30:Z53">
    <cfRule type="expression" dxfId="5" priority="12">
      <formula>$C$8=$B$257</formula>
    </cfRule>
  </conditionalFormatting>
  <conditionalFormatting sqref="H3">
    <cfRule type="containsText" dxfId="6" priority="13" operator="containsText" text="Allow">
      <formula>NOT(ISERROR(SEARCH(("Allow"),(H3))))</formula>
    </cfRule>
  </conditionalFormatting>
  <conditionalFormatting sqref="G3:H3">
    <cfRule type="containsText" dxfId="7" priority="14" operator="containsText" text="Code">
      <formula>NOT(ISERROR(SEARCH(("Code"),(G3))))</formula>
    </cfRule>
  </conditionalFormatting>
  <conditionalFormatting sqref="B19:G19">
    <cfRule type="expression" dxfId="8" priority="15">
      <formula>$D$15="YES"</formula>
    </cfRule>
  </conditionalFormatting>
  <conditionalFormatting sqref="U24">
    <cfRule type="expression" dxfId="9" priority="16">
      <formula>F8="YES"</formula>
    </cfRule>
  </conditionalFormatting>
  <conditionalFormatting sqref="U22:U23 T23:T26 U25">
    <cfRule type="notContainsBlanks" dxfId="1" priority="17">
      <formula>LEN(TRIM(U22))&gt;0</formula>
    </cfRule>
  </conditionalFormatting>
  <conditionalFormatting sqref="G7:G8">
    <cfRule type="expression" dxfId="7" priority="18">
      <formula>$F$8="NO"</formula>
    </cfRule>
  </conditionalFormatting>
  <conditionalFormatting sqref="F10">
    <cfRule type="expression" dxfId="10" priority="19">
      <formula>B8="HSTA"</formula>
    </cfRule>
  </conditionalFormatting>
  <conditionalFormatting sqref="F11">
    <cfRule type="expression" dxfId="11" priority="20">
      <formula>B8="HSTA"</formula>
    </cfRule>
  </conditionalFormatting>
  <conditionalFormatting sqref="D33:Z33">
    <cfRule type="expression" dxfId="9" priority="21">
      <formula>D32=$B$262</formula>
    </cfRule>
  </conditionalFormatting>
  <conditionalFormatting sqref="D39:Z39">
    <cfRule type="notContainsBlanks" dxfId="12" priority="22">
      <formula>LEN(TRIM(D39))&gt;0</formula>
    </cfRule>
  </conditionalFormatting>
  <dataValidations>
    <dataValidation type="list" allowBlank="1" showErrorMessage="1" sqref="D15:E15">
      <formula1>'12'!$B$231:$B$232</formula1>
    </dataValidation>
    <dataValidation type="list" allowBlank="1" showErrorMessage="1" sqref="F8 E23:F23">
      <formula1>'20'!$B$231:$B$232</formula1>
    </dataValidation>
    <dataValidation type="list" allowBlank="1" showErrorMessage="1" sqref="B8">
      <formula1>'20'!$B$245:$B$253</formula1>
    </dataValidation>
    <dataValidation type="list" allowBlank="1" showErrorMessage="1" sqref="E8">
      <formula1>'20'!$B$237:$B$241</formula1>
    </dataValidation>
    <dataValidation type="list" allowBlank="1" showErrorMessage="1" sqref="D12">
      <formula1>"YES,NO"</formula1>
    </dataValidation>
    <dataValidation type="list" allowBlank="1" showErrorMessage="1" sqref="BX18:BX108">
      <formula1>"YES,NO"</formula1>
    </dataValidation>
    <dataValidation type="list" allowBlank="1" showErrorMessage="1" sqref="D30:Z30">
      <formula1>"YES,NO"</formula1>
    </dataValidation>
    <dataValidation type="list" allowBlank="1" showErrorMessage="1" sqref="D32:Z32">
      <formula1>'20'!$B$261:$B$264</formula1>
    </dataValidation>
    <dataValidation type="list" allowBlank="1" showErrorMessage="1" sqref="AO18:AO108">
      <formula1>'99'!$BH$8:$BK$14</formula1>
    </dataValidation>
    <dataValidation type="list" allowBlank="1" showErrorMessage="1" sqref="C45">
      <formula1>"YES,NO"</formula1>
    </dataValidation>
    <dataValidation type="list" allowBlank="1" showErrorMessage="1" sqref="F15">
      <formula1>"Manual,Airbnb Calculator"</formula1>
    </dataValidation>
    <dataValidation type="list" allowBlank="1" showErrorMessage="1" sqref="C8">
      <formula1>'20'!$B$256:$B$259</formula1>
    </dataValidation>
    <dataValidation type="list" allowBlank="1" showErrorMessage="1" sqref="BS16">
      <formula1>"No Action,Selecting,Sent,Signed"</formula1>
    </dataValidation>
  </dataValidations>
  <hyperlinks>
    <hyperlink r:id="rId2" location="gid=0" ref="D4"/>
    <hyperlink r:id="rId3" location="gid=1486490406" ref="D8"/>
    <hyperlink display="https://docs.google.com/spreadsheets/d/1VldLwcBjpvBLRCIA5jpm8nlwuqTwVYSmkmPu124Cvf0/edit?gid=2037565201#gid=2037565201" location="null!A1" ref="B223"/>
    <hyperlink r:id="rId4" location="gid=0" ref="B225"/>
    <hyperlink r:id="rId5" location="gid=1003895052" ref="B227"/>
  </hyperlinks>
  <drawing r:id="rId6"/>
  <legacyDrawing r:id="rId7"/>
  <tableParts count="1">
    <tablePart r:id="rId9"/>
  </tableParts>
</worksheet>
</file>