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4" sheetId="1" r:id="rId4"/>
  </sheets>
  <definedNames>
    <definedName hidden="1" localSheetId="0" name="_xlnm._FilterDatabase">'44'!$AU$16:$BU$96</definedName>
  </definedNames>
  <calcPr/>
</workbook>
</file>

<file path=xl/sharedStrings.xml><?xml version="1.0" encoding="utf-8"?>
<sst xmlns="http://schemas.openxmlformats.org/spreadsheetml/2006/main" count="6466" uniqueCount="403">
  <si>
    <t>SALES AREA</t>
  </si>
  <si>
    <t>DATA CLEARED</t>
  </si>
  <si>
    <t>https://docs.google.com/spreadsheets/d/1s71ss0DRIU-Mm6SIGCU4na2XXc8_DRErG_Pm9QCKmL8/edit?gid=1486490406#gid=1486490406</t>
  </si>
  <si>
    <t>This is the SAMPLE CWS to use and copy to all others</t>
  </si>
  <si>
    <t>XXXXX</t>
  </si>
  <si>
    <t>OPERATIONS AREA</t>
  </si>
  <si>
    <t>PULL ZONE</t>
  </si>
  <si>
    <t>Instructions are found here</t>
  </si>
  <si>
    <t>https://docs.google.com/spreadsheets/d/1urenVf9DmegduxpGWVwIsQHspS3PIN1_VdlO2SuXNY0/edit?gid=0#gid=0</t>
  </si>
  <si>
    <t>CUSTOMER SERVICE ZONE</t>
  </si>
  <si>
    <t>CLIENT WORKSHEET</t>
  </si>
  <si>
    <t>https://docs.google.com/spreadsheets/d/1oAhgNPNJYYBsQqC0S8O6uBqzvZw0Ww7MhpNL8bYoCME/edit?gid=1487565711#gid=1487565711</t>
  </si>
  <si>
    <t>PURCHASING ZONE</t>
  </si>
  <si>
    <t>DELIVERY ZONE</t>
  </si>
  <si>
    <t>LIQUIDATION ZONE</t>
  </si>
  <si>
    <t>HSTA Billling Methods</t>
  </si>
  <si>
    <t>OLD</t>
  </si>
  <si>
    <t>First &amp; Last Name</t>
  </si>
  <si>
    <t>Local Sales Tax Rate</t>
  </si>
  <si>
    <t>Yellow</t>
  </si>
  <si>
    <t>Customer has approved but Brit has not</t>
  </si>
  <si>
    <t>red</t>
  </si>
  <si>
    <t>Needs to be ordered ASAP</t>
  </si>
  <si>
    <t>SalesRep</t>
  </si>
  <si>
    <t>Hannah</t>
  </si>
  <si>
    <t>Airbnb Tax Calculator</t>
  </si>
  <si>
    <t>Last Name</t>
  </si>
  <si>
    <t>First</t>
  </si>
  <si>
    <t>TDY Location</t>
  </si>
  <si>
    <t>Contract Start</t>
  </si>
  <si>
    <t>Contract End</t>
  </si>
  <si>
    <t>Gov Agency or Dept</t>
  </si>
  <si>
    <t>Cell</t>
  </si>
  <si>
    <t>Email</t>
  </si>
  <si>
    <t>Gov Email</t>
  </si>
  <si>
    <t>Immediate</t>
  </si>
  <si>
    <t>Move-in</t>
  </si>
  <si>
    <t>Day 30</t>
  </si>
  <si>
    <t>Day 31</t>
  </si>
  <si>
    <t>ROOM DESIGN</t>
  </si>
  <si>
    <t>Customer has not yet approved</t>
  </si>
  <si>
    <t>Need to be ordered tomorrow</t>
  </si>
  <si>
    <t>TDY Type</t>
  </si>
  <si>
    <t>Deal Type</t>
  </si>
  <si>
    <t>Client Worksheet URL</t>
  </si>
  <si>
    <t>Contract status</t>
  </si>
  <si>
    <t>Roommates?</t>
  </si>
  <si>
    <t># of total TDY Roommates</t>
  </si>
  <si>
    <t>Cost: ["Says Jul 13-Aug 14( 31 Nights)"]</t>
  </si>
  <si>
    <t>A</t>
  </si>
  <si>
    <t>Max 7</t>
  </si>
  <si>
    <t>First 30 days</t>
  </si>
  <si>
    <t>Master Bed</t>
  </si>
  <si>
    <t>Bed 2</t>
  </si>
  <si>
    <t>Phone</t>
  </si>
  <si>
    <t>Green</t>
  </si>
  <si>
    <t>Customer has approved and Brit has approved</t>
  </si>
  <si>
    <t>OB Med</t>
  </si>
  <si>
    <t>FL&amp;F</t>
  </si>
  <si>
    <t>https://docs.google.com/spreadsheets/d/1ie6G9zSDWtR83kUCny6tVDb7KJnKWYxkuHrMjiaQDhc/edit?gid=1487565711#gid=1487565711</t>
  </si>
  <si>
    <t>Not Ready Yet</t>
  </si>
  <si>
    <t>NO</t>
  </si>
  <si>
    <t>Number of Nights</t>
  </si>
  <si>
    <t>B</t>
  </si>
  <si>
    <t>First 30L&amp;F+CC Fees</t>
  </si>
  <si>
    <t>Master Bath</t>
  </si>
  <si>
    <t>Bath 2</t>
  </si>
  <si>
    <t>Contract Start Date</t>
  </si>
  <si>
    <t>Taxes</t>
  </si>
  <si>
    <t>C</t>
  </si>
  <si>
    <t>First30 L + CC Fees</t>
  </si>
  <si>
    <t>Kitchen</t>
  </si>
  <si>
    <t>Housing Available Date</t>
  </si>
  <si>
    <t>Spend Allotment</t>
  </si>
  <si>
    <t>Orders Start</t>
  </si>
  <si>
    <t>SPECIAL CASES</t>
  </si>
  <si>
    <t>WARNING! Any tax that is an integer is probably a nightly Fee</t>
  </si>
  <si>
    <t>FY25</t>
  </si>
  <si>
    <t>Under 30</t>
  </si>
  <si>
    <t>All</t>
  </si>
  <si>
    <t>Dining Room</t>
  </si>
  <si>
    <t>Desired Delivery Date</t>
  </si>
  <si>
    <t>Retail Spend</t>
  </si>
  <si>
    <t>Monthly Flat Rate</t>
  </si>
  <si>
    <t>Percentage of Per diem</t>
  </si>
  <si>
    <t>EFMS Receive TDY?</t>
  </si>
  <si>
    <t>FY26</t>
  </si>
  <si>
    <t>Rationale:</t>
  </si>
  <si>
    <t>https://docs.google.com/spreadsheets/d/1R3LDMx5jbCnHMs5o9bZ2DeiGrU0FtlSjsi8UYFVqEtw/edit?gid=0#gid=0</t>
  </si>
  <si>
    <t>Living Room</t>
  </si>
  <si>
    <t>Delivery Address</t>
  </si>
  <si>
    <t>Purchase Taxes and Fees %</t>
  </si>
  <si>
    <t>Orders End</t>
  </si>
  <si>
    <t>YES</t>
  </si>
  <si>
    <t>Etcetera</t>
  </si>
  <si>
    <t>Delivery City State Zip</t>
  </si>
  <si>
    <t>Total spent with Taxes and Fees</t>
  </si>
  <si>
    <t>Billing Addresss</t>
  </si>
  <si>
    <t>City</t>
  </si>
  <si>
    <t>State</t>
  </si>
  <si>
    <t>ZIP</t>
  </si>
  <si>
    <t>Monthly Rent</t>
  </si>
  <si>
    <t>monthly Utilities</t>
  </si>
  <si>
    <t>monthly Unused</t>
  </si>
  <si>
    <t>out Of Pocket per Month</t>
  </si>
  <si>
    <t>Patio</t>
  </si>
  <si>
    <t>Last Date of Contract</t>
  </si>
  <si>
    <t>Left to Spend</t>
  </si>
  <si>
    <t>Contract Value</t>
  </si>
  <si>
    <t>Tax Info</t>
  </si>
  <si>
    <t>Lodging Tax Exempt</t>
  </si>
  <si>
    <t>Lodging Tax Reimbursable</t>
  </si>
  <si>
    <t>Tax Calculation Method</t>
  </si>
  <si>
    <t>Furniture Out Date</t>
  </si>
  <si>
    <t>% Spent</t>
  </si>
  <si>
    <t>Manual</t>
  </si>
  <si>
    <t>DAILY FEE</t>
  </si>
  <si>
    <t>HSTA Payment Calculator</t>
  </si>
  <si>
    <t>#</t>
  </si>
  <si>
    <t>Brit Comments</t>
  </si>
  <si>
    <t>Room</t>
  </si>
  <si>
    <t>Link
URL</t>
  </si>
  <si>
    <t>Item</t>
  </si>
  <si>
    <t>Supplier</t>
  </si>
  <si>
    <t>Description</t>
  </si>
  <si>
    <t>QTY</t>
  </si>
  <si>
    <t>Price</t>
  </si>
  <si>
    <t>Extended Total</t>
  </si>
  <si>
    <t>Order Confirm</t>
  </si>
  <si>
    <t>Estimated Order Date</t>
  </si>
  <si>
    <t>PRIVATE NOTES</t>
  </si>
  <si>
    <t xml:space="preserve">Order Confirmed: </t>
  </si>
  <si>
    <t>Order Date</t>
  </si>
  <si>
    <t>Order Number</t>
  </si>
  <si>
    <t>Tax free price</t>
  </si>
  <si>
    <t>Tax</t>
  </si>
  <si>
    <t>Total Purchase Price</t>
  </si>
  <si>
    <t>Chose Credit Card</t>
  </si>
  <si>
    <t xml:space="preserve">Expected 
Delivery Date: </t>
  </si>
  <si>
    <t xml:space="preserve">ADJUSTED 
Delivery Date: </t>
  </si>
  <si>
    <t xml:space="preserve">Item Delivered Date: </t>
  </si>
  <si>
    <t xml:space="preserve">Item Complete Date: </t>
  </si>
  <si>
    <t>Item Status</t>
  </si>
  <si>
    <t>DELIVERY NOTES</t>
  </si>
  <si>
    <t>Inventory Number</t>
  </si>
  <si>
    <t>Unit Price</t>
  </si>
  <si>
    <t>Retail Value</t>
  </si>
  <si>
    <t>Cost / 4</t>
  </si>
  <si>
    <t>Keeping?</t>
  </si>
  <si>
    <t>Sale Price</t>
  </si>
  <si>
    <t>Photo Link</t>
  </si>
  <si>
    <t>Sale Confirmed</t>
  </si>
  <si>
    <t>Contract Taxes</t>
  </si>
  <si>
    <t>Daily Tax FEE</t>
  </si>
  <si>
    <t>HSTA PAYMENT OPTION</t>
  </si>
  <si>
    <t>DEPARTURE TRACKER</t>
  </si>
  <si>
    <t>Total Tax less daily fee</t>
  </si>
  <si>
    <t>Orders</t>
  </si>
  <si>
    <t>Departure Date</t>
  </si>
  <si>
    <t>OVER 30 Days</t>
  </si>
  <si>
    <t/>
  </si>
  <si>
    <t>Traveler</t>
  </si>
  <si>
    <t>Move In</t>
  </si>
  <si>
    <t>Days Until Departure</t>
  </si>
  <si>
    <t>Manual Tax Input</t>
  </si>
  <si>
    <t>Move</t>
  </si>
  <si>
    <t>31st Day</t>
  </si>
  <si>
    <t>On Time</t>
  </si>
  <si>
    <t>Departure Status</t>
  </si>
  <si>
    <t>Inv Purchase</t>
  </si>
  <si>
    <t>For Final Sale</t>
  </si>
  <si>
    <t>%</t>
  </si>
  <si>
    <t>TAX Name</t>
  </si>
  <si>
    <t>EFM 1</t>
  </si>
  <si>
    <t>New Departure Date</t>
  </si>
  <si>
    <t>Sales Tax at Location</t>
  </si>
  <si>
    <t>Liquidation Sales Tax</t>
  </si>
  <si>
    <t>Unused</t>
  </si>
  <si>
    <t>Out Of Pocket</t>
  </si>
  <si>
    <t>estimated lodging tax</t>
  </si>
  <si>
    <t>EFM 2</t>
  </si>
  <si>
    <t>Simple Roommate Calculator</t>
  </si>
  <si>
    <t>30 or less Days</t>
  </si>
  <si>
    <t>EFM 3</t>
  </si>
  <si>
    <t>Number of roommates</t>
  </si>
  <si>
    <t>MOVE-IN TRACKER</t>
  </si>
  <si>
    <t>ALL</t>
  </si>
  <si>
    <t>EFM 4</t>
  </si>
  <si>
    <t>Abode Cost</t>
  </si>
  <si>
    <t>Referral Data</t>
  </si>
  <si>
    <t>EFM 5</t>
  </si>
  <si>
    <t>Cost per roommate</t>
  </si>
  <si>
    <t>Customer Favorites</t>
  </si>
  <si>
    <t>Referral?</t>
  </si>
  <si>
    <t>TYPE</t>
  </si>
  <si>
    <t>Flat Fee</t>
  </si>
  <si>
    <t>Other</t>
  </si>
  <si>
    <t>EFM 6</t>
  </si>
  <si>
    <t>Nightly Price</t>
  </si>
  <si>
    <t>Flat</t>
  </si>
  <si>
    <t>Delivery City</t>
  </si>
  <si>
    <t>Delivery State</t>
  </si>
  <si>
    <t>Delivery Zip</t>
  </si>
  <si>
    <t>DISPLAY?</t>
  </si>
  <si>
    <t>Customer Choice</t>
  </si>
  <si>
    <t>Sales Confirms</t>
  </si>
  <si>
    <t>Lodging Option #</t>
  </si>
  <si>
    <t>CC Fee</t>
  </si>
  <si>
    <t>Total Lodging Allocation</t>
  </si>
  <si>
    <t>Transaction Fees</t>
  </si>
  <si>
    <t>Brokerage Fee</t>
  </si>
  <si>
    <t>NET (Allocation less cc fees)</t>
  </si>
  <si>
    <t>Lowest Per Diem Night</t>
  </si>
  <si>
    <t>Min Per Diem Night</t>
  </si>
  <si>
    <t>Furniture Spend</t>
  </si>
  <si>
    <t xml:space="preserve">Max Nightly Lodging Spend
</t>
  </si>
  <si>
    <t>Max Nightly Lodging Spend</t>
  </si>
  <si>
    <t>Min required furnishings spend</t>
  </si>
  <si>
    <t>Logistics Cost</t>
  </si>
  <si>
    <t>Referral?:</t>
  </si>
  <si>
    <t>Monthly Out Of Pocket</t>
  </si>
  <si>
    <t>Daily Out Of Pocket</t>
  </si>
  <si>
    <t>Number of Months</t>
  </si>
  <si>
    <t>Furn logistics fees</t>
  </si>
  <si>
    <t>Brokered Lodging Type</t>
  </si>
  <si>
    <t>Our MAX Lodging SPEND (w/o Taxes)</t>
  </si>
  <si>
    <t>MAX Lodging Spend</t>
  </si>
  <si>
    <t>Data Confirmed</t>
  </si>
  <si>
    <t>Total Cost (w/o taxes)</t>
  </si>
  <si>
    <t>Total Cost (w/taxs&amp;fees)</t>
  </si>
  <si>
    <t>Data Cleared</t>
  </si>
  <si>
    <t>Nightly Expense</t>
  </si>
  <si>
    <t>Reverted</t>
  </si>
  <si>
    <t>Daily Lodging Price/Fee</t>
  </si>
  <si>
    <t>Daily Lodging Price</t>
  </si>
  <si>
    <t>One Time Lodging Fees</t>
  </si>
  <si>
    <t>Monthly Lodging Fees</t>
  </si>
  <si>
    <t>Total fees</t>
  </si>
  <si>
    <t>SalesReps</t>
  </si>
  <si>
    <t>Total Lodging Cost</t>
  </si>
  <si>
    <t>Our Management Fee</t>
  </si>
  <si>
    <t>Joel</t>
  </si>
  <si>
    <t>Total Lodging Expense</t>
  </si>
  <si>
    <t>Total Lodging Spend</t>
  </si>
  <si>
    <t>Rep1</t>
  </si>
  <si>
    <t>Total Furniture Spend</t>
  </si>
  <si>
    <t>Rep2</t>
  </si>
  <si>
    <t>Rep3</t>
  </si>
  <si>
    <t>Furn Transaction Fees</t>
  </si>
  <si>
    <t>Rep4</t>
  </si>
  <si>
    <t>Gross Profit</t>
  </si>
  <si>
    <t>Rep5</t>
  </si>
  <si>
    <t>Gross Profit %</t>
  </si>
  <si>
    <t>Rep6</t>
  </si>
  <si>
    <t>Property Name</t>
  </si>
  <si>
    <t>URL</t>
  </si>
  <si>
    <t>Property Link</t>
  </si>
  <si>
    <t>TotalBill</t>
  </si>
  <si>
    <t>Property Description</t>
  </si>
  <si>
    <t>DayMonth</t>
  </si>
  <si>
    <t>Image #1</t>
  </si>
  <si>
    <t>Image #2</t>
  </si>
  <si>
    <t>Image #3</t>
  </si>
  <si>
    <t>Image #4</t>
  </si>
  <si>
    <t>Image #5</t>
  </si>
  <si>
    <t>Image #6</t>
  </si>
  <si>
    <t>Image #7</t>
  </si>
  <si>
    <t>Image #8</t>
  </si>
  <si>
    <t>Image #9</t>
  </si>
  <si>
    <t>Image #10</t>
  </si>
  <si>
    <t>Image #11</t>
  </si>
  <si>
    <t>Image #12</t>
  </si>
  <si>
    <t>Image #13</t>
  </si>
  <si>
    <t>Image #14</t>
  </si>
  <si>
    <t>Image #15</t>
  </si>
  <si>
    <t>Image #16</t>
  </si>
  <si>
    <t>Nights</t>
  </si>
  <si>
    <t>Total</t>
  </si>
  <si>
    <t>XXXXXX</t>
  </si>
  <si>
    <t>Avg Mo Per Diem</t>
  </si>
  <si>
    <t>Total Rental Bill with Tax</t>
  </si>
  <si>
    <t xml:space="preserve">Lowest Nightly </t>
  </si>
  <si>
    <t>Total Furniture Rental Bill</t>
  </si>
  <si>
    <t>Monthly Dwelling Rent</t>
  </si>
  <si>
    <t>Furniture Spend Amount</t>
  </si>
  <si>
    <t>Monthly Utilities</t>
  </si>
  <si>
    <t>Intentionally Unused</t>
  </si>
  <si>
    <t>Liquidation Price</t>
  </si>
  <si>
    <t>BF121</t>
  </si>
  <si>
    <t>CALCULATE ZONE</t>
  </si>
  <si>
    <t>PUSH BOX</t>
  </si>
  <si>
    <t>cx153:fv594</t>
  </si>
  <si>
    <t>CLIENT ENTERED DATA</t>
  </si>
  <si>
    <t>Confirm = 2</t>
  </si>
  <si>
    <t>Billing Date</t>
  </si>
  <si>
    <t>Year</t>
  </si>
  <si>
    <t>Month</t>
  </si>
  <si>
    <t>Month Name</t>
  </si>
  <si>
    <t>Month Code</t>
  </si>
  <si>
    <t>Per Diem</t>
  </si>
  <si>
    <t>Dwelling</t>
  </si>
  <si>
    <t>Utilities</t>
  </si>
  <si>
    <t>Out of Pocket</t>
  </si>
  <si>
    <t>Furniture</t>
  </si>
  <si>
    <t>Lease</t>
  </si>
  <si>
    <t>Total Tax</t>
  </si>
  <si>
    <t>Total Bill</t>
  </si>
  <si>
    <t>M&amp;IE</t>
  </si>
  <si>
    <t>Last Billing Day</t>
  </si>
  <si>
    <t>Total Billing Days</t>
  </si>
  <si>
    <t>Payment days</t>
  </si>
  <si>
    <t>HSTA Payments</t>
  </si>
  <si>
    <t>HSTA TAX</t>
  </si>
  <si>
    <t>SALES CONFIRMED DATA</t>
  </si>
  <si>
    <t>PAY STATUS</t>
  </si>
  <si>
    <t>Billing Periods</t>
  </si>
  <si>
    <t>HSTA</t>
  </si>
  <si>
    <t>Rent 1</t>
  </si>
  <si>
    <t>Rent 2</t>
  </si>
  <si>
    <t>Rent 3</t>
  </si>
  <si>
    <t>Client hasn't entered date in DreamSheet</t>
  </si>
  <si>
    <t>DATA TO CALCULATE</t>
  </si>
  <si>
    <t>Dream Sheet</t>
  </si>
  <si>
    <t>Keep Sheet</t>
  </si>
  <si>
    <t>Liquidation Bill of Sale</t>
  </si>
  <si>
    <t>RECEIPTS</t>
  </si>
  <si>
    <t>Total Bill Per Day</t>
  </si>
  <si>
    <t>Total Contract Value</t>
  </si>
  <si>
    <t>Master URLS</t>
  </si>
  <si>
    <t>V2 Sales</t>
  </si>
  <si>
    <t>https://docs.google.com/spreadsheets/d/1VldLwcBjpvBLRCIA5jpm8nlwuqTwVYSmkmPu124Cvf0/edit?gid=2037565201#gid=2037565201</t>
  </si>
  <si>
    <t>V2 Inventory</t>
  </si>
  <si>
    <t>Total M&amp;IE</t>
  </si>
  <si>
    <t>Lodging Traveler</t>
  </si>
  <si>
    <t>Lodging EFM1</t>
  </si>
  <si>
    <t>Lodging EFM2</t>
  </si>
  <si>
    <t>Lodging EFM3</t>
  </si>
  <si>
    <t>Lodging EFM4</t>
  </si>
  <si>
    <t>Lodging EFM5</t>
  </si>
  <si>
    <t>Lodging EFM6</t>
  </si>
  <si>
    <t>M&amp;IE EFM1</t>
  </si>
  <si>
    <t>M&amp;IE EFM2</t>
  </si>
  <si>
    <t>M&amp;IE EFM3</t>
  </si>
  <si>
    <t>M&amp;IE EFM4</t>
  </si>
  <si>
    <t>M&amp;IE EFM5</t>
  </si>
  <si>
    <t>M&amp;IE EFM6</t>
  </si>
  <si>
    <t>Per Diem Nights</t>
  </si>
  <si>
    <t>Date</t>
  </si>
  <si>
    <t>GSA Daily Lodging Rate</t>
  </si>
  <si>
    <t>https://docs.google.com/spreadsheets/d/1EsE6nqediRaaPsILn6jRVUSzgcp1uAIRMrCBe3RiTEI/edit?gid=0#gid=0</t>
  </si>
  <si>
    <t>V2 Accounting</t>
  </si>
  <si>
    <t>https://docs.google.com/spreadsheets/d/1gkj-fATdxWArRAjve8wSel1m6jSyJWB9VQpzvokYHk0/edit?gid=1003895052#gid=1003895052</t>
  </si>
  <si>
    <t>V2 Other</t>
  </si>
  <si>
    <t>Zip Code</t>
  </si>
  <si>
    <t>City &amp; State</t>
  </si>
  <si>
    <t>Tax calculator</t>
  </si>
  <si>
    <t>Contract Status</t>
  </si>
  <si>
    <t>Nightly</t>
  </si>
  <si>
    <t>Signed</t>
  </si>
  <si>
    <t>Sent&amp;Waiting</t>
  </si>
  <si>
    <t>Initial Signed</t>
  </si>
  <si>
    <t>Dead</t>
  </si>
  <si>
    <t>Lodginging Tax Exempt?</t>
  </si>
  <si>
    <t>TDY TYPES</t>
  </si>
  <si>
    <t>NORMAL</t>
  </si>
  <si>
    <t>TAX 2</t>
  </si>
  <si>
    <t>TAX 3</t>
  </si>
  <si>
    <t>TAX 4</t>
  </si>
  <si>
    <t>TAX 5</t>
  </si>
  <si>
    <t>TAX 6</t>
  </si>
  <si>
    <t>Type</t>
  </si>
  <si>
    <t>Bill Date</t>
  </si>
  <si>
    <t>Portion of Daily Fee</t>
  </si>
  <si>
    <t>Sliding Scale</t>
  </si>
  <si>
    <t>HSTA2</t>
  </si>
  <si>
    <t>Flat rate</t>
  </si>
  <si>
    <t>Empty 1</t>
  </si>
  <si>
    <t>Empty 2</t>
  </si>
  <si>
    <t>Contract Types</t>
  </si>
  <si>
    <t>Lodg Only</t>
  </si>
  <si>
    <t>Furn Only</t>
  </si>
  <si>
    <t>L&amp;F</t>
  </si>
  <si>
    <t>TDY TYPE</t>
  </si>
  <si>
    <t>HSTA M&amp;IE</t>
  </si>
  <si>
    <t>First Billing Day</t>
  </si>
  <si>
    <t>WS Linked</t>
  </si>
  <si>
    <t>Calc Linked</t>
  </si>
  <si>
    <t>Lodging Managment Fee</t>
  </si>
  <si>
    <t>AGE</t>
  </si>
  <si>
    <t>Arrive</t>
  </si>
  <si>
    <t>Furniture Percent if lodging provided</t>
  </si>
  <si>
    <t>Traveler Start</t>
  </si>
  <si>
    <t>Depart</t>
  </si>
  <si>
    <t>Estimated Logistics Cost</t>
  </si>
  <si>
    <t>Traveler End</t>
  </si>
  <si>
    <t>Total Lodging</t>
  </si>
  <si>
    <t>TAX 1</t>
  </si>
  <si>
    <t>YearMonth</t>
  </si>
  <si>
    <t>GSA M&amp;IE</t>
  </si>
  <si>
    <t>Monthly Utilites</t>
  </si>
  <si>
    <t>Monthly Unusued</t>
  </si>
  <si>
    <t>Total Tax Per Day</t>
  </si>
  <si>
    <t>189912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</si>
</sst>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&quot;$&quot;#,##0.00"/>
    <numFmt numFmtId="165" formatCode="(###) ###-####"/>
    <numFmt numFmtId="166" formatCode="d&quot; &quot;mmm&quot; &quot;yy"/>
    <numFmt numFmtId="167" formatCode="d mmmm"/>
    <numFmt numFmtId="168" formatCode="d mmm"/>
    <numFmt numFmtId="169" formatCode="dmmmyy"/>
    <numFmt numFmtId="170" formatCode="mmm&quot; &quot;d&quot;, &quot;yy&quot; at &quot;h&quot;:&quot;mm&quot;:&quot;ss&quot; &quot;am/pm"/>
    <numFmt numFmtId="171" formatCode="d mmm yy"/>
    <numFmt numFmtId="172" formatCode="m/d/yy"/>
    <numFmt numFmtId="173" formatCode="&quot;$&quot;#,##0"/>
    <numFmt numFmtId="174" formatCode="d mmmm yy"/>
    <numFmt numFmtId="175" formatCode="mmmm d yyyy"/>
    <numFmt numFmtId="176" formatCode="mmmm&quot; &quot;"/>
    <numFmt numFmtId="177" formatCode="mmmm"/>
  </numFmts>
  <fonts count="8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theme="1"/>
      <name val="Arial"/>
      <scheme val="minor"/>
    </font>
    <font>
      <sz val="11.0"/>
      <color rgb="FF990000"/>
      <name val="Arial"/>
      <scheme val="minor"/>
    </font>
    <font>
      <sz val="11.0"/>
      <color rgb="FFFFFFFF"/>
      <name val="Arial"/>
      <scheme val="minor"/>
    </font>
    <font>
      <b/>
      <sz val="35.0"/>
      <color theme="1"/>
      <name val="Arial"/>
      <scheme val="minor"/>
    </font>
    <font>
      <b/>
      <sz val="20.0"/>
      <color rgb="FFFFFFFF"/>
      <name val="Arial"/>
      <scheme val="minor"/>
    </font>
    <font>
      <b/>
      <sz val="15.0"/>
      <color rgb="FFFFFFFF"/>
      <name val="Arial"/>
      <scheme val="minor"/>
    </font>
    <font>
      <u/>
      <color rgb="FF0000FF"/>
    </font>
    <font>
      <b/>
      <sz val="19.0"/>
      <color rgb="FF990000"/>
      <name val="Arial"/>
      <scheme val="minor"/>
    </font>
    <font>
      <b/>
      <sz val="19.0"/>
      <color rgb="FFFFFFFF"/>
      <name val="Arial"/>
      <scheme val="minor"/>
    </font>
    <font>
      <sz val="11.0"/>
      <color rgb="FF000000"/>
      <name val="Arial"/>
      <scheme val="minor"/>
    </font>
    <font>
      <b/>
      <sz val="11.0"/>
      <color rgb="FFFFFFFF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>
      <u/>
      <color rgb="FFFFFFFF"/>
    </font>
    <font>
      <sz val="13.0"/>
      <color rgb="FFFFFFFF"/>
      <name val="Arial"/>
      <scheme val="minor"/>
    </font>
    <font>
      <u/>
      <sz val="11.0"/>
      <color rgb="FFFFFFFF"/>
    </font>
    <font>
      <sz val="13.0"/>
      <color rgb="FFFFFFFF"/>
      <name val="Arial"/>
    </font>
    <font>
      <sz val="11.0"/>
      <color rgb="FFFFFFFF"/>
      <name val="Arial"/>
    </font>
    <font>
      <u/>
      <sz val="11.0"/>
      <color rgb="FFFFFFFF"/>
    </font>
    <font>
      <sz val="11.0"/>
      <color theme="1"/>
      <name val="Arial"/>
    </font>
    <font>
      <u/>
      <sz val="11.0"/>
      <color rgb="FFFFFFFF"/>
    </font>
    <font>
      <u/>
      <sz val="11.0"/>
      <color rgb="FFFFFFFF"/>
    </font>
    <font>
      <b/>
      <sz val="11.0"/>
      <color theme="1"/>
      <name val="Arial"/>
      <scheme val="minor"/>
    </font>
    <font>
      <sz val="11.0"/>
      <color theme="1"/>
      <name val="Calibri"/>
    </font>
    <font>
      <b/>
      <sz val="12.0"/>
      <color theme="1"/>
      <name val="Calibri"/>
    </font>
    <font>
      <b/>
      <sz val="13.0"/>
      <color rgb="FFFFFFFF"/>
      <name val="Arial"/>
      <scheme val="minor"/>
    </font>
    <font>
      <b/>
      <color rgb="FFFFFFFF"/>
      <name val="Arial"/>
      <scheme val="minor"/>
    </font>
    <font>
      <sz val="12.0"/>
      <color theme="1"/>
      <name val="Calibri"/>
    </font>
    <font>
      <color theme="1"/>
      <name val="Arial"/>
    </font>
    <font/>
    <font>
      <b/>
      <sz val="12.0"/>
      <color rgb="FF0000FF"/>
      <name val="Arial"/>
      <scheme val="minor"/>
    </font>
    <font>
      <sz val="10.0"/>
      <color theme="1"/>
      <name val="Arial"/>
      <scheme val="minor"/>
    </font>
    <font>
      <sz val="12.0"/>
      <color rgb="FF000000"/>
      <name val="Calibri"/>
    </font>
    <font>
      <b/>
      <sz val="14.0"/>
      <color theme="1"/>
      <name val="Arial"/>
    </font>
    <font>
      <u/>
      <color rgb="FF0000FF"/>
    </font>
    <font>
      <b/>
      <sz val="12.0"/>
      <color rgb="FFFFFFFF"/>
      <name val="Calibri"/>
    </font>
    <font>
      <b/>
      <sz val="11.0"/>
      <color rgb="FFFFFFFF"/>
      <name val="Arial"/>
    </font>
    <font>
      <b/>
      <sz val="11.0"/>
      <color rgb="FF990000"/>
      <name val="Calibri"/>
    </font>
    <font>
      <sz val="12.0"/>
      <color rgb="FFFFFFFF"/>
      <name val="Arial"/>
      <scheme val="minor"/>
    </font>
    <font>
      <b/>
      <sz val="12.0"/>
      <color rgb="FF000000"/>
      <name val="Calibri"/>
    </font>
    <font>
      <b/>
      <sz val="11.0"/>
      <color theme="1"/>
      <name val="Calibri"/>
    </font>
    <font>
      <sz val="14.0"/>
      <color theme="1"/>
      <name val="Arial"/>
    </font>
    <font>
      <color rgb="FF999999"/>
      <name val="Arial"/>
      <scheme val="minor"/>
    </font>
    <font>
      <sz val="15.0"/>
      <color rgb="FF999999"/>
      <name val="Arial"/>
      <scheme val="minor"/>
    </font>
    <font>
      <b/>
      <sz val="12.0"/>
      <color rgb="FFFFFFFF"/>
      <name val="Arial"/>
      <scheme val="minor"/>
    </font>
    <font>
      <sz val="11.0"/>
      <color rgb="FF0F1111"/>
      <name val="Arial"/>
    </font>
    <font>
      <sz val="11.0"/>
      <color rgb="FF0F1111"/>
      <name val="Amazon Ember"/>
    </font>
    <font>
      <sz val="11.0"/>
      <color rgb="FF000000"/>
      <name val="Amazon Ember"/>
    </font>
    <font>
      <color rgb="FF990000"/>
      <name val="Arial"/>
      <scheme val="minor"/>
    </font>
    <font>
      <sz val="11.0"/>
      <color rgb="FF000000"/>
      <name val="Arial"/>
    </font>
    <font>
      <u/>
      <sz val="11.0"/>
      <color rgb="FF1155CC"/>
      <name val="Arial"/>
    </font>
    <font>
      <sz val="11.0"/>
      <color rgb="FF000000"/>
      <name val="Sofia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1.0"/>
      <color rgb="FF211E22"/>
      <name val="Sofia"/>
    </font>
    <font>
      <sz val="11.0"/>
      <color rgb="FF211E22"/>
      <name val="Arial"/>
    </font>
    <font>
      <u/>
      <sz val="11.0"/>
      <color rgb="FF1155CC"/>
      <name val="Calibri"/>
    </font>
    <font>
      <b/>
      <sz val="11.0"/>
      <color theme="1"/>
      <name val="Arial"/>
    </font>
    <font>
      <b/>
      <color rgb="FF000000"/>
      <name val="Arial"/>
    </font>
    <font>
      <b/>
      <sz val="13.0"/>
      <color rgb="FF0000FF"/>
      <name val="Arial"/>
    </font>
    <font>
      <sz val="11.0"/>
      <color rgb="FF537D1C"/>
      <name val="Arial"/>
    </font>
    <font>
      <sz val="11.0"/>
      <color rgb="FF333333"/>
      <name val="Helvetica for Target"/>
    </font>
    <font>
      <sz val="11.0"/>
      <color rgb="FFFFF2CC"/>
      <name val="Amazon Ember"/>
    </font>
    <font>
      <sz val="11.0"/>
      <color rgb="FF262626"/>
      <name val="Open Sans"/>
    </font>
    <font>
      <b/>
      <color rgb="FFFFFFFF"/>
      <name val="Arial"/>
    </font>
    <font>
      <sz val="11.0"/>
      <color rgb="FF040C13"/>
      <name val="Human BBY Digital"/>
    </font>
    <font>
      <sz val="11.0"/>
      <color theme="1"/>
      <name val="Open Sans"/>
    </font>
    <font>
      <sz val="11.0"/>
      <color rgb="FF000002"/>
      <name val="Arial"/>
    </font>
    <font>
      <b/>
      <sz val="11.0"/>
      <color rgb="FFFFFFFF"/>
      <name val="Calibri"/>
    </font>
    <font>
      <sz val="11.0"/>
      <color rgb="FF000000"/>
      <name val="Calibri"/>
    </font>
    <font>
      <u/>
      <sz val="11.0"/>
      <color rgb="FFC7511F"/>
      <name val="Amazon Ember"/>
    </font>
    <font>
      <u/>
      <sz val="11.0"/>
      <color rgb="FF007185"/>
      <name val="Amazon Ember"/>
    </font>
    <font>
      <u/>
      <sz val="11.0"/>
      <color rgb="FFC7511F"/>
      <name val="Amazon Ember"/>
    </font>
    <font>
      <u/>
      <sz val="11.0"/>
      <color rgb="FFC7511F"/>
      <name val="Arial"/>
    </font>
    <font>
      <sz val="11.0"/>
      <color rgb="FFFFFFFF"/>
      <name val="Calibri"/>
    </font>
    <font>
      <b/>
      <sz val="14.0"/>
      <color rgb="FFFFFFFF"/>
      <name val="Arial"/>
      <scheme val="minor"/>
    </font>
    <font>
      <u/>
      <sz val="11.0"/>
      <color rgb="FF0000FF"/>
    </font>
    <font>
      <u/>
      <sz val="11.0"/>
      <color rgb="FF0000FF"/>
    </font>
    <font>
      <u/>
      <color rgb="FF0000FF"/>
    </font>
    <font>
      <u/>
      <color rgb="FF0000FF"/>
    </font>
  </fonts>
  <fills count="46">
    <fill>
      <patternFill patternType="none"/>
    </fill>
    <fill>
      <patternFill patternType="lightGray"/>
    </fill>
    <fill>
      <patternFill patternType="solid">
        <fgColor rgb="FF660000"/>
        <bgColor rgb="FF660000"/>
      </patternFill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990000"/>
        <bgColor rgb="FF990000"/>
      </patternFill>
    </fill>
    <fill>
      <patternFill patternType="solid">
        <fgColor rgb="FF9900FF"/>
        <bgColor rgb="FF9900FF"/>
      </patternFill>
    </fill>
    <fill>
      <patternFill patternType="solid">
        <fgColor rgb="FFC9DAF8"/>
        <bgColor rgb="FFC9DAF8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741B47"/>
        <bgColor rgb="FF741B47"/>
      </patternFill>
    </fill>
    <fill>
      <patternFill patternType="solid">
        <fgColor rgb="FF999999"/>
        <bgColor rgb="FF999999"/>
      </patternFill>
    </fill>
    <fill>
      <patternFill patternType="solid">
        <fgColor rgb="FF0000FF"/>
        <bgColor rgb="FF0000FF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CC4125"/>
        <bgColor rgb="FFCC4125"/>
      </patternFill>
    </fill>
    <fill>
      <patternFill patternType="solid">
        <fgColor rgb="FFBF9000"/>
        <bgColor rgb="FFBF9000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</fills>
  <borders count="206">
    <border/>
    <border>
      <right style="thick">
        <color rgb="FF0000FF"/>
      </right>
    </border>
    <border>
      <left style="thick">
        <color rgb="FF980000"/>
      </left>
    </border>
    <border>
      <right style="thin">
        <color rgb="FF000000"/>
      </right>
    </border>
    <border>
      <left style="thick">
        <color rgb="FFFF0000"/>
      </left>
      <right style="thick">
        <color rgb="FF0000FF"/>
      </right>
      <top style="thick">
        <color rgb="FFFF0000"/>
      </top>
      <bottom style="thick">
        <color rgb="FFFF0000"/>
      </bottom>
    </border>
    <border>
      <left style="dotted">
        <color rgb="FF434343"/>
      </left>
      <right style="dotted">
        <color rgb="FF434343"/>
      </right>
    </border>
    <border>
      <left style="thick">
        <color rgb="FFFFFF00"/>
      </left>
      <top style="thick">
        <color rgb="FFFFFF00"/>
      </top>
      <bottom style="thick">
        <color rgb="FFFFFF00"/>
      </bottom>
    </border>
    <border>
      <top style="thick">
        <color rgb="FFFFFF00"/>
      </top>
      <bottom style="thick">
        <color rgb="FFFFFF00"/>
      </bottom>
    </border>
    <border>
      <right style="thick">
        <color rgb="FFFFFF00"/>
      </right>
      <top style="thick">
        <color rgb="FFFFFF00"/>
      </top>
      <bottom style="thick">
        <color rgb="FFFFFF00"/>
      </bottom>
    </border>
    <border>
      <left style="medium">
        <color rgb="FF980000"/>
      </left>
      <right style="medium">
        <color rgb="FF980000"/>
      </right>
      <top style="medium">
        <color rgb="FF980000"/>
      </top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left style="medium">
        <color rgb="FF0000FF"/>
      </left>
      <top style="medium">
        <color rgb="FF0000FF"/>
      </top>
    </border>
    <border>
      <top style="medium">
        <color rgb="FF0000FF"/>
      </top>
    </border>
    <border>
      <right style="medium">
        <color rgb="FF0000FF"/>
      </right>
      <top style="medium">
        <color rgb="FF0000FF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FF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FFFF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980000"/>
      </left>
      <right style="medium">
        <color rgb="FF980000"/>
      </right>
    </border>
    <border>
      <left style="thick">
        <color rgb="FF0000FF"/>
      </left>
      <top style="thick">
        <color rgb="FF6AA84F"/>
      </top>
    </border>
    <border>
      <top style="thick">
        <color rgb="FF6AA84F"/>
      </top>
    </border>
    <border>
      <left style="dotted">
        <color rgb="FF434343"/>
      </left>
      <right style="dotted">
        <color rgb="FF434343"/>
      </right>
      <top style="thick">
        <color rgb="FF6AA84F"/>
      </top>
    </border>
    <border>
      <left style="dotted">
        <color rgb="FF434343"/>
      </left>
      <top style="thick">
        <color rgb="FF6AA84F"/>
      </top>
    </border>
    <border>
      <left style="medium">
        <color rgb="FF0000FF"/>
      </left>
    </border>
    <border>
      <right style="medium">
        <color rgb="FF0000FF"/>
      </right>
    </border>
    <border>
      <left style="thick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FF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980000"/>
      </left>
      <right style="medium">
        <color rgb="FF980000"/>
      </right>
      <bottom style="medium">
        <color rgb="FF980000"/>
      </bottom>
    </border>
    <border>
      <left style="thick">
        <color rgb="FF0000FF"/>
      </left>
    </border>
    <border>
      <left style="dotted">
        <color rgb="FF434343"/>
      </left>
    </border>
    <border>
      <left style="dotted">
        <color rgb="FF434343"/>
      </left>
      <bottom style="thick">
        <color rgb="FF6AA84F"/>
      </bottom>
    </border>
    <border>
      <left style="medium">
        <color rgb="FF980000"/>
      </left>
      <top style="medium">
        <color rgb="FF980000"/>
      </top>
    </border>
    <border>
      <left style="thick">
        <color rgb="FF0000FF"/>
      </left>
      <top style="medium">
        <color rgb="FF000000"/>
      </top>
    </border>
    <border>
      <left style="thick">
        <color rgb="FFFFFF00"/>
      </left>
      <right style="thin">
        <color rgb="FF000000"/>
      </right>
      <top style="thin">
        <color rgb="FF000000"/>
      </top>
      <bottom style="thick">
        <color rgb="FFFFFF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FF00"/>
      </bottom>
    </border>
    <border>
      <left style="thin">
        <color rgb="FF000000"/>
      </left>
      <top style="thin">
        <color rgb="FF000000"/>
      </top>
      <bottom style="thick">
        <color rgb="FFFFFF00"/>
      </bottom>
    </border>
    <border>
      <left style="thin">
        <color rgb="FF000000"/>
      </left>
      <right style="thick">
        <color rgb="FFFFFF00"/>
      </right>
      <top style="thin">
        <color rgb="FF000000"/>
      </top>
      <bottom style="thick">
        <color rgb="FFFFFF00"/>
      </bottom>
    </border>
    <border>
      <left style="medium">
        <color rgb="FF980000"/>
      </left>
    </border>
    <border>
      <right style="thick">
        <color rgb="FF999999"/>
      </right>
    </border>
    <border>
      <left style="thick">
        <color rgb="FF0000FF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980000"/>
      </left>
      <bottom style="medium">
        <color rgb="FF980000"/>
      </bottom>
    </border>
    <border>
      <left style="thick">
        <color rgb="FF0000FF"/>
      </left>
      <right style="medium">
        <color rgb="FF00FF00"/>
      </right>
      <top style="thick">
        <color rgb="FF000000"/>
      </top>
      <bottom style="medium">
        <color rgb="FF00FF00"/>
      </bottom>
    </border>
    <border>
      <left style="medium">
        <color rgb="FF00FF00"/>
      </left>
      <right style="medium">
        <color rgb="FF00FF00"/>
      </right>
      <top style="thick">
        <color rgb="FF000000"/>
      </top>
      <bottom style="medium">
        <color rgb="FF00FF00"/>
      </bottom>
    </border>
    <border>
      <right style="medium">
        <color rgb="FF00FF00"/>
      </right>
      <top style="thick">
        <color rgb="FF000000"/>
      </top>
      <bottom style="medium">
        <color rgb="FF00FF00"/>
      </bottom>
    </border>
    <border>
      <left style="medium">
        <color rgb="FF00FF00"/>
      </left>
      <right style="thick">
        <color rgb="FF000000"/>
      </right>
      <top style="thick">
        <color rgb="FF000000"/>
      </top>
      <bottom style="medium">
        <color rgb="FF00FF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FF"/>
      </left>
      <right style="medium">
        <color rgb="FF00FF00"/>
      </right>
      <top style="medium">
        <color rgb="FF00FF00"/>
      </top>
      <bottom style="thick">
        <color rgb="FF000000"/>
      </bottom>
    </border>
    <border>
      <left style="medium">
        <color rgb="FF00FF00"/>
      </left>
      <top style="medium">
        <color rgb="FF00FF00"/>
      </top>
      <bottom style="thick">
        <color rgb="FF000000"/>
      </bottom>
    </border>
    <border>
      <right style="medium">
        <color rgb="FF00FF00"/>
      </right>
      <top style="medium">
        <color rgb="FF00FF00"/>
      </top>
      <bottom style="thick">
        <color rgb="FF000000"/>
      </bottom>
    </border>
    <border>
      <left style="medium">
        <color rgb="FF00FF00"/>
      </left>
      <right style="thick">
        <color rgb="FF000000"/>
      </right>
      <top style="medium">
        <color rgb="FF00FF00"/>
      </top>
      <bottom style="thick">
        <color rgb="FF000000"/>
      </bottom>
    </border>
    <border>
      <left style="medium">
        <color rgb="FF980000"/>
      </left>
      <right style="medium">
        <color rgb="FF980000"/>
      </right>
      <top style="medium">
        <color rgb="FF980000"/>
      </top>
      <bottom style="medium">
        <color rgb="FF980000"/>
      </bottom>
    </border>
    <border>
      <right style="thick">
        <color rgb="FF0000FF"/>
      </right>
      <top style="thick">
        <color rgb="FF0000FF"/>
      </top>
    </border>
    <border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98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medium">
        <color rgb="FF000000"/>
      </bottom>
    </border>
    <border>
      <left style="thick">
        <color rgb="FF990000"/>
      </left>
      <right style="thick">
        <color rgb="FF990000"/>
      </right>
      <top style="thick">
        <color rgb="FF99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FF00"/>
      </right>
      <top style="thick">
        <color rgb="FF000000"/>
      </top>
    </border>
    <border>
      <left style="medium">
        <color rgb="FF00FF00"/>
      </left>
      <right style="medium">
        <color rgb="FF00FF00"/>
      </right>
      <top style="thick">
        <color rgb="FF000000"/>
      </top>
    </border>
    <border>
      <left style="medium">
        <color rgb="FF00FF00"/>
      </left>
      <right style="thick">
        <color rgb="FF000000"/>
      </right>
      <top style="thick">
        <color rgb="FF000000"/>
      </top>
    </border>
    <border>
      <left style="medium">
        <color rgb="FF999999"/>
      </left>
    </border>
    <border>
      <left style="thick">
        <color rgb="FF00FF00"/>
      </left>
      <right style="thick">
        <color rgb="FF0000FF"/>
      </right>
      <top style="thick">
        <color rgb="FF0000FF"/>
      </top>
      <bottom style="thick">
        <color rgb="FF00FF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left style="thick">
        <color rgb="FF98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990000"/>
      </left>
      <right style="thick">
        <color rgb="FF99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</border>
    <border>
      <left style="thick">
        <color rgb="FF000000"/>
      </left>
      <right style="medium">
        <color rgb="FF00FF00"/>
      </right>
      <top style="medium">
        <color rgb="FF00FF00"/>
      </top>
      <bottom style="medium">
        <color rgb="FF00FF00"/>
      </bottom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</border>
    <border>
      <left style="medium">
        <color rgb="FF00FF00"/>
      </left>
      <right style="thick">
        <color rgb="FF000000"/>
      </right>
      <top style="medium">
        <color rgb="FF00FF00"/>
      </top>
      <bottom style="medium">
        <color rgb="FF00FF00"/>
      </bottom>
    </border>
    <border>
      <bottom style="medium">
        <color rgb="FF0000FF"/>
      </bottom>
    </border>
    <border>
      <right style="medium">
        <color rgb="FF0000FF"/>
      </right>
      <bottom style="medium">
        <color rgb="FF0000FF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ck">
        <color rgb="FF98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ck">
        <color rgb="FF990000"/>
      </left>
      <right style="thick">
        <color rgb="FF99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medium">
        <color rgb="FF00FF00"/>
      </right>
      <top style="medium">
        <color rgb="FF00FF00"/>
      </top>
      <bottom style="thick">
        <color rgb="FF000000"/>
      </bottom>
    </border>
    <border>
      <left style="medium">
        <color rgb="FF00FF00"/>
      </left>
      <right style="medium">
        <color rgb="FF00FF00"/>
      </right>
      <top style="medium">
        <color rgb="FF00FF00"/>
      </top>
      <bottom style="thick">
        <color rgb="FF000000"/>
      </bottom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0000FF"/>
      </left>
      <right style="medium">
        <color rgb="FF434343"/>
      </right>
      <top style="thick">
        <color rgb="FF000000"/>
      </top>
      <bottom style="medium">
        <color rgb="FF00FF00"/>
      </bottom>
    </border>
    <border>
      <left style="medium">
        <color rgb="FF434343"/>
      </left>
      <right style="thick">
        <color rgb="FF000000"/>
      </right>
      <top style="thick">
        <color rgb="FF000000"/>
      </top>
      <bottom style="medium">
        <color rgb="FF00FF00"/>
      </bottom>
    </border>
    <border>
      <left style="thick">
        <color rgb="FF0000FF"/>
      </left>
      <right style="medium">
        <color rgb="FF00FF00"/>
      </right>
      <top style="medium">
        <color rgb="FF00FF00"/>
      </top>
      <bottom style="medium">
        <color rgb="FF00FF00"/>
      </bottom>
    </border>
    <border>
      <left style="thick">
        <color rgb="FF0000FF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FF0000"/>
      </left>
      <top style="thick">
        <color rgb="FFFF0000"/>
      </top>
    </border>
    <border>
      <top style="thick">
        <color rgb="FFFF0000"/>
      </top>
    </border>
    <border>
      <right style="thick">
        <color rgb="FFFF0000"/>
      </right>
      <top style="thick">
        <color rgb="FFFF0000"/>
      </top>
    </border>
    <border>
      <left style="thin">
        <color rgb="FF000000"/>
      </left>
      <right style="dotted">
        <color rgb="FF434343"/>
      </right>
    </border>
    <border>
      <left style="thick">
        <color rgb="FFFF0000"/>
      </left>
      <bottom style="thick">
        <color rgb="FFFF0000"/>
      </bottom>
    </border>
    <border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left style="dotted">
        <color rgb="FF434343"/>
      </left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ck">
        <color rgb="FF0000FF"/>
      </top>
      <bottom style="thin">
        <color rgb="FF000000"/>
      </bottom>
    </border>
    <border>
      <right style="thick">
        <color rgb="FF0000FF"/>
      </right>
      <top style="thick">
        <color rgb="FF0000FF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</border>
    <border>
      <left style="thick">
        <color rgb="FF0000FF"/>
      </left>
      <right style="thick">
        <color rgb="FF0000FF"/>
      </right>
      <top style="thick">
        <color rgb="FF0000FF"/>
      </top>
    </border>
    <border>
      <left style="thick">
        <color rgb="FF0000FF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FF"/>
      </right>
      <top style="thin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</border>
    <border>
      <left style="thin">
        <color rgb="FF000000"/>
      </left>
      <right style="thick">
        <color rgb="FF0000FF"/>
      </right>
      <top style="thin">
        <color rgb="FF000000"/>
      </top>
    </border>
    <border>
      <left style="thick">
        <color rgb="FF0000FF"/>
      </left>
      <right style="thick">
        <color rgb="FF0000FF"/>
      </right>
    </border>
    <border>
      <left style="dotted">
        <color rgb="FF000000"/>
      </left>
      <right style="thick">
        <color rgb="FF0000FF"/>
      </right>
      <top style="dotted">
        <color rgb="FF000000"/>
      </top>
      <bottom style="dotted">
        <color rgb="FF000000"/>
      </bottom>
    </border>
    <border>
      <left style="thick">
        <color rgb="FF0000FF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FF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FF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thick">
        <color rgb="FF0000FF"/>
      </right>
      <bottom style="dotted">
        <color rgb="FF000000"/>
      </bottom>
    </border>
    <border>
      <right style="thick">
        <color rgb="FF0000FF"/>
      </right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thick">
        <color rgb="FF0000FF"/>
      </right>
      <top style="dotted">
        <color rgb="FF000000"/>
      </top>
    </border>
    <border>
      <right style="thick">
        <color rgb="FF0000FF"/>
      </right>
      <top style="thin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FF"/>
      </bottom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left style="thick">
        <color rgb="FF0000FF"/>
      </left>
      <right style="thick">
        <color rgb="FF0000FF"/>
      </right>
      <bottom style="thick">
        <color rgb="FF0000FF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left style="thick">
        <color rgb="FF98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thick">
        <color rgb="FF990000"/>
      </left>
      <right style="thick">
        <color rgb="FF990000"/>
      </right>
      <top style="dotted">
        <color rgb="FF000000"/>
      </top>
      <bottom style="thick">
        <color rgb="FF990000"/>
      </bottom>
    </border>
    <border>
      <right style="thick">
        <color rgb="FF99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FF00"/>
      </left>
      <top style="thick">
        <color rgb="FF00FF00"/>
      </top>
      <bottom style="thick">
        <color rgb="FF00FF00"/>
      </bottom>
    </border>
    <border>
      <top style="thick">
        <color rgb="FF00FF00"/>
      </top>
      <bottom style="thick">
        <color rgb="FF00FF00"/>
      </bottom>
    </border>
    <border>
      <right style="thick">
        <color rgb="FF00FF00"/>
      </right>
      <top style="thick">
        <color rgb="FF00FF00"/>
      </top>
      <bottom style="thick">
        <color rgb="FF00FF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FF0000"/>
      </left>
    </border>
    <border>
      <right style="thick">
        <color rgb="FFFF0000"/>
      </right>
    </border>
    <border>
      <left style="medium">
        <color rgb="FFFF0000"/>
      </left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 style="medium">
        <color rgb="FFFF0000"/>
      </left>
    </border>
    <border>
      <right style="medium">
        <color rgb="FFFF0000"/>
      </right>
    </border>
    <border>
      <left style="medium">
        <color rgb="FFFF0000"/>
      </left>
      <bottom style="medium">
        <color rgb="FFFF0000"/>
      </bottom>
    </border>
    <border>
      <right style="medium">
        <color rgb="FFFF0000"/>
      </right>
      <bottom style="medium">
        <color rgb="FFFF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top style="medium">
        <color rgb="FFFF0000"/>
      </top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ck">
        <color rgb="FFFFFF00"/>
      </left>
      <top style="thick">
        <color rgb="FFFFFF00"/>
      </top>
    </border>
    <border>
      <top style="thick">
        <color rgb="FFFFFF00"/>
      </top>
    </border>
    <border>
      <right style="thick">
        <color rgb="FFFFFF00"/>
      </right>
      <top style="thick">
        <color rgb="FFFFFF00"/>
      </top>
    </border>
    <border>
      <left style="thick">
        <color rgb="FFFFFF00"/>
      </left>
    </border>
    <border>
      <right style="thick">
        <color rgb="FFFFFF00"/>
      </right>
    </border>
    <border>
      <bottom style="medium">
        <color rgb="FFFF0000"/>
      </bottom>
    </border>
    <border>
      <left style="medium">
        <color rgb="FFFF0000"/>
      </left>
      <right style="medium">
        <color rgb="FFFF0000"/>
      </right>
      <top style="medium">
        <color rgb="FFFF0000"/>
      </top>
    </border>
    <border>
      <left style="medium">
        <color rgb="FFFF0000"/>
      </left>
      <right style="medium">
        <color rgb="FFFF0000"/>
      </right>
      <bottom style="medium">
        <color rgb="FFFF0000"/>
      </bottom>
    </border>
    <border>
      <left style="thick">
        <color rgb="FFFFFF00"/>
      </left>
      <bottom style="thick">
        <color rgb="FFFFFF00"/>
      </bottom>
    </border>
    <border>
      <bottom style="thick">
        <color rgb="FFFFFF00"/>
      </bottom>
    </border>
    <border>
      <right style="thick">
        <color rgb="FFFFFF00"/>
      </right>
      <bottom style="thick">
        <color rgb="FFFFFF00"/>
      </bottom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left"/>
    </xf>
    <xf borderId="2" fillId="0" fontId="3" numFmtId="0" xfId="0" applyBorder="1" applyFont="1"/>
    <xf borderId="3" fillId="0" fontId="3" numFmtId="0" xfId="0" applyBorder="1" applyFont="1"/>
    <xf borderId="0" fillId="2" fontId="3" numFmtId="0" xfId="0" applyFill="1" applyFont="1"/>
    <xf borderId="4" fillId="3" fontId="6" numFmtId="0" xfId="0" applyAlignment="1" applyBorder="1" applyFill="1" applyFont="1">
      <alignment horizontal="center" readingOrder="0"/>
    </xf>
    <xf borderId="0" fillId="4" fontId="7" numFmtId="0" xfId="0" applyAlignment="1" applyFill="1" applyFont="1">
      <alignment readingOrder="0"/>
    </xf>
    <xf borderId="0" fillId="4" fontId="1" numFmtId="0" xfId="0" applyFont="1"/>
    <xf borderId="0" fillId="5" fontId="8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vertical="center"/>
    </xf>
    <xf borderId="0" fillId="4" fontId="1" numFmtId="0" xfId="0" applyAlignment="1" applyFont="1">
      <alignment readingOrder="0"/>
    </xf>
    <xf borderId="0" fillId="4" fontId="9" numFmtId="0" xfId="0" applyAlignment="1" applyFont="1">
      <alignment readingOrder="0"/>
    </xf>
    <xf borderId="0" fillId="6" fontId="2" numFmtId="0" xfId="0" applyAlignment="1" applyFill="1" applyFont="1">
      <alignment readingOrder="0" shrinkToFit="0" wrapText="0"/>
    </xf>
    <xf borderId="0" fillId="7" fontId="10" numFmtId="0" xfId="0" applyAlignment="1" applyFill="1" applyFont="1">
      <alignment horizontal="left" readingOrder="0"/>
    </xf>
    <xf borderId="0" fillId="7" fontId="11" numFmtId="0" xfId="0" applyAlignment="1" applyFont="1">
      <alignment horizontal="left" readingOrder="0"/>
    </xf>
    <xf borderId="0" fillId="7" fontId="3" numFmtId="0" xfId="0" applyFont="1"/>
    <xf borderId="0" fillId="7" fontId="5" numFmtId="0" xfId="0" applyAlignment="1" applyFont="1">
      <alignment horizontal="left"/>
    </xf>
    <xf borderId="2" fillId="7" fontId="3" numFmtId="0" xfId="0" applyBorder="1" applyFont="1"/>
    <xf borderId="3" fillId="7" fontId="3" numFmtId="0" xfId="0" applyBorder="1" applyFont="1"/>
    <xf borderId="0" fillId="6" fontId="12" numFmtId="0" xfId="0" applyAlignment="1" applyFont="1">
      <alignment readingOrder="0" shrinkToFit="0" wrapText="0"/>
    </xf>
    <xf borderId="0" fillId="8" fontId="7" numFmtId="0" xfId="0" applyAlignment="1" applyFill="1" applyFont="1">
      <alignment readingOrder="0"/>
    </xf>
    <xf borderId="0" fillId="8" fontId="13" numFmtId="0" xfId="0" applyAlignment="1" applyFont="1">
      <alignment readingOrder="0"/>
    </xf>
    <xf borderId="1" fillId="9" fontId="14" numFmtId="0" xfId="0" applyAlignment="1" applyBorder="1" applyFill="1" applyFont="1">
      <alignment readingOrder="0"/>
    </xf>
    <xf borderId="0" fillId="4" fontId="1" numFmtId="0" xfId="0" applyAlignment="1" applyFont="1">
      <alignment horizontal="right" readingOrder="0"/>
    </xf>
    <xf borderId="0" fillId="4" fontId="15" numFmtId="0" xfId="0" applyAlignment="1" applyFont="1">
      <alignment horizontal="right" readingOrder="0"/>
    </xf>
    <xf borderId="0" fillId="4" fontId="16" numFmtId="0" xfId="0" applyAlignment="1" applyFont="1">
      <alignment readingOrder="0"/>
    </xf>
    <xf borderId="0" fillId="7" fontId="4" numFmtId="0" xfId="0" applyAlignment="1" applyFont="1">
      <alignment horizontal="left"/>
    </xf>
    <xf borderId="0" fillId="10" fontId="17" numFmtId="0" xfId="0" applyAlignment="1" applyFill="1" applyFont="1">
      <alignment readingOrder="0"/>
    </xf>
    <xf borderId="0" fillId="10" fontId="17" numFmtId="0" xfId="0" applyFont="1"/>
    <xf borderId="0" fillId="10" fontId="17" numFmtId="0" xfId="0" applyAlignment="1" applyFont="1">
      <alignment horizontal="right" readingOrder="0"/>
    </xf>
    <xf borderId="5" fillId="10" fontId="18" numFmtId="0" xfId="0" applyAlignment="1" applyBorder="1" applyFont="1">
      <alignment readingOrder="0" shrinkToFit="0" wrapText="0"/>
    </xf>
    <xf borderId="0" fillId="11" fontId="19" numFmtId="0" xfId="0" applyAlignment="1" applyFill="1" applyFont="1">
      <alignment readingOrder="0" vertical="bottom"/>
    </xf>
    <xf borderId="0" fillId="11" fontId="20" numFmtId="0" xfId="0" applyAlignment="1" applyFont="1">
      <alignment readingOrder="0" vertical="bottom"/>
    </xf>
    <xf borderId="0" fillId="11" fontId="20" numFmtId="0" xfId="0" applyAlignment="1" applyFont="1">
      <alignment horizontal="right" readingOrder="0" vertical="bottom"/>
    </xf>
    <xf borderId="5" fillId="11" fontId="21" numFmtId="0" xfId="0" applyAlignment="1" applyBorder="1" applyFont="1">
      <alignment readingOrder="0" shrinkToFit="0" wrapText="0"/>
    </xf>
    <xf borderId="0" fillId="11" fontId="20" numFmtId="0" xfId="0" applyAlignment="1" applyFont="1">
      <alignment vertical="bottom"/>
    </xf>
    <xf borderId="3" fillId="11" fontId="22" numFmtId="0" xfId="0" applyAlignment="1" applyBorder="1" applyFont="1">
      <alignment vertical="bottom"/>
    </xf>
    <xf borderId="0" fillId="12" fontId="19" numFmtId="0" xfId="0" applyAlignment="1" applyFill="1" applyFont="1">
      <alignment readingOrder="0" vertical="bottom"/>
    </xf>
    <xf borderId="0" fillId="12" fontId="20" numFmtId="0" xfId="0" applyAlignment="1" applyFont="1">
      <alignment readingOrder="0" vertical="bottom"/>
    </xf>
    <xf borderId="0" fillId="12" fontId="20" numFmtId="0" xfId="0" applyAlignment="1" applyFont="1">
      <alignment horizontal="right" readingOrder="0" vertical="bottom"/>
    </xf>
    <xf borderId="5" fillId="12" fontId="23" numFmtId="0" xfId="0" applyAlignment="1" applyBorder="1" applyFont="1">
      <alignment readingOrder="0" shrinkToFit="0" wrapText="0"/>
    </xf>
    <xf borderId="0" fillId="13" fontId="19" numFmtId="0" xfId="0" applyAlignment="1" applyFill="1" applyFont="1">
      <alignment readingOrder="0" vertical="bottom"/>
    </xf>
    <xf borderId="0" fillId="13" fontId="22" numFmtId="0" xfId="0" applyAlignment="1" applyFont="1">
      <alignment vertical="bottom"/>
    </xf>
    <xf borderId="0" fillId="13" fontId="20" numFmtId="0" xfId="0" applyAlignment="1" applyFont="1">
      <alignment horizontal="right" readingOrder="0" vertical="bottom"/>
    </xf>
    <xf borderId="5" fillId="13" fontId="24" numFmtId="0" xfId="0" applyAlignment="1" applyBorder="1" applyFont="1">
      <alignment readingOrder="0" shrinkToFit="0" wrapText="0"/>
    </xf>
    <xf borderId="0" fillId="13" fontId="1" numFmtId="0" xfId="0" applyFont="1"/>
    <xf borderId="1" fillId="9" fontId="14" numFmtId="0" xfId="0" applyBorder="1" applyFont="1"/>
    <xf borderId="0" fillId="14" fontId="1" numFmtId="0" xfId="0" applyFill="1" applyFont="1"/>
    <xf borderId="6" fillId="15" fontId="13" numFmtId="0" xfId="0" applyAlignment="1" applyBorder="1" applyFill="1" applyFont="1">
      <alignment readingOrder="0"/>
    </xf>
    <xf borderId="7" fillId="15" fontId="13" numFmtId="0" xfId="0" applyBorder="1" applyFont="1"/>
    <xf borderId="6" fillId="16" fontId="25" numFmtId="0" xfId="0" applyAlignment="1" applyBorder="1" applyFill="1" applyFont="1">
      <alignment readingOrder="0"/>
    </xf>
    <xf borderId="7" fillId="16" fontId="1" numFmtId="0" xfId="0" applyBorder="1" applyFont="1"/>
    <xf borderId="8" fillId="16" fontId="1" numFmtId="0" xfId="0" applyBorder="1" applyFont="1"/>
    <xf borderId="0" fillId="17" fontId="26" numFmtId="0" xfId="0" applyAlignment="1" applyFill="1" applyFont="1">
      <alignment horizontal="right" vertical="bottom"/>
    </xf>
    <xf borderId="0" fillId="18" fontId="26" numFmtId="0" xfId="0" applyAlignment="1" applyFill="1" applyFont="1">
      <alignment horizontal="right" readingOrder="0" vertical="bottom"/>
    </xf>
    <xf borderId="0" fillId="9" fontId="1" numFmtId="0" xfId="0" applyAlignment="1" applyFont="1">
      <alignment horizontal="center"/>
    </xf>
    <xf borderId="9" fillId="9" fontId="27" numFmtId="0" xfId="0" applyAlignment="1" applyBorder="1" applyFont="1">
      <alignment horizontal="center" readingOrder="0" shrinkToFit="0" vertical="bottom" wrapText="1"/>
    </xf>
    <xf borderId="0" fillId="17" fontId="22" numFmtId="0" xfId="0" applyAlignment="1" applyFont="1">
      <alignment vertical="bottom"/>
    </xf>
    <xf borderId="0" fillId="19" fontId="22" numFmtId="49" xfId="0" applyAlignment="1" applyFill="1" applyFont="1" applyNumberFormat="1">
      <alignment horizontal="center" readingOrder="0" vertical="bottom"/>
    </xf>
    <xf borderId="0" fillId="20" fontId="22" numFmtId="49" xfId="0" applyAlignment="1" applyFill="1" applyFont="1" applyNumberFormat="1">
      <alignment readingOrder="0" vertical="bottom"/>
    </xf>
    <xf borderId="0" fillId="20" fontId="22" numFmtId="49" xfId="0" applyAlignment="1" applyFont="1" applyNumberFormat="1">
      <alignment vertical="bottom"/>
    </xf>
    <xf borderId="0" fillId="21" fontId="3" numFmtId="0" xfId="0" applyFill="1" applyFont="1"/>
    <xf borderId="0" fillId="22" fontId="22" numFmtId="49" xfId="0" applyAlignment="1" applyFill="1" applyFont="1" applyNumberFormat="1">
      <alignment horizontal="center" readingOrder="0" vertical="bottom"/>
    </xf>
    <xf borderId="0" fillId="17" fontId="22" numFmtId="0" xfId="0" applyAlignment="1" applyFont="1">
      <alignment readingOrder="0" vertical="bottom"/>
    </xf>
    <xf borderId="0" fillId="14" fontId="3" numFmtId="0" xfId="0" applyFont="1"/>
    <xf borderId="0" fillId="9" fontId="14" numFmtId="0" xfId="0" applyFont="1"/>
    <xf borderId="10" fillId="15" fontId="5" numFmtId="0" xfId="0" applyAlignment="1" applyBorder="1" applyFont="1">
      <alignment horizontal="right" readingOrder="0" vertical="center"/>
    </xf>
    <xf borderId="11" fillId="23" fontId="3" numFmtId="0" xfId="0" applyAlignment="1" applyBorder="1" applyFill="1" applyFont="1">
      <alignment readingOrder="0"/>
    </xf>
    <xf borderId="11" fillId="4" fontId="1" numFmtId="0" xfId="0" applyBorder="1" applyFont="1"/>
    <xf borderId="12" fillId="11" fontId="28" numFmtId="1" xfId="0" applyAlignment="1" applyBorder="1" applyFont="1" applyNumberFormat="1">
      <alignment readingOrder="0"/>
    </xf>
    <xf borderId="13" fillId="11" fontId="28" numFmtId="1" xfId="0" applyAlignment="1" applyBorder="1" applyFont="1" applyNumberFormat="1">
      <alignment readingOrder="0"/>
    </xf>
    <xf borderId="13" fillId="11" fontId="28" numFmtId="1" xfId="0" applyBorder="1" applyFont="1" applyNumberFormat="1"/>
    <xf borderId="13" fillId="11" fontId="28" numFmtId="0" xfId="0" applyBorder="1" applyFont="1"/>
    <xf borderId="14" fillId="11" fontId="28" numFmtId="0" xfId="0" applyBorder="1" applyFont="1"/>
    <xf borderId="15" fillId="18" fontId="1" numFmtId="1" xfId="0" applyAlignment="1" applyBorder="1" applyFont="1" applyNumberFormat="1">
      <alignment readingOrder="0" shrinkToFit="0" wrapText="1"/>
    </xf>
    <xf borderId="16" fillId="18" fontId="1" numFmtId="1" xfId="0" applyAlignment="1" applyBorder="1" applyFont="1" applyNumberFormat="1">
      <alignment readingOrder="0" shrinkToFit="0" wrapText="1"/>
    </xf>
    <xf borderId="16" fillId="18" fontId="1" numFmtId="1" xfId="0" applyAlignment="1" applyBorder="1" applyFont="1" applyNumberFormat="1">
      <alignment shrinkToFit="0" wrapText="1"/>
    </xf>
    <xf borderId="17" fillId="18" fontId="1" numFmtId="1" xfId="0" applyAlignment="1" applyBorder="1" applyFont="1" applyNumberFormat="1">
      <alignment shrinkToFit="0" wrapText="1"/>
    </xf>
    <xf borderId="18" fillId="24" fontId="15" numFmtId="0" xfId="0" applyAlignment="1" applyBorder="1" applyFill="1" applyFont="1">
      <alignment readingOrder="0"/>
    </xf>
    <xf borderId="19" fillId="24" fontId="29" numFmtId="0" xfId="0" applyAlignment="1" applyBorder="1" applyFont="1">
      <alignment readingOrder="0"/>
    </xf>
    <xf borderId="20" fillId="24" fontId="29" numFmtId="0" xfId="0" applyAlignment="1" applyBorder="1" applyFont="1">
      <alignment readingOrder="0"/>
    </xf>
    <xf borderId="18" fillId="16" fontId="14" numFmtId="0" xfId="0" applyAlignment="1" applyBorder="1" applyFont="1">
      <alignment readingOrder="0"/>
    </xf>
    <xf borderId="19" fillId="16" fontId="14" numFmtId="0" xfId="0" applyAlignment="1" applyBorder="1" applyFont="1">
      <alignment readingOrder="0"/>
    </xf>
    <xf borderId="21" fillId="16" fontId="14" numFmtId="0" xfId="0" applyAlignment="1" applyBorder="1" applyFont="1">
      <alignment readingOrder="0"/>
    </xf>
    <xf borderId="0" fillId="14" fontId="1" numFmtId="0" xfId="0" applyAlignment="1" applyFont="1">
      <alignment readingOrder="0"/>
    </xf>
    <xf borderId="22" fillId="18" fontId="30" numFmtId="164" xfId="0" applyAlignment="1" applyBorder="1" applyFont="1" applyNumberFormat="1">
      <alignment horizontal="left" vertical="bottom"/>
    </xf>
    <xf borderId="23" fillId="18" fontId="31" numFmtId="0" xfId="0" applyAlignment="1" applyBorder="1" applyFont="1">
      <alignment vertical="bottom"/>
    </xf>
    <xf borderId="23" fillId="18" fontId="1" numFmtId="0" xfId="0" applyBorder="1" applyFont="1"/>
    <xf borderId="23" fillId="18" fontId="5" numFmtId="0" xfId="0" applyAlignment="1" applyBorder="1" applyFont="1">
      <alignment horizontal="left"/>
    </xf>
    <xf borderId="24" fillId="18" fontId="1" numFmtId="0" xfId="0" applyBorder="1" applyFont="1"/>
    <xf borderId="0" fillId="18" fontId="26" numFmtId="0" xfId="0" applyAlignment="1" applyFont="1">
      <alignment horizontal="right" vertical="bottom"/>
    </xf>
    <xf borderId="25" fillId="0" fontId="32" numFmtId="0" xfId="0" applyBorder="1" applyFont="1"/>
    <xf borderId="26" fillId="25" fontId="31" numFmtId="0" xfId="0" applyAlignment="1" applyBorder="1" applyFill="1" applyFont="1">
      <alignment readingOrder="0" shrinkToFit="0" vertical="bottom" wrapText="1"/>
    </xf>
    <xf borderId="27" fillId="25" fontId="31" numFmtId="0" xfId="0" applyAlignment="1" applyBorder="1" applyFont="1">
      <alignment readingOrder="0" shrinkToFit="0" vertical="bottom" wrapText="1"/>
    </xf>
    <xf borderId="28" fillId="25" fontId="31" numFmtId="0" xfId="0" applyAlignment="1" applyBorder="1" applyFont="1">
      <alignment readingOrder="0" shrinkToFit="0" vertical="bottom" wrapText="1"/>
    </xf>
    <xf borderId="29" fillId="25" fontId="26" numFmtId="0" xfId="0" applyAlignment="1" applyBorder="1" applyFont="1">
      <alignment shrinkToFit="0" vertical="bottom" wrapText="1"/>
    </xf>
    <xf borderId="29" fillId="25" fontId="26" numFmtId="0" xfId="0" applyAlignment="1" applyBorder="1" applyFont="1">
      <alignment readingOrder="0" shrinkToFit="0" vertical="bottom" wrapText="1"/>
    </xf>
    <xf borderId="30" fillId="14" fontId="1" numFmtId="1" xfId="0" applyBorder="1" applyFont="1" applyNumberFormat="1"/>
    <xf borderId="0" fillId="23" fontId="1" numFmtId="164" xfId="0" applyAlignment="1" applyFont="1" applyNumberFormat="1">
      <alignment readingOrder="0"/>
    </xf>
    <xf borderId="0" fillId="15" fontId="29" numFmtId="1" xfId="0" applyAlignment="1" applyFont="1" applyNumberFormat="1">
      <alignment readingOrder="0"/>
    </xf>
    <xf borderId="0" fillId="15" fontId="29" numFmtId="0" xfId="0" applyFont="1"/>
    <xf borderId="31" fillId="15" fontId="29" numFmtId="0" xfId="0" applyBorder="1" applyFont="1"/>
    <xf borderId="15" fillId="23" fontId="1" numFmtId="0" xfId="0" applyBorder="1" applyFont="1"/>
    <xf borderId="16" fillId="23" fontId="1" numFmtId="0" xfId="0" applyBorder="1" applyFont="1"/>
    <xf borderId="17" fillId="23" fontId="1" numFmtId="0" xfId="0" applyBorder="1" applyFont="1"/>
    <xf borderId="32" fillId="9" fontId="33" numFmtId="0" xfId="0" applyAlignment="1" applyBorder="1" applyFont="1">
      <alignment horizontal="center" readingOrder="0"/>
    </xf>
    <xf borderId="16" fillId="9" fontId="1" numFmtId="0" xfId="0" applyAlignment="1" applyBorder="1" applyFont="1">
      <alignment readingOrder="0"/>
    </xf>
    <xf borderId="17" fillId="9" fontId="1" numFmtId="0" xfId="0" applyAlignment="1" applyBorder="1" applyFont="1">
      <alignment readingOrder="0"/>
    </xf>
    <xf borderId="32" fillId="16" fontId="1" numFmtId="0" xfId="0" applyAlignment="1" applyBorder="1" applyFont="1">
      <alignment horizontal="center" readingOrder="0"/>
    </xf>
    <xf borderId="16" fillId="16" fontId="1" numFmtId="9" xfId="0" applyAlignment="1" applyBorder="1" applyFont="1" applyNumberFormat="1">
      <alignment readingOrder="0"/>
    </xf>
    <xf borderId="33" fillId="16" fontId="1" numFmtId="9" xfId="0" applyAlignment="1" applyBorder="1" applyFont="1" applyNumberFormat="1">
      <alignment readingOrder="0"/>
    </xf>
    <xf borderId="34" fillId="23" fontId="30" numFmtId="164" xfId="0" applyAlignment="1" applyBorder="1" applyFont="1" applyNumberFormat="1">
      <alignment vertical="bottom"/>
    </xf>
    <xf borderId="0" fillId="23" fontId="31" numFmtId="0" xfId="0" applyAlignment="1" applyFont="1">
      <alignment vertical="bottom"/>
    </xf>
    <xf borderId="35" fillId="23" fontId="30" numFmtId="164" xfId="0" applyAlignment="1" applyBorder="1" applyFont="1" applyNumberFormat="1">
      <alignment readingOrder="0" vertical="bottom"/>
    </xf>
    <xf borderId="0" fillId="9" fontId="1" numFmtId="165" xfId="0" applyAlignment="1" applyFont="1" applyNumberFormat="1">
      <alignment horizontal="center"/>
    </xf>
    <xf borderId="36" fillId="23" fontId="26" numFmtId="9" xfId="0" applyAlignment="1" applyBorder="1" applyFont="1" applyNumberFormat="1">
      <alignment horizontal="center" readingOrder="0" vertical="center"/>
    </xf>
    <xf borderId="0" fillId="26" fontId="22" numFmtId="49" xfId="0" applyAlignment="1" applyFill="1" applyFont="1" applyNumberFormat="1">
      <alignment horizontal="center" readingOrder="0" vertical="bottom"/>
    </xf>
    <xf borderId="37" fillId="23" fontId="34" numFmtId="0" xfId="0" applyAlignment="1" applyBorder="1" applyFont="1">
      <alignment readingOrder="0"/>
    </xf>
    <xf borderId="0" fillId="23" fontId="3" numFmtId="0" xfId="0" applyAlignment="1" applyFont="1">
      <alignment readingOrder="0"/>
    </xf>
    <xf borderId="38" fillId="23" fontId="34" numFmtId="0" xfId="0" applyAlignment="1" applyBorder="1" applyFont="1">
      <alignment readingOrder="0"/>
    </xf>
    <xf borderId="0" fillId="23" fontId="34" numFmtId="0" xfId="0" applyAlignment="1" applyFont="1">
      <alignment readingOrder="0"/>
    </xf>
    <xf borderId="39" fillId="23" fontId="34" numFmtId="0" xfId="0" applyAlignment="1" applyBorder="1" applyFont="1">
      <alignment readingOrder="0"/>
    </xf>
    <xf borderId="0" fillId="23" fontId="1" numFmtId="0" xfId="0" applyAlignment="1" applyFont="1">
      <alignment readingOrder="0"/>
    </xf>
    <xf borderId="32" fillId="16" fontId="1" numFmtId="0" xfId="0" applyAlignment="1" applyBorder="1" applyFont="1">
      <alignment horizontal="left" readingOrder="0"/>
    </xf>
    <xf borderId="0" fillId="9" fontId="1" numFmtId="166" xfId="0" applyAlignment="1" applyFont="1" applyNumberFormat="1">
      <alignment horizontal="center"/>
    </xf>
    <xf borderId="0" fillId="17" fontId="22" numFmtId="49" xfId="0" applyAlignment="1" applyFont="1" applyNumberFormat="1">
      <alignment readingOrder="0" vertical="bottom"/>
    </xf>
    <xf borderId="0" fillId="17" fontId="22" numFmtId="49" xfId="0" applyAlignment="1" applyFont="1" applyNumberFormat="1">
      <alignment vertical="bottom"/>
    </xf>
    <xf borderId="36" fillId="20" fontId="22" numFmtId="9" xfId="0" applyAlignment="1" applyBorder="1" applyFont="1" applyNumberFormat="1">
      <alignment horizontal="center" vertical="bottom"/>
    </xf>
    <xf borderId="30" fillId="14" fontId="1" numFmtId="10" xfId="0" applyBorder="1" applyFont="1" applyNumberFormat="1"/>
    <xf borderId="15" fillId="18" fontId="1" numFmtId="0" xfId="0" applyBorder="1" applyFont="1"/>
    <xf borderId="16" fillId="18" fontId="1" numFmtId="0" xfId="0" applyBorder="1" applyFont="1"/>
    <xf borderId="19" fillId="18" fontId="1" numFmtId="0" xfId="0" applyBorder="1" applyFont="1"/>
    <xf borderId="35" fillId="23" fontId="30" numFmtId="164" xfId="0" applyAlignment="1" applyBorder="1" applyFont="1" applyNumberFormat="1">
      <alignment vertical="bottom"/>
    </xf>
    <xf borderId="0" fillId="9" fontId="26" numFmtId="164" xfId="0" applyAlignment="1" applyFont="1" applyNumberFormat="1">
      <alignment horizontal="center" vertical="bottom"/>
    </xf>
    <xf borderId="0" fillId="20" fontId="35" numFmtId="0" xfId="0" applyAlignment="1" applyFont="1">
      <alignment horizontal="left" vertical="bottom"/>
    </xf>
    <xf borderId="0" fillId="20" fontId="35" numFmtId="0" xfId="0" applyAlignment="1" applyFont="1">
      <alignment horizontal="right" vertical="bottom"/>
    </xf>
    <xf borderId="40" fillId="23" fontId="22" numFmtId="49" xfId="0" applyAlignment="1" applyBorder="1" applyFont="1" applyNumberFormat="1">
      <alignment horizontal="center" vertical="bottom"/>
    </xf>
    <xf borderId="0" fillId="21" fontId="22" numFmtId="49" xfId="0" applyAlignment="1" applyFont="1" applyNumberFormat="1">
      <alignment horizontal="center" vertical="bottom"/>
    </xf>
    <xf borderId="0" fillId="9" fontId="14" numFmtId="0" xfId="0" applyAlignment="1" applyFont="1">
      <alignment horizontal="left" readingOrder="0"/>
    </xf>
    <xf borderId="41" fillId="3" fontId="36" numFmtId="0" xfId="0" applyAlignment="1" applyBorder="1" applyFont="1">
      <alignment readingOrder="0" shrinkToFit="0" vertical="bottom" wrapText="0"/>
    </xf>
    <xf borderId="23" fillId="3" fontId="36" numFmtId="0" xfId="0" applyAlignment="1" applyBorder="1" applyFont="1">
      <alignment shrinkToFit="0" vertical="bottom" wrapText="0"/>
    </xf>
    <xf borderId="24" fillId="3" fontId="36" numFmtId="0" xfId="0" applyAlignment="1" applyBorder="1" applyFont="1">
      <alignment shrinkToFit="0" vertical="bottom" wrapText="0"/>
    </xf>
    <xf borderId="0" fillId="27" fontId="1" numFmtId="164" xfId="0" applyAlignment="1" applyFill="1" applyFont="1" applyNumberFormat="1">
      <alignment readingOrder="0"/>
    </xf>
    <xf borderId="0" fillId="27" fontId="1" numFmtId="0" xfId="0" applyFont="1"/>
    <xf borderId="31" fillId="27" fontId="1" numFmtId="0" xfId="0" applyBorder="1" applyFont="1"/>
    <xf borderId="15" fillId="18" fontId="1" numFmtId="0" xfId="0" applyAlignment="1" applyBorder="1" applyFont="1">
      <alignment readingOrder="0"/>
    </xf>
    <xf borderId="16" fillId="23" fontId="1" numFmtId="0" xfId="0" applyAlignment="1" applyBorder="1" applyFont="1">
      <alignment readingOrder="0"/>
    </xf>
    <xf borderId="42" fillId="9" fontId="33" numFmtId="0" xfId="0" applyAlignment="1" applyBorder="1" applyFont="1">
      <alignment horizontal="center" readingOrder="0"/>
    </xf>
    <xf borderId="43" fillId="9" fontId="1" numFmtId="0" xfId="0" applyAlignment="1" applyBorder="1" applyFont="1">
      <alignment readingOrder="0"/>
    </xf>
    <xf borderId="43" fillId="9" fontId="1" numFmtId="0" xfId="0" applyBorder="1" applyFont="1"/>
    <xf borderId="44" fillId="9" fontId="1" numFmtId="0" xfId="0" applyBorder="1" applyFont="1"/>
    <xf borderId="42" fillId="16" fontId="1" numFmtId="0" xfId="0" applyAlignment="1" applyBorder="1" applyFont="1">
      <alignment horizontal="left"/>
    </xf>
    <xf borderId="43" fillId="16" fontId="1" numFmtId="0" xfId="0" applyBorder="1" applyFont="1"/>
    <xf borderId="45" fillId="16" fontId="1" numFmtId="0" xfId="0" applyBorder="1" applyFont="1"/>
    <xf borderId="34" fillId="23" fontId="30" numFmtId="164" xfId="0" applyAlignment="1" applyBorder="1" applyFont="1" applyNumberFormat="1">
      <alignment readingOrder="0" vertical="bottom"/>
    </xf>
    <xf borderId="46" fillId="23" fontId="22" numFmtId="49" xfId="0" applyAlignment="1" applyBorder="1" applyFont="1" applyNumberFormat="1">
      <alignment horizontal="center" vertical="bottom"/>
    </xf>
    <xf borderId="0" fillId="9" fontId="14" numFmtId="0" xfId="0" applyAlignment="1" applyFont="1">
      <alignment horizontal="left"/>
    </xf>
    <xf borderId="37" fillId="25" fontId="26" numFmtId="0" xfId="0" applyAlignment="1" applyBorder="1" applyFont="1">
      <alignment readingOrder="0" shrinkToFit="0" vertical="bottom" wrapText="1"/>
    </xf>
    <xf borderId="0" fillId="25" fontId="26" numFmtId="0" xfId="0" applyAlignment="1" applyFont="1">
      <alignment readingOrder="0" shrinkToFit="0" vertical="bottom" wrapText="1"/>
    </xf>
    <xf borderId="35" fillId="25" fontId="26" numFmtId="0" xfId="0" applyAlignment="1" applyBorder="1" applyFont="1">
      <alignment readingOrder="0" shrinkToFit="0" vertical="bottom" wrapText="1"/>
    </xf>
    <xf borderId="47" fillId="23" fontId="1" numFmtId="164" xfId="0" applyAlignment="1" applyBorder="1" applyFont="1" applyNumberFormat="1">
      <alignment readingOrder="0"/>
    </xf>
    <xf borderId="0" fillId="23" fontId="31" numFmtId="1" xfId="0" applyAlignment="1" applyFont="1" applyNumberFormat="1">
      <alignment shrinkToFit="0" vertical="bottom" wrapText="0"/>
    </xf>
    <xf borderId="0" fillId="23" fontId="1" numFmtId="0" xfId="0" applyFont="1"/>
    <xf borderId="31" fillId="23" fontId="1" numFmtId="0" xfId="0" applyBorder="1" applyFont="1"/>
    <xf borderId="0" fillId="14" fontId="37" numFmtId="0" xfId="0" applyAlignment="1" applyFont="1">
      <alignment readingOrder="0"/>
    </xf>
    <xf borderId="0" fillId="23" fontId="31" numFmtId="0" xfId="0" applyAlignment="1" applyFont="1">
      <alignment readingOrder="0" vertical="bottom"/>
    </xf>
    <xf borderId="0" fillId="20" fontId="26" numFmtId="10" xfId="0" applyAlignment="1" applyFont="1" applyNumberFormat="1">
      <alignment horizontal="center" vertical="bottom"/>
    </xf>
    <xf borderId="48" fillId="23" fontId="1" numFmtId="0" xfId="0" applyBorder="1" applyFont="1"/>
    <xf borderId="49" fillId="0" fontId="1" numFmtId="0" xfId="0" applyBorder="1" applyFont="1"/>
    <xf borderId="50" fillId="0" fontId="1" numFmtId="0" xfId="0" applyAlignment="1" applyBorder="1" applyFont="1">
      <alignment readingOrder="0"/>
    </xf>
    <xf borderId="0" fillId="14" fontId="1" numFmtId="1" xfId="0" applyFont="1" applyNumberFormat="1"/>
    <xf borderId="0" fillId="14" fontId="1" numFmtId="1" xfId="0" applyAlignment="1" applyFont="1" applyNumberFormat="1">
      <alignment readingOrder="0"/>
    </xf>
    <xf borderId="0" fillId="14" fontId="1" numFmtId="164" xfId="0" applyFont="1" applyNumberFormat="1"/>
    <xf borderId="0" fillId="14" fontId="1" numFmtId="167" xfId="0" applyAlignment="1" applyFont="1" applyNumberFormat="1">
      <alignment readingOrder="0"/>
    </xf>
    <xf borderId="51" fillId="23" fontId="22" numFmtId="49" xfId="0" applyAlignment="1" applyBorder="1" applyFont="1" applyNumberFormat="1">
      <alignment horizontal="center" vertical="bottom"/>
    </xf>
    <xf borderId="0" fillId="14" fontId="1" numFmtId="168" xfId="0" applyAlignment="1" applyFont="1" applyNumberFormat="1">
      <alignment readingOrder="0"/>
    </xf>
    <xf borderId="34" fillId="23" fontId="31" numFmtId="164" xfId="0" applyAlignment="1" applyBorder="1" applyFont="1" applyNumberFormat="1">
      <alignment readingOrder="0" vertical="bottom"/>
    </xf>
    <xf borderId="3" fillId="17" fontId="22" numFmtId="0" xfId="0" applyAlignment="1" applyBorder="1" applyFont="1">
      <alignment vertical="bottom"/>
    </xf>
    <xf borderId="0" fillId="9" fontId="14" numFmtId="0" xfId="0" applyAlignment="1" applyFont="1">
      <alignment readingOrder="0"/>
    </xf>
    <xf borderId="52" fillId="28" fontId="36" numFmtId="0" xfId="0" applyAlignment="1" applyBorder="1" applyFill="1" applyFont="1">
      <alignment horizontal="right" readingOrder="0" shrinkToFit="0" vertical="bottom" wrapText="0"/>
    </xf>
    <xf borderId="53" fillId="28" fontId="36" numFmtId="0" xfId="0" applyAlignment="1" applyBorder="1" applyFont="1">
      <alignment horizontal="right" readingOrder="0" shrinkToFit="0" vertical="bottom" wrapText="0"/>
    </xf>
    <xf borderId="54" fillId="25" fontId="26" numFmtId="0" xfId="0" applyAlignment="1" applyBorder="1" applyFont="1">
      <alignment readingOrder="0" shrinkToFit="0" vertical="bottom" wrapText="1"/>
    </xf>
    <xf borderId="55" fillId="25" fontId="26" numFmtId="0" xfId="0" applyAlignment="1" applyBorder="1" applyFont="1">
      <alignment readingOrder="0" shrinkToFit="0" vertical="bottom" wrapText="1"/>
    </xf>
    <xf borderId="0" fillId="23" fontId="31" numFmtId="0" xfId="0" applyAlignment="1" applyFont="1">
      <alignment shrinkToFit="0" vertical="bottom" wrapText="0"/>
    </xf>
    <xf borderId="56" fillId="23" fontId="31" numFmtId="164" xfId="0" applyAlignment="1" applyBorder="1" applyFont="1" applyNumberFormat="1">
      <alignment vertical="bottom"/>
    </xf>
    <xf borderId="49" fillId="23" fontId="31" numFmtId="0" xfId="0" applyAlignment="1" applyBorder="1" applyFont="1">
      <alignment vertical="bottom"/>
    </xf>
    <xf borderId="49" fillId="7" fontId="5" numFmtId="0" xfId="0" applyAlignment="1" applyBorder="1" applyFont="1">
      <alignment horizontal="left"/>
    </xf>
    <xf borderId="50" fillId="23" fontId="30" numFmtId="164" xfId="0" applyAlignment="1" applyBorder="1" applyFont="1" applyNumberFormat="1">
      <alignment vertical="bottom"/>
    </xf>
    <xf borderId="0" fillId="9" fontId="1" numFmtId="169" xfId="0" applyAlignment="1" applyFont="1" applyNumberFormat="1">
      <alignment horizontal="center"/>
    </xf>
    <xf borderId="0" fillId="29" fontId="26" numFmtId="10" xfId="0" applyAlignment="1" applyFill="1" applyFont="1" applyNumberFormat="1">
      <alignment horizontal="center" vertical="bottom"/>
    </xf>
    <xf borderId="0" fillId="9" fontId="14" numFmtId="0" xfId="0" applyAlignment="1" applyFont="1">
      <alignment horizontal="center" readingOrder="0"/>
    </xf>
    <xf borderId="57" fillId="28" fontId="31" numFmtId="0" xfId="0" applyAlignment="1" applyBorder="1" applyFont="1">
      <alignment horizontal="right" readingOrder="0" shrinkToFit="0" vertical="bottom" wrapText="1"/>
    </xf>
    <xf borderId="58" fillId="28" fontId="31" numFmtId="0" xfId="0" applyAlignment="1" applyBorder="1" applyFont="1">
      <alignment horizontal="right" readingOrder="0" shrinkToFit="0" vertical="bottom" wrapText="1"/>
    </xf>
    <xf borderId="59" fillId="23" fontId="34" numFmtId="0" xfId="0" applyAlignment="1" applyBorder="1" applyFont="1">
      <alignment readingOrder="0"/>
    </xf>
    <xf borderId="60" fillId="23" fontId="34" numFmtId="0" xfId="0" applyAlignment="1" applyBorder="1" applyFont="1">
      <alignment readingOrder="0"/>
    </xf>
    <xf borderId="47" fillId="0" fontId="1" numFmtId="164" xfId="0" applyAlignment="1" applyBorder="1" applyFont="1" applyNumberFormat="1">
      <alignment readingOrder="0"/>
    </xf>
    <xf borderId="0" fillId="7" fontId="38" numFmtId="0" xfId="0" applyAlignment="1" applyFont="1">
      <alignment horizontal="center" vertical="bottom"/>
    </xf>
    <xf borderId="61" fillId="30" fontId="38" numFmtId="0" xfId="0" applyAlignment="1" applyBorder="1" applyFill="1" applyFont="1">
      <alignment horizontal="center" vertical="bottom"/>
    </xf>
    <xf borderId="0" fillId="30" fontId="39" numFmtId="0" xfId="0" applyAlignment="1" applyFont="1">
      <alignment horizontal="center" vertical="bottom"/>
    </xf>
    <xf borderId="0" fillId="27" fontId="1" numFmtId="164" xfId="0" applyAlignment="1" applyFont="1" applyNumberFormat="1">
      <alignment readingOrder="0" shrinkToFit="0" wrapText="0"/>
    </xf>
    <xf borderId="31" fillId="27" fontId="1" numFmtId="164" xfId="0" applyAlignment="1" applyBorder="1" applyFont="1" applyNumberFormat="1">
      <alignment readingOrder="0"/>
    </xf>
    <xf borderId="10" fillId="9" fontId="1" numFmtId="0" xfId="0" applyAlignment="1" applyBorder="1" applyFont="1">
      <alignment readingOrder="0"/>
    </xf>
    <xf borderId="11" fillId="9" fontId="1" numFmtId="0" xfId="0" applyBorder="1" applyFont="1"/>
    <xf borderId="62" fillId="9" fontId="1" numFmtId="0" xfId="0" applyBorder="1" applyFont="1"/>
    <xf borderId="0" fillId="7" fontId="40" numFmtId="0" xfId="0" applyAlignment="1" applyFont="1">
      <alignment horizontal="left" readingOrder="0" shrinkToFit="0" vertical="bottom" wrapText="1"/>
    </xf>
    <xf borderId="63" fillId="15" fontId="38" numFmtId="0" xfId="0" applyAlignment="1" applyBorder="1" applyFont="1">
      <alignment horizontal="center" readingOrder="0" shrinkToFit="0" vertical="center" wrapText="1"/>
    </xf>
    <xf borderId="64" fillId="15" fontId="38" numFmtId="0" xfId="0" applyAlignment="1" applyBorder="1" applyFont="1">
      <alignment horizontal="center" readingOrder="0" shrinkToFit="0" vertical="center" wrapText="1"/>
    </xf>
    <xf borderId="64" fillId="15" fontId="41" numFmtId="0" xfId="0" applyAlignment="1" applyBorder="1" applyFont="1">
      <alignment vertical="center"/>
    </xf>
    <xf borderId="64" fillId="15" fontId="38" numFmtId="0" xfId="0" applyAlignment="1" applyBorder="1" applyFont="1">
      <alignment horizontal="left" readingOrder="0" shrinkToFit="0" vertical="center" wrapText="1"/>
    </xf>
    <xf borderId="65" fillId="15" fontId="38" numFmtId="0" xfId="0" applyAlignment="1" applyBorder="1" applyFont="1">
      <alignment horizontal="center" readingOrder="0" shrinkToFit="0" vertical="center" wrapText="1"/>
    </xf>
    <xf borderId="64" fillId="15" fontId="38" numFmtId="0" xfId="0" applyAlignment="1" applyBorder="1" applyFont="1">
      <alignment horizontal="center" shrinkToFit="0" vertical="center" wrapText="1"/>
    </xf>
    <xf borderId="63" fillId="15" fontId="38" numFmtId="49" xfId="0" applyAlignment="1" applyBorder="1" applyFont="1" applyNumberFormat="1">
      <alignment horizontal="center" readingOrder="0" shrinkToFit="0" vertical="center" wrapText="1"/>
    </xf>
    <xf borderId="66" fillId="15" fontId="38" numFmtId="49" xfId="0" applyAlignment="1" applyBorder="1" applyFont="1" applyNumberFormat="1">
      <alignment horizontal="center" readingOrder="0" shrinkToFit="0" vertical="center" wrapText="1"/>
    </xf>
    <xf borderId="66" fillId="15" fontId="39" numFmtId="0" xfId="0" applyAlignment="1" applyBorder="1" applyFont="1">
      <alignment horizontal="center" readingOrder="0" shrinkToFit="0" vertical="center" wrapText="1"/>
    </xf>
    <xf borderId="67" fillId="31" fontId="42" numFmtId="0" xfId="0" applyAlignment="1" applyBorder="1" applyFill="1" applyFont="1">
      <alignment horizontal="center" readingOrder="0" shrinkToFit="0" vertical="center" wrapText="1"/>
    </xf>
    <xf borderId="0" fillId="21" fontId="3" numFmtId="0" xfId="0" applyAlignment="1" applyFont="1">
      <alignment readingOrder="0" shrinkToFit="0" wrapText="1"/>
    </xf>
    <xf borderId="0" fillId="7" fontId="3" numFmtId="0" xfId="0" applyAlignment="1" applyFont="1">
      <alignment readingOrder="0"/>
    </xf>
    <xf borderId="68" fillId="15" fontId="39" numFmtId="0" xfId="0" applyAlignment="1" applyBorder="1" applyFont="1">
      <alignment horizontal="center" shrinkToFit="0" vertical="center" wrapText="1"/>
    </xf>
    <xf borderId="68" fillId="15" fontId="39" numFmtId="0" xfId="0" applyAlignment="1" applyBorder="1" applyFont="1">
      <alignment horizontal="center" readingOrder="0" shrinkToFit="0" vertical="center" wrapText="1"/>
    </xf>
    <xf borderId="3" fillId="15" fontId="39" numFmtId="0" xfId="0" applyAlignment="1" applyBorder="1" applyFont="1">
      <alignment horizontal="center" readingOrder="0" shrinkToFit="0" vertical="center" wrapText="1"/>
    </xf>
    <xf borderId="23" fillId="15" fontId="39" numFmtId="0" xfId="0" applyAlignment="1" applyBorder="1" applyFont="1">
      <alignment horizontal="center" readingOrder="0" shrinkToFit="0" vertical="center" wrapText="1"/>
    </xf>
    <xf borderId="68" fillId="32" fontId="43" numFmtId="0" xfId="0" applyAlignment="1" applyBorder="1" applyFill="1" applyFont="1">
      <alignment horizontal="center" shrinkToFit="0" vertical="bottom" wrapText="1"/>
    </xf>
    <xf borderId="0" fillId="15" fontId="39" numFmtId="0" xfId="0" applyAlignment="1" applyFont="1">
      <alignment horizontal="center" readingOrder="0" shrinkToFit="0" vertical="center" wrapText="1"/>
    </xf>
    <xf borderId="0" fillId="6" fontId="12" numFmtId="0" xfId="0" applyAlignment="1" applyFont="1">
      <alignment readingOrder="0"/>
    </xf>
    <xf borderId="69" fillId="28" fontId="44" numFmtId="0" xfId="0" applyAlignment="1" applyBorder="1" applyFont="1">
      <alignment horizontal="left" readingOrder="0" shrinkToFit="0" vertical="bottom" wrapText="0"/>
    </xf>
    <xf borderId="70" fillId="28" fontId="31" numFmtId="0" xfId="0" applyAlignment="1" applyBorder="1" applyFont="1">
      <alignment horizontal="right" readingOrder="0" shrinkToFit="0" vertical="bottom" wrapText="1"/>
    </xf>
    <xf borderId="71" fillId="28" fontId="22" numFmtId="0" xfId="0" applyAlignment="1" applyBorder="1" applyFont="1">
      <alignment horizontal="right" readingOrder="0" shrinkToFit="0" vertical="bottom" wrapText="1"/>
    </xf>
    <xf borderId="72" fillId="23" fontId="1" numFmtId="1" xfId="0" applyAlignment="1" applyBorder="1" applyFont="1" applyNumberFormat="1">
      <alignment readingOrder="0" shrinkToFit="0" wrapText="0"/>
    </xf>
    <xf borderId="10" fillId="14" fontId="45" numFmtId="0" xfId="0" applyBorder="1" applyFont="1"/>
    <xf borderId="11" fillId="14" fontId="45" numFmtId="0" xfId="0" applyAlignment="1" applyBorder="1" applyFont="1">
      <alignment horizontal="right" readingOrder="0"/>
    </xf>
    <xf borderId="73" fillId="6" fontId="46" numFmtId="0" xfId="0" applyAlignment="1" applyBorder="1" applyFont="1">
      <alignment readingOrder="0"/>
    </xf>
    <xf borderId="10" fillId="15" fontId="47" numFmtId="0" xfId="0" applyAlignment="1" applyBorder="1" applyFont="1">
      <alignment readingOrder="0"/>
    </xf>
    <xf borderId="11" fillId="15" fontId="47" numFmtId="0" xfId="0" applyBorder="1" applyFont="1"/>
    <xf borderId="62" fillId="15" fontId="47" numFmtId="0" xfId="0" applyBorder="1" applyFont="1"/>
    <xf borderId="37" fillId="9" fontId="1" numFmtId="0" xfId="0" applyAlignment="1" applyBorder="1" applyFont="1">
      <alignment readingOrder="0"/>
    </xf>
    <xf borderId="0" fillId="9" fontId="1" numFmtId="0" xfId="0" applyAlignment="1" applyFont="1">
      <alignment readingOrder="0"/>
    </xf>
    <xf borderId="1" fillId="9" fontId="1" numFmtId="9" xfId="0" applyAlignment="1" applyBorder="1" applyFont="1" applyNumberFormat="1">
      <alignment readingOrder="0"/>
    </xf>
    <xf borderId="74" fillId="9" fontId="14" numFmtId="0" xfId="0" applyAlignment="1" applyBorder="1" applyFont="1">
      <alignment horizontal="center"/>
    </xf>
    <xf borderId="75" fillId="9" fontId="1" numFmtId="0" xfId="0" applyBorder="1" applyFont="1"/>
    <xf borderId="76" fillId="0" fontId="1" numFmtId="170" xfId="0" applyBorder="1" applyFont="1" applyNumberFormat="1"/>
    <xf borderId="76" fillId="0" fontId="1" numFmtId="0" xfId="0" applyBorder="1" applyFont="1"/>
    <xf borderId="76" fillId="7" fontId="15" numFmtId="0" xfId="0" applyAlignment="1" applyBorder="1" applyFont="1">
      <alignment horizontal="left" readingOrder="0"/>
    </xf>
    <xf borderId="77" fillId="0" fontId="26" numFmtId="164" xfId="0" applyAlignment="1" applyBorder="1" applyFont="1" applyNumberFormat="1">
      <alignment horizontal="left" readingOrder="0" shrinkToFit="0" vertical="bottom" wrapText="0"/>
    </xf>
    <xf borderId="78" fillId="0" fontId="26" numFmtId="0" xfId="0" applyAlignment="1" applyBorder="1" applyFont="1">
      <alignment readingOrder="0" shrinkToFit="0" vertical="bottom" wrapText="0"/>
    </xf>
    <xf borderId="78" fillId="0" fontId="1" numFmtId="0" xfId="0" applyAlignment="1" applyBorder="1" applyFont="1">
      <alignment horizontal="left" readingOrder="0" shrinkToFit="0" wrapText="0"/>
    </xf>
    <xf borderId="78" fillId="23" fontId="48" numFmtId="0" xfId="0" applyAlignment="1" applyBorder="1" applyFont="1">
      <alignment readingOrder="0" shrinkToFit="0" vertical="bottom" wrapText="0"/>
    </xf>
    <xf borderId="78" fillId="0" fontId="1" numFmtId="0" xfId="0" applyAlignment="1" applyBorder="1" applyFont="1">
      <alignment readingOrder="0"/>
    </xf>
    <xf borderId="78" fillId="23" fontId="49" numFmtId="0" xfId="0" applyAlignment="1" applyBorder="1" applyFont="1">
      <alignment shrinkToFit="0" vertical="bottom" wrapText="0"/>
    </xf>
    <xf borderId="78" fillId="23" fontId="48" numFmtId="164" xfId="0" applyAlignment="1" applyBorder="1" applyFont="1" applyNumberFormat="1">
      <alignment readingOrder="0" shrinkToFit="0" vertical="bottom" wrapText="0"/>
    </xf>
    <xf borderId="78" fillId="9" fontId="49" numFmtId="164" xfId="0" applyAlignment="1" applyBorder="1" applyFont="1" applyNumberFormat="1">
      <alignment shrinkToFit="0" vertical="bottom" wrapText="0"/>
    </xf>
    <xf borderId="75" fillId="23" fontId="26" numFmtId="171" xfId="0" applyAlignment="1" applyBorder="1" applyFont="1" applyNumberFormat="1">
      <alignment horizontal="center" readingOrder="0" vertical="bottom"/>
    </xf>
    <xf borderId="79" fillId="31" fontId="50" numFmtId="0" xfId="0" applyAlignment="1" applyBorder="1" applyFont="1">
      <alignment shrinkToFit="0" vertical="bottom" wrapText="0"/>
    </xf>
    <xf borderId="74" fillId="21" fontId="3" numFmtId="170" xfId="0" applyAlignment="1" applyBorder="1" applyFont="1" applyNumberFormat="1">
      <alignment readingOrder="0"/>
    </xf>
    <xf borderId="78" fillId="7" fontId="3" numFmtId="0" xfId="0" applyBorder="1" applyFont="1"/>
    <xf borderId="78" fillId="0" fontId="22" numFmtId="172" xfId="0" applyAlignment="1" applyBorder="1" applyFont="1" applyNumberFormat="1">
      <alignment horizontal="right" readingOrder="0" shrinkToFit="0" vertical="bottom" wrapText="0"/>
    </xf>
    <xf borderId="78" fillId="0" fontId="48" numFmtId="0" xfId="0" applyAlignment="1" applyBorder="1" applyFont="1">
      <alignment shrinkToFit="0" vertical="bottom" wrapText="0"/>
    </xf>
    <xf borderId="78" fillId="0" fontId="22" numFmtId="164" xfId="0" applyAlignment="1" applyBorder="1" applyFont="1" applyNumberFormat="1">
      <alignment shrinkToFit="0" vertical="bottom" wrapText="0"/>
    </xf>
    <xf borderId="80" fillId="0" fontId="22" numFmtId="164" xfId="0" applyAlignment="1" applyBorder="1" applyFont="1" applyNumberFormat="1">
      <alignment shrinkToFit="0" vertical="bottom" wrapText="0"/>
    </xf>
    <xf borderId="78" fillId="0" fontId="22" numFmtId="164" xfId="0" applyAlignment="1" applyBorder="1" applyFont="1" applyNumberFormat="1">
      <alignment horizontal="right" shrinkToFit="0" vertical="bottom" wrapText="0"/>
    </xf>
    <xf borderId="78" fillId="0" fontId="22" numFmtId="0" xfId="0" applyBorder="1" applyFont="1"/>
    <xf borderId="78" fillId="0" fontId="22" numFmtId="166" xfId="0" applyAlignment="1" applyBorder="1" applyFont="1" applyNumberFormat="1">
      <alignment readingOrder="0" shrinkToFit="0" vertical="bottom" wrapText="0"/>
    </xf>
    <xf borderId="78" fillId="0" fontId="22" numFmtId="167" xfId="0" applyAlignment="1" applyBorder="1" applyFont="1" applyNumberFormat="1">
      <alignment readingOrder="0" shrinkToFit="0" vertical="bottom" wrapText="0"/>
    </xf>
    <xf borderId="78" fillId="33" fontId="22" numFmtId="0" xfId="0" applyAlignment="1" applyBorder="1" applyFill="1" applyFont="1">
      <alignment shrinkToFit="0" vertical="bottom" wrapText="0"/>
    </xf>
    <xf borderId="81" fillId="34" fontId="1" numFmtId="0" xfId="0" applyBorder="1" applyFill="1" applyFont="1"/>
    <xf borderId="81" fillId="34" fontId="1" numFmtId="164" xfId="0" applyBorder="1" applyFont="1" applyNumberFormat="1"/>
    <xf borderId="82" fillId="34" fontId="22" numFmtId="0" xfId="0" applyAlignment="1" applyBorder="1" applyFont="1">
      <alignment shrinkToFit="0" vertical="bottom" wrapText="0"/>
    </xf>
    <xf borderId="82" fillId="34" fontId="22" numFmtId="164" xfId="0" applyAlignment="1" applyBorder="1" applyFont="1" applyNumberFormat="1">
      <alignment shrinkToFit="0" vertical="bottom" wrapText="0"/>
    </xf>
    <xf borderId="82" fillId="0" fontId="22" numFmtId="164" xfId="0" applyAlignment="1" applyBorder="1" applyFont="1" applyNumberFormat="1">
      <alignment readingOrder="0" shrinkToFit="0" vertical="bottom" wrapText="0"/>
    </xf>
    <xf borderId="0" fillId="14" fontId="3" numFmtId="0" xfId="0" applyAlignment="1" applyFont="1">
      <alignment shrinkToFit="0" wrapText="0"/>
    </xf>
    <xf borderId="83" fillId="25" fontId="26" numFmtId="0" xfId="0" applyAlignment="1" applyBorder="1" applyFont="1">
      <alignment readingOrder="0" shrinkToFit="0" vertical="bottom" wrapText="1"/>
    </xf>
    <xf borderId="84" fillId="25" fontId="26" numFmtId="0" xfId="0" applyAlignment="1" applyBorder="1" applyFont="1">
      <alignment readingOrder="0" shrinkToFit="0" vertical="bottom" wrapText="1"/>
    </xf>
    <xf borderId="85" fillId="25" fontId="26" numFmtId="1" xfId="0" applyAlignment="1" applyBorder="1" applyFont="1" applyNumberFormat="1">
      <alignment readingOrder="0" shrinkToFit="0" vertical="bottom" wrapText="1"/>
    </xf>
    <xf borderId="86" fillId="14" fontId="1" numFmtId="1" xfId="0" applyBorder="1" applyFont="1" applyNumberFormat="1"/>
    <xf borderId="86" fillId="25" fontId="1" numFmtId="1" xfId="0" applyBorder="1" applyFont="1" applyNumberFormat="1"/>
    <xf borderId="86" fillId="25" fontId="1" numFmtId="1" xfId="0" applyAlignment="1" applyBorder="1" applyFont="1" applyNumberFormat="1">
      <alignment readingOrder="0"/>
    </xf>
    <xf borderId="86" fillId="25" fontId="1" numFmtId="0" xfId="0" applyBorder="1" applyFont="1"/>
    <xf borderId="87" fillId="25" fontId="1" numFmtId="0" xfId="0" applyBorder="1" applyFont="1"/>
    <xf borderId="37" fillId="14" fontId="45" numFmtId="0" xfId="0" applyAlignment="1" applyBorder="1" applyFont="1">
      <alignment readingOrder="0"/>
    </xf>
    <xf borderId="0" fillId="14" fontId="45" numFmtId="164" xfId="0" applyAlignment="1" applyFont="1" applyNumberFormat="1">
      <alignment readingOrder="0"/>
    </xf>
    <xf borderId="1" fillId="14" fontId="45" numFmtId="0" xfId="0" applyAlignment="1" applyBorder="1" applyFont="1">
      <alignment horizontal="center" readingOrder="0"/>
    </xf>
    <xf borderId="37" fillId="9" fontId="1" numFmtId="169" xfId="0" applyBorder="1" applyFont="1" applyNumberFormat="1"/>
    <xf borderId="1" fillId="9" fontId="1" numFmtId="0" xfId="0" applyBorder="1" applyFont="1"/>
    <xf borderId="37" fillId="9" fontId="14" numFmtId="0" xfId="0" applyAlignment="1" applyBorder="1" applyFont="1">
      <alignment readingOrder="0"/>
    </xf>
    <xf borderId="0" fillId="7" fontId="51" numFmtId="0" xfId="0" applyAlignment="1" applyFont="1">
      <alignment horizontal="left" readingOrder="0"/>
    </xf>
    <xf borderId="88" fillId="9" fontId="43" numFmtId="0" xfId="0" applyAlignment="1" applyBorder="1" applyFont="1">
      <alignment horizontal="center" shrinkToFit="0" vertical="bottom" wrapText="0"/>
    </xf>
    <xf borderId="89" fillId="9" fontId="26" numFmtId="0" xfId="0" applyAlignment="1" applyBorder="1" applyFont="1">
      <alignment horizontal="right" readingOrder="0" shrinkToFit="0" vertical="bottom" wrapText="0"/>
    </xf>
    <xf borderId="90" fillId="0" fontId="1" numFmtId="170" xfId="0" applyBorder="1" applyFont="1" applyNumberFormat="1"/>
    <xf borderId="90" fillId="0" fontId="1" numFmtId="0" xfId="0" applyBorder="1" applyFont="1"/>
    <xf borderId="90" fillId="7" fontId="15" numFmtId="0" xfId="0" applyAlignment="1" applyBorder="1" applyFont="1">
      <alignment horizontal="left" readingOrder="0"/>
    </xf>
    <xf borderId="91" fillId="0" fontId="26" numFmtId="0" xfId="0" applyAlignment="1" applyBorder="1" applyFont="1">
      <alignment horizontal="left" readingOrder="0" shrinkToFit="0" vertical="bottom" wrapText="0"/>
    </xf>
    <xf borderId="92" fillId="0" fontId="26" numFmtId="0" xfId="0" applyAlignment="1" applyBorder="1" applyFont="1">
      <alignment readingOrder="0" shrinkToFit="0" vertical="bottom" wrapText="0"/>
    </xf>
    <xf borderId="92" fillId="0" fontId="1" numFmtId="0" xfId="0" applyAlignment="1" applyBorder="1" applyFont="1">
      <alignment horizontal="left" readingOrder="0" shrinkToFit="0" wrapText="0"/>
    </xf>
    <xf borderId="92" fillId="23" fontId="48" numFmtId="0" xfId="0" applyAlignment="1" applyBorder="1" applyFont="1">
      <alignment readingOrder="0" shrinkToFit="0" vertical="bottom" wrapText="0"/>
    </xf>
    <xf borderId="92" fillId="0" fontId="1" numFmtId="0" xfId="0" applyAlignment="1" applyBorder="1" applyFont="1">
      <alignment readingOrder="0"/>
    </xf>
    <xf borderId="92" fillId="23" fontId="20" numFmtId="0" xfId="0" applyAlignment="1" applyBorder="1" applyFont="1">
      <alignment readingOrder="0" shrinkToFit="0" vertical="bottom" wrapText="0"/>
    </xf>
    <xf borderId="92" fillId="23" fontId="48" numFmtId="164" xfId="0" applyAlignment="1" applyBorder="1" applyFont="1" applyNumberFormat="1">
      <alignment readingOrder="0" shrinkToFit="0" vertical="bottom" wrapText="0"/>
    </xf>
    <xf borderId="92" fillId="9" fontId="49" numFmtId="164" xfId="0" applyAlignment="1" applyBorder="1" applyFont="1" applyNumberFormat="1">
      <alignment shrinkToFit="0" vertical="bottom" wrapText="0"/>
    </xf>
    <xf borderId="89" fillId="23" fontId="26" numFmtId="171" xfId="0" applyAlignment="1" applyBorder="1" applyFont="1" applyNumberFormat="1">
      <alignment horizontal="center" readingOrder="0" vertical="bottom"/>
    </xf>
    <xf borderId="93" fillId="31" fontId="52" numFmtId="0" xfId="0" applyAlignment="1" applyBorder="1" applyFont="1">
      <alignment readingOrder="0" shrinkToFit="0" vertical="bottom" wrapText="0"/>
    </xf>
    <xf borderId="88" fillId="21" fontId="3" numFmtId="170" xfId="0" applyAlignment="1" applyBorder="1" applyFont="1" applyNumberFormat="1">
      <alignment readingOrder="0"/>
    </xf>
    <xf borderId="92" fillId="7" fontId="3" numFmtId="0" xfId="0" applyBorder="1" applyFont="1"/>
    <xf borderId="92" fillId="0" fontId="22" numFmtId="172" xfId="0" applyAlignment="1" applyBorder="1" applyFont="1" applyNumberFormat="1">
      <alignment horizontal="right" readingOrder="0" shrinkToFit="0" vertical="bottom" wrapText="0"/>
    </xf>
    <xf borderId="92" fillId="0" fontId="48" numFmtId="0" xfId="0" applyAlignment="1" applyBorder="1" applyFont="1">
      <alignment shrinkToFit="0" vertical="bottom" wrapText="0"/>
    </xf>
    <xf borderId="92" fillId="0" fontId="22" numFmtId="164" xfId="0" applyAlignment="1" applyBorder="1" applyFont="1" applyNumberFormat="1">
      <alignment horizontal="right" readingOrder="0" shrinkToFit="0" vertical="bottom" wrapText="0"/>
    </xf>
    <xf borderId="92" fillId="0" fontId="22" numFmtId="164" xfId="0" applyAlignment="1" applyBorder="1" applyFont="1" applyNumberFormat="1">
      <alignment horizontal="right" shrinkToFit="0" vertical="bottom" wrapText="0"/>
    </xf>
    <xf borderId="92" fillId="0" fontId="22" numFmtId="0" xfId="0" applyAlignment="1" applyBorder="1" applyFont="1">
      <alignment readingOrder="0"/>
    </xf>
    <xf borderId="92" fillId="0" fontId="22" numFmtId="166" xfId="0" applyAlignment="1" applyBorder="1" applyFont="1" applyNumberFormat="1">
      <alignment horizontal="right" shrinkToFit="0" vertical="bottom" wrapText="0"/>
    </xf>
    <xf borderId="92" fillId="0" fontId="22" numFmtId="172" xfId="0" applyAlignment="1" applyBorder="1" applyFont="1" applyNumberFormat="1">
      <alignment horizontal="right" shrinkToFit="0" vertical="bottom" wrapText="0"/>
    </xf>
    <xf borderId="92" fillId="33" fontId="22" numFmtId="0" xfId="0" applyAlignment="1" applyBorder="1" applyFont="1">
      <alignment shrinkToFit="0" vertical="bottom" wrapText="0"/>
    </xf>
    <xf borderId="82" fillId="0" fontId="22" numFmtId="164" xfId="0" applyAlignment="1" applyBorder="1" applyFont="1" applyNumberFormat="1">
      <alignment shrinkToFit="0" vertical="bottom" wrapText="0"/>
    </xf>
    <xf borderId="94" fillId="25" fontId="26" numFmtId="10" xfId="0" applyAlignment="1" applyBorder="1" applyFont="1" applyNumberFormat="1">
      <alignment readingOrder="0" shrinkToFit="0" vertical="bottom" wrapText="1"/>
    </xf>
    <xf borderId="95" fillId="25" fontId="26" numFmtId="10" xfId="0" applyAlignment="1" applyBorder="1" applyFont="1" applyNumberFormat="1">
      <alignment readingOrder="0" shrinkToFit="0" vertical="bottom" wrapText="1"/>
    </xf>
    <xf borderId="60" fillId="18" fontId="34" numFmtId="173" xfId="0" applyAlignment="1" applyBorder="1" applyFont="1" applyNumberFormat="1">
      <alignment readingOrder="0"/>
    </xf>
    <xf borderId="37" fillId="9" fontId="1" numFmtId="0" xfId="0" applyBorder="1" applyFont="1"/>
    <xf borderId="37" fillId="9" fontId="14" numFmtId="0" xfId="0" applyAlignment="1" applyBorder="1" applyFont="1">
      <alignment horizontal="right" readingOrder="0"/>
    </xf>
    <xf borderId="0" fillId="9" fontId="1" numFmtId="164" xfId="0" applyFont="1" applyNumberFormat="1"/>
    <xf borderId="0" fillId="9" fontId="1" numFmtId="164" xfId="0" applyAlignment="1" applyFont="1" applyNumberFormat="1">
      <alignment readingOrder="0"/>
    </xf>
    <xf borderId="91" fillId="0" fontId="26" numFmtId="164" xfId="0" applyAlignment="1" applyBorder="1" applyFont="1" applyNumberFormat="1">
      <alignment horizontal="left" readingOrder="0" shrinkToFit="0" vertical="bottom" wrapText="0"/>
    </xf>
    <xf borderId="92" fillId="0" fontId="1" numFmtId="0" xfId="0" applyAlignment="1" applyBorder="1" applyFont="1">
      <alignment readingOrder="0" shrinkToFit="0" wrapText="0"/>
    </xf>
    <xf borderId="92" fillId="23" fontId="49" numFmtId="0" xfId="0" applyAlignment="1" applyBorder="1" applyFont="1">
      <alignment readingOrder="0" shrinkToFit="0" vertical="bottom" wrapText="0"/>
    </xf>
    <xf borderId="92" fillId="23" fontId="49" numFmtId="0" xfId="0" applyAlignment="1" applyBorder="1" applyFont="1">
      <alignment shrinkToFit="0" vertical="bottom" wrapText="0"/>
    </xf>
    <xf borderId="93" fillId="31" fontId="50" numFmtId="0" xfId="0" applyAlignment="1" applyBorder="1" applyFont="1">
      <alignment shrinkToFit="0" vertical="bottom" wrapText="0"/>
    </xf>
    <xf borderId="88" fillId="21" fontId="3" numFmtId="170" xfId="0" applyBorder="1" applyFont="1" applyNumberFormat="1"/>
    <xf borderId="1" fillId="4" fontId="1" numFmtId="0" xfId="0" applyBorder="1" applyFont="1"/>
    <xf borderId="37" fillId="14" fontId="1" numFmtId="1" xfId="0" applyBorder="1" applyFont="1" applyNumberFormat="1"/>
    <xf borderId="10" fillId="11" fontId="28" numFmtId="1" xfId="0" applyAlignment="1" applyBorder="1" applyFont="1" applyNumberFormat="1">
      <alignment readingOrder="0"/>
    </xf>
    <xf borderId="11" fillId="11" fontId="28" numFmtId="1" xfId="0" applyBorder="1" applyFont="1" applyNumberFormat="1"/>
    <xf borderId="62" fillId="11" fontId="28" numFmtId="0" xfId="0" applyBorder="1" applyFont="1"/>
    <xf borderId="96" fillId="14" fontId="45" numFmtId="0" xfId="0" applyAlignment="1" applyBorder="1" applyFont="1">
      <alignment readingOrder="0"/>
    </xf>
    <xf borderId="97" fillId="14" fontId="45" numFmtId="164" xfId="0" applyAlignment="1" applyBorder="1" applyFont="1" applyNumberFormat="1">
      <alignment readingOrder="0"/>
    </xf>
    <xf borderId="98" fillId="14" fontId="45" numFmtId="0" xfId="0" applyAlignment="1" applyBorder="1" applyFont="1">
      <alignment horizontal="center" readingOrder="0"/>
    </xf>
    <xf borderId="37" fillId="23" fontId="1" numFmtId="0" xfId="0" applyAlignment="1" applyBorder="1" applyFont="1">
      <alignment readingOrder="0"/>
    </xf>
    <xf borderId="99" fillId="28" fontId="31" numFmtId="164" xfId="0" applyAlignment="1" applyBorder="1" applyFont="1" applyNumberFormat="1">
      <alignment horizontal="center" readingOrder="0" shrinkToFit="0" vertical="bottom" wrapText="1"/>
    </xf>
    <xf borderId="100" fillId="28" fontId="31" numFmtId="0" xfId="0" applyAlignment="1" applyBorder="1" applyFont="1">
      <alignment horizontal="center" readingOrder="0" shrinkToFit="0" vertical="bottom" wrapText="1"/>
    </xf>
    <xf borderId="37" fillId="18" fontId="1" numFmtId="164" xfId="0" applyAlignment="1" applyBorder="1" applyFont="1" applyNumberFormat="1">
      <alignment readingOrder="0"/>
    </xf>
    <xf borderId="0" fillId="18" fontId="1" numFmtId="164" xfId="0" applyAlignment="1" applyFont="1" applyNumberFormat="1">
      <alignment readingOrder="0"/>
    </xf>
    <xf borderId="1" fillId="18" fontId="1" numFmtId="164" xfId="0" applyAlignment="1" applyBorder="1" applyFont="1" applyNumberFormat="1">
      <alignment readingOrder="0"/>
    </xf>
    <xf borderId="96" fillId="23" fontId="1" numFmtId="168" xfId="0" applyAlignment="1" applyBorder="1" applyFont="1" applyNumberFormat="1">
      <alignment readingOrder="0"/>
    </xf>
    <xf borderId="97" fillId="9" fontId="1" numFmtId="0" xfId="0" applyAlignment="1" applyBorder="1" applyFont="1">
      <alignment readingOrder="0"/>
    </xf>
    <xf borderId="98" fillId="9" fontId="1" numFmtId="0" xfId="0" applyBorder="1" applyFont="1"/>
    <xf borderId="91" fillId="23" fontId="22" numFmtId="164" xfId="0" applyAlignment="1" applyBorder="1" applyFont="1" applyNumberFormat="1">
      <alignment horizontal="left" readingOrder="0" shrinkToFit="0" vertical="bottom" wrapText="0"/>
    </xf>
    <xf borderId="92" fillId="23" fontId="22" numFmtId="0" xfId="0" applyAlignment="1" applyBorder="1" applyFont="1">
      <alignment readingOrder="0" shrinkToFit="0" vertical="bottom" wrapText="0"/>
    </xf>
    <xf borderId="92" fillId="23" fontId="22" numFmtId="0" xfId="0" applyAlignment="1" applyBorder="1" applyFont="1">
      <alignment readingOrder="0" shrinkToFit="0" vertical="bottom" wrapText="0"/>
    </xf>
    <xf borderId="92" fillId="23" fontId="22" numFmtId="0" xfId="0" applyAlignment="1" applyBorder="1" applyFont="1">
      <alignment shrinkToFit="0" vertical="bottom" wrapText="0"/>
    </xf>
    <xf borderId="92" fillId="23" fontId="22" numFmtId="164" xfId="0" applyAlignment="1" applyBorder="1" applyFont="1" applyNumberFormat="1">
      <alignment readingOrder="0" shrinkToFit="0" vertical="bottom" wrapText="0"/>
    </xf>
    <xf borderId="92" fillId="0" fontId="22" numFmtId="0" xfId="0" applyBorder="1" applyFont="1"/>
    <xf borderId="101" fillId="16" fontId="26" numFmtId="0" xfId="0" applyAlignment="1" applyBorder="1" applyFont="1">
      <alignment readingOrder="0" shrinkToFit="0" vertical="bottom" wrapText="1"/>
    </xf>
    <xf borderId="85" fillId="16" fontId="26" numFmtId="0" xfId="0" applyAlignment="1" applyBorder="1" applyFont="1">
      <alignment readingOrder="0" shrinkToFit="0" vertical="bottom" wrapText="1"/>
    </xf>
    <xf borderId="0" fillId="25" fontId="43" numFmtId="0" xfId="0" applyAlignment="1" applyFont="1">
      <alignment readingOrder="0" shrinkToFit="0" vertical="bottom" wrapText="1"/>
    </xf>
    <xf borderId="37" fillId="23" fontId="3" numFmtId="10" xfId="0" applyAlignment="1" applyBorder="1" applyFont="1" applyNumberFormat="1">
      <alignment readingOrder="0"/>
    </xf>
    <xf borderId="1" fillId="23" fontId="1" numFmtId="0" xfId="0" applyAlignment="1" applyBorder="1" applyFont="1">
      <alignment readingOrder="0"/>
    </xf>
    <xf borderId="10" fillId="26" fontId="1" numFmtId="0" xfId="0" applyAlignment="1" applyBorder="1" applyFont="1">
      <alignment readingOrder="0"/>
    </xf>
    <xf borderId="62" fillId="26" fontId="1" numFmtId="0" xfId="0" applyBorder="1" applyFont="1"/>
    <xf borderId="0" fillId="9" fontId="1" numFmtId="0" xfId="0" applyFont="1"/>
    <xf borderId="92" fillId="0" fontId="22" numFmtId="0" xfId="0" applyAlignment="1" applyBorder="1" applyFont="1">
      <alignment shrinkToFit="0" vertical="bottom" wrapText="0"/>
    </xf>
    <xf borderId="92" fillId="0" fontId="22" numFmtId="49" xfId="0" applyAlignment="1" applyBorder="1" applyFont="1" applyNumberFormat="1">
      <alignment shrinkToFit="0" vertical="bottom" wrapText="0"/>
    </xf>
    <xf borderId="92" fillId="0" fontId="53" numFmtId="0" xfId="0" applyAlignment="1" applyBorder="1" applyFont="1">
      <alignment shrinkToFit="0" vertical="bottom" wrapText="0"/>
    </xf>
    <xf borderId="92" fillId="0" fontId="22" numFmtId="0" xfId="0" applyAlignment="1" applyBorder="1" applyFont="1">
      <alignment readingOrder="0" shrinkToFit="0" vertical="bottom" wrapText="0"/>
    </xf>
    <xf borderId="92" fillId="0" fontId="22" numFmtId="164" xfId="0" applyAlignment="1" applyBorder="1" applyFont="1" applyNumberFormat="1">
      <alignment readingOrder="0" shrinkToFit="0" vertical="bottom" wrapText="0"/>
    </xf>
    <xf borderId="81" fillId="34" fontId="1" numFmtId="49" xfId="0" applyBorder="1" applyFont="1" applyNumberFormat="1"/>
    <xf borderId="102" fillId="18" fontId="34" numFmtId="9" xfId="0" applyAlignment="1" applyBorder="1" applyFont="1" applyNumberFormat="1">
      <alignment readingOrder="0"/>
    </xf>
    <xf borderId="103" fillId="18" fontId="34" numFmtId="9" xfId="0" applyAlignment="1" applyBorder="1" applyFont="1" applyNumberFormat="1">
      <alignment readingOrder="0"/>
    </xf>
    <xf borderId="37" fillId="23" fontId="1" numFmtId="10" xfId="0" applyAlignment="1" applyBorder="1" applyFont="1" applyNumberFormat="1">
      <alignment readingOrder="0"/>
    </xf>
    <xf borderId="37" fillId="14" fontId="1" numFmtId="0" xfId="0" applyAlignment="1" applyBorder="1" applyFont="1">
      <alignment readingOrder="0"/>
    </xf>
    <xf borderId="1" fillId="14" fontId="1" numFmtId="0" xfId="0" applyAlignment="1" applyBorder="1" applyFont="1">
      <alignment readingOrder="0"/>
    </xf>
    <xf borderId="96" fillId="9" fontId="14" numFmtId="0" xfId="0" applyAlignment="1" applyBorder="1" applyFont="1">
      <alignment horizontal="right" readingOrder="0"/>
    </xf>
    <xf borderId="97" fillId="9" fontId="1" numFmtId="164" xfId="0" applyBorder="1" applyFont="1" applyNumberFormat="1"/>
    <xf borderId="97" fillId="9" fontId="1" numFmtId="0" xfId="0" applyBorder="1" applyFont="1"/>
    <xf borderId="89" fillId="23" fontId="26" numFmtId="164" xfId="0" applyAlignment="1" applyBorder="1" applyFont="1" applyNumberFormat="1">
      <alignment horizontal="center" vertical="bottom"/>
    </xf>
    <xf borderId="93" fillId="31" fontId="54" numFmtId="0" xfId="0" applyAlignment="1" applyBorder="1" applyFont="1">
      <alignment shrinkToFit="0" vertical="bottom" wrapText="0"/>
    </xf>
    <xf borderId="1" fillId="14" fontId="1" numFmtId="164" xfId="0" applyAlignment="1" applyBorder="1" applyFont="1" applyNumberFormat="1">
      <alignment readingOrder="0"/>
    </xf>
    <xf borderId="37" fillId="23" fontId="1" numFmtId="174" xfId="0" applyAlignment="1" applyBorder="1" applyFont="1" applyNumberFormat="1">
      <alignment readingOrder="0"/>
    </xf>
    <xf borderId="104" fillId="17" fontId="55" numFmtId="0" xfId="0" applyAlignment="1" applyBorder="1" applyFont="1">
      <alignment readingOrder="0" shrinkToFit="0" wrapText="0"/>
    </xf>
    <xf borderId="105" fillId="17" fontId="55" numFmtId="0" xfId="0" applyAlignment="1" applyBorder="1" applyFont="1">
      <alignment shrinkToFit="0" wrapText="0"/>
    </xf>
    <xf borderId="106" fillId="17" fontId="55" numFmtId="0" xfId="0" applyAlignment="1" applyBorder="1" applyFont="1">
      <alignment shrinkToFit="0" wrapText="0"/>
    </xf>
    <xf borderId="1" fillId="14" fontId="1" numFmtId="164" xfId="0" applyBorder="1" applyFont="1" applyNumberFormat="1"/>
    <xf borderId="107" fillId="35" fontId="1" numFmtId="0" xfId="0" applyAlignment="1" applyBorder="1" applyFill="1" applyFont="1">
      <alignment readingOrder="0"/>
    </xf>
    <xf borderId="108" fillId="35" fontId="1" numFmtId="0" xfId="0" applyBorder="1" applyFont="1"/>
    <xf borderId="108" fillId="35" fontId="56" numFmtId="0" xfId="0" applyBorder="1" applyFont="1"/>
    <xf borderId="109" fillId="35" fontId="1" numFmtId="0" xfId="0" applyBorder="1" applyFont="1"/>
    <xf borderId="92" fillId="23" fontId="57" numFmtId="0" xfId="0" applyAlignment="1" applyBorder="1" applyFont="1">
      <alignment readingOrder="0" shrinkToFit="0" vertical="bottom" wrapText="0"/>
    </xf>
    <xf borderId="92" fillId="23" fontId="57" numFmtId="0" xfId="0" applyAlignment="1" applyBorder="1" applyFont="1">
      <alignment shrinkToFit="0" vertical="bottom" wrapText="0"/>
    </xf>
    <xf borderId="92" fillId="23" fontId="58" numFmtId="0" xfId="0" applyAlignment="1" applyBorder="1" applyFont="1">
      <alignment readingOrder="0" shrinkToFit="0" vertical="bottom" wrapText="0"/>
    </xf>
    <xf borderId="92" fillId="23" fontId="58" numFmtId="164" xfId="0" applyAlignment="1" applyBorder="1" applyFont="1" applyNumberFormat="1">
      <alignment readingOrder="0" shrinkToFit="0" vertical="bottom" wrapText="0"/>
    </xf>
    <xf borderId="110" fillId="25" fontId="26" numFmtId="0" xfId="0" applyAlignment="1" applyBorder="1" applyFont="1">
      <alignment readingOrder="0" shrinkToFit="0" vertical="bottom" wrapText="1"/>
    </xf>
    <xf borderId="38" fillId="25" fontId="26" numFmtId="0" xfId="0" applyAlignment="1" applyBorder="1" applyFont="1">
      <alignment readingOrder="0" shrinkToFit="0" vertical="bottom" wrapText="1"/>
    </xf>
    <xf borderId="3" fillId="25" fontId="26" numFmtId="0" xfId="0" applyAlignment="1" applyBorder="1" applyFont="1">
      <alignment readingOrder="0" shrinkToFit="0" vertical="bottom" wrapText="1"/>
    </xf>
    <xf borderId="96" fillId="14" fontId="1" numFmtId="0" xfId="0" applyAlignment="1" applyBorder="1" applyFont="1">
      <alignment readingOrder="0"/>
    </xf>
    <xf borderId="98" fillId="14" fontId="1" numFmtId="164" xfId="0" applyBorder="1" applyFont="1" applyNumberFormat="1"/>
    <xf borderId="111" fillId="35" fontId="1" numFmtId="0" xfId="0" applyBorder="1" applyFont="1"/>
    <xf borderId="112" fillId="35" fontId="1" numFmtId="0" xfId="0" applyBorder="1" applyFont="1"/>
    <xf borderId="113" fillId="35" fontId="1" numFmtId="0" xfId="0" applyBorder="1" applyFont="1"/>
    <xf borderId="91" fillId="0" fontId="22" numFmtId="164" xfId="0" applyAlignment="1" applyBorder="1" applyFont="1" applyNumberFormat="1">
      <alignment horizontal="left" readingOrder="0" shrinkToFit="0" vertical="bottom" wrapText="0"/>
    </xf>
    <xf borderId="92" fillId="0" fontId="22" numFmtId="164" xfId="0" applyAlignment="1" applyBorder="1" applyFont="1" applyNumberFormat="1">
      <alignment shrinkToFit="0" vertical="bottom" wrapText="0"/>
    </xf>
    <xf borderId="92" fillId="0" fontId="22" numFmtId="166" xfId="0" applyAlignment="1" applyBorder="1" applyFont="1" applyNumberFormat="1">
      <alignment shrinkToFit="0" vertical="bottom" wrapText="0"/>
    </xf>
    <xf borderId="16" fillId="23" fontId="31" numFmtId="0" xfId="0" applyAlignment="1" applyBorder="1" applyFont="1">
      <alignment horizontal="right" readingOrder="0" vertical="bottom"/>
    </xf>
    <xf borderId="114" fillId="23" fontId="34" numFmtId="0" xfId="0" applyAlignment="1" applyBorder="1" applyFont="1">
      <alignment readingOrder="0"/>
    </xf>
    <xf borderId="115" fillId="0" fontId="1" numFmtId="9" xfId="0" applyAlignment="1" applyBorder="1" applyFont="1" applyNumberFormat="1">
      <alignment readingOrder="0"/>
    </xf>
    <xf borderId="115" fillId="0" fontId="1" numFmtId="173" xfId="0" applyAlignment="1" applyBorder="1" applyFont="1" applyNumberFormat="1">
      <alignment readingOrder="0"/>
    </xf>
    <xf borderId="116" fillId="0" fontId="1" numFmtId="0" xfId="0" applyBorder="1" applyFont="1"/>
    <xf borderId="37" fillId="27" fontId="1" numFmtId="164" xfId="0" applyAlignment="1" applyBorder="1" applyFont="1" applyNumberFormat="1">
      <alignment readingOrder="0"/>
    </xf>
    <xf borderId="1" fillId="27" fontId="1" numFmtId="164" xfId="0" applyAlignment="1" applyBorder="1" applyFont="1" applyNumberFormat="1">
      <alignment readingOrder="0"/>
    </xf>
    <xf borderId="92" fillId="0" fontId="26" numFmtId="49" xfId="0" applyAlignment="1" applyBorder="1" applyFont="1" applyNumberFormat="1">
      <alignment readingOrder="0" shrinkToFit="0" vertical="bottom" wrapText="0"/>
    </xf>
    <xf borderId="92" fillId="0" fontId="59" numFmtId="0" xfId="0" applyAlignment="1" applyBorder="1" applyFont="1">
      <alignment shrinkToFit="0" vertical="bottom" wrapText="0"/>
    </xf>
    <xf borderId="96" fillId="4" fontId="1" numFmtId="0" xfId="0" applyBorder="1" applyFont="1"/>
    <xf borderId="97" fillId="4" fontId="1" numFmtId="0" xfId="0" applyBorder="1" applyFont="1"/>
    <xf borderId="98" fillId="4" fontId="1" numFmtId="0" xfId="0" applyBorder="1" applyFont="1"/>
    <xf borderId="96" fillId="23" fontId="1" numFmtId="164" xfId="0" applyAlignment="1" applyBorder="1" applyFont="1" applyNumberFormat="1">
      <alignment readingOrder="0"/>
    </xf>
    <xf borderId="97" fillId="23" fontId="1" numFmtId="1" xfId="0" applyAlignment="1" applyBorder="1" applyFont="1" applyNumberFormat="1">
      <alignment readingOrder="0"/>
    </xf>
    <xf borderId="98" fillId="23" fontId="1" numFmtId="0" xfId="0" applyBorder="1" applyFont="1"/>
    <xf borderId="1" fillId="14" fontId="1" numFmtId="0" xfId="0" applyBorder="1" applyFont="1"/>
    <xf borderId="88" fillId="9" fontId="60" numFmtId="0" xfId="0" applyAlignment="1" applyBorder="1" applyFont="1">
      <alignment horizontal="center" shrinkToFit="0" vertical="bottom" wrapText="0"/>
    </xf>
    <xf borderId="92" fillId="23" fontId="48" numFmtId="49" xfId="0" applyAlignment="1" applyBorder="1" applyFont="1" applyNumberFormat="1">
      <alignment readingOrder="0" shrinkToFit="0" vertical="bottom" wrapText="0"/>
    </xf>
    <xf borderId="92" fillId="0" fontId="48" numFmtId="0" xfId="0" applyAlignment="1" applyBorder="1" applyFont="1">
      <alignment horizontal="right" readingOrder="0" shrinkToFit="0" vertical="bottom" wrapText="0"/>
    </xf>
    <xf borderId="10" fillId="18" fontId="14" numFmtId="0" xfId="0" applyBorder="1" applyFont="1"/>
    <xf borderId="11" fillId="18" fontId="14" numFmtId="0" xfId="0" applyAlignment="1" applyBorder="1" applyFont="1">
      <alignment readingOrder="0"/>
    </xf>
    <xf borderId="117" fillId="23" fontId="31" numFmtId="0" xfId="0" applyAlignment="1" applyBorder="1" applyFont="1">
      <alignment horizontal="center" readingOrder="0" vertical="bottom"/>
    </xf>
    <xf borderId="118" fillId="23" fontId="31" numFmtId="0" xfId="0" applyAlignment="1" applyBorder="1" applyFont="1">
      <alignment horizontal="center" readingOrder="0" vertical="bottom"/>
    </xf>
    <xf borderId="119" fillId="9" fontId="1" numFmtId="0" xfId="0" applyAlignment="1" applyBorder="1" applyFont="1">
      <alignment horizontal="right" readingOrder="0" shrinkToFit="0" wrapText="0"/>
    </xf>
    <xf borderId="0" fillId="14" fontId="1" numFmtId="0" xfId="0" applyAlignment="1" applyFont="1">
      <alignment horizontal="right" shrinkToFit="0" wrapText="0"/>
    </xf>
    <xf borderId="120" fillId="9" fontId="1" numFmtId="0" xfId="0" applyAlignment="1" applyBorder="1" applyFont="1">
      <alignment horizontal="right" readingOrder="0" shrinkToFit="0" wrapText="0"/>
    </xf>
    <xf borderId="92" fillId="0" fontId="26" numFmtId="49" xfId="0" applyAlignment="1" applyBorder="1" applyFont="1" applyNumberFormat="1">
      <alignment shrinkToFit="0" vertical="bottom" wrapText="0"/>
    </xf>
    <xf borderId="121" fillId="25" fontId="61" numFmtId="0" xfId="0" applyAlignment="1" applyBorder="1" applyFont="1">
      <alignment horizontal="right" vertical="bottom"/>
    </xf>
    <xf borderId="122" fillId="25" fontId="61" numFmtId="0" xfId="0" applyAlignment="1" applyBorder="1" applyFont="1">
      <alignment horizontal="right" readingOrder="0" vertical="bottom"/>
    </xf>
    <xf borderId="106" fillId="18" fontId="62" numFmtId="0" xfId="0" applyAlignment="1" applyBorder="1" applyFont="1">
      <alignment horizontal="center" readingOrder="0" vertical="bottom"/>
    </xf>
    <xf borderId="123" fillId="18" fontId="62" numFmtId="0" xfId="0" applyAlignment="1" applyBorder="1" applyFont="1">
      <alignment horizontal="center" readingOrder="0" vertical="bottom"/>
    </xf>
    <xf borderId="104" fillId="18" fontId="62" numFmtId="0" xfId="0" applyAlignment="1" applyBorder="1" applyFont="1">
      <alignment horizontal="center" readingOrder="0" vertical="bottom"/>
    </xf>
    <xf borderId="116" fillId="18" fontId="62" numFmtId="0" xfId="0" applyAlignment="1" applyBorder="1" applyFont="1">
      <alignment horizontal="center" readingOrder="0" vertical="bottom"/>
    </xf>
    <xf borderId="19" fillId="18" fontId="62" numFmtId="0" xfId="0" applyAlignment="1" applyBorder="1" applyFont="1">
      <alignment horizontal="center" readingOrder="0" vertical="bottom"/>
    </xf>
    <xf borderId="20" fillId="18" fontId="62" numFmtId="0" xfId="0" applyAlignment="1" applyBorder="1" applyFont="1">
      <alignment horizontal="center" readingOrder="0" vertical="bottom"/>
    </xf>
    <xf borderId="15" fillId="18" fontId="62" numFmtId="0" xfId="0" applyAlignment="1" applyBorder="1" applyFont="1">
      <alignment horizontal="center" readingOrder="0" vertical="bottom"/>
    </xf>
    <xf borderId="16" fillId="18" fontId="62" numFmtId="0" xfId="0" applyAlignment="1" applyBorder="1" applyFont="1">
      <alignment horizontal="center" readingOrder="0" vertical="bottom"/>
    </xf>
    <xf borderId="124" fillId="18" fontId="62" numFmtId="0" xfId="0" applyAlignment="1" applyBorder="1" applyFont="1">
      <alignment horizontal="center" readingOrder="0" vertical="bottom"/>
    </xf>
    <xf borderId="125" fillId="16" fontId="1" numFmtId="0" xfId="0" applyAlignment="1" applyBorder="1" applyFont="1">
      <alignment horizontal="center" readingOrder="0" shrinkToFit="0" wrapText="0"/>
    </xf>
    <xf borderId="126" fillId="23" fontId="1" numFmtId="0" xfId="0" applyAlignment="1" applyBorder="1" applyFont="1">
      <alignment horizontal="center" readingOrder="0" shrinkToFit="0" wrapText="0"/>
    </xf>
    <xf borderId="106" fillId="25" fontId="61" numFmtId="0" xfId="0" applyAlignment="1" applyBorder="1" applyFont="1">
      <alignment horizontal="left" readingOrder="0" vertical="bottom"/>
    </xf>
    <xf borderId="123" fillId="25" fontId="61" numFmtId="0" xfId="0" applyAlignment="1" applyBorder="1" applyFont="1">
      <alignment horizontal="right" readingOrder="0" vertical="bottom"/>
    </xf>
    <xf borderId="92" fillId="23" fontId="22" numFmtId="166" xfId="0" applyAlignment="1" applyBorder="1" applyFont="1" applyNumberFormat="1">
      <alignment shrinkToFit="0" vertical="bottom" wrapText="0"/>
    </xf>
    <xf borderId="10" fillId="14" fontId="3" numFmtId="0" xfId="0" applyAlignment="1" applyBorder="1" applyFont="1">
      <alignment shrinkToFit="0" wrapText="0"/>
    </xf>
    <xf borderId="11" fillId="14" fontId="3" numFmtId="0" xfId="0" applyAlignment="1" applyBorder="1" applyFont="1">
      <alignment shrinkToFit="0" wrapText="0"/>
    </xf>
    <xf borderId="62" fillId="14" fontId="3" numFmtId="0" xfId="0" applyAlignment="1" applyBorder="1" applyFont="1">
      <alignment shrinkToFit="0" wrapText="0"/>
    </xf>
    <xf borderId="86" fillId="14" fontId="3" numFmtId="0" xfId="0" applyAlignment="1" applyBorder="1" applyFont="1">
      <alignment shrinkToFit="0" wrapText="0"/>
    </xf>
    <xf borderId="106" fillId="34" fontId="61" numFmtId="164" xfId="0" applyAlignment="1" applyBorder="1" applyFont="1" applyNumberFormat="1">
      <alignment horizontal="center" vertical="bottom"/>
    </xf>
    <xf borderId="123" fillId="34" fontId="61" numFmtId="164" xfId="0" applyAlignment="1" applyBorder="1" applyFont="1" applyNumberFormat="1">
      <alignment horizontal="center" vertical="bottom"/>
    </xf>
    <xf borderId="127" fillId="34" fontId="61" numFmtId="164" xfId="0" applyAlignment="1" applyBorder="1" applyFont="1" applyNumberFormat="1">
      <alignment horizontal="center" vertical="bottom"/>
    </xf>
    <xf borderId="125" fillId="9" fontId="1" numFmtId="0" xfId="0" applyAlignment="1" applyBorder="1" applyFont="1">
      <alignment horizontal="right" shrinkToFit="0" wrapText="0"/>
    </xf>
    <xf borderId="128" fillId="9" fontId="1" numFmtId="164" xfId="0" applyAlignment="1" applyBorder="1" applyFont="1" applyNumberFormat="1">
      <alignment horizontal="right" shrinkToFit="0" wrapText="0"/>
    </xf>
    <xf borderId="91" fillId="0" fontId="22" numFmtId="164" xfId="0" applyAlignment="1" applyBorder="1" applyFont="1" applyNumberFormat="1">
      <alignment horizontal="left" shrinkToFit="0" vertical="bottom" wrapText="0"/>
    </xf>
    <xf borderId="92" fillId="23" fontId="22" numFmtId="49" xfId="0" applyAlignment="1" applyBorder="1" applyFont="1" applyNumberFormat="1">
      <alignment readingOrder="0" shrinkToFit="0" vertical="bottom" wrapText="0"/>
    </xf>
    <xf borderId="37" fillId="14" fontId="3" numFmtId="0" xfId="0" applyAlignment="1" applyBorder="1" applyFont="1">
      <alignment shrinkToFit="0" wrapText="0"/>
    </xf>
    <xf borderId="1" fillId="14" fontId="3" numFmtId="0" xfId="0" applyAlignment="1" applyBorder="1" applyFont="1">
      <alignment shrinkToFit="0" wrapText="0"/>
    </xf>
    <xf borderId="30" fillId="14" fontId="3" numFmtId="0" xfId="0" applyAlignment="1" applyBorder="1" applyFont="1">
      <alignment shrinkToFit="0" wrapText="0"/>
    </xf>
    <xf borderId="14" fillId="14" fontId="3" numFmtId="0" xfId="0" applyBorder="1" applyFont="1"/>
    <xf borderId="0" fillId="14" fontId="1" numFmtId="10" xfId="0" applyAlignment="1" applyFont="1" applyNumberFormat="1">
      <alignment readingOrder="0"/>
    </xf>
    <xf borderId="37" fillId="25" fontId="1" numFmtId="0" xfId="0" applyBorder="1" applyFont="1"/>
    <xf borderId="88" fillId="9" fontId="1" numFmtId="164" xfId="0" applyAlignment="1" applyBorder="1" applyFont="1" applyNumberFormat="1">
      <alignment readingOrder="0"/>
    </xf>
    <xf borderId="92" fillId="9" fontId="1" numFmtId="164" xfId="0" applyAlignment="1" applyBorder="1" applyFont="1" applyNumberFormat="1">
      <alignment readingOrder="0"/>
    </xf>
    <xf borderId="129" fillId="9" fontId="1" numFmtId="164" xfId="0" applyAlignment="1" applyBorder="1" applyFont="1" applyNumberFormat="1">
      <alignment readingOrder="0"/>
    </xf>
    <xf borderId="125" fillId="9" fontId="1" numFmtId="164" xfId="0" applyAlignment="1" applyBorder="1" applyFont="1" applyNumberFormat="1">
      <alignment horizontal="right" shrinkToFit="0" wrapText="0"/>
    </xf>
    <xf borderId="105" fillId="25" fontId="61" numFmtId="0" xfId="0" applyAlignment="1" applyBorder="1" applyFont="1">
      <alignment horizontal="left" readingOrder="0" vertical="bottom"/>
    </xf>
    <xf borderId="104" fillId="25" fontId="61" numFmtId="0" xfId="0" applyAlignment="1" applyBorder="1" applyFont="1">
      <alignment horizontal="right" readingOrder="0" vertical="bottom"/>
    </xf>
    <xf borderId="92" fillId="23" fontId="48" numFmtId="49" xfId="0" applyAlignment="1" applyBorder="1" applyFont="1" applyNumberFormat="1">
      <alignment shrinkToFit="0" vertical="bottom" wrapText="0"/>
    </xf>
    <xf borderId="31" fillId="14" fontId="3" numFmtId="0" xfId="0" applyBorder="1" applyFont="1"/>
    <xf borderId="91" fillId="0" fontId="26" numFmtId="164" xfId="0" applyAlignment="1" applyBorder="1" applyFont="1" applyNumberFormat="1">
      <alignment horizontal="left" shrinkToFit="0" vertical="bottom" wrapText="0"/>
    </xf>
    <xf borderId="0" fillId="14" fontId="1" numFmtId="9" xfId="0" applyAlignment="1" applyFont="1" applyNumberFormat="1">
      <alignment readingOrder="0"/>
    </xf>
    <xf borderId="130" fillId="25" fontId="1" numFmtId="0" xfId="0" applyBorder="1" applyFont="1"/>
    <xf borderId="131" fillId="25" fontId="1" numFmtId="0" xfId="0" applyAlignment="1" applyBorder="1" applyFont="1">
      <alignment horizontal="right" readingOrder="0"/>
    </xf>
    <xf borderId="105" fillId="25" fontId="1" numFmtId="0" xfId="0" applyAlignment="1" applyBorder="1" applyFont="1">
      <alignment horizontal="left" readingOrder="0"/>
    </xf>
    <xf borderId="105" fillId="25" fontId="1" numFmtId="0" xfId="0" applyAlignment="1" applyBorder="1" applyFont="1">
      <alignment horizontal="right" readingOrder="0"/>
    </xf>
    <xf borderId="132" fillId="25" fontId="1" numFmtId="0" xfId="0" applyBorder="1" applyFont="1"/>
    <xf borderId="133" fillId="25" fontId="1" numFmtId="0" xfId="0" applyAlignment="1" applyBorder="1" applyFont="1">
      <alignment horizontal="right" readingOrder="0"/>
    </xf>
    <xf borderId="88" fillId="9" fontId="1" numFmtId="0" xfId="0" applyBorder="1" applyFont="1"/>
    <xf borderId="92" fillId="9" fontId="1" numFmtId="0" xfId="0" applyBorder="1" applyFont="1"/>
    <xf borderId="129" fillId="9" fontId="1" numFmtId="0" xfId="0" applyBorder="1" applyFont="1"/>
    <xf borderId="115" fillId="25" fontId="1" numFmtId="0" xfId="0" applyAlignment="1" applyBorder="1" applyFont="1">
      <alignment horizontal="left" readingOrder="0"/>
    </xf>
    <xf borderId="115" fillId="25" fontId="1" numFmtId="0" xfId="0" applyAlignment="1" applyBorder="1" applyFont="1">
      <alignment horizontal="right" readingOrder="0"/>
    </xf>
    <xf borderId="92" fillId="23" fontId="48" numFmtId="0" xfId="0" applyAlignment="1" applyBorder="1" applyFont="1">
      <alignment shrinkToFit="0" vertical="bottom" wrapText="0"/>
    </xf>
    <xf borderId="92" fillId="0" fontId="63" numFmtId="0" xfId="0" applyAlignment="1" applyBorder="1" applyFont="1">
      <alignment horizontal="right" shrinkToFit="0" vertical="bottom" wrapText="0"/>
    </xf>
    <xf borderId="92" fillId="0" fontId="22" numFmtId="175" xfId="0" applyAlignment="1" applyBorder="1" applyFont="1" applyNumberFormat="1">
      <alignment horizontal="right" shrinkToFit="0" vertical="bottom" wrapText="0"/>
    </xf>
    <xf borderId="134" fillId="25" fontId="1" numFmtId="0" xfId="0" applyBorder="1" applyFont="1"/>
    <xf borderId="135" fillId="25" fontId="1" numFmtId="0" xfId="0" applyAlignment="1" applyBorder="1" applyFont="1">
      <alignment horizontal="right" readingOrder="0"/>
    </xf>
    <xf borderId="88" fillId="9" fontId="1" numFmtId="0" xfId="0" applyAlignment="1" applyBorder="1" applyFont="1">
      <alignment readingOrder="0"/>
    </xf>
    <xf borderId="92" fillId="9" fontId="1" numFmtId="0" xfId="0" applyAlignment="1" applyBorder="1" applyFont="1">
      <alignment readingOrder="0"/>
    </xf>
    <xf borderId="129" fillId="9" fontId="1" numFmtId="0" xfId="0" applyAlignment="1" applyBorder="1" applyFont="1">
      <alignment readingOrder="0"/>
    </xf>
    <xf borderId="136" fillId="25" fontId="1" numFmtId="0" xfId="0" applyAlignment="1" applyBorder="1" applyFont="1">
      <alignment horizontal="left" readingOrder="0"/>
    </xf>
    <xf borderId="136" fillId="25" fontId="1" numFmtId="0" xfId="0" applyAlignment="1" applyBorder="1" applyFont="1">
      <alignment horizontal="right" readingOrder="0"/>
    </xf>
    <xf borderId="92" fillId="23" fontId="64" numFmtId="0" xfId="0" applyAlignment="1" applyBorder="1" applyFont="1">
      <alignment shrinkToFit="0" vertical="bottom" wrapText="0"/>
    </xf>
    <xf borderId="92" fillId="23" fontId="22" numFmtId="172" xfId="0" applyAlignment="1" applyBorder="1" applyFont="1" applyNumberFormat="1">
      <alignment horizontal="right" shrinkToFit="0" vertical="bottom" wrapText="0"/>
    </xf>
    <xf borderId="134" fillId="18" fontId="31" numFmtId="0" xfId="0" applyAlignment="1" applyBorder="1" applyFont="1">
      <alignment horizontal="right" readingOrder="0" vertical="bottom"/>
    </xf>
    <xf borderId="135" fillId="36" fontId="1" numFmtId="0" xfId="0" applyBorder="1" applyFill="1" applyFont="1"/>
    <xf borderId="88" fillId="9" fontId="1" numFmtId="173" xfId="0" applyAlignment="1" applyBorder="1" applyFont="1" applyNumberFormat="1">
      <alignment readingOrder="0"/>
    </xf>
    <xf borderId="92" fillId="9" fontId="1" numFmtId="173" xfId="0" applyAlignment="1" applyBorder="1" applyFont="1" applyNumberFormat="1">
      <alignment readingOrder="0"/>
    </xf>
    <xf borderId="136" fillId="36" fontId="1" numFmtId="0" xfId="0" applyAlignment="1" applyBorder="1" applyFont="1">
      <alignment horizontal="left"/>
    </xf>
    <xf borderId="134" fillId="37" fontId="1" numFmtId="0" xfId="0" applyBorder="1" applyFill="1" applyFont="1"/>
    <xf borderId="135" fillId="37" fontId="1" numFmtId="0" xfId="0" applyAlignment="1" applyBorder="1" applyFont="1">
      <alignment horizontal="right" readingOrder="0"/>
    </xf>
    <xf borderId="0" fillId="37" fontId="1" numFmtId="0" xfId="0" applyFont="1"/>
    <xf borderId="1" fillId="37" fontId="1" numFmtId="0" xfId="0" applyBorder="1" applyFont="1"/>
    <xf borderId="136" fillId="37" fontId="1" numFmtId="0" xfId="0" applyAlignment="1" applyBorder="1" applyFont="1">
      <alignment horizontal="left" readingOrder="0"/>
    </xf>
    <xf borderId="136" fillId="37" fontId="1" numFmtId="0" xfId="0" applyAlignment="1" applyBorder="1" applyFont="1">
      <alignment horizontal="right" readingOrder="0"/>
    </xf>
    <xf borderId="88" fillId="9" fontId="60" numFmtId="173" xfId="0" applyAlignment="1" applyBorder="1" applyFont="1" applyNumberFormat="1">
      <alignment horizontal="center" shrinkToFit="0" vertical="bottom" wrapText="0"/>
    </xf>
    <xf borderId="93" fillId="31" fontId="65" numFmtId="0" xfId="0" applyAlignment="1" applyBorder="1" applyFont="1">
      <alignment shrinkToFit="0" vertical="bottom" wrapText="0"/>
    </xf>
    <xf borderId="0" fillId="14" fontId="1" numFmtId="173" xfId="0" applyAlignment="1" applyFont="1" applyNumberFormat="1">
      <alignment readingOrder="0"/>
    </xf>
    <xf borderId="135" fillId="37" fontId="31" numFmtId="0" xfId="0" applyAlignment="1" applyBorder="1" applyFont="1">
      <alignment horizontal="right" vertical="bottom"/>
    </xf>
    <xf borderId="136" fillId="37" fontId="31" numFmtId="0" xfId="0" applyAlignment="1" applyBorder="1" applyFont="1">
      <alignment horizontal="left" vertical="bottom"/>
    </xf>
    <xf borderId="136" fillId="37" fontId="31" numFmtId="0" xfId="0" applyAlignment="1" applyBorder="1" applyFont="1">
      <alignment horizontal="right" vertical="bottom"/>
    </xf>
    <xf borderId="134" fillId="0" fontId="1" numFmtId="0" xfId="0" applyBorder="1" applyFont="1"/>
    <xf borderId="135" fillId="0" fontId="14" numFmtId="0" xfId="0" applyAlignment="1" applyBorder="1" applyFont="1">
      <alignment horizontal="right" readingOrder="0"/>
    </xf>
    <xf borderId="1" fillId="0" fontId="1" numFmtId="0" xfId="0" applyBorder="1" applyFont="1"/>
    <xf borderId="128" fillId="9" fontId="1" numFmtId="0" xfId="0" applyAlignment="1" applyBorder="1" applyFont="1">
      <alignment horizontal="right" shrinkToFit="0" wrapText="0"/>
    </xf>
    <xf borderId="136" fillId="0" fontId="14" numFmtId="0" xfId="0" applyAlignment="1" applyBorder="1" applyFont="1">
      <alignment horizontal="left" readingOrder="0"/>
    </xf>
    <xf borderId="136" fillId="0" fontId="14" numFmtId="0" xfId="0" applyAlignment="1" applyBorder="1" applyFont="1">
      <alignment horizontal="right" readingOrder="0"/>
    </xf>
    <xf borderId="92" fillId="0" fontId="49" numFmtId="0" xfId="0" applyAlignment="1" applyBorder="1" applyFont="1">
      <alignment shrinkToFit="0" vertical="bottom" wrapText="0"/>
    </xf>
    <xf borderId="93" fillId="31" fontId="49" numFmtId="0" xfId="0" applyAlignment="1" applyBorder="1" applyFont="1">
      <alignment shrinkToFit="0" vertical="bottom" wrapText="0"/>
    </xf>
    <xf borderId="134" fillId="25" fontId="31" numFmtId="0" xfId="0" applyAlignment="1" applyBorder="1" applyFont="1">
      <alignment horizontal="right" vertical="bottom"/>
    </xf>
    <xf borderId="135" fillId="25" fontId="31" numFmtId="0" xfId="0" applyAlignment="1" applyBorder="1" applyFont="1">
      <alignment horizontal="right" vertical="bottom"/>
    </xf>
    <xf borderId="136" fillId="25" fontId="31" numFmtId="0" xfId="0" applyAlignment="1" applyBorder="1" applyFont="1">
      <alignment horizontal="left" vertical="bottom"/>
    </xf>
    <xf borderId="136" fillId="25" fontId="31" numFmtId="0" xfId="0" applyAlignment="1" applyBorder="1" applyFont="1">
      <alignment horizontal="right" vertical="bottom"/>
    </xf>
    <xf borderId="134" fillId="21" fontId="1" numFmtId="0" xfId="0" applyBorder="1" applyFont="1"/>
    <xf borderId="135" fillId="21" fontId="1" numFmtId="0" xfId="0" applyAlignment="1" applyBorder="1" applyFont="1">
      <alignment horizontal="right" readingOrder="0"/>
    </xf>
    <xf borderId="88" fillId="9" fontId="1" numFmtId="164" xfId="0" applyAlignment="1" applyBorder="1" applyFont="1" applyNumberFormat="1">
      <alignment readingOrder="0"/>
    </xf>
    <xf borderId="92" fillId="9" fontId="1" numFmtId="164" xfId="0" applyBorder="1" applyFont="1" applyNumberFormat="1"/>
    <xf borderId="129" fillId="9" fontId="1" numFmtId="164" xfId="0" applyBorder="1" applyFont="1" applyNumberFormat="1"/>
    <xf borderId="1" fillId="14" fontId="31" numFmtId="0" xfId="0" applyAlignment="1" applyBorder="1" applyFont="1">
      <alignment vertical="bottom"/>
    </xf>
    <xf borderId="134" fillId="23" fontId="1" numFmtId="0" xfId="0" applyBorder="1" applyFont="1"/>
    <xf borderId="135" fillId="23" fontId="31" numFmtId="0" xfId="0" applyAlignment="1" applyBorder="1" applyFont="1">
      <alignment horizontal="right" readingOrder="0" vertical="bottom"/>
    </xf>
    <xf borderId="1" fillId="23" fontId="1" numFmtId="164" xfId="0" applyAlignment="1" applyBorder="1" applyFont="1" applyNumberFormat="1">
      <alignment readingOrder="0"/>
    </xf>
    <xf borderId="136" fillId="23" fontId="31" numFmtId="0" xfId="0" applyAlignment="1" applyBorder="1" applyFont="1">
      <alignment horizontal="left" readingOrder="0" vertical="bottom"/>
    </xf>
    <xf borderId="136" fillId="23" fontId="31" numFmtId="0" xfId="0" applyAlignment="1" applyBorder="1" applyFont="1">
      <alignment horizontal="right" readingOrder="0" vertical="bottom"/>
    </xf>
    <xf borderId="135" fillId="21" fontId="31" numFmtId="0" xfId="0" applyAlignment="1" applyBorder="1" applyFont="1">
      <alignment horizontal="right" readingOrder="0" vertical="bottom"/>
    </xf>
    <xf borderId="1" fillId="9" fontId="1" numFmtId="164" xfId="0" applyAlignment="1" applyBorder="1" applyFont="1" applyNumberFormat="1">
      <alignment readingOrder="0"/>
    </xf>
    <xf borderId="136" fillId="25" fontId="31" numFmtId="0" xfId="0" applyAlignment="1" applyBorder="1" applyFont="1">
      <alignment horizontal="left" readingOrder="0" vertical="bottom"/>
    </xf>
    <xf borderId="136" fillId="25" fontId="31" numFmtId="0" xfId="0" applyAlignment="1" applyBorder="1" applyFont="1">
      <alignment horizontal="right" readingOrder="0" vertical="bottom"/>
    </xf>
    <xf borderId="134" fillId="23" fontId="31" numFmtId="0" xfId="0" applyAlignment="1" applyBorder="1" applyFont="1">
      <alignment horizontal="right" vertical="bottom"/>
    </xf>
    <xf borderId="74" fillId="0" fontId="1" numFmtId="173" xfId="0" applyAlignment="1" applyBorder="1" applyFont="1" applyNumberFormat="1">
      <alignment readingOrder="0"/>
    </xf>
    <xf borderId="92" fillId="0" fontId="1" numFmtId="173" xfId="0" applyBorder="1" applyFont="1" applyNumberFormat="1"/>
    <xf borderId="78" fillId="0" fontId="1" numFmtId="164" xfId="0" applyAlignment="1" applyBorder="1" applyFont="1" applyNumberFormat="1">
      <alignment readingOrder="0"/>
    </xf>
    <xf borderId="78" fillId="0" fontId="1" numFmtId="173" xfId="0" applyBorder="1" applyFont="1" applyNumberFormat="1"/>
    <xf borderId="78" fillId="0" fontId="1" numFmtId="173" xfId="0" applyAlignment="1" applyBorder="1" applyFont="1" applyNumberFormat="1">
      <alignment readingOrder="0"/>
    </xf>
    <xf borderId="137" fillId="0" fontId="1" numFmtId="173" xfId="0" applyBorder="1" applyFont="1" applyNumberFormat="1"/>
    <xf borderId="136" fillId="18" fontId="31" numFmtId="0" xfId="0" applyAlignment="1" applyBorder="1" applyFont="1">
      <alignment horizontal="left" readingOrder="0" vertical="bottom"/>
    </xf>
    <xf borderId="136" fillId="18" fontId="31" numFmtId="0" xfId="0" applyAlignment="1" applyBorder="1" applyFont="1">
      <alignment horizontal="right" readingOrder="0" vertical="bottom"/>
    </xf>
    <xf borderId="135" fillId="23" fontId="31" numFmtId="0" xfId="0" applyAlignment="1" applyBorder="1" applyFont="1">
      <alignment horizontal="right" vertical="bottom"/>
    </xf>
    <xf borderId="88" fillId="0" fontId="1" numFmtId="173" xfId="0" applyAlignment="1" applyBorder="1" applyFont="1" applyNumberFormat="1">
      <alignment readingOrder="0"/>
    </xf>
    <xf borderId="92" fillId="0" fontId="1" numFmtId="164" xfId="0" applyAlignment="1" applyBorder="1" applyFont="1" applyNumberFormat="1">
      <alignment readingOrder="0"/>
    </xf>
    <xf borderId="92" fillId="0" fontId="1" numFmtId="173" xfId="0" applyAlignment="1" applyBorder="1" applyFont="1" applyNumberFormat="1">
      <alignment readingOrder="0"/>
    </xf>
    <xf borderId="129" fillId="0" fontId="1" numFmtId="173" xfId="0" applyBorder="1" applyFont="1" applyNumberFormat="1"/>
    <xf borderId="136" fillId="18" fontId="31" numFmtId="0" xfId="0" applyAlignment="1" applyBorder="1" applyFont="1">
      <alignment horizontal="left" vertical="bottom"/>
    </xf>
    <xf borderId="136" fillId="18" fontId="31" numFmtId="0" xfId="0" applyAlignment="1" applyBorder="1" applyFont="1">
      <alignment horizontal="right" vertical="bottom"/>
    </xf>
    <xf borderId="92" fillId="0" fontId="26" numFmtId="0" xfId="0" applyAlignment="1" applyBorder="1" applyFont="1">
      <alignment shrinkToFit="0" vertical="bottom" wrapText="0"/>
    </xf>
    <xf borderId="134" fillId="21" fontId="31" numFmtId="0" xfId="0" applyAlignment="1" applyBorder="1" applyFont="1">
      <alignment horizontal="right" vertical="bottom"/>
    </xf>
    <xf borderId="135" fillId="21" fontId="31" numFmtId="0" xfId="0" applyAlignment="1" applyBorder="1" applyFont="1">
      <alignment horizontal="right" vertical="bottom"/>
    </xf>
    <xf borderId="74" fillId="9" fontId="1" numFmtId="164" xfId="0" applyBorder="1" applyFont="1" applyNumberFormat="1"/>
    <xf borderId="138" fillId="9" fontId="1" numFmtId="164" xfId="0" applyBorder="1" applyFont="1" applyNumberFormat="1"/>
    <xf borderId="134" fillId="21" fontId="1" numFmtId="0" xfId="0" applyAlignment="1" applyBorder="1" applyFont="1">
      <alignment horizontal="right" readingOrder="0"/>
    </xf>
    <xf borderId="88" fillId="9" fontId="1" numFmtId="164" xfId="0" applyBorder="1" applyFont="1" applyNumberFormat="1"/>
    <xf borderId="92" fillId="9" fontId="1" numFmtId="164" xfId="0" applyBorder="1" applyFont="1" applyNumberFormat="1"/>
    <xf borderId="129" fillId="9" fontId="1" numFmtId="164" xfId="0" applyBorder="1" applyFont="1" applyNumberFormat="1"/>
    <xf borderId="136" fillId="18" fontId="1" numFmtId="0" xfId="0" applyAlignment="1" applyBorder="1" applyFont="1">
      <alignment horizontal="left" readingOrder="0"/>
    </xf>
    <xf borderId="136" fillId="18" fontId="1" numFmtId="0" xfId="0" applyAlignment="1" applyBorder="1" applyFont="1">
      <alignment horizontal="right" readingOrder="0"/>
    </xf>
    <xf borderId="139" fillId="9" fontId="1" numFmtId="164" xfId="0" applyAlignment="1" applyBorder="1" applyFont="1" applyNumberFormat="1">
      <alignment readingOrder="0"/>
    </xf>
    <xf borderId="140" fillId="9" fontId="1" numFmtId="164" xfId="0" applyAlignment="1" applyBorder="1" applyFont="1" applyNumberFormat="1">
      <alignment readingOrder="0"/>
    </xf>
    <xf borderId="134" fillId="16" fontId="31" numFmtId="0" xfId="0" applyAlignment="1" applyBorder="1" applyFont="1">
      <alignment horizontal="right" readingOrder="0" vertical="bottom"/>
    </xf>
    <xf borderId="135" fillId="16" fontId="31" numFmtId="0" xfId="0" applyAlignment="1" applyBorder="1" applyFont="1">
      <alignment horizontal="right" readingOrder="0" vertical="bottom"/>
    </xf>
    <xf borderId="1" fillId="9" fontId="1" numFmtId="164" xfId="0" applyBorder="1" applyFont="1" applyNumberFormat="1"/>
    <xf borderId="136" fillId="16" fontId="31" numFmtId="0" xfId="0" applyAlignment="1" applyBorder="1" applyFont="1">
      <alignment horizontal="left" readingOrder="0" vertical="bottom"/>
    </xf>
    <xf borderId="136" fillId="16" fontId="31" numFmtId="0" xfId="0" applyAlignment="1" applyBorder="1" applyFont="1">
      <alignment horizontal="right" readingOrder="0" vertical="bottom"/>
    </xf>
    <xf borderId="92" fillId="23" fontId="66" numFmtId="0" xfId="0" applyAlignment="1" applyBorder="1" applyFont="1">
      <alignment shrinkToFit="0" vertical="bottom" wrapText="0"/>
    </xf>
    <xf borderId="134" fillId="38" fontId="67" numFmtId="0" xfId="0" applyAlignment="1" applyBorder="1" applyFill="1" applyFont="1">
      <alignment horizontal="right" vertical="bottom"/>
    </xf>
    <xf borderId="135" fillId="38" fontId="67" numFmtId="0" xfId="0" applyAlignment="1" applyBorder="1" applyFont="1">
      <alignment horizontal="right" vertical="bottom"/>
    </xf>
    <xf borderId="15" fillId="38" fontId="67" numFmtId="173" xfId="0" applyAlignment="1" applyBorder="1" applyFont="1" applyNumberFormat="1">
      <alignment horizontal="right" vertical="bottom"/>
    </xf>
    <xf borderId="16" fillId="38" fontId="67" numFmtId="173" xfId="0" applyAlignment="1" applyBorder="1" applyFont="1" applyNumberFormat="1">
      <alignment horizontal="right" vertical="bottom"/>
    </xf>
    <xf borderId="124" fillId="38" fontId="67" numFmtId="173" xfId="0" applyAlignment="1" applyBorder="1" applyFont="1" applyNumberFormat="1">
      <alignment horizontal="right" vertical="bottom"/>
    </xf>
    <xf borderId="128" fillId="15" fontId="29" numFmtId="164" xfId="0" applyAlignment="1" applyBorder="1" applyFont="1" applyNumberFormat="1">
      <alignment horizontal="right" shrinkToFit="0" wrapText="0"/>
    </xf>
    <xf borderId="136" fillId="38" fontId="67" numFmtId="0" xfId="0" applyAlignment="1" applyBorder="1" applyFont="1">
      <alignment horizontal="left" vertical="bottom"/>
    </xf>
    <xf borderId="136" fillId="38" fontId="67" numFmtId="0" xfId="0" applyAlignment="1" applyBorder="1" applyFont="1">
      <alignment horizontal="right" vertical="bottom"/>
    </xf>
    <xf borderId="92" fillId="23" fontId="68" numFmtId="0" xfId="0" applyAlignment="1" applyBorder="1" applyFont="1">
      <alignment shrinkToFit="0" vertical="bottom" wrapText="0"/>
    </xf>
    <xf borderId="134" fillId="16" fontId="31" numFmtId="0" xfId="0" applyAlignment="1" applyBorder="1" applyFont="1">
      <alignment horizontal="right" vertical="bottom"/>
    </xf>
    <xf borderId="135" fillId="16" fontId="31" numFmtId="0" xfId="0" applyAlignment="1" applyBorder="1" applyFont="1">
      <alignment horizontal="right" vertical="bottom"/>
    </xf>
    <xf borderId="136" fillId="16" fontId="31" numFmtId="0" xfId="0" applyAlignment="1" applyBorder="1" applyFont="1">
      <alignment horizontal="left" vertical="bottom"/>
    </xf>
    <xf borderId="136" fillId="16" fontId="31" numFmtId="0" xfId="0" applyAlignment="1" applyBorder="1" applyFont="1">
      <alignment horizontal="right" vertical="bottom"/>
    </xf>
    <xf borderId="92" fillId="0" fontId="69" numFmtId="0" xfId="0" applyAlignment="1" applyBorder="1" applyFont="1">
      <alignment shrinkToFit="0" vertical="bottom" wrapText="0"/>
    </xf>
    <xf borderId="134" fillId="39" fontId="31" numFmtId="0" xfId="0" applyAlignment="1" applyBorder="1" applyFill="1" applyFont="1">
      <alignment horizontal="right" vertical="bottom"/>
    </xf>
    <xf borderId="135" fillId="39" fontId="31" numFmtId="0" xfId="0" applyAlignment="1" applyBorder="1" applyFont="1">
      <alignment horizontal="right" readingOrder="0" vertical="bottom"/>
    </xf>
    <xf borderId="15" fillId="39" fontId="31" numFmtId="173" xfId="0" applyAlignment="1" applyBorder="1" applyFont="1" applyNumberFormat="1">
      <alignment horizontal="right" vertical="bottom"/>
    </xf>
    <xf borderId="16" fillId="39" fontId="31" numFmtId="173" xfId="0" applyAlignment="1" applyBorder="1" applyFont="1" applyNumberFormat="1">
      <alignment horizontal="right" vertical="bottom"/>
    </xf>
    <xf borderId="124" fillId="39" fontId="31" numFmtId="173" xfId="0" applyAlignment="1" applyBorder="1" applyFont="1" applyNumberFormat="1">
      <alignment horizontal="right" vertical="bottom"/>
    </xf>
    <xf borderId="136" fillId="39" fontId="31" numFmtId="0" xfId="0" applyAlignment="1" applyBorder="1" applyFont="1">
      <alignment horizontal="left" readingOrder="0" vertical="bottom"/>
    </xf>
    <xf borderId="136" fillId="39" fontId="31" numFmtId="0" xfId="0" applyAlignment="1" applyBorder="1" applyFont="1">
      <alignment horizontal="right" readingOrder="0" vertical="bottom"/>
    </xf>
    <xf borderId="106" fillId="39" fontId="31" numFmtId="10" xfId="0" applyAlignment="1" applyBorder="1" applyFont="1" applyNumberFormat="1">
      <alignment horizontal="right" vertical="bottom"/>
    </xf>
    <xf borderId="123" fillId="39" fontId="31" numFmtId="10" xfId="0" applyAlignment="1" applyBorder="1" applyFont="1" applyNumberFormat="1">
      <alignment horizontal="right" vertical="bottom"/>
    </xf>
    <xf borderId="127" fillId="39" fontId="31" numFmtId="10" xfId="0" applyAlignment="1" applyBorder="1" applyFont="1" applyNumberFormat="1">
      <alignment horizontal="right" vertical="bottom"/>
    </xf>
    <xf borderId="134" fillId="18" fontId="1" numFmtId="0" xfId="0" applyBorder="1" applyFont="1"/>
    <xf borderId="135" fillId="18" fontId="1" numFmtId="0" xfId="0" applyAlignment="1" applyBorder="1" applyFont="1">
      <alignment readingOrder="0"/>
    </xf>
    <xf borderId="106" fillId="9" fontId="1" numFmtId="173" xfId="0" applyAlignment="1" applyBorder="1" applyFont="1" applyNumberFormat="1">
      <alignment shrinkToFit="0" wrapText="0"/>
    </xf>
    <xf borderId="141" fillId="9" fontId="1" numFmtId="173" xfId="0" applyAlignment="1" applyBorder="1" applyFont="1" applyNumberFormat="1">
      <alignment shrinkToFit="0" wrapText="0"/>
    </xf>
    <xf borderId="136" fillId="18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 shrinkToFit="0" wrapText="0"/>
    </xf>
    <xf borderId="16" fillId="0" fontId="1" numFmtId="0" xfId="0" applyAlignment="1" applyBorder="1" applyFont="1">
      <alignment readingOrder="0" shrinkToFit="0" wrapText="0"/>
    </xf>
    <xf borderId="16" fillId="0" fontId="1" numFmtId="0" xfId="0" applyAlignment="1" applyBorder="1" applyFont="1">
      <alignment shrinkToFit="0" wrapText="0"/>
    </xf>
    <xf borderId="124" fillId="0" fontId="1" numFmtId="0" xfId="0" applyAlignment="1" applyBorder="1" applyFont="1">
      <alignment shrinkToFit="0" wrapText="0"/>
    </xf>
    <xf borderId="92" fillId="23" fontId="70" numFmtId="0" xfId="0" applyAlignment="1" applyBorder="1" applyFont="1">
      <alignment shrinkToFit="0" vertical="bottom" wrapText="0"/>
    </xf>
    <xf borderId="134" fillId="18" fontId="1" numFmtId="0" xfId="0" applyAlignment="1" applyBorder="1" applyFont="1">
      <alignment readingOrder="0"/>
    </xf>
    <xf borderId="135" fillId="16" fontId="1" numFmtId="0" xfId="0" applyAlignment="1" applyBorder="1" applyFont="1">
      <alignment horizontal="right" readingOrder="0"/>
    </xf>
    <xf borderId="15" fillId="0" fontId="1" numFmtId="0" xfId="0" applyAlignment="1" applyBorder="1" applyFont="1">
      <alignment shrinkToFit="0" wrapText="0"/>
    </xf>
    <xf borderId="135" fillId="18" fontId="1" numFmtId="0" xfId="0" applyAlignment="1" applyBorder="1" applyFont="1">
      <alignment horizontal="right" readingOrder="0"/>
    </xf>
    <xf borderId="125" fillId="9" fontId="1" numFmtId="0" xfId="0" applyAlignment="1" applyBorder="1" applyFont="1">
      <alignment horizontal="left" shrinkToFit="0" wrapText="0"/>
    </xf>
    <xf borderId="0" fillId="14" fontId="1" numFmtId="0" xfId="0" applyAlignment="1" applyFont="1">
      <alignment horizontal="left" shrinkToFit="0" wrapText="0"/>
    </xf>
    <xf borderId="128" fillId="9" fontId="1" numFmtId="0" xfId="0" applyAlignment="1" applyBorder="1" applyFont="1">
      <alignment horizontal="left" shrinkToFit="0" wrapText="0"/>
    </xf>
    <xf borderId="130" fillId="18" fontId="1" numFmtId="0" xfId="0" applyAlignment="1" applyBorder="1" applyFont="1">
      <alignment readingOrder="0"/>
    </xf>
    <xf borderId="131" fillId="18" fontId="1" numFmtId="0" xfId="0" applyAlignment="1" applyBorder="1" applyFont="1">
      <alignment horizontal="right" readingOrder="0"/>
    </xf>
    <xf borderId="105" fillId="18" fontId="1" numFmtId="0" xfId="0" applyAlignment="1" applyBorder="1" applyFont="1">
      <alignment horizontal="left" readingOrder="0"/>
    </xf>
    <xf borderId="105" fillId="18" fontId="1" numFmtId="0" xfId="0" applyAlignment="1" applyBorder="1" applyFont="1">
      <alignment horizontal="right" readingOrder="0"/>
    </xf>
    <xf borderId="92" fillId="23" fontId="69" numFmtId="0" xfId="0" applyAlignment="1" applyBorder="1" applyFont="1">
      <alignment shrinkToFit="0" vertical="bottom" wrapText="0"/>
    </xf>
    <xf borderId="37" fillId="0" fontId="1" numFmtId="0" xfId="0" applyBorder="1" applyFont="1"/>
    <xf borderId="142" fillId="0" fontId="1" numFmtId="0" xfId="0" applyBorder="1" applyFont="1"/>
    <xf borderId="92" fillId="23" fontId="22" numFmtId="49" xfId="0" applyAlignment="1" applyBorder="1" applyFont="1" applyNumberFormat="1">
      <alignment shrinkToFit="0" vertical="bottom" wrapText="0"/>
    </xf>
    <xf borderId="142" fillId="0" fontId="1" numFmtId="0" xfId="0" applyAlignment="1" applyBorder="1" applyFont="1">
      <alignment horizontal="right" readingOrder="0"/>
    </xf>
    <xf borderId="96" fillId="0" fontId="1" numFmtId="0" xfId="0" applyBorder="1" applyFont="1"/>
    <xf borderId="143" fillId="0" fontId="1" numFmtId="0" xfId="0" applyAlignment="1" applyBorder="1" applyFont="1">
      <alignment horizontal="right" readingOrder="0"/>
    </xf>
    <xf borderId="97" fillId="0" fontId="1" numFmtId="0" xfId="0" applyBorder="1" applyFont="1"/>
    <xf borderId="98" fillId="0" fontId="1" numFmtId="0" xfId="0" applyBorder="1" applyFont="1"/>
    <xf borderId="144" fillId="9" fontId="1" numFmtId="0" xfId="0" applyAlignment="1" applyBorder="1" applyFont="1">
      <alignment horizontal="left" shrinkToFit="0" wrapText="0"/>
    </xf>
    <xf borderId="145" fillId="9" fontId="1" numFmtId="0" xfId="0" applyAlignment="1" applyBorder="1" applyFont="1">
      <alignment horizontal="left" shrinkToFit="0" wrapText="0"/>
    </xf>
    <xf borderId="19" fillId="15" fontId="26" numFmtId="0" xfId="0" applyAlignment="1" applyBorder="1" applyFont="1">
      <alignment vertical="bottom"/>
    </xf>
    <xf borderId="19" fillId="15" fontId="71" numFmtId="0" xfId="0" applyAlignment="1" applyBorder="1" applyFont="1">
      <alignment horizontal="right" readingOrder="0" vertical="bottom"/>
    </xf>
    <xf borderId="19" fillId="39" fontId="26" numFmtId="164" xfId="0" applyAlignment="1" applyBorder="1" applyFont="1" applyNumberFormat="1">
      <alignment horizontal="right" vertical="bottom"/>
    </xf>
    <xf borderId="19" fillId="27" fontId="26" numFmtId="164" xfId="0" applyAlignment="1" applyBorder="1" applyFont="1" applyNumberFormat="1">
      <alignment horizontal="right" vertical="bottom"/>
    </xf>
    <xf borderId="19" fillId="40" fontId="26" numFmtId="164" xfId="0" applyAlignment="1" applyBorder="1" applyFill="1" applyFont="1" applyNumberFormat="1">
      <alignment horizontal="right" vertical="bottom"/>
    </xf>
    <xf borderId="19" fillId="5" fontId="71" numFmtId="164" xfId="0" applyAlignment="1" applyBorder="1" applyFont="1" applyNumberFormat="1">
      <alignment horizontal="right" vertical="bottom"/>
    </xf>
    <xf borderId="19" fillId="9" fontId="72" numFmtId="164" xfId="0" applyAlignment="1" applyBorder="1" applyFont="1" applyNumberFormat="1">
      <alignment horizontal="right" vertical="bottom"/>
    </xf>
    <xf borderId="19" fillId="32" fontId="2" numFmtId="0" xfId="0" applyAlignment="1" applyBorder="1" applyFont="1">
      <alignment horizontal="right"/>
    </xf>
    <xf borderId="19" fillId="14" fontId="2" numFmtId="0" xfId="0" applyAlignment="1" applyBorder="1" applyFont="1">
      <alignment horizontal="right"/>
    </xf>
    <xf borderId="19" fillId="41" fontId="2" numFmtId="0" xfId="0" applyAlignment="1" applyBorder="1" applyFill="1" applyFont="1">
      <alignment horizontal="right"/>
    </xf>
    <xf borderId="19" fillId="42" fontId="2" numFmtId="0" xfId="0" applyAlignment="1" applyBorder="1" applyFill="1" applyFont="1">
      <alignment horizontal="right"/>
    </xf>
    <xf borderId="0" fillId="15" fontId="15" numFmtId="176" xfId="0" applyFont="1" applyNumberFormat="1"/>
    <xf borderId="16" fillId="39" fontId="26" numFmtId="164" xfId="0" applyAlignment="1" applyBorder="1" applyFont="1" applyNumberFormat="1">
      <alignment horizontal="right" vertical="bottom"/>
    </xf>
    <xf borderId="16" fillId="27" fontId="26" numFmtId="164" xfId="0" applyAlignment="1" applyBorder="1" applyFont="1" applyNumberFormat="1">
      <alignment horizontal="right" vertical="bottom"/>
    </xf>
    <xf borderId="16" fillId="40" fontId="26" numFmtId="164" xfId="0" applyAlignment="1" applyBorder="1" applyFont="1" applyNumberFormat="1">
      <alignment horizontal="right" vertical="bottom"/>
    </xf>
    <xf borderId="16" fillId="5" fontId="71" numFmtId="164" xfId="0" applyAlignment="1" applyBorder="1" applyFont="1" applyNumberFormat="1">
      <alignment horizontal="right" vertical="bottom"/>
    </xf>
    <xf borderId="16" fillId="9" fontId="72" numFmtId="164" xfId="0" applyAlignment="1" applyBorder="1" applyFont="1" applyNumberFormat="1">
      <alignment horizontal="right" vertical="bottom"/>
    </xf>
    <xf borderId="16" fillId="32" fontId="2" numFmtId="164" xfId="0" applyAlignment="1" applyBorder="1" applyFont="1" applyNumberFormat="1">
      <alignment horizontal="right"/>
    </xf>
    <xf borderId="16" fillId="14" fontId="2" numFmtId="164" xfId="0" applyAlignment="1" applyBorder="1" applyFont="1" applyNumberFormat="1">
      <alignment horizontal="right"/>
    </xf>
    <xf borderId="16" fillId="41" fontId="2" numFmtId="164" xfId="0" applyAlignment="1" applyBorder="1" applyFont="1" applyNumberFormat="1">
      <alignment horizontal="right"/>
    </xf>
    <xf borderId="16" fillId="42" fontId="2" numFmtId="164" xfId="0" applyAlignment="1" applyBorder="1" applyFont="1" applyNumberFormat="1">
      <alignment horizontal="right"/>
    </xf>
    <xf borderId="16" fillId="15" fontId="71" numFmtId="176" xfId="0" applyAlignment="1" applyBorder="1" applyFont="1" applyNumberFormat="1">
      <alignment vertical="bottom"/>
    </xf>
    <xf borderId="92" fillId="23" fontId="73" numFmtId="0" xfId="0" applyAlignment="1" applyBorder="1" applyFont="1">
      <alignment shrinkToFit="0" vertical="bottom" wrapText="0"/>
    </xf>
    <xf borderId="92" fillId="23" fontId="74" numFmtId="0" xfId="0" applyAlignment="1" applyBorder="1" applyFont="1">
      <alignment shrinkToFit="0" vertical="bottom" wrapText="0"/>
    </xf>
    <xf borderId="139" fillId="9" fontId="43" numFmtId="0" xfId="0" applyAlignment="1" applyBorder="1" applyFont="1">
      <alignment horizontal="center" shrinkToFit="0" vertical="bottom" wrapText="0"/>
    </xf>
    <xf borderId="146" fillId="9" fontId="26" numFmtId="0" xfId="0" applyAlignment="1" applyBorder="1" applyFont="1">
      <alignment horizontal="right" readingOrder="0" shrinkToFit="0" vertical="bottom" wrapText="0"/>
    </xf>
    <xf borderId="147" fillId="0" fontId="1" numFmtId="170" xfId="0" applyBorder="1" applyFont="1" applyNumberFormat="1"/>
    <xf borderId="147" fillId="0" fontId="1" numFmtId="0" xfId="0" applyBorder="1" applyFont="1"/>
    <xf borderId="147" fillId="7" fontId="15" numFmtId="0" xfId="0" applyAlignment="1" applyBorder="1" applyFont="1">
      <alignment horizontal="left" readingOrder="0"/>
    </xf>
    <xf borderId="148" fillId="0" fontId="26" numFmtId="164" xfId="0" applyAlignment="1" applyBorder="1" applyFont="1" applyNumberFormat="1">
      <alignment horizontal="left" shrinkToFit="0" vertical="bottom" wrapText="0"/>
    </xf>
    <xf borderId="149" fillId="0" fontId="26" numFmtId="0" xfId="0" applyAlignment="1" applyBorder="1" applyFont="1">
      <alignment readingOrder="0" shrinkToFit="0" vertical="bottom" wrapText="0"/>
    </xf>
    <xf borderId="149" fillId="23" fontId="22" numFmtId="0" xfId="0" applyAlignment="1" applyBorder="1" applyFont="1">
      <alignment shrinkToFit="0" vertical="bottom" wrapText="0"/>
    </xf>
    <xf borderId="149" fillId="23" fontId="75" numFmtId="0" xfId="0" applyAlignment="1" applyBorder="1" applyFont="1">
      <alignment shrinkToFit="0" vertical="bottom" wrapText="0"/>
    </xf>
    <xf borderId="149" fillId="23" fontId="76" numFmtId="49" xfId="0" applyAlignment="1" applyBorder="1" applyFont="1" applyNumberFormat="1">
      <alignment shrinkToFit="0" vertical="bottom" wrapText="0"/>
    </xf>
    <xf borderId="149" fillId="0" fontId="22" numFmtId="0" xfId="0" applyAlignment="1" applyBorder="1" applyFont="1">
      <alignment shrinkToFit="0" vertical="bottom" wrapText="0"/>
    </xf>
    <xf borderId="149" fillId="0" fontId="22" numFmtId="0" xfId="0" applyAlignment="1" applyBorder="1" applyFont="1">
      <alignment readingOrder="0" shrinkToFit="0" vertical="bottom" wrapText="0"/>
    </xf>
    <xf borderId="149" fillId="0" fontId="22" numFmtId="164" xfId="0" applyAlignment="1" applyBorder="1" applyFont="1" applyNumberFormat="1">
      <alignment readingOrder="0" shrinkToFit="0" vertical="bottom" wrapText="0"/>
    </xf>
    <xf borderId="146" fillId="23" fontId="26" numFmtId="164" xfId="0" applyAlignment="1" applyBorder="1" applyFont="1" applyNumberFormat="1">
      <alignment horizontal="center" vertical="bottom"/>
    </xf>
    <xf borderId="150" fillId="31" fontId="49" numFmtId="0" xfId="0" applyAlignment="1" applyBorder="1" applyFont="1">
      <alignment shrinkToFit="0" vertical="bottom" wrapText="0"/>
    </xf>
    <xf borderId="139" fillId="21" fontId="3" numFmtId="170" xfId="0" applyBorder="1" applyFont="1" applyNumberFormat="1"/>
    <xf borderId="149" fillId="7" fontId="3" numFmtId="0" xfId="0" applyBorder="1" applyFont="1"/>
    <xf borderId="149" fillId="0" fontId="22" numFmtId="172" xfId="0" applyAlignment="1" applyBorder="1" applyFont="1" applyNumberFormat="1">
      <alignment horizontal="right" readingOrder="0" shrinkToFit="0" vertical="bottom" wrapText="0"/>
    </xf>
    <xf borderId="149" fillId="0" fontId="63" numFmtId="0" xfId="0" applyAlignment="1" applyBorder="1" applyFont="1">
      <alignment horizontal="right" shrinkToFit="0" vertical="bottom" wrapText="0"/>
    </xf>
    <xf borderId="149" fillId="0" fontId="22" numFmtId="164" xfId="0" applyAlignment="1" applyBorder="1" applyFont="1" applyNumberFormat="1">
      <alignment horizontal="right" shrinkToFit="0" vertical="bottom" wrapText="0"/>
    </xf>
    <xf borderId="149" fillId="0" fontId="22" numFmtId="0" xfId="0" applyBorder="1" applyFont="1"/>
    <xf borderId="149" fillId="0" fontId="22" numFmtId="172" xfId="0" applyAlignment="1" applyBorder="1" applyFont="1" applyNumberFormat="1">
      <alignment horizontal="right" shrinkToFit="0" vertical="bottom" wrapText="0"/>
    </xf>
    <xf borderId="149" fillId="33" fontId="22" numFmtId="0" xfId="0" applyAlignment="1" applyBorder="1" applyFont="1">
      <alignment shrinkToFit="0" vertical="bottom" wrapText="0"/>
    </xf>
    <xf borderId="16" fillId="15" fontId="71" numFmtId="0" xfId="0" applyAlignment="1" applyBorder="1" applyFont="1">
      <alignment horizontal="right" vertical="bottom"/>
    </xf>
    <xf borderId="16" fillId="39" fontId="26" numFmtId="164" xfId="0" applyAlignment="1" applyBorder="1" applyFont="1" applyNumberFormat="1">
      <alignment horizontal="center" vertical="bottom"/>
    </xf>
    <xf borderId="16" fillId="27" fontId="26" numFmtId="164" xfId="0" applyAlignment="1" applyBorder="1" applyFont="1" applyNumberFormat="1">
      <alignment horizontal="center" vertical="bottom"/>
    </xf>
    <xf borderId="16" fillId="40" fontId="26" numFmtId="164" xfId="0" applyAlignment="1" applyBorder="1" applyFont="1" applyNumberFormat="1">
      <alignment horizontal="center" vertical="bottom"/>
    </xf>
    <xf borderId="16" fillId="5" fontId="71" numFmtId="164" xfId="0" applyAlignment="1" applyBorder="1" applyFont="1" applyNumberFormat="1">
      <alignment horizontal="center" vertical="bottom"/>
    </xf>
    <xf borderId="16" fillId="9" fontId="72" numFmtId="164" xfId="0" applyAlignment="1" applyBorder="1" applyFont="1" applyNumberFormat="1">
      <alignment horizontal="center" vertical="bottom"/>
    </xf>
    <xf borderId="16" fillId="32" fontId="72" numFmtId="164" xfId="0" applyAlignment="1" applyBorder="1" applyFont="1" applyNumberFormat="1">
      <alignment horizontal="center" vertical="bottom"/>
    </xf>
    <xf borderId="16" fillId="14" fontId="72" numFmtId="164" xfId="0" applyAlignment="1" applyBorder="1" applyFont="1" applyNumberFormat="1">
      <alignment horizontal="center" vertical="bottom"/>
    </xf>
    <xf borderId="0" fillId="7" fontId="4" numFmtId="0" xfId="0" applyAlignment="1" applyFont="1">
      <alignment readingOrder="0" shrinkToFit="0" wrapText="0"/>
    </xf>
    <xf borderId="0" fillId="7" fontId="3" numFmtId="0" xfId="0" applyAlignment="1" applyFont="1">
      <alignment readingOrder="0" shrinkToFit="0" wrapText="0"/>
    </xf>
    <xf borderId="151" fillId="7" fontId="3" numFmtId="0" xfId="0" applyAlignment="1" applyBorder="1" applyFont="1">
      <alignment readingOrder="0" shrinkToFit="0" wrapText="0"/>
    </xf>
    <xf borderId="3" fillId="7" fontId="3" numFmtId="0" xfId="0" applyAlignment="1" applyBorder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14" fontId="4" numFmtId="0" xfId="0" applyAlignment="1" applyFont="1">
      <alignment horizontal="left" shrinkToFit="0" wrapText="0"/>
    </xf>
    <xf borderId="0" fillId="14" fontId="3" numFmtId="0" xfId="0" applyAlignment="1" applyFont="1">
      <alignment horizontal="center" shrinkToFit="0" wrapText="0"/>
    </xf>
    <xf borderId="0" fillId="14" fontId="5" numFmtId="0" xfId="0" applyAlignment="1" applyFont="1">
      <alignment horizontal="left" shrinkToFit="0" wrapText="0"/>
    </xf>
    <xf borderId="2" fillId="14" fontId="3" numFmtId="0" xfId="0" applyAlignment="1" applyBorder="1" applyFont="1">
      <alignment shrinkToFit="0" wrapText="0"/>
    </xf>
    <xf borderId="3" fillId="14" fontId="3" numFmtId="0" xfId="0" applyAlignment="1" applyBorder="1" applyFont="1">
      <alignment shrinkToFit="0" wrapText="0"/>
    </xf>
    <xf borderId="0" fillId="2" fontId="3" numFmtId="0" xfId="0" applyAlignment="1" applyFont="1">
      <alignment shrinkToFit="0" wrapText="0"/>
    </xf>
    <xf borderId="22" fillId="20" fontId="26" numFmtId="0" xfId="0" applyAlignment="1" applyBorder="1" applyFont="1">
      <alignment vertical="bottom"/>
    </xf>
    <xf borderId="24" fillId="20" fontId="26" numFmtId="0" xfId="0" applyAlignment="1" applyBorder="1" applyFont="1">
      <alignment horizontal="center" vertical="bottom"/>
    </xf>
    <xf borderId="0" fillId="18" fontId="26" numFmtId="0" xfId="0" applyAlignment="1" applyFont="1">
      <alignment vertical="bottom"/>
    </xf>
    <xf borderId="152" fillId="5" fontId="71" numFmtId="0" xfId="0" applyAlignment="1" applyBorder="1" applyFont="1">
      <alignment horizontal="right" vertical="bottom"/>
    </xf>
    <xf borderId="68" fillId="0" fontId="32" numFmtId="0" xfId="0" applyBorder="1" applyFont="1"/>
    <xf borderId="153" fillId="5" fontId="77" numFmtId="164" xfId="0" applyAlignment="1" applyBorder="1" applyFont="1" applyNumberFormat="1">
      <alignment horizontal="center" vertical="bottom"/>
    </xf>
    <xf borderId="56" fillId="20" fontId="26" numFmtId="0" xfId="0" applyAlignment="1" applyBorder="1" applyFont="1">
      <alignment readingOrder="0" vertical="bottom"/>
    </xf>
    <xf borderId="50" fillId="20" fontId="26" numFmtId="164" xfId="0" applyAlignment="1" applyBorder="1" applyFont="1" applyNumberFormat="1">
      <alignment horizontal="center" vertical="bottom"/>
    </xf>
    <xf borderId="154" fillId="20" fontId="26" numFmtId="0" xfId="0" applyAlignment="1" applyBorder="1" applyFont="1">
      <alignment vertical="bottom"/>
    </xf>
    <xf borderId="155" fillId="23" fontId="26" numFmtId="173" xfId="0" applyAlignment="1" applyBorder="1" applyFont="1" applyNumberFormat="1">
      <alignment horizontal="right" readingOrder="0" vertical="bottom"/>
    </xf>
    <xf borderId="156" fillId="5" fontId="71" numFmtId="0" xfId="0" applyAlignment="1" applyBorder="1" applyFont="1">
      <alignment horizontal="right" vertical="bottom"/>
    </xf>
    <xf borderId="157" fillId="0" fontId="32" numFmtId="0" xfId="0" applyBorder="1" applyFont="1"/>
    <xf borderId="158" fillId="5" fontId="71" numFmtId="0" xfId="0" applyAlignment="1" applyBorder="1" applyFont="1">
      <alignment horizontal="center" vertical="bottom"/>
    </xf>
    <xf borderId="159" fillId="20" fontId="26" numFmtId="1" xfId="0" applyAlignment="1" applyBorder="1" applyFont="1" applyNumberFormat="1">
      <alignment vertical="bottom"/>
    </xf>
    <xf borderId="160" fillId="23" fontId="26" numFmtId="173" xfId="0" applyAlignment="1" applyBorder="1" applyFont="1" applyNumberFormat="1">
      <alignment horizontal="right" readingOrder="0" vertical="bottom"/>
    </xf>
    <xf borderId="0" fillId="18" fontId="26" numFmtId="1" xfId="0" applyAlignment="1" applyFont="1" applyNumberFormat="1">
      <alignment vertical="bottom"/>
    </xf>
    <xf borderId="161" fillId="20" fontId="26" numFmtId="1" xfId="0" applyAlignment="1" applyBorder="1" applyFont="1" applyNumberFormat="1">
      <alignment vertical="bottom"/>
    </xf>
    <xf borderId="162" fillId="23" fontId="26" numFmtId="173" xfId="0" applyAlignment="1" applyBorder="1" applyFont="1" applyNumberFormat="1">
      <alignment horizontal="right" readingOrder="0" vertical="bottom"/>
    </xf>
    <xf borderId="152" fillId="5" fontId="71" numFmtId="1" xfId="0" applyAlignment="1" applyBorder="1" applyFont="1" applyNumberFormat="1">
      <alignment horizontal="right" vertical="bottom"/>
    </xf>
    <xf borderId="153" fillId="5" fontId="71" numFmtId="0" xfId="0" applyAlignment="1" applyBorder="1" applyFont="1">
      <alignment horizontal="center" vertical="bottom"/>
    </xf>
    <xf borderId="0" fillId="14" fontId="1" numFmtId="169" xfId="0" applyFont="1" applyNumberFormat="1"/>
    <xf borderId="0" fillId="14" fontId="3" numFmtId="0" xfId="0" applyAlignment="1" applyFont="1">
      <alignment readingOrder="0" shrinkToFit="0" wrapText="0"/>
    </xf>
    <xf borderId="0" fillId="43" fontId="3" numFmtId="0" xfId="0" applyAlignment="1" applyFill="1" applyFont="1">
      <alignment shrinkToFit="0" wrapText="0"/>
    </xf>
    <xf borderId="0" fillId="43" fontId="3" numFmtId="172" xfId="0" applyAlignment="1" applyFont="1" applyNumberFormat="1">
      <alignment shrinkToFit="0" wrapText="0"/>
    </xf>
    <xf borderId="3" fillId="43" fontId="3" numFmtId="172" xfId="0" applyAlignment="1" applyBorder="1" applyFont="1" applyNumberFormat="1">
      <alignment shrinkToFit="0" wrapText="0"/>
    </xf>
    <xf borderId="0" fillId="3" fontId="1" numFmtId="0" xfId="0" applyFont="1"/>
    <xf borderId="0" fillId="3" fontId="3" numFmtId="0" xfId="0" applyAlignment="1" applyFont="1">
      <alignment shrinkToFit="0" wrapText="0"/>
    </xf>
    <xf borderId="3" fillId="3" fontId="3" numFmtId="0" xfId="0" applyAlignment="1" applyBorder="1" applyFont="1">
      <alignment shrinkToFit="0" wrapText="0"/>
    </xf>
    <xf borderId="0" fillId="43" fontId="3" numFmtId="164" xfId="0" applyAlignment="1" applyFont="1" applyNumberFormat="1">
      <alignment shrinkToFit="0" wrapText="0"/>
    </xf>
    <xf borderId="0" fillId="3" fontId="3" numFmtId="164" xfId="0" applyAlignment="1" applyFont="1" applyNumberFormat="1">
      <alignment shrinkToFit="0" wrapText="0"/>
    </xf>
    <xf borderId="3" fillId="3" fontId="3" numFmtId="164" xfId="0" applyAlignment="1" applyBorder="1" applyFont="1" applyNumberFormat="1">
      <alignment shrinkToFit="0" wrapText="0"/>
    </xf>
    <xf borderId="0" fillId="30" fontId="13" numFmtId="0" xfId="0" applyAlignment="1" applyFont="1">
      <alignment shrinkToFit="0" wrapText="0"/>
    </xf>
    <xf borderId="96" fillId="14" fontId="3" numFmtId="0" xfId="0" applyAlignment="1" applyBorder="1" applyFont="1">
      <alignment shrinkToFit="0" wrapText="0"/>
    </xf>
    <xf borderId="97" fillId="14" fontId="3" numFmtId="0" xfId="0" applyAlignment="1" applyBorder="1" applyFont="1">
      <alignment shrinkToFit="0" wrapText="0"/>
    </xf>
    <xf borderId="98" fillId="14" fontId="3" numFmtId="0" xfId="0" applyAlignment="1" applyBorder="1" applyFont="1">
      <alignment shrinkToFit="0" wrapText="0"/>
    </xf>
    <xf borderId="0" fillId="30" fontId="13" numFmtId="164" xfId="0" applyAlignment="1" applyFont="1" applyNumberFormat="1">
      <alignment shrinkToFit="0" wrapText="0"/>
    </xf>
    <xf borderId="0" fillId="30" fontId="5" numFmtId="0" xfId="0" applyAlignment="1" applyFont="1">
      <alignment shrinkToFit="0" wrapText="0"/>
    </xf>
    <xf borderId="0" fillId="3" fontId="1" numFmtId="164" xfId="0" applyFont="1" applyNumberFormat="1"/>
    <xf borderId="0" fillId="3" fontId="3" numFmtId="0" xfId="0" applyAlignment="1" applyFont="1">
      <alignment readingOrder="0" shrinkToFit="0" wrapText="0"/>
    </xf>
    <xf borderId="0" fillId="3" fontId="3" numFmtId="172" xfId="0" applyAlignment="1" applyFont="1" applyNumberFormat="1">
      <alignment shrinkToFit="0" wrapText="0"/>
    </xf>
    <xf borderId="3" fillId="3" fontId="3" numFmtId="172" xfId="0" applyAlignment="1" applyBorder="1" applyFont="1" applyNumberFormat="1">
      <alignment shrinkToFit="0" wrapText="0"/>
    </xf>
    <xf borderId="0" fillId="6" fontId="15" numFmtId="0" xfId="0" applyAlignment="1" applyFont="1">
      <alignment readingOrder="0"/>
    </xf>
    <xf borderId="0" fillId="6" fontId="5" numFmtId="0" xfId="0" applyAlignment="1" applyFont="1">
      <alignment readingOrder="0" shrinkToFit="0" wrapText="0"/>
    </xf>
    <xf borderId="0" fillId="6" fontId="5" numFmtId="0" xfId="0" applyAlignment="1" applyFont="1">
      <alignment readingOrder="0"/>
    </xf>
    <xf borderId="1" fillId="44" fontId="78" numFmtId="0" xfId="0" applyAlignment="1" applyBorder="1" applyFill="1" applyFont="1">
      <alignment readingOrder="0"/>
    </xf>
    <xf borderId="0" fillId="44" fontId="29" numFmtId="0" xfId="0" applyAlignment="1" applyFont="1">
      <alignment readingOrder="0"/>
    </xf>
    <xf borderId="0" fillId="5" fontId="78" numFmtId="0" xfId="0" applyAlignment="1" applyFont="1">
      <alignment readingOrder="0"/>
    </xf>
    <xf borderId="0" fillId="5" fontId="29" numFmtId="0" xfId="0" applyAlignment="1" applyFont="1">
      <alignment readingOrder="0"/>
    </xf>
    <xf borderId="1" fillId="44" fontId="29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1"/>
    </xf>
    <xf borderId="0" fillId="32" fontId="1" numFmtId="0" xfId="0" applyAlignment="1" applyFont="1">
      <alignment readingOrder="0"/>
    </xf>
    <xf borderId="0" fillId="0" fontId="1" numFmtId="0" xfId="0" applyAlignment="1" applyFont="1">
      <alignment readingOrder="0"/>
    </xf>
    <xf borderId="107" fillId="43" fontId="3" numFmtId="0" xfId="0" applyAlignment="1" applyBorder="1" applyFont="1">
      <alignment readingOrder="0" shrinkToFit="0" wrapText="0"/>
    </xf>
    <xf borderId="108" fillId="0" fontId="3" numFmtId="0" xfId="0" applyAlignment="1" applyBorder="1" applyFont="1">
      <alignment readingOrder="0" shrinkToFit="0" wrapText="0"/>
    </xf>
    <xf borderId="108" fillId="0" fontId="3" numFmtId="164" xfId="0" applyAlignment="1" applyBorder="1" applyFont="1" applyNumberFormat="1">
      <alignment readingOrder="0" shrinkToFit="0" wrapText="0"/>
    </xf>
    <xf borderId="109" fillId="0" fontId="3" numFmtId="0" xfId="0" applyAlignment="1" applyBorder="1" applyFont="1">
      <alignment readingOrder="0" shrinkToFit="0" wrapText="0"/>
    </xf>
    <xf borderId="107" fillId="43" fontId="3" numFmtId="0" xfId="0" applyAlignment="1" applyBorder="1" applyFont="1">
      <alignment shrinkToFit="0" wrapText="0"/>
    </xf>
    <xf borderId="108" fillId="0" fontId="3" numFmtId="0" xfId="0" applyAlignment="1" applyBorder="1" applyFont="1">
      <alignment shrinkToFit="0" wrapText="0"/>
    </xf>
    <xf borderId="109" fillId="0" fontId="3" numFmtId="0" xfId="0" applyAlignment="1" applyBorder="1" applyFont="1">
      <alignment shrinkToFit="0" wrapText="0"/>
    </xf>
    <xf borderId="119" fillId="43" fontId="3" numFmtId="0" xfId="0" applyAlignment="1" applyBorder="1" applyFont="1">
      <alignment shrinkToFit="0" wrapText="0"/>
    </xf>
    <xf borderId="10" fillId="0" fontId="1" numFmtId="0" xfId="0" applyBorder="1" applyFont="1"/>
    <xf borderId="11" fillId="0" fontId="1" numFmtId="0" xfId="0" applyBorder="1" applyFont="1"/>
    <xf borderId="62" fillId="0" fontId="1" numFmtId="0" xfId="0" applyBorder="1" applyFont="1"/>
    <xf borderId="163" fillId="0" fontId="3" numFmtId="0" xfId="0" applyAlignment="1" applyBorder="1" applyFont="1">
      <alignment readingOrder="0" shrinkToFit="0" wrapText="0"/>
    </xf>
    <xf borderId="164" fillId="0" fontId="3" numFmtId="0" xfId="0" applyAlignment="1" applyBorder="1" applyFont="1">
      <alignment readingOrder="0" shrinkToFit="0" wrapText="0"/>
    </xf>
    <xf borderId="163" fillId="0" fontId="3" numFmtId="0" xfId="0" applyAlignment="1" applyBorder="1" applyFont="1">
      <alignment shrinkToFit="0" wrapText="0"/>
    </xf>
    <xf borderId="0" fillId="0" fontId="79" numFmtId="0" xfId="0" applyAlignment="1" applyFont="1">
      <alignment shrinkToFit="0" wrapText="0"/>
    </xf>
    <xf borderId="164" fillId="0" fontId="3" numFmtId="0" xfId="0" applyAlignment="1" applyBorder="1" applyFont="1">
      <alignment shrinkToFit="0" wrapText="0"/>
    </xf>
    <xf borderId="125" fillId="0" fontId="3" numFmtId="0" xfId="0" applyAlignment="1" applyBorder="1" applyFont="1">
      <alignment shrinkToFit="0" wrapText="0"/>
    </xf>
    <xf borderId="163" fillId="0" fontId="3" numFmtId="169" xfId="0" applyAlignment="1" applyBorder="1" applyFont="1" applyNumberFormat="1">
      <alignment readingOrder="0" shrinkToFit="0" wrapText="0"/>
    </xf>
    <xf borderId="0" fillId="0" fontId="3" numFmtId="176" xfId="0" applyAlignment="1" applyFont="1" applyNumberFormat="1">
      <alignment readingOrder="0" shrinkToFit="0" wrapText="0"/>
    </xf>
    <xf borderId="0" fillId="0" fontId="3" numFmtId="164" xfId="0" applyAlignment="1" applyFont="1" applyNumberFormat="1">
      <alignment readingOrder="0" shrinkToFit="0" wrapText="0"/>
    </xf>
    <xf borderId="164" fillId="0" fontId="3" numFmtId="164" xfId="0" applyAlignment="1" applyBorder="1" applyFont="1" applyNumberFormat="1">
      <alignment readingOrder="0" shrinkToFit="0" wrapText="0"/>
    </xf>
    <xf borderId="144" fillId="0" fontId="3" numFmtId="0" xfId="0" applyAlignment="1" applyBorder="1" applyFont="1">
      <alignment shrinkToFit="0" wrapText="0"/>
    </xf>
    <xf borderId="165" fillId="43" fontId="1" numFmtId="0" xfId="0" applyBorder="1" applyFont="1"/>
    <xf borderId="166" fillId="0" fontId="1" numFmtId="0" xfId="0" applyBorder="1" applyFont="1"/>
    <xf borderId="167" fillId="0" fontId="1" numFmtId="164" xfId="0" applyBorder="1" applyFont="1" applyNumberFormat="1"/>
    <xf borderId="168" fillId="0" fontId="1" numFmtId="0" xfId="0" applyBorder="1" applyFont="1"/>
    <xf borderId="163" fillId="0" fontId="3" numFmtId="10" xfId="0" applyAlignment="1" applyBorder="1" applyFont="1" applyNumberFormat="1">
      <alignment shrinkToFit="0" wrapText="0"/>
    </xf>
    <xf borderId="0" fillId="0" fontId="3" numFmtId="10" xfId="0" applyAlignment="1" applyFont="1" applyNumberFormat="1">
      <alignment shrinkToFit="0" wrapText="0"/>
    </xf>
    <xf borderId="164" fillId="0" fontId="3" numFmtId="10" xfId="0" applyAlignment="1" applyBorder="1" applyFont="1" applyNumberFormat="1">
      <alignment shrinkToFit="0" wrapText="0"/>
    </xf>
    <xf borderId="168" fillId="0" fontId="1" numFmtId="164" xfId="0" applyBorder="1" applyFont="1" applyNumberFormat="1"/>
    <xf borderId="163" fillId="0" fontId="3" numFmtId="164" xfId="0" applyAlignment="1" applyBorder="1" applyFont="1" applyNumberFormat="1">
      <alignment shrinkToFit="0" wrapText="0"/>
    </xf>
    <xf borderId="167" fillId="0" fontId="3" numFmtId="0" xfId="0" applyBorder="1" applyFont="1"/>
    <xf borderId="168" fillId="0" fontId="3" numFmtId="0" xfId="0" applyBorder="1" applyFont="1"/>
    <xf borderId="111" fillId="0" fontId="3" numFmtId="169" xfId="0" applyAlignment="1" applyBorder="1" applyFont="1" applyNumberFormat="1">
      <alignment readingOrder="0" shrinkToFit="0" wrapText="0"/>
    </xf>
    <xf borderId="112" fillId="0" fontId="3" numFmtId="0" xfId="0" applyAlignment="1" applyBorder="1" applyFont="1">
      <alignment readingOrder="0" shrinkToFit="0" wrapText="0"/>
    </xf>
    <xf borderId="112" fillId="0" fontId="3" numFmtId="176" xfId="0" applyAlignment="1" applyBorder="1" applyFont="1" applyNumberFormat="1">
      <alignment readingOrder="0" shrinkToFit="0" wrapText="0"/>
    </xf>
    <xf borderId="112" fillId="0" fontId="3" numFmtId="164" xfId="0" applyAlignment="1" applyBorder="1" applyFont="1" applyNumberFormat="1">
      <alignment readingOrder="0" shrinkToFit="0" wrapText="0"/>
    </xf>
    <xf borderId="113" fillId="0" fontId="3" numFmtId="164" xfId="0" applyAlignment="1" applyBorder="1" applyFont="1" applyNumberFormat="1">
      <alignment readingOrder="0" shrinkToFit="0" wrapText="0"/>
    </xf>
    <xf borderId="163" fillId="0" fontId="3" numFmtId="9" xfId="0" applyAlignment="1" applyBorder="1" applyFont="1" applyNumberFormat="1">
      <alignment shrinkToFit="0" wrapText="0"/>
    </xf>
    <xf borderId="0" fillId="0" fontId="3" numFmtId="9" xfId="0" applyAlignment="1" applyFont="1" applyNumberFormat="1">
      <alignment shrinkToFit="0" wrapText="0"/>
    </xf>
    <xf borderId="167" fillId="0" fontId="3" numFmtId="0" xfId="0" applyAlignment="1" applyBorder="1" applyFont="1">
      <alignment shrinkToFit="0" wrapText="0"/>
    </xf>
    <xf borderId="168" fillId="0" fontId="3" numFmtId="0" xfId="0" applyAlignment="1" applyBorder="1" applyFont="1">
      <alignment shrinkToFit="0" wrapText="1"/>
    </xf>
    <xf borderId="169" fillId="0" fontId="3" numFmtId="0" xfId="0" applyAlignment="1" applyBorder="1" applyFont="1">
      <alignment shrinkToFit="0" wrapText="0"/>
    </xf>
    <xf borderId="170" fillId="0" fontId="3" numFmtId="0" xfId="0" applyAlignment="1" applyBorder="1" applyFont="1">
      <alignment shrinkToFit="0" wrapText="1"/>
    </xf>
    <xf borderId="171" fillId="43" fontId="3" numFmtId="0" xfId="0" applyAlignment="1" applyBorder="1" applyFont="1">
      <alignment shrinkToFit="0" wrapText="0"/>
    </xf>
    <xf borderId="172" fillId="0" fontId="3" numFmtId="0" xfId="0" applyAlignment="1" applyBorder="1" applyFont="1">
      <alignment shrinkToFit="0" wrapText="0"/>
    </xf>
    <xf borderId="172" fillId="0" fontId="3" numFmtId="0" xfId="0" applyAlignment="1" applyBorder="1" applyFont="1">
      <alignment shrinkToFit="0" wrapText="1"/>
    </xf>
    <xf borderId="173" fillId="0" fontId="3" numFmtId="0" xfId="0" applyAlignment="1" applyBorder="1" applyFont="1">
      <alignment shrinkToFit="0" wrapText="1"/>
    </xf>
    <xf borderId="107" fillId="43" fontId="1" numFmtId="0" xfId="0" applyAlignment="1" applyBorder="1" applyFont="1">
      <alignment readingOrder="0"/>
    </xf>
    <xf borderId="108" fillId="43" fontId="1" numFmtId="0" xfId="0" applyAlignment="1" applyBorder="1" applyFont="1">
      <alignment readingOrder="0"/>
    </xf>
    <xf borderId="109" fillId="43" fontId="1" numFmtId="0" xfId="0" applyAlignment="1" applyBorder="1" applyFont="1">
      <alignment readingOrder="0"/>
    </xf>
    <xf borderId="111" fillId="0" fontId="3" numFmtId="0" xfId="0" applyAlignment="1" applyBorder="1" applyFont="1">
      <alignment shrinkToFit="0" wrapText="0"/>
    </xf>
    <xf borderId="112" fillId="0" fontId="3" numFmtId="0" xfId="0" applyAlignment="1" applyBorder="1" applyFont="1">
      <alignment shrinkToFit="0" wrapText="0"/>
    </xf>
    <xf borderId="112" fillId="0" fontId="3" numFmtId="9" xfId="0" applyAlignment="1" applyBorder="1" applyFont="1" applyNumberFormat="1">
      <alignment shrinkToFit="0" wrapText="0"/>
    </xf>
    <xf borderId="112" fillId="0" fontId="3" numFmtId="173" xfId="0" applyAlignment="1" applyBorder="1" applyFont="1" applyNumberFormat="1">
      <alignment shrinkToFit="0" wrapText="0"/>
    </xf>
    <xf borderId="113" fillId="0" fontId="3" numFmtId="0" xfId="0" applyAlignment="1" applyBorder="1" applyFont="1">
      <alignment shrinkToFit="0" wrapText="0"/>
    </xf>
    <xf borderId="174" fillId="0" fontId="3" numFmtId="0" xfId="0" applyAlignment="1" applyBorder="1" applyFont="1">
      <alignment shrinkToFit="0" wrapText="0"/>
    </xf>
    <xf borderId="175" fillId="0" fontId="3" numFmtId="0" xfId="0" applyAlignment="1" applyBorder="1" applyFont="1">
      <alignment shrinkToFit="0" wrapText="1"/>
    </xf>
    <xf borderId="0" fillId="43" fontId="3" numFmtId="0" xfId="0" applyAlignment="1" applyFont="1">
      <alignment shrinkToFit="0" wrapText="1"/>
    </xf>
    <xf borderId="163" fillId="43" fontId="3" numFmtId="164" xfId="0" applyAlignment="1" applyBorder="1" applyFont="1" applyNumberFormat="1">
      <alignment shrinkToFit="0" wrapText="1"/>
    </xf>
    <xf borderId="0" fillId="43" fontId="3" numFmtId="164" xfId="0" applyAlignment="1" applyFont="1" applyNumberFormat="1">
      <alignment shrinkToFit="0" wrapText="1"/>
    </xf>
    <xf borderId="164" fillId="43" fontId="3" numFmtId="0" xfId="0" applyAlignment="1" applyBorder="1" applyFont="1">
      <alignment shrinkToFit="0" wrapText="1"/>
    </xf>
    <xf borderId="10" fillId="0" fontId="1" numFmtId="1" xfId="0" applyBorder="1" applyFont="1" applyNumberFormat="1"/>
    <xf borderId="11" fillId="0" fontId="1" numFmtId="1" xfId="0" applyBorder="1" applyFont="1" applyNumberFormat="1"/>
    <xf borderId="163" fillId="0" fontId="3" numFmtId="164" xfId="0" applyAlignment="1" applyBorder="1" applyFont="1" applyNumberFormat="1">
      <alignment shrinkToFit="0" wrapText="1"/>
    </xf>
    <xf borderId="37" fillId="0" fontId="1" numFmtId="1" xfId="0" applyBorder="1" applyFont="1" applyNumberFormat="1"/>
    <xf borderId="0" fillId="0" fontId="1" numFmtId="1" xfId="0" applyFont="1" applyNumberFormat="1"/>
    <xf borderId="111" fillId="0" fontId="3" numFmtId="0" xfId="0" applyAlignment="1" applyBorder="1" applyFont="1">
      <alignment shrinkToFit="0" wrapText="1"/>
    </xf>
    <xf borderId="112" fillId="43" fontId="3" numFmtId="0" xfId="0" applyAlignment="1" applyBorder="1" applyFont="1">
      <alignment readingOrder="0" shrinkToFit="0" wrapText="1"/>
    </xf>
    <xf borderId="113" fillId="0" fontId="3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165" fillId="16" fontId="3" numFmtId="0" xfId="0" applyAlignment="1" applyBorder="1" applyFont="1">
      <alignment shrinkToFit="0" wrapText="1"/>
    </xf>
    <xf borderId="176" fillId="0" fontId="3" numFmtId="0" xfId="0" applyAlignment="1" applyBorder="1" applyFont="1">
      <alignment shrinkToFit="0" wrapText="1"/>
    </xf>
    <xf borderId="176" fillId="0" fontId="3" numFmtId="164" xfId="0" applyAlignment="1" applyBorder="1" applyFont="1" applyNumberFormat="1">
      <alignment shrinkToFit="0" wrapText="1"/>
    </xf>
    <xf borderId="166" fillId="0" fontId="3" numFmtId="0" xfId="0" applyAlignment="1" applyBorder="1" applyFont="1">
      <alignment shrinkToFit="0" wrapText="1"/>
    </xf>
    <xf borderId="0" fillId="0" fontId="1" numFmtId="164" xfId="0" applyFont="1" applyNumberFormat="1"/>
    <xf borderId="1" fillId="0" fontId="1" numFmtId="1" xfId="0" applyBorder="1" applyFont="1" applyNumberFormat="1"/>
    <xf borderId="167" fillId="0" fontId="3" numFmtId="0" xfId="0" applyAlignment="1" applyBorder="1" applyFont="1">
      <alignment shrinkToFit="0" wrapText="1"/>
    </xf>
    <xf borderId="171" fillId="0" fontId="1" numFmtId="0" xfId="0" applyBorder="1" applyFont="1"/>
    <xf borderId="173" fillId="32" fontId="3" numFmtId="0" xfId="0" applyAlignment="1" applyBorder="1" applyFont="1">
      <alignment readingOrder="0" shrinkToFit="0" wrapText="1"/>
    </xf>
    <xf borderId="0" fillId="0" fontId="1" numFmtId="169" xfId="0" applyFont="1" applyNumberFormat="1"/>
    <xf borderId="167" fillId="0" fontId="3" numFmtId="169" xfId="0" applyAlignment="1" applyBorder="1" applyFont="1" applyNumberFormat="1">
      <alignment shrinkToFit="0" wrapText="1"/>
    </xf>
    <xf borderId="0" fillId="0" fontId="3" numFmtId="176" xfId="0" applyAlignment="1" applyFont="1" applyNumberFormat="1">
      <alignment shrinkToFit="0" wrapText="1"/>
    </xf>
    <xf borderId="0" fillId="0" fontId="3" numFmtId="164" xfId="0" applyAlignment="1" applyFont="1" applyNumberFormat="1">
      <alignment shrinkToFit="0" wrapText="1"/>
    </xf>
    <xf borderId="168" fillId="0" fontId="3" numFmtId="164" xfId="0" applyAlignment="1" applyBorder="1" applyFont="1" applyNumberFormat="1">
      <alignment shrinkToFit="0" wrapText="1"/>
    </xf>
    <xf borderId="174" fillId="0" fontId="1" numFmtId="0" xfId="0" applyBorder="1" applyFont="1"/>
    <xf borderId="165" fillId="0" fontId="3" numFmtId="0" xfId="0" applyAlignment="1" applyBorder="1" applyFont="1">
      <alignment shrinkToFit="0" wrapText="1"/>
    </xf>
    <xf borderId="176" fillId="43" fontId="3" numFmtId="0" xfId="0" applyAlignment="1" applyBorder="1" applyFont="1">
      <alignment readingOrder="0" shrinkToFit="0" wrapText="1"/>
    </xf>
    <xf borderId="176" fillId="43" fontId="3" numFmtId="0" xfId="0" applyAlignment="1" applyBorder="1" applyFont="1">
      <alignment shrinkToFit="0" wrapText="1"/>
    </xf>
    <xf borderId="0" fillId="43" fontId="3" numFmtId="0" xfId="0" applyAlignment="1" applyFont="1">
      <alignment readingOrder="0"/>
    </xf>
    <xf borderId="0" fillId="43" fontId="3" numFmtId="10" xfId="0" applyAlignment="1" applyFont="1" applyNumberFormat="1">
      <alignment shrinkToFit="0" wrapText="1"/>
    </xf>
    <xf borderId="168" fillId="0" fontId="3" numFmtId="0" xfId="0" applyAlignment="1" applyBorder="1" applyFont="1">
      <alignment shrinkToFit="0" wrapText="0"/>
    </xf>
    <xf borderId="165" fillId="0" fontId="3" numFmtId="0" xfId="0" applyAlignment="1" applyBorder="1" applyFont="1">
      <alignment shrinkToFit="0" wrapText="0"/>
    </xf>
    <xf borderId="166" fillId="0" fontId="3" numFmtId="0" xfId="0" applyAlignment="1" applyBorder="1" applyFont="1">
      <alignment shrinkToFit="0" wrapText="0"/>
    </xf>
    <xf borderId="167" fillId="43" fontId="3" numFmtId="0" xfId="0" applyAlignment="1" applyBorder="1" applyFont="1">
      <alignment readingOrder="0" shrinkToFit="0" wrapText="1"/>
    </xf>
    <xf borderId="0" fillId="43" fontId="3" numFmtId="0" xfId="0" applyAlignment="1" applyFont="1">
      <alignment readingOrder="0" shrinkToFit="0" wrapText="1"/>
    </xf>
    <xf borderId="0" fillId="43" fontId="3" numFmtId="176" xfId="0" applyAlignment="1" applyFont="1" applyNumberFormat="1">
      <alignment shrinkToFit="0" wrapText="1"/>
    </xf>
    <xf borderId="0" fillId="43" fontId="3" numFmtId="0" xfId="0" applyAlignment="1" applyFont="1">
      <alignment horizontal="right" shrinkToFit="0" wrapText="1"/>
    </xf>
    <xf borderId="0" fillId="0" fontId="3" numFmtId="10" xfId="0" applyAlignment="1" applyFont="1" applyNumberFormat="1">
      <alignment shrinkToFit="0" wrapText="1"/>
    </xf>
    <xf borderId="167" fillId="0" fontId="3" numFmtId="169" xfId="0" applyAlignment="1" applyBorder="1" applyFont="1" applyNumberFormat="1">
      <alignment shrinkToFit="0" wrapText="0"/>
    </xf>
    <xf borderId="168" fillId="0" fontId="3" numFmtId="0" xfId="0" applyAlignment="1" applyBorder="1" applyFont="1">
      <alignment shrinkToFit="0" wrapText="0"/>
    </xf>
    <xf borderId="167" fillId="43" fontId="3" numFmtId="0" xfId="0" applyAlignment="1" applyBorder="1" applyFont="1">
      <alignment shrinkToFit="0" wrapText="1"/>
    </xf>
    <xf borderId="0" fillId="0" fontId="3" numFmtId="0" xfId="0" applyAlignment="1" applyFont="1">
      <alignment horizontal="right" shrinkToFit="0" wrapText="1"/>
    </xf>
    <xf borderId="37" fillId="0" fontId="1" numFmtId="169" xfId="0" applyBorder="1" applyFont="1" applyNumberFormat="1"/>
    <xf borderId="167" fillId="0" fontId="3" numFmtId="168" xfId="0" applyAlignment="1" applyBorder="1" applyFont="1" applyNumberFormat="1">
      <alignment shrinkToFit="0" wrapText="0"/>
    </xf>
    <xf borderId="0" fillId="0" fontId="3" numFmtId="173" xfId="0" applyAlignment="1" applyFont="1" applyNumberFormat="1">
      <alignment shrinkToFit="0" wrapText="1"/>
    </xf>
    <xf borderId="168" fillId="0" fontId="3" numFmtId="1" xfId="0" applyAlignment="1" applyBorder="1" applyFont="1" applyNumberFormat="1">
      <alignment shrinkToFit="0" wrapText="0"/>
    </xf>
    <xf borderId="0" fillId="0" fontId="3" numFmtId="176" xfId="0" applyFont="1" applyNumberFormat="1"/>
    <xf borderId="177" fillId="0" fontId="3" numFmtId="0" xfId="0" applyAlignment="1" applyBorder="1" applyFont="1">
      <alignment shrinkToFit="0" wrapText="0"/>
    </xf>
    <xf borderId="178" fillId="0" fontId="3" numFmtId="0" xfId="0" applyAlignment="1" applyBorder="1" applyFont="1">
      <alignment shrinkToFit="0" wrapText="0"/>
    </xf>
    <xf borderId="178" fillId="0" fontId="3" numFmtId="0" xfId="0" applyAlignment="1" applyBorder="1" applyFont="1">
      <alignment shrinkToFit="0" wrapText="1"/>
    </xf>
    <xf borderId="179" fillId="0" fontId="3" numFmtId="0" xfId="0" applyAlignment="1" applyBorder="1" applyFont="1">
      <alignment shrinkToFit="0" wrapText="1"/>
    </xf>
    <xf borderId="167" fillId="0" fontId="3" numFmtId="174" xfId="0" applyAlignment="1" applyBorder="1" applyFont="1" applyNumberFormat="1">
      <alignment shrinkToFit="0" wrapText="0"/>
    </xf>
    <xf borderId="170" fillId="0" fontId="3" numFmtId="0" xfId="0" applyAlignment="1" applyBorder="1" applyFont="1">
      <alignment shrinkToFit="0" wrapText="0"/>
    </xf>
    <xf borderId="180" fillId="0" fontId="1" numFmtId="0" xfId="0" applyBorder="1" applyFont="1"/>
    <xf borderId="181" fillId="0" fontId="1" numFmtId="0" xfId="0" applyBorder="1" applyFont="1"/>
    <xf borderId="182" fillId="0" fontId="1" numFmtId="0" xfId="0" applyBorder="1" applyFont="1"/>
    <xf borderId="183" fillId="0" fontId="1" numFmtId="0" xfId="0" applyBorder="1" applyFont="1"/>
    <xf borderId="184" fillId="0" fontId="1" numFmtId="0" xfId="0" applyBorder="1" applyFont="1"/>
    <xf borderId="169" fillId="0" fontId="3" numFmtId="169" xfId="0" applyAlignment="1" applyBorder="1" applyFont="1" applyNumberFormat="1">
      <alignment shrinkToFit="0" wrapText="1"/>
    </xf>
    <xf borderId="185" fillId="0" fontId="3" numFmtId="0" xfId="0" applyAlignment="1" applyBorder="1" applyFont="1">
      <alignment shrinkToFit="0" wrapText="1"/>
    </xf>
    <xf borderId="185" fillId="0" fontId="3" numFmtId="176" xfId="0" applyAlignment="1" applyBorder="1" applyFont="1" applyNumberFormat="1">
      <alignment shrinkToFit="0" wrapText="1"/>
    </xf>
    <xf borderId="185" fillId="0" fontId="3" numFmtId="164" xfId="0" applyAlignment="1" applyBorder="1" applyFont="1" applyNumberFormat="1">
      <alignment shrinkToFit="0" wrapText="1"/>
    </xf>
    <xf borderId="170" fillId="0" fontId="3" numFmtId="164" xfId="0" applyAlignment="1" applyBorder="1" applyFont="1" applyNumberFormat="1">
      <alignment shrinkToFit="0" wrapText="1"/>
    </xf>
    <xf borderId="177" fillId="0" fontId="1" numFmtId="0" xfId="0" applyBorder="1" applyFont="1"/>
    <xf borderId="169" fillId="43" fontId="3" numFmtId="0" xfId="0" applyAlignment="1" applyBorder="1" applyFont="1">
      <alignment shrinkToFit="0" wrapText="1"/>
    </xf>
    <xf borderId="186" fillId="0" fontId="3" numFmtId="0" xfId="0" applyAlignment="1" applyBorder="1" applyFont="1">
      <alignment readingOrder="0" shrinkToFit="0" wrapText="1"/>
    </xf>
    <xf borderId="187" fillId="0" fontId="3" numFmtId="9" xfId="0" applyAlignment="1" applyBorder="1" applyFont="1" applyNumberFormat="1">
      <alignment shrinkToFit="0" wrapText="1"/>
    </xf>
    <xf borderId="0" fillId="0" fontId="2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108" fillId="0" fontId="80" numFmtId="0" xfId="0" applyAlignment="1" applyBorder="1" applyFont="1">
      <alignment shrinkToFit="0" wrapText="0"/>
    </xf>
    <xf borderId="108" fillId="0" fontId="3" numFmtId="49" xfId="0" applyAlignment="1" applyBorder="1" applyFont="1" applyNumberFormat="1">
      <alignment shrinkToFit="0" wrapText="0"/>
    </xf>
    <xf borderId="108" fillId="0" fontId="3" numFmtId="0" xfId="0" applyAlignment="1" applyBorder="1" applyFont="1">
      <alignment shrinkToFit="0" wrapText="1"/>
    </xf>
    <xf borderId="109" fillId="0" fontId="3" numFmtId="0" xfId="0" applyAlignment="1" applyBorder="1" applyFont="1">
      <alignment shrinkToFit="0" wrapText="1"/>
    </xf>
    <xf borderId="108" fillId="0" fontId="3" numFmtId="164" xfId="0" applyAlignment="1" applyBorder="1" applyFont="1" applyNumberFormat="1">
      <alignment shrinkToFit="0" wrapText="1"/>
    </xf>
    <xf borderId="109" fillId="0" fontId="3" numFmtId="164" xfId="0" applyAlignment="1" applyBorder="1" applyFont="1" applyNumberFormat="1">
      <alignment shrinkToFit="0" wrapText="1"/>
    </xf>
    <xf borderId="165" fillId="0" fontId="3" numFmtId="0" xfId="0" applyAlignment="1" applyBorder="1" applyFont="1">
      <alignment readingOrder="0" shrinkToFit="0" wrapText="1"/>
    </xf>
    <xf borderId="176" fillId="0" fontId="3" numFmtId="0" xfId="0" applyAlignment="1" applyBorder="1" applyFont="1">
      <alignment readingOrder="0" shrinkToFit="0" wrapText="1"/>
    </xf>
    <xf borderId="176" fillId="0" fontId="3" numFmtId="1" xfId="0" applyAlignment="1" applyBorder="1" applyFont="1" applyNumberFormat="1">
      <alignment shrinkToFit="0" wrapText="1"/>
    </xf>
    <xf borderId="166" fillId="0" fontId="3" numFmtId="0" xfId="0" applyAlignment="1" applyBorder="1" applyFont="1">
      <alignment readingOrder="0" shrinkToFit="0" wrapText="1"/>
    </xf>
    <xf borderId="0" fillId="0" fontId="3" numFmtId="164" xfId="0" applyAlignment="1" applyFont="1" applyNumberFormat="1">
      <alignment shrinkToFit="0" wrapText="0"/>
    </xf>
    <xf borderId="164" fillId="0" fontId="3" numFmtId="0" xfId="0" applyAlignment="1" applyBorder="1" applyFont="1">
      <alignment shrinkToFit="0" wrapText="1"/>
    </xf>
    <xf borderId="164" fillId="0" fontId="3" numFmtId="164" xfId="0" applyAlignment="1" applyBorder="1" applyFont="1" applyNumberFormat="1">
      <alignment shrinkToFit="0" wrapText="1"/>
    </xf>
    <xf borderId="167" fillId="43" fontId="3" numFmtId="177" xfId="0" applyAlignment="1" applyBorder="1" applyFont="1" applyNumberFormat="1">
      <alignment shrinkToFit="0" wrapText="1"/>
    </xf>
    <xf borderId="0" fillId="0" fontId="3" numFmtId="169" xfId="0" applyAlignment="1" applyFont="1" applyNumberFormat="1">
      <alignment readingOrder="0" shrinkToFit="0" wrapText="1"/>
    </xf>
    <xf borderId="167" fillId="0" fontId="3" numFmtId="177" xfId="0" applyAlignment="1" applyBorder="1" applyFont="1" applyNumberFormat="1">
      <alignment shrinkToFit="0" wrapText="1"/>
    </xf>
    <xf borderId="0" fillId="0" fontId="3" numFmtId="169" xfId="0" applyAlignment="1" applyFont="1" applyNumberForma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0"/>
    </xf>
    <xf borderId="0" fillId="0" fontId="3" numFmtId="174" xfId="0" applyAlignment="1" applyFont="1" applyNumberFormat="1">
      <alignment shrinkToFit="0" wrapText="1"/>
    </xf>
    <xf borderId="188" fillId="0" fontId="1" numFmtId="0" xfId="0" applyBorder="1" applyFont="1"/>
    <xf borderId="189" fillId="0" fontId="1" numFmtId="0" xfId="0" applyBorder="1" applyFont="1"/>
    <xf borderId="190" fillId="0" fontId="1" numFmtId="0" xfId="0" applyBorder="1" applyFont="1"/>
    <xf borderId="163" fillId="0" fontId="25" numFmtId="0" xfId="0" applyAlignment="1" applyBorder="1" applyFont="1">
      <alignment shrinkToFit="0" wrapText="0"/>
    </xf>
    <xf borderId="0" fillId="0" fontId="25" numFmtId="164" xfId="0" applyAlignment="1" applyFont="1" applyNumberFormat="1">
      <alignment shrinkToFit="0" wrapText="0"/>
    </xf>
    <xf borderId="0" fillId="0" fontId="25" numFmtId="0" xfId="0" applyAlignment="1" applyFont="1">
      <alignment shrinkToFit="0" wrapText="0"/>
    </xf>
    <xf borderId="0" fillId="0" fontId="25" numFmtId="49" xfId="0" applyAlignment="1" applyFont="1" applyNumberFormat="1">
      <alignment shrinkToFit="0" wrapText="0"/>
    </xf>
    <xf borderId="0" fillId="0" fontId="25" numFmtId="0" xfId="0" applyAlignment="1" applyFont="1">
      <alignment shrinkToFit="0" wrapText="1"/>
    </xf>
    <xf borderId="164" fillId="0" fontId="25" numFmtId="0" xfId="0" applyAlignment="1" applyBorder="1" applyFont="1">
      <alignment shrinkToFit="0" wrapText="1"/>
    </xf>
    <xf borderId="0" fillId="0" fontId="25" numFmtId="164" xfId="0" applyAlignment="1" applyFont="1" applyNumberFormat="1">
      <alignment shrinkToFit="0" wrapText="1"/>
    </xf>
    <xf borderId="164" fillId="0" fontId="25" numFmtId="164" xfId="0" applyAlignment="1" applyBorder="1" applyFont="1" applyNumberFormat="1">
      <alignment shrinkToFit="0" wrapText="1"/>
    </xf>
    <xf borderId="15" fillId="18" fontId="1" numFmtId="0" xfId="0" applyAlignment="1" applyBorder="1" applyFont="1">
      <alignment readingOrder="0" shrinkToFit="0" wrapText="0"/>
    </xf>
    <xf borderId="15" fillId="0" fontId="81" numFmtId="0" xfId="0" applyAlignment="1" applyBorder="1" applyFont="1">
      <alignment readingOrder="0" shrinkToFit="0" wrapText="0"/>
    </xf>
    <xf borderId="163" fillId="43" fontId="3" numFmtId="0" xfId="0" applyAlignment="1" applyBorder="1" applyFont="1">
      <alignment shrinkToFit="0" wrapText="0"/>
    </xf>
    <xf borderId="164" fillId="0" fontId="1" numFmtId="164" xfId="0" applyBorder="1" applyFont="1" applyNumberFormat="1"/>
    <xf borderId="15" fillId="0" fontId="82" numFmtId="0" xfId="0" applyAlignment="1" applyBorder="1" applyFont="1">
      <alignment readingOrder="0" shrinkToFit="0" wrapText="0"/>
    </xf>
    <xf borderId="0" fillId="16" fontId="1" numFmtId="0" xfId="0" applyAlignment="1" applyFont="1">
      <alignment readingOrder="0"/>
    </xf>
    <xf borderId="0" fillId="16" fontId="26" numFmtId="0" xfId="0" applyAlignment="1" applyFont="1">
      <alignment vertical="bottom"/>
    </xf>
    <xf borderId="171" fillId="0" fontId="2" numFmtId="0" xfId="0" applyAlignment="1" applyBorder="1" applyFont="1">
      <alignment readingOrder="0"/>
    </xf>
    <xf borderId="173" fillId="0" fontId="3" numFmtId="0" xfId="0" applyBorder="1" applyFont="1"/>
    <xf borderId="174" fillId="0" fontId="1" numFmtId="164" xfId="0" applyAlignment="1" applyBorder="1" applyFont="1" applyNumberFormat="1">
      <alignment readingOrder="0"/>
    </xf>
    <xf borderId="175" fillId="43" fontId="3" numFmtId="0" xfId="0" applyBorder="1" applyFont="1"/>
    <xf borderId="164" fillId="0" fontId="3" numFmtId="0" xfId="0" applyBorder="1" applyFont="1"/>
    <xf borderId="0" fillId="0" fontId="3" numFmtId="49" xfId="0" applyFont="1" applyNumberFormat="1"/>
    <xf borderId="0" fillId="0" fontId="3" numFmtId="164" xfId="0" applyFont="1" applyNumberFormat="1"/>
    <xf borderId="164" fillId="0" fontId="3" numFmtId="164" xfId="0" applyBorder="1" applyFont="1" applyNumberFormat="1"/>
    <xf borderId="0" fillId="0" fontId="3" numFmtId="169" xfId="0" applyFont="1" applyNumberFormat="1"/>
    <xf borderId="174" fillId="0" fontId="1" numFmtId="0" xfId="0" applyAlignment="1" applyBorder="1" applyFont="1">
      <alignment readingOrder="0"/>
    </xf>
    <xf borderId="15" fillId="16" fontId="1" numFmtId="0" xfId="0" applyAlignment="1" applyBorder="1" applyFont="1">
      <alignment readingOrder="0"/>
    </xf>
    <xf borderId="0" fillId="0" fontId="1" numFmtId="10" xfId="0" applyFont="1" applyNumberFormat="1"/>
    <xf borderId="175" fillId="43" fontId="1" numFmtId="164" xfId="0" applyBorder="1" applyFont="1" applyNumberFormat="1"/>
    <xf borderId="175" fillId="0" fontId="1" numFmtId="164" xfId="0" applyBorder="1" applyFont="1" applyNumberFormat="1"/>
    <xf borderId="0" fillId="35" fontId="1" numFmtId="173" xfId="0" applyFont="1" applyNumberFormat="1"/>
    <xf borderId="177" fillId="35" fontId="1" numFmtId="1" xfId="0" applyBorder="1" applyFont="1" applyNumberFormat="1"/>
    <xf borderId="179" fillId="43" fontId="1" numFmtId="164" xfId="0" applyBorder="1" applyFont="1" applyNumberFormat="1"/>
    <xf borderId="0" fillId="35" fontId="3" numFmtId="0" xfId="0" applyFont="1"/>
    <xf borderId="171" fillId="23" fontId="2" numFmtId="0" xfId="0" applyBorder="1" applyFont="1"/>
    <xf borderId="172" fillId="23" fontId="1" numFmtId="0" xfId="0" applyAlignment="1" applyBorder="1" applyFont="1">
      <alignment readingOrder="0"/>
    </xf>
    <xf borderId="172" fillId="43" fontId="1" numFmtId="10" xfId="0" applyAlignment="1" applyBorder="1" applyFont="1" applyNumberFormat="1">
      <alignment readingOrder="0"/>
    </xf>
    <xf borderId="172" fillId="23" fontId="1" numFmtId="10" xfId="0" applyAlignment="1" applyBorder="1" applyFont="1" applyNumberFormat="1">
      <alignment readingOrder="0"/>
    </xf>
    <xf borderId="172" fillId="23" fontId="1" numFmtId="173" xfId="0" applyAlignment="1" applyBorder="1" applyFont="1" applyNumberFormat="1">
      <alignment readingOrder="0"/>
    </xf>
    <xf borderId="173" fillId="23" fontId="1" numFmtId="0" xfId="0" applyAlignment="1" applyBorder="1" applyFont="1">
      <alignment readingOrder="0"/>
    </xf>
    <xf borderId="191" fillId="0" fontId="1" numFmtId="0" xfId="0" applyAlignment="1" applyBorder="1" applyFont="1">
      <alignment readingOrder="0"/>
    </xf>
    <xf borderId="192" fillId="0" fontId="1" numFmtId="0" xfId="0" applyAlignment="1" applyBorder="1" applyFont="1">
      <alignment readingOrder="0"/>
    </xf>
    <xf borderId="192" fillId="0" fontId="1" numFmtId="164" xfId="0" applyAlignment="1" applyBorder="1" applyFont="1" applyNumberFormat="1">
      <alignment readingOrder="0"/>
    </xf>
    <xf borderId="193" fillId="0" fontId="2" numFmtId="0" xfId="0" applyAlignment="1" applyBorder="1" applyFont="1">
      <alignment readingOrder="0"/>
    </xf>
    <xf borderId="0" fillId="43" fontId="1" numFmtId="0" xfId="0" applyFont="1"/>
    <xf borderId="174" fillId="23" fontId="1" numFmtId="0" xfId="0" applyBorder="1" applyFont="1"/>
    <xf borderId="0" fillId="23" fontId="3" numFmtId="0" xfId="0" applyFont="1"/>
    <xf borderId="0" fillId="43" fontId="1" numFmtId="0" xfId="0" applyAlignment="1" applyFont="1">
      <alignment readingOrder="0"/>
    </xf>
    <xf borderId="175" fillId="23" fontId="3" numFmtId="0" xfId="0" applyBorder="1" applyFont="1"/>
    <xf borderId="194" fillId="18" fontId="1" numFmtId="0" xfId="0" applyAlignment="1" applyBorder="1" applyFont="1">
      <alignment readingOrder="0"/>
    </xf>
    <xf borderId="16" fillId="18" fontId="1" numFmtId="0" xfId="0" applyAlignment="1" applyBorder="1" applyFont="1">
      <alignment readingOrder="0"/>
    </xf>
    <xf borderId="0" fillId="18" fontId="1" numFmtId="0" xfId="0" applyAlignment="1" applyFont="1">
      <alignment readingOrder="0"/>
    </xf>
    <xf borderId="195" fillId="18" fontId="2" numFmtId="0" xfId="0" applyAlignment="1" applyBorder="1" applyFont="1">
      <alignment readingOrder="0"/>
    </xf>
    <xf borderId="174" fillId="23" fontId="1" numFmtId="1" xfId="0" applyBorder="1" applyFont="1" applyNumberFormat="1"/>
    <xf borderId="175" fillId="23" fontId="3" numFmtId="0" xfId="0" applyAlignment="1" applyBorder="1" applyFont="1">
      <alignment readingOrder="0"/>
    </xf>
    <xf borderId="194" fillId="43" fontId="1" numFmtId="169" xfId="0" applyAlignment="1" applyBorder="1" applyFont="1" applyNumberFormat="1">
      <alignment readingOrder="0"/>
    </xf>
    <xf borderId="16" fillId="43" fontId="1" numFmtId="0" xfId="0" applyAlignment="1" applyBorder="1" applyFont="1">
      <alignment readingOrder="0"/>
    </xf>
    <xf borderId="16" fillId="43" fontId="1" numFmtId="176" xfId="0" applyAlignment="1" applyBorder="1" applyFont="1" applyNumberFormat="1">
      <alignment readingOrder="0"/>
    </xf>
    <xf borderId="16" fillId="43" fontId="1" numFmtId="0" xfId="0" applyAlignment="1" applyBorder="1" applyFont="1">
      <alignment horizontal="center"/>
    </xf>
    <xf borderId="16" fillId="43" fontId="1" numFmtId="164" xfId="0" applyAlignment="1" applyBorder="1" applyFont="1" applyNumberFormat="1">
      <alignment readingOrder="0"/>
    </xf>
    <xf borderId="16" fillId="23" fontId="1" numFmtId="164" xfId="0" applyAlignment="1" applyBorder="1" applyFont="1" applyNumberFormat="1">
      <alignment readingOrder="0"/>
    </xf>
    <xf borderId="16" fillId="0" fontId="1" numFmtId="164" xfId="0" applyAlignment="1" applyBorder="1" applyFont="1" applyNumberFormat="1">
      <alignment readingOrder="0"/>
    </xf>
    <xf borderId="16" fillId="43" fontId="1" numFmtId="164" xfId="0" applyBorder="1" applyFont="1" applyNumberFormat="1"/>
    <xf borderId="195" fillId="43" fontId="2" numFmtId="164" xfId="0" applyAlignment="1" applyBorder="1" applyFont="1" applyNumberFormat="1">
      <alignment readingOrder="0"/>
    </xf>
    <xf borderId="0" fillId="43" fontId="1" numFmtId="164" xfId="0" applyFont="1" applyNumberFormat="1"/>
    <xf borderId="174" fillId="43" fontId="1" numFmtId="164" xfId="0" applyBorder="1" applyFont="1" applyNumberFormat="1"/>
    <xf borderId="0" fillId="23" fontId="1" numFmtId="166" xfId="0" applyFont="1" applyNumberFormat="1"/>
    <xf borderId="0" fillId="23" fontId="1" numFmtId="164" xfId="0" applyFont="1" applyNumberFormat="1"/>
    <xf borderId="0" fillId="23" fontId="3" numFmtId="164" xfId="0" applyFont="1" applyNumberFormat="1"/>
    <xf borderId="16" fillId="0" fontId="1" numFmtId="0" xfId="0" applyAlignment="1" applyBorder="1" applyFont="1">
      <alignment readingOrder="0"/>
    </xf>
    <xf borderId="16" fillId="0" fontId="1" numFmtId="164" xfId="0" applyBorder="1" applyFont="1" applyNumberFormat="1"/>
    <xf borderId="195" fillId="0" fontId="2" numFmtId="164" xfId="0" applyAlignment="1" applyBorder="1" applyFont="1" applyNumberFormat="1">
      <alignment readingOrder="0"/>
    </xf>
    <xf borderId="174" fillId="23" fontId="1" numFmtId="164" xfId="0" applyBorder="1" applyFont="1" applyNumberFormat="1"/>
    <xf borderId="0" fillId="23" fontId="3" numFmtId="166" xfId="0" applyFont="1" applyNumberFormat="1"/>
    <xf borderId="196" fillId="43" fontId="1" numFmtId="169" xfId="0" applyAlignment="1" applyBorder="1" applyFont="1" applyNumberFormat="1">
      <alignment readingOrder="0"/>
    </xf>
    <xf borderId="197" fillId="0" fontId="1" numFmtId="0" xfId="0" applyAlignment="1" applyBorder="1" applyFont="1">
      <alignment readingOrder="0"/>
    </xf>
    <xf borderId="197" fillId="43" fontId="1" numFmtId="176" xfId="0" applyAlignment="1" applyBorder="1" applyFont="1" applyNumberFormat="1">
      <alignment readingOrder="0"/>
    </xf>
    <xf borderId="197" fillId="43" fontId="1" numFmtId="0" xfId="0" applyAlignment="1" applyBorder="1" applyFont="1">
      <alignment horizontal="center"/>
    </xf>
    <xf borderId="197" fillId="0" fontId="1" numFmtId="164" xfId="0" applyAlignment="1" applyBorder="1" applyFont="1" applyNumberFormat="1">
      <alignment readingOrder="0"/>
    </xf>
    <xf borderId="198" fillId="0" fontId="2" numFmtId="164" xfId="0" applyAlignment="1" applyBorder="1" applyFont="1" applyNumberFormat="1">
      <alignment readingOrder="0"/>
    </xf>
    <xf borderId="177" fillId="23" fontId="1" numFmtId="164" xfId="0" applyBorder="1" applyFont="1" applyNumberFormat="1"/>
    <xf borderId="178" fillId="23" fontId="3" numFmtId="0" xfId="0" applyBorder="1" applyFont="1"/>
    <xf borderId="178" fillId="23" fontId="1" numFmtId="0" xfId="0" applyBorder="1" applyFont="1"/>
    <xf borderId="179" fillId="23" fontId="3" numFmtId="0" xfId="0" applyBorder="1" applyFont="1"/>
    <xf borderId="22" fillId="0" fontId="1" numFmtId="0" xfId="0" applyAlignment="1" applyBorder="1" applyFont="1">
      <alignment readingOrder="0"/>
    </xf>
    <xf borderId="23" fillId="0" fontId="1" numFmtId="0" xfId="0" applyBorder="1" applyFont="1"/>
    <xf borderId="23" fillId="0" fontId="1" numFmtId="0" xfId="0" applyAlignment="1" applyBorder="1" applyFont="1">
      <alignment readingOrder="0"/>
    </xf>
    <xf borderId="24" fillId="0" fontId="1" numFmtId="0" xfId="0" applyBorder="1" applyFont="1"/>
    <xf borderId="199" fillId="29" fontId="1" numFmtId="0" xfId="0" applyBorder="1" applyFont="1"/>
    <xf borderId="106" fillId="0" fontId="1" numFmtId="0" xfId="0" applyBorder="1" applyFont="1"/>
    <xf borderId="200" fillId="16" fontId="1" numFmtId="0" xfId="0" applyAlignment="1" applyBorder="1" applyFont="1">
      <alignment readingOrder="0"/>
    </xf>
    <xf borderId="0" fillId="3" fontId="3" numFmtId="173" xfId="0" applyAlignment="1" applyFont="1" applyNumberFormat="1">
      <alignment readingOrder="0"/>
    </xf>
    <xf borderId="201" fillId="16" fontId="1" numFmtId="0" xfId="0" applyAlignment="1" applyBorder="1" applyFont="1">
      <alignment readingOrder="0"/>
    </xf>
    <xf borderId="0" fillId="0" fontId="1" numFmtId="173" xfId="0" applyAlignment="1" applyFont="1" applyNumberFormat="1">
      <alignment readingOrder="0"/>
    </xf>
    <xf borderId="202" fillId="16" fontId="1" numFmtId="0" xfId="0" applyAlignment="1" applyBorder="1" applyFont="1">
      <alignment readingOrder="0"/>
    </xf>
    <xf borderId="203" fillId="0" fontId="1" numFmtId="0" xfId="0" applyAlignment="1" applyBorder="1" applyFont="1">
      <alignment readingOrder="0"/>
    </xf>
    <xf borderId="3" fillId="0" fontId="1" numFmtId="9" xfId="0" applyAlignment="1" applyBorder="1" applyFont="1" applyNumberFormat="1">
      <alignment readingOrder="0"/>
    </xf>
    <xf borderId="203" fillId="0" fontId="1" numFmtId="9" xfId="0" applyAlignment="1" applyBorder="1" applyFont="1" applyNumberFormat="1">
      <alignment readingOrder="0"/>
    </xf>
    <xf borderId="35" fillId="0" fontId="1" numFmtId="0" xfId="0" applyBorder="1" applyFont="1"/>
    <xf borderId="159" fillId="16" fontId="1" numFmtId="0" xfId="0" applyAlignment="1" applyBorder="1" applyFont="1">
      <alignment readingOrder="0"/>
    </xf>
    <xf borderId="0" fillId="0" fontId="1" numFmtId="9" xfId="0" applyAlignment="1" applyFont="1" applyNumberFormat="1">
      <alignment readingOrder="0"/>
    </xf>
    <xf borderId="203" fillId="0" fontId="1" numFmtId="0" xfId="0" applyBorder="1" applyFont="1"/>
    <xf borderId="56" fillId="0" fontId="1" numFmtId="0" xfId="0" applyBorder="1" applyFont="1"/>
    <xf borderId="204" fillId="0" fontId="1" numFmtId="0" xfId="0" applyBorder="1" applyFont="1"/>
    <xf borderId="205" fillId="0" fontId="1" numFmtId="9" xfId="0" applyAlignment="1" applyBorder="1" applyFont="1" applyNumberFormat="1">
      <alignment readingOrder="0"/>
    </xf>
    <xf borderId="204" fillId="0" fontId="1" numFmtId="9" xfId="0" applyAlignment="1" applyBorder="1" applyFont="1" applyNumberFormat="1">
      <alignment readingOrder="0"/>
    </xf>
    <xf borderId="50" fillId="0" fontId="1" numFmtId="0" xfId="0" applyBorder="1" applyFont="1"/>
    <xf borderId="17" fillId="0" fontId="1" numFmtId="0" xfId="0" applyAlignment="1" applyBorder="1" applyFont="1">
      <alignment horizontal="right" readingOrder="0"/>
    </xf>
    <xf borderId="16" fillId="29" fontId="1" numFmtId="0" xfId="0" applyBorder="1" applyFont="1"/>
    <xf borderId="0" fillId="5" fontId="15" numFmtId="9" xfId="0" applyAlignment="1" applyFont="1" applyNumberFormat="1">
      <alignment readingOrder="0"/>
    </xf>
    <xf borderId="0" fillId="0" fontId="26" numFmtId="0" xfId="0" applyAlignment="1" applyFont="1">
      <alignment vertical="bottom"/>
    </xf>
    <xf borderId="0" fillId="0" fontId="26" numFmtId="0" xfId="0" applyAlignment="1" applyFont="1">
      <alignment readingOrder="0" vertical="bottom"/>
    </xf>
    <xf borderId="17" fillId="0" fontId="26" numFmtId="0" xfId="0" applyAlignment="1" applyBorder="1" applyFont="1">
      <alignment horizontal="right" vertical="bottom"/>
    </xf>
    <xf borderId="16" fillId="29" fontId="26" numFmtId="0" xfId="0" applyAlignment="1" applyBorder="1" applyFont="1">
      <alignment vertical="bottom"/>
    </xf>
    <xf borderId="0" fillId="29" fontId="26" numFmtId="0" xfId="0" applyAlignment="1" applyFont="1">
      <alignment vertical="bottom"/>
    </xf>
    <xf borderId="0" fillId="29" fontId="1" numFmtId="0" xfId="0" applyFont="1"/>
    <xf borderId="17" fillId="0" fontId="1" numFmtId="0" xfId="0" applyAlignment="1" applyBorder="1" applyFont="1">
      <alignment readingOrder="0"/>
    </xf>
    <xf borderId="16" fillId="43" fontId="1" numFmtId="10" xfId="0" applyAlignment="1" applyBorder="1" applyFont="1" applyNumberFormat="1">
      <alignment readingOrder="0"/>
    </xf>
    <xf borderId="16" fillId="43" fontId="1" numFmtId="10" xfId="0" applyBorder="1" applyFont="1" applyNumberFormat="1"/>
    <xf borderId="0" fillId="43" fontId="3" numFmtId="0" xfId="0" applyFont="1"/>
    <xf borderId="16" fillId="43" fontId="1" numFmtId="0" xfId="0" applyBorder="1" applyFont="1"/>
    <xf borderId="0" fillId="43" fontId="3" numFmtId="10" xfId="0" applyFont="1" applyNumberFormat="1"/>
    <xf borderId="0" fillId="0" fontId="3" numFmtId="10" xfId="0" applyFont="1" applyNumberFormat="1"/>
    <xf borderId="0" fillId="0" fontId="3" numFmtId="173" xfId="0" applyFont="1" applyNumberFormat="1"/>
    <xf borderId="0" fillId="0" fontId="26" numFmtId="173" xfId="0" applyAlignment="1" applyFont="1" applyNumberFormat="1">
      <alignment vertical="bottom"/>
    </xf>
    <xf borderId="16" fillId="0" fontId="1" numFmtId="0" xfId="0" applyBorder="1" applyFont="1"/>
    <xf borderId="0" fillId="0" fontId="3" numFmtId="0" xfId="0" applyAlignment="1" applyFont="1">
      <alignment readingOrder="0"/>
    </xf>
    <xf borderId="107" fillId="18" fontId="26" numFmtId="0" xfId="0" applyAlignment="1" applyBorder="1" applyFont="1">
      <alignment readingOrder="0" shrinkToFit="0" vertical="bottom" wrapText="1"/>
    </xf>
    <xf borderId="109" fillId="18" fontId="26" numFmtId="0" xfId="0" applyAlignment="1" applyBorder="1" applyFont="1">
      <alignment shrinkToFit="0" vertical="bottom" wrapText="1"/>
    </xf>
    <xf borderId="0" fillId="18" fontId="26" numFmtId="0" xfId="0" applyAlignment="1" applyFont="1">
      <alignment readingOrder="0" shrinkToFit="0" vertical="bottom" wrapText="1"/>
    </xf>
    <xf borderId="119" fillId="18" fontId="26" numFmtId="0" xfId="0" applyAlignment="1" applyBorder="1" applyFont="1">
      <alignment readingOrder="0" shrinkToFit="0" vertical="bottom" wrapText="1"/>
    </xf>
    <xf borderId="0" fillId="18" fontId="1" numFmtId="0" xfId="0" applyAlignment="1" applyFont="1">
      <alignment readingOrder="0" shrinkToFit="0" wrapText="1"/>
    </xf>
    <xf borderId="165" fillId="18" fontId="26" numFmtId="0" xfId="0" applyAlignment="1" applyBorder="1" applyFont="1">
      <alignment shrinkToFit="0" vertical="bottom" wrapText="1"/>
    </xf>
    <xf borderId="166" fillId="18" fontId="26" numFmtId="0" xfId="0" applyAlignment="1" applyBorder="1" applyFont="1">
      <alignment shrinkToFit="0" vertical="bottom" wrapText="1"/>
    </xf>
    <xf borderId="167" fillId="18" fontId="26" numFmtId="0" xfId="0" applyAlignment="1" applyBorder="1" applyFont="1">
      <alignment readingOrder="0" shrinkToFit="0" vertical="bottom" wrapText="1"/>
    </xf>
    <xf borderId="0" fillId="18" fontId="26" numFmtId="0" xfId="0" applyAlignment="1" applyFont="1">
      <alignment shrinkToFit="0" vertical="bottom" wrapText="1"/>
    </xf>
    <xf borderId="163" fillId="43" fontId="26" numFmtId="0" xfId="0" applyAlignment="1" applyBorder="1" applyFont="1">
      <alignment horizontal="center" vertical="bottom"/>
    </xf>
    <xf borderId="164" fillId="29" fontId="26" numFmtId="169" xfId="0" applyAlignment="1" applyBorder="1" applyFont="1" applyNumberFormat="1">
      <alignment horizontal="right" vertical="bottom"/>
    </xf>
    <xf borderId="0" fillId="43" fontId="26" numFmtId="0" xfId="0" applyAlignment="1" applyFont="1">
      <alignment horizontal="right" vertical="bottom"/>
    </xf>
    <xf borderId="125" fillId="43" fontId="26" numFmtId="164" xfId="0" applyAlignment="1" applyBorder="1" applyFont="1" applyNumberFormat="1">
      <alignment vertical="bottom"/>
    </xf>
    <xf borderId="0" fillId="43" fontId="26" numFmtId="164" xfId="0" applyAlignment="1" applyFont="1" applyNumberFormat="1">
      <alignment vertical="bottom"/>
    </xf>
    <xf borderId="174" fillId="3" fontId="26" numFmtId="164" xfId="0" applyAlignment="1" applyBorder="1" applyFont="1" applyNumberFormat="1">
      <alignment vertical="bottom"/>
    </xf>
    <xf borderId="173" fillId="3" fontId="26" numFmtId="164" xfId="0" applyAlignment="1" applyBorder="1" applyFont="1" applyNumberFormat="1">
      <alignment readingOrder="0" vertical="bottom"/>
    </xf>
    <xf borderId="0" fillId="0" fontId="26" numFmtId="164" xfId="0" applyAlignment="1" applyFont="1" applyNumberFormat="1">
      <alignment vertical="bottom"/>
    </xf>
    <xf borderId="0" fillId="45" fontId="26" numFmtId="164" xfId="0" applyAlignment="1" applyFill="1" applyFont="1" applyNumberFormat="1">
      <alignment horizontal="right" vertical="bottom"/>
    </xf>
    <xf borderId="0" fillId="45" fontId="31" numFmtId="164" xfId="0" applyAlignment="1" applyFont="1" applyNumberFormat="1">
      <alignment vertical="bottom"/>
    </xf>
    <xf borderId="164" fillId="43" fontId="26" numFmtId="169" xfId="0" applyAlignment="1" applyBorder="1" applyFont="1" applyNumberFormat="1">
      <alignment horizontal="right" vertical="bottom"/>
    </xf>
    <xf borderId="0" fillId="0" fontId="26" numFmtId="0" xfId="0" applyAlignment="1" applyFont="1">
      <alignment horizontal="right" vertical="bottom"/>
    </xf>
    <xf borderId="0" fillId="16" fontId="26" numFmtId="164" xfId="0" applyAlignment="1" applyFont="1" applyNumberFormat="1">
      <alignment vertical="bottom"/>
    </xf>
    <xf borderId="0" fillId="3" fontId="26" numFmtId="164" xfId="0" applyAlignment="1" applyFont="1" applyNumberFormat="1">
      <alignment readingOrder="0" vertical="bottom"/>
    </xf>
    <xf borderId="0" fillId="23" fontId="26" numFmtId="164" xfId="0" applyAlignment="1" applyFont="1" applyNumberFormat="1">
      <alignment vertical="bottom"/>
    </xf>
    <xf borderId="0" fillId="3" fontId="26" numFmtId="164" xfId="0" applyAlignment="1" applyFont="1" applyNumberFormat="1">
      <alignment horizontal="right" vertical="bottom"/>
    </xf>
    <xf borderId="163" fillId="0" fontId="3" numFmtId="0" xfId="0" applyBorder="1" applyFont="1"/>
    <xf borderId="111" fillId="0" fontId="3" numFmtId="0" xfId="0" applyBorder="1" applyFont="1"/>
    <xf borderId="112" fillId="0" fontId="3" numFmtId="0" xfId="0" applyBorder="1" applyFont="1"/>
    <xf borderId="113" fillId="0" fontId="3" numFmtId="0" xfId="0" applyBorder="1" applyFont="1"/>
    <xf borderId="0" fillId="0" fontId="1" numFmtId="0" xfId="0" applyAlignment="1" applyFont="1">
      <alignment shrinkToFit="0" wrapText="0"/>
    </xf>
    <xf borderId="0" fillId="0" fontId="3" numFmtId="177" xfId="0" applyAlignment="1" applyFont="1" applyNumberFormat="1">
      <alignment shrinkToFit="0" wrapText="1"/>
    </xf>
    <xf borderId="112" fillId="0" fontId="1" numFmtId="0" xfId="0" applyBorder="1" applyFont="1"/>
    <xf borderId="113" fillId="0" fontId="1" numFmtId="0" xfId="0" applyBorder="1" applyFont="1"/>
    <xf borderId="0" fillId="6" fontId="2" numFmtId="0" xfId="0" applyAlignment="1" applyFont="1">
      <alignment readingOrder="0"/>
    </xf>
  </cellXfs>
  <cellStyles count="1">
    <cellStyle xfId="0" name="Normal" builtinId="0"/>
  </cellStyles>
  <dxfs count="31">
    <dxf>
      <font>
        <color rgb="FF000000"/>
      </font>
      <fill>
        <patternFill patternType="solid">
          <fgColor rgb="FFFF0000"/>
          <bgColor rgb="FFFF0000"/>
        </patternFill>
      </fill>
      <border/>
    </dxf>
    <dxf>
      <font>
        <color rgb="FF000000"/>
      </font>
      <fill>
        <patternFill patternType="solid">
          <fgColor rgb="FFFFFF00"/>
          <bgColor rgb="FFFFFF00"/>
        </patternFill>
      </fill>
      <border/>
    </dxf>
    <dxf>
      <font>
        <color rgb="FF999999"/>
      </font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>
        <color rgb="FFFFFFFF"/>
      </font>
      <fill>
        <patternFill patternType="solid">
          <fgColor rgb="FF0000FF"/>
          <bgColor rgb="FF0000FF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>
        <color rgb="FF6AA84F"/>
      </font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>
        <color rgb="FF000000"/>
      </font>
      <fill>
        <patternFill patternType="solid">
          <fgColor rgb="FFC9DAF8"/>
          <bgColor rgb="FFC9DAF8"/>
        </patternFill>
      </fill>
      <border/>
    </dxf>
    <dxf>
      <font>
        <color rgb="FF000000"/>
      </font>
      <fill>
        <patternFill patternType="solid">
          <fgColor rgb="FF9FC5E8"/>
          <bgColor rgb="FF9FC5E8"/>
        </patternFill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000000"/>
      </font>
      <fill>
        <patternFill patternType="solid">
          <fgColor rgb="FF000000"/>
          <bgColor rgb="FF000000"/>
        </patternFill>
      </fill>
      <border/>
    </dxf>
    <dxf>
      <font>
        <color rgb="FFFFFFFF"/>
      </font>
      <fill>
        <patternFill patternType="solid">
          <fgColor rgb="FF38761D"/>
          <bgColor rgb="FF38761D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44-style">
      <tableStyleElement dxfId="28" type="headerRow"/>
      <tableStyleElement dxfId="29" type="firstRowStripe"/>
      <tableStyleElement dxfId="3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302752293577982"/>
          <c:y val="0.04145516074450085"/>
          <c:w val="0.8496768795799434"/>
          <c:h val="0.817258883248731"/>
        </c:manualLayout>
      </c:layout>
      <c:barChart>
        <c:barDir val="col"/>
        <c:grouping val="stacked"/>
        <c:ser>
          <c:idx val="0"/>
          <c:order val="0"/>
          <c:cat>
            <c:strRef>
              <c:f>'44'!$B$82:$B$96</c:f>
            </c:strRef>
          </c:cat>
          <c:val>
            <c:numRef>
              <c:f>'44'!$E$82:$E$96</c:f>
              <c:numCache/>
            </c:numRef>
          </c:val>
        </c:ser>
        <c:ser>
          <c:idx val="1"/>
          <c:order val="1"/>
          <c:cat>
            <c:strRef>
              <c:f>'44'!$B$82:$B$96</c:f>
            </c:strRef>
          </c:cat>
          <c:val>
            <c:numRef>
              <c:f>'44'!$F$82:$F$96</c:f>
              <c:numCache/>
            </c:numRef>
          </c:val>
        </c:ser>
        <c:ser>
          <c:idx val="2"/>
          <c:order val="2"/>
          <c:cat>
            <c:strRef>
              <c:f>'44'!$B$82:$B$96</c:f>
            </c:strRef>
          </c:cat>
          <c:val>
            <c:numRef>
              <c:f>'44'!$G$82:$G$96</c:f>
              <c:numCache/>
            </c:numRef>
          </c:val>
        </c:ser>
        <c:ser>
          <c:idx val="3"/>
          <c:order val="3"/>
          <c:cat>
            <c:strRef>
              <c:f>'44'!$B$82:$B$96</c:f>
            </c:strRef>
          </c:cat>
          <c:val>
            <c:numRef>
              <c:f>'44'!$H$82:$H$96</c:f>
              <c:numCache/>
            </c:numRef>
          </c:val>
        </c:ser>
        <c:ser>
          <c:idx val="4"/>
          <c:order val="4"/>
          <c:cat>
            <c:strRef>
              <c:f>'44'!$B$82:$B$96</c:f>
            </c:strRef>
          </c:cat>
          <c:val>
            <c:numRef>
              <c:f>'44'!$I$82:$I$96</c:f>
              <c:numCache/>
            </c:numRef>
          </c:val>
        </c:ser>
        <c:overlap val="100"/>
        <c:axId val="610668443"/>
        <c:axId val="658320456"/>
      </c:barChart>
      <c:catAx>
        <c:axId val="6106684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658320456"/>
      </c:catAx>
      <c:valAx>
        <c:axId val="65832045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610668443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Monthly Per Diem</a:t>
            </a:r>
          </a:p>
        </c:rich>
      </c:tx>
      <c:overlay val="0"/>
    </c:title>
    <c:plotArea>
      <c:layout>
        <c:manualLayout>
          <c:xMode val="edge"/>
          <c:yMode val="edge"/>
          <c:x val="0.12896159522587264"/>
          <c:y val="0.031302876480541454"/>
          <c:w val="0.8406995957392198"/>
          <c:h val="0.827145957232607"/>
        </c:manualLayout>
      </c:layout>
      <c:areaChart>
        <c:axId val="2101442152"/>
        <c:axId val="1851801985"/>
      </c:areaChart>
      <c:catAx>
        <c:axId val="2101442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1801985"/>
      </c:catAx>
      <c:valAx>
        <c:axId val="185180198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1014421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257175</xdr:colOff>
      <xdr:row>80</xdr:row>
      <xdr:rowOff>200025</xdr:rowOff>
    </xdr:from>
    <xdr:ext cx="9344025" cy="56292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200025</xdr:colOff>
      <xdr:row>80</xdr:row>
      <xdr:rowOff>200025</xdr:rowOff>
    </xdr:from>
    <xdr:ext cx="9277350" cy="56292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76200</xdr:colOff>
      <xdr:row>17</xdr:row>
      <xdr:rowOff>85725</xdr:rowOff>
    </xdr:from>
    <xdr:ext cx="1009650" cy="476250"/>
    <xdr:sp>
      <xdr:nvSpPr>
        <xdr:cNvPr id="3" name="Shape 3"/>
        <xdr:cNvSpPr/>
      </xdr:nvSpPr>
      <xdr:spPr>
        <a:xfrm>
          <a:off x="0" y="0"/>
          <a:ext cx="1139400" cy="463200"/>
        </a:xfrm>
        <a:prstGeom prst="roundRect">
          <a:avLst>
            <a:gd fmla="val 16667" name="adj"/>
          </a:avLst>
        </a:prstGeom>
        <a:solidFill>
          <a:srgbClr val="38761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FFFF"/>
              </a:solidFill>
            </a:rPr>
            <a:t>CONFIRM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66675</xdr:colOff>
      <xdr:row>20</xdr:row>
      <xdr:rowOff>47625</xdr:rowOff>
    </xdr:from>
    <xdr:ext cx="1009650" cy="476250"/>
    <xdr:sp>
      <xdr:nvSpPr>
        <xdr:cNvPr id="4" name="Shape 4"/>
        <xdr:cNvSpPr/>
      </xdr:nvSpPr>
      <xdr:spPr>
        <a:xfrm>
          <a:off x="18775" y="7050"/>
          <a:ext cx="1140600" cy="456300"/>
        </a:xfrm>
        <a:prstGeom prst="roundRect">
          <a:avLst>
            <a:gd fmla="val 16667" name="adj"/>
          </a:avLst>
        </a:prstGeom>
        <a:solidFill>
          <a:srgbClr val="CC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FFFF"/>
              </a:solidFill>
            </a:rPr>
            <a:t>CLEAR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22</xdr:row>
      <xdr:rowOff>123825</xdr:rowOff>
    </xdr:from>
    <xdr:ext cx="1123950" cy="476250"/>
    <xdr:sp>
      <xdr:nvSpPr>
        <xdr:cNvPr id="5" name="Shape 5"/>
        <xdr:cNvSpPr/>
      </xdr:nvSpPr>
      <xdr:spPr>
        <a:xfrm>
          <a:off x="3351075" y="1217000"/>
          <a:ext cx="1705800" cy="684300"/>
        </a:xfrm>
        <a:prstGeom prst="trapezoid">
          <a:avLst>
            <a:gd fmla="val 25000" name="adj"/>
          </a:avLst>
        </a:prstGeom>
        <a:solidFill>
          <a:srgbClr val="9900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rgbClr val="FFFFFF"/>
              </a:solidFill>
            </a:rPr>
            <a:t>Revert</a:t>
          </a:r>
          <a:endParaRPr b="1" sz="2000">
            <a:solidFill>
              <a:srgbClr val="FFFFFF"/>
            </a:solidFill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headerRowCount="0" ref="B17:G17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4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spreadsheets/d/1EsE6nqediRaaPsILn6jRVUSzgcp1uAIRMrCBe3RiTEI/edit?gid=0" TargetMode="External"/><Relationship Id="rId10" Type="http://schemas.openxmlformats.org/officeDocument/2006/relationships/hyperlink" Target="about:blank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ocs.google.com/spreadsheets/d/1gkj-fATdxWArRAjve8wSel1m6jSyJWB9VQpzvokYHk0/edit?gid=1003895052" TargetMode="External"/><Relationship Id="rId1" Type="http://schemas.openxmlformats.org/officeDocument/2006/relationships/hyperlink" Target="https://docs.google.com/spreadsheets/d/1s71ss0DRIU-Mm6SIGCU4na2XXc8_DRErG_Pm9QCKmL8/edit?gid=1486490406" TargetMode="External"/><Relationship Id="rId2" Type="http://schemas.openxmlformats.org/officeDocument/2006/relationships/hyperlink" Target="https://docs.google.com/spreadsheets/d/1urenVf9DmegduxpGWVwIsQHspS3PIN1_VdlO2SuXNY0/edit?gid=0" TargetMode="External"/><Relationship Id="rId3" Type="http://schemas.openxmlformats.org/officeDocument/2006/relationships/hyperlink" Target="https://docs.google.com/spreadsheets/d/1oAhgNPNJYYBsQqC0S8O6uBqzvZw0Ww7MhpNL8bYoCME/edit?gid=1487565711" TargetMode="External"/><Relationship Id="rId4" Type="http://schemas.openxmlformats.org/officeDocument/2006/relationships/hyperlink" Target="https://docs.google.com/spreadsheets/d/1oAhgNPNJYYBsQqC0S8O6uBqzvZw0Ww7MhpNL8bYoCME/edit?gid=1487565711" TargetMode="External"/><Relationship Id="rId9" Type="http://schemas.openxmlformats.org/officeDocument/2006/relationships/hyperlink" Target="https://docs.google.com/spreadsheets/d/1ie6G9zSDWtR83kUCny6tVDb7KJnKWYxkuHrMjiaQDhc/edit?gid=1487565711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s://docs.google.com/spreadsheets/d/1oAhgNPNJYYBsQqC0S8O6uBqzvZw0Ww7MhpNL8bYoCME/edit?gid=1487565711" TargetMode="External"/><Relationship Id="rId6" Type="http://schemas.openxmlformats.org/officeDocument/2006/relationships/hyperlink" Target="https://docs.google.com/spreadsheets/d/1oAhgNPNJYYBsQqC0S8O6uBqzvZw0Ww7MhpNL8bYoCME/edit?gid=1487565711" TargetMode="External"/><Relationship Id="rId7" Type="http://schemas.openxmlformats.org/officeDocument/2006/relationships/hyperlink" Target="https://docs.google.com/spreadsheets/d/1ie6G9zSDWtR83kUCny6tVDb7KJnKWYxkuHrMjiaQDhc/edit?gid=1487565711" TargetMode="External"/><Relationship Id="rId8" Type="http://schemas.openxmlformats.org/officeDocument/2006/relationships/hyperlink" Target="https://docs.google.com/spreadsheets/d/1R3LDMx5jbCnHMs5o9bZ2DeiGrU0FtlSjsi8UYFVqEtw/edit?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 outlineLevelCol="1" outlineLevelRow="1"/>
  <cols>
    <col customWidth="1" min="1" max="1" width="16.0"/>
    <col min="2" max="22" width="12.63" outlineLevel="1"/>
    <col customWidth="1" min="23" max="23" width="13.25" outlineLevel="1"/>
    <col min="24" max="26" width="12.63" outlineLevel="1"/>
    <col customWidth="1" min="27" max="27" width="12.63" outlineLevel="1"/>
    <col customWidth="1" min="28" max="28" width="9.38" outlineLevel="1"/>
    <col customWidth="1" min="29" max="39" width="12.63" outlineLevel="1"/>
    <col customWidth="1" min="40" max="40" width="17.88"/>
    <col customWidth="1" min="41" max="41" width="4.38"/>
    <col customWidth="1" min="42" max="42" width="10.25"/>
    <col customWidth="1" min="43" max="43" width="25.38"/>
    <col customWidth="1" hidden="1" min="44" max="44" width="16.5"/>
    <col customWidth="1" hidden="1" min="45" max="45" width="9.38"/>
    <col customWidth="1" hidden="1" min="46" max="46" width="5.13"/>
    <col customWidth="1" hidden="1" min="47" max="47" width="5.0"/>
    <col customWidth="1" min="48" max="48" width="31.13"/>
    <col customWidth="1" min="49" max="49" width="11.63"/>
    <col customWidth="1" min="50" max="50" width="16.63"/>
    <col customWidth="1" min="51" max="51" width="32.75"/>
    <col customWidth="1" min="52" max="52" width="13.38"/>
    <col customWidth="1" min="53" max="53" width="20.75"/>
    <col customWidth="1" min="54" max="54" width="8.38"/>
    <col customWidth="1" min="55" max="55" width="10.5"/>
    <col customWidth="1" min="56" max="56" width="13.63"/>
    <col customWidth="1" min="57" max="57" width="11.38"/>
    <col customWidth="1" min="58" max="58" width="18.0"/>
    <col customWidth="1" min="59" max="59" width="31.88"/>
    <col customWidth="1" min="60" max="60" width="19.75"/>
    <col customWidth="1" min="61" max="61" width="14.0"/>
    <col customWidth="1" min="62" max="63" width="12.63"/>
    <col customWidth="1" min="64" max="64" width="15.13"/>
    <col customWidth="1" min="65" max="65" width="22.88"/>
    <col customWidth="1" min="66" max="66" width="18.5"/>
    <col customWidth="1" min="67" max="67" width="19.63"/>
    <col customWidth="1" min="68" max="68" width="21.0"/>
    <col customWidth="1" min="69" max="69" width="8.0"/>
    <col customWidth="1" min="70" max="70" width="18.0"/>
    <col customWidth="1" min="71" max="71" width="20.0"/>
    <col customWidth="1" min="72" max="72" width="22.75"/>
    <col customWidth="1" min="73" max="73" width="31.0"/>
    <col customWidth="1" min="74" max="74" width="19.5"/>
    <col customWidth="1" min="78" max="78" width="21.25"/>
    <col customWidth="1" min="128" max="128" width="24.75"/>
  </cols>
  <sheetData>
    <row r="1" hidden="1">
      <c r="A1" s="1">
        <v>1.0</v>
      </c>
      <c r="B1" s="2">
        <f t="shared" ref="B1:BO1" si="1">A1+1</f>
        <v>2</v>
      </c>
      <c r="C1" s="2">
        <f t="shared" si="1"/>
        <v>3</v>
      </c>
      <c r="D1" s="2">
        <f t="shared" si="1"/>
        <v>4</v>
      </c>
      <c r="E1" s="2">
        <f t="shared" si="1"/>
        <v>5</v>
      </c>
      <c r="F1" s="2">
        <f t="shared" si="1"/>
        <v>6</v>
      </c>
      <c r="G1" s="2">
        <f t="shared" si="1"/>
        <v>7</v>
      </c>
      <c r="H1" s="2">
        <f t="shared" si="1"/>
        <v>8</v>
      </c>
      <c r="I1" s="2">
        <f t="shared" si="1"/>
        <v>9</v>
      </c>
      <c r="J1" s="2">
        <f t="shared" si="1"/>
        <v>10</v>
      </c>
      <c r="K1" s="2">
        <f t="shared" si="1"/>
        <v>11</v>
      </c>
      <c r="L1" s="2">
        <f t="shared" si="1"/>
        <v>12</v>
      </c>
      <c r="M1" s="2">
        <f t="shared" si="1"/>
        <v>13</v>
      </c>
      <c r="N1" s="2">
        <f t="shared" si="1"/>
        <v>14</v>
      </c>
      <c r="O1" s="2">
        <f t="shared" si="1"/>
        <v>15</v>
      </c>
      <c r="P1" s="2">
        <f t="shared" si="1"/>
        <v>16</v>
      </c>
      <c r="Q1" s="2">
        <f t="shared" si="1"/>
        <v>17</v>
      </c>
      <c r="R1" s="2">
        <f t="shared" si="1"/>
        <v>18</v>
      </c>
      <c r="S1" s="2">
        <f t="shared" si="1"/>
        <v>19</v>
      </c>
      <c r="T1" s="2">
        <f t="shared" si="1"/>
        <v>20</v>
      </c>
      <c r="U1" s="2">
        <f t="shared" si="1"/>
        <v>21</v>
      </c>
      <c r="V1" s="2">
        <f t="shared" si="1"/>
        <v>22</v>
      </c>
      <c r="W1" s="3">
        <f t="shared" si="1"/>
        <v>23</v>
      </c>
      <c r="X1" s="4">
        <f t="shared" si="1"/>
        <v>24</v>
      </c>
      <c r="Y1" s="4">
        <f t="shared" si="1"/>
        <v>25</v>
      </c>
      <c r="Z1" s="4">
        <f t="shared" si="1"/>
        <v>26</v>
      </c>
      <c r="AA1" s="4">
        <f t="shared" si="1"/>
        <v>27</v>
      </c>
      <c r="AB1" s="4">
        <f t="shared" si="1"/>
        <v>28</v>
      </c>
      <c r="AC1" s="4">
        <f t="shared" si="1"/>
        <v>29</v>
      </c>
      <c r="AD1" s="4">
        <f t="shared" si="1"/>
        <v>30</v>
      </c>
      <c r="AE1" s="4">
        <f t="shared" si="1"/>
        <v>31</v>
      </c>
      <c r="AF1" s="4">
        <f t="shared" si="1"/>
        <v>32</v>
      </c>
      <c r="AG1" s="4">
        <f t="shared" si="1"/>
        <v>33</v>
      </c>
      <c r="AH1" s="4">
        <f t="shared" si="1"/>
        <v>34</v>
      </c>
      <c r="AI1" s="4">
        <f t="shared" si="1"/>
        <v>35</v>
      </c>
      <c r="AJ1" s="4">
        <f t="shared" si="1"/>
        <v>36</v>
      </c>
      <c r="AK1" s="4">
        <f t="shared" si="1"/>
        <v>37</v>
      </c>
      <c r="AL1" s="4">
        <f t="shared" si="1"/>
        <v>38</v>
      </c>
      <c r="AM1" s="4">
        <f t="shared" si="1"/>
        <v>39</v>
      </c>
      <c r="AN1" s="4">
        <f t="shared" si="1"/>
        <v>40</v>
      </c>
      <c r="AO1" s="5">
        <f t="shared" si="1"/>
        <v>41</v>
      </c>
      <c r="AP1" s="6">
        <f t="shared" si="1"/>
        <v>42</v>
      </c>
      <c r="AQ1" s="4">
        <f t="shared" si="1"/>
        <v>43</v>
      </c>
      <c r="AR1" s="4">
        <f t="shared" si="1"/>
        <v>44</v>
      </c>
      <c r="AS1" s="4">
        <f t="shared" si="1"/>
        <v>45</v>
      </c>
      <c r="AT1" s="4">
        <f t="shared" si="1"/>
        <v>46</v>
      </c>
      <c r="AU1" s="7">
        <f t="shared" si="1"/>
        <v>47</v>
      </c>
      <c r="AV1" s="8">
        <f t="shared" si="1"/>
        <v>48</v>
      </c>
      <c r="AW1" s="4">
        <f t="shared" si="1"/>
        <v>49</v>
      </c>
      <c r="AX1" s="4">
        <f t="shared" si="1"/>
        <v>50</v>
      </c>
      <c r="AY1" s="4">
        <f t="shared" si="1"/>
        <v>51</v>
      </c>
      <c r="AZ1" s="4">
        <f t="shared" si="1"/>
        <v>52</v>
      </c>
      <c r="BA1" s="4">
        <f t="shared" si="1"/>
        <v>53</v>
      </c>
      <c r="BB1" s="4">
        <f t="shared" si="1"/>
        <v>54</v>
      </c>
      <c r="BC1" s="4">
        <f t="shared" si="1"/>
        <v>55</v>
      </c>
      <c r="BD1" s="4">
        <f t="shared" si="1"/>
        <v>56</v>
      </c>
      <c r="BE1" s="4">
        <f t="shared" si="1"/>
        <v>57</v>
      </c>
      <c r="BF1" s="4">
        <f t="shared" si="1"/>
        <v>58</v>
      </c>
      <c r="BG1" s="4">
        <f t="shared" si="1"/>
        <v>59</v>
      </c>
      <c r="BH1" s="4">
        <f t="shared" si="1"/>
        <v>60</v>
      </c>
      <c r="BI1" s="4">
        <f t="shared" si="1"/>
        <v>61</v>
      </c>
      <c r="BJ1" s="4">
        <f t="shared" si="1"/>
        <v>62</v>
      </c>
      <c r="BK1" s="4">
        <f t="shared" si="1"/>
        <v>63</v>
      </c>
      <c r="BL1" s="4">
        <f t="shared" si="1"/>
        <v>64</v>
      </c>
      <c r="BM1" s="4">
        <f t="shared" si="1"/>
        <v>65</v>
      </c>
      <c r="BN1" s="4">
        <f t="shared" si="1"/>
        <v>66</v>
      </c>
      <c r="BO1" s="4">
        <f t="shared" si="1"/>
        <v>67</v>
      </c>
      <c r="BP1" s="9"/>
      <c r="BQ1" s="4">
        <f t="shared" ref="BQ1:BQ2" si="4">BO1+1</f>
        <v>68</v>
      </c>
      <c r="BR1" s="4">
        <f t="shared" ref="BR1:CO1" si="2">BQ1+1</f>
        <v>69</v>
      </c>
      <c r="BS1" s="4">
        <f t="shared" si="2"/>
        <v>70</v>
      </c>
      <c r="BT1" s="4">
        <f t="shared" si="2"/>
        <v>71</v>
      </c>
      <c r="BU1" s="4">
        <f t="shared" si="2"/>
        <v>72</v>
      </c>
      <c r="BV1" s="4">
        <f t="shared" si="2"/>
        <v>73</v>
      </c>
      <c r="BW1" s="4">
        <f t="shared" si="2"/>
        <v>74</v>
      </c>
      <c r="BX1" s="10">
        <f t="shared" si="2"/>
        <v>75</v>
      </c>
      <c r="BY1" s="4">
        <f t="shared" si="2"/>
        <v>76</v>
      </c>
      <c r="BZ1" s="4">
        <f t="shared" si="2"/>
        <v>77</v>
      </c>
      <c r="CA1" s="4">
        <f t="shared" si="2"/>
        <v>78</v>
      </c>
      <c r="CB1" s="4">
        <f t="shared" si="2"/>
        <v>79</v>
      </c>
      <c r="CC1" s="4">
        <f t="shared" si="2"/>
        <v>80</v>
      </c>
      <c r="CD1" s="4">
        <f t="shared" si="2"/>
        <v>81</v>
      </c>
      <c r="CE1" s="4">
        <f t="shared" si="2"/>
        <v>82</v>
      </c>
      <c r="CF1" s="4">
        <f t="shared" si="2"/>
        <v>83</v>
      </c>
      <c r="CG1" s="4">
        <f t="shared" si="2"/>
        <v>84</v>
      </c>
      <c r="CH1" s="4">
        <f t="shared" si="2"/>
        <v>85</v>
      </c>
      <c r="CI1" s="4">
        <f t="shared" si="2"/>
        <v>86</v>
      </c>
      <c r="CJ1" s="4">
        <f t="shared" si="2"/>
        <v>87</v>
      </c>
      <c r="CK1" s="4">
        <f t="shared" si="2"/>
        <v>88</v>
      </c>
      <c r="CL1" s="4">
        <f t="shared" si="2"/>
        <v>89</v>
      </c>
      <c r="CM1" s="4">
        <f t="shared" si="2"/>
        <v>90</v>
      </c>
      <c r="CN1" s="4">
        <f t="shared" si="2"/>
        <v>91</v>
      </c>
      <c r="CO1" s="4">
        <f t="shared" si="2"/>
        <v>92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</row>
    <row r="2" hidden="1">
      <c r="A2" s="1">
        <v>1.0</v>
      </c>
      <c r="B2" s="2">
        <f t="shared" ref="B2:BO2" si="3">A2+1</f>
        <v>2</v>
      </c>
      <c r="C2" s="2">
        <f t="shared" si="3"/>
        <v>3</v>
      </c>
      <c r="D2" s="2">
        <f t="shared" si="3"/>
        <v>4</v>
      </c>
      <c r="E2" s="2">
        <f t="shared" si="3"/>
        <v>5</v>
      </c>
      <c r="F2" s="2">
        <f t="shared" si="3"/>
        <v>6</v>
      </c>
      <c r="G2" s="2">
        <f t="shared" si="3"/>
        <v>7</v>
      </c>
      <c r="H2" s="2">
        <f t="shared" si="3"/>
        <v>8</v>
      </c>
      <c r="I2" s="2">
        <f t="shared" si="3"/>
        <v>9</v>
      </c>
      <c r="J2" s="2">
        <f t="shared" si="3"/>
        <v>10</v>
      </c>
      <c r="K2" s="2">
        <f t="shared" si="3"/>
        <v>11</v>
      </c>
      <c r="L2" s="2">
        <f t="shared" si="3"/>
        <v>12</v>
      </c>
      <c r="M2" s="2">
        <f t="shared" si="3"/>
        <v>13</v>
      </c>
      <c r="N2" s="2">
        <f t="shared" si="3"/>
        <v>14</v>
      </c>
      <c r="O2" s="2">
        <f t="shared" si="3"/>
        <v>15</v>
      </c>
      <c r="P2" s="2">
        <f t="shared" si="3"/>
        <v>16</v>
      </c>
      <c r="Q2" s="2">
        <f t="shared" si="3"/>
        <v>17</v>
      </c>
      <c r="R2" s="2">
        <f t="shared" si="3"/>
        <v>18</v>
      </c>
      <c r="S2" s="2">
        <f t="shared" si="3"/>
        <v>19</v>
      </c>
      <c r="T2" s="2">
        <f t="shared" si="3"/>
        <v>20</v>
      </c>
      <c r="U2" s="2">
        <f t="shared" si="3"/>
        <v>21</v>
      </c>
      <c r="V2" s="2">
        <f t="shared" si="3"/>
        <v>22</v>
      </c>
      <c r="W2" s="3">
        <f t="shared" si="3"/>
        <v>23</v>
      </c>
      <c r="X2" s="4">
        <f t="shared" si="3"/>
        <v>24</v>
      </c>
      <c r="Y2" s="4">
        <f t="shared" si="3"/>
        <v>25</v>
      </c>
      <c r="Z2" s="4">
        <f t="shared" si="3"/>
        <v>26</v>
      </c>
      <c r="AA2" s="4">
        <f t="shared" si="3"/>
        <v>27</v>
      </c>
      <c r="AB2" s="4">
        <f t="shared" si="3"/>
        <v>28</v>
      </c>
      <c r="AC2" s="4">
        <f t="shared" si="3"/>
        <v>29</v>
      </c>
      <c r="AD2" s="4">
        <f t="shared" si="3"/>
        <v>30</v>
      </c>
      <c r="AE2" s="4">
        <f t="shared" si="3"/>
        <v>31</v>
      </c>
      <c r="AF2" s="4">
        <f t="shared" si="3"/>
        <v>32</v>
      </c>
      <c r="AG2" s="4">
        <f t="shared" si="3"/>
        <v>33</v>
      </c>
      <c r="AH2" s="4">
        <f t="shared" si="3"/>
        <v>34</v>
      </c>
      <c r="AI2" s="4">
        <f t="shared" si="3"/>
        <v>35</v>
      </c>
      <c r="AJ2" s="4">
        <f t="shared" si="3"/>
        <v>36</v>
      </c>
      <c r="AK2" s="4">
        <f t="shared" si="3"/>
        <v>37</v>
      </c>
      <c r="AL2" s="4">
        <f t="shared" si="3"/>
        <v>38</v>
      </c>
      <c r="AM2" s="4">
        <f t="shared" si="3"/>
        <v>39</v>
      </c>
      <c r="AN2" s="4">
        <f t="shared" si="3"/>
        <v>40</v>
      </c>
      <c r="AO2" s="5">
        <f t="shared" si="3"/>
        <v>41</v>
      </c>
      <c r="AP2" s="6">
        <f t="shared" si="3"/>
        <v>42</v>
      </c>
      <c r="AQ2" s="4">
        <f t="shared" si="3"/>
        <v>43</v>
      </c>
      <c r="AR2" s="4">
        <f t="shared" si="3"/>
        <v>44</v>
      </c>
      <c r="AS2" s="4">
        <f t="shared" si="3"/>
        <v>45</v>
      </c>
      <c r="AT2" s="4">
        <f t="shared" si="3"/>
        <v>46</v>
      </c>
      <c r="AU2" s="7">
        <f t="shared" si="3"/>
        <v>47</v>
      </c>
      <c r="AV2" s="8">
        <f t="shared" si="3"/>
        <v>48</v>
      </c>
      <c r="AW2" s="4">
        <f t="shared" si="3"/>
        <v>49</v>
      </c>
      <c r="AX2" s="4">
        <f t="shared" si="3"/>
        <v>50</v>
      </c>
      <c r="AY2" s="4">
        <f t="shared" si="3"/>
        <v>51</v>
      </c>
      <c r="AZ2" s="4">
        <f t="shared" si="3"/>
        <v>52</v>
      </c>
      <c r="BA2" s="4">
        <f t="shared" si="3"/>
        <v>53</v>
      </c>
      <c r="BB2" s="4">
        <f t="shared" si="3"/>
        <v>54</v>
      </c>
      <c r="BC2" s="4">
        <f t="shared" si="3"/>
        <v>55</v>
      </c>
      <c r="BD2" s="4">
        <f t="shared" si="3"/>
        <v>56</v>
      </c>
      <c r="BE2" s="4">
        <f t="shared" si="3"/>
        <v>57</v>
      </c>
      <c r="BF2" s="4">
        <f t="shared" si="3"/>
        <v>58</v>
      </c>
      <c r="BG2" s="4">
        <f t="shared" si="3"/>
        <v>59</v>
      </c>
      <c r="BH2" s="4">
        <f t="shared" si="3"/>
        <v>60</v>
      </c>
      <c r="BI2" s="4">
        <f t="shared" si="3"/>
        <v>61</v>
      </c>
      <c r="BJ2" s="4">
        <f t="shared" si="3"/>
        <v>62</v>
      </c>
      <c r="BK2" s="4">
        <f t="shared" si="3"/>
        <v>63</v>
      </c>
      <c r="BL2" s="4">
        <f t="shared" si="3"/>
        <v>64</v>
      </c>
      <c r="BM2" s="4">
        <f t="shared" si="3"/>
        <v>65</v>
      </c>
      <c r="BN2" s="4">
        <f t="shared" si="3"/>
        <v>66</v>
      </c>
      <c r="BO2" s="4">
        <f t="shared" si="3"/>
        <v>67</v>
      </c>
      <c r="BP2" s="9"/>
      <c r="BQ2" s="4">
        <f t="shared" si="4"/>
        <v>68</v>
      </c>
      <c r="BR2" s="4">
        <f t="shared" ref="BR2:CO2" si="5">BQ2+1</f>
        <v>69</v>
      </c>
      <c r="BS2" s="4">
        <f t="shared" si="5"/>
        <v>70</v>
      </c>
      <c r="BT2" s="4">
        <f t="shared" si="5"/>
        <v>71</v>
      </c>
      <c r="BU2" s="4">
        <f t="shared" si="5"/>
        <v>72</v>
      </c>
      <c r="BV2" s="4">
        <f t="shared" si="5"/>
        <v>73</v>
      </c>
      <c r="BW2" s="4">
        <f t="shared" si="5"/>
        <v>74</v>
      </c>
      <c r="BX2" s="10">
        <f t="shared" si="5"/>
        <v>75</v>
      </c>
      <c r="BY2" s="4">
        <f t="shared" si="5"/>
        <v>76</v>
      </c>
      <c r="BZ2" s="4">
        <f t="shared" si="5"/>
        <v>77</v>
      </c>
      <c r="CA2" s="4">
        <f t="shared" si="5"/>
        <v>78</v>
      </c>
      <c r="CB2" s="4">
        <f t="shared" si="5"/>
        <v>79</v>
      </c>
      <c r="CC2" s="4">
        <f t="shared" si="5"/>
        <v>80</v>
      </c>
      <c r="CD2" s="4">
        <f t="shared" si="5"/>
        <v>81</v>
      </c>
      <c r="CE2" s="4">
        <f t="shared" si="5"/>
        <v>82</v>
      </c>
      <c r="CF2" s="4">
        <f t="shared" si="5"/>
        <v>83</v>
      </c>
      <c r="CG2" s="4">
        <f t="shared" si="5"/>
        <v>84</v>
      </c>
      <c r="CH2" s="4">
        <f t="shared" si="5"/>
        <v>85</v>
      </c>
      <c r="CI2" s="4">
        <f t="shared" si="5"/>
        <v>86</v>
      </c>
      <c r="CJ2" s="4">
        <f t="shared" si="5"/>
        <v>87</v>
      </c>
      <c r="CK2" s="4">
        <f t="shared" si="5"/>
        <v>88</v>
      </c>
      <c r="CL2" s="4">
        <f t="shared" si="5"/>
        <v>89</v>
      </c>
      <c r="CM2" s="4">
        <f t="shared" si="5"/>
        <v>90</v>
      </c>
      <c r="CN2" s="4">
        <f t="shared" si="5"/>
        <v>91</v>
      </c>
      <c r="CO2" s="4">
        <f t="shared" si="5"/>
        <v>92</v>
      </c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</row>
    <row r="3" ht="48.0" customHeight="1">
      <c r="A3" s="11">
        <v>44.0</v>
      </c>
      <c r="B3" s="12" t="s">
        <v>0</v>
      </c>
      <c r="C3" s="13"/>
      <c r="D3" s="13"/>
      <c r="E3" s="14" t="s">
        <v>1</v>
      </c>
      <c r="F3" s="13"/>
      <c r="G3" s="13" t="str">
        <f>CW5</f>
        <v>#REF!</v>
      </c>
      <c r="H3" s="15" t="str">
        <f>iferror(G3,"&lt;-- Allow Access")</f>
        <v>&lt;-- Allow Access</v>
      </c>
      <c r="I3" s="13"/>
      <c r="J3" s="13"/>
      <c r="K3" s="13"/>
      <c r="L3" s="16"/>
      <c r="M3" s="17" t="s">
        <v>2</v>
      </c>
      <c r="N3" s="16" t="s">
        <v>3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8" t="s">
        <v>4</v>
      </c>
      <c r="AO3" s="19"/>
      <c r="AP3" s="20" t="s">
        <v>5</v>
      </c>
      <c r="AQ3" s="21"/>
      <c r="AR3" s="21"/>
      <c r="AS3" s="21"/>
      <c r="AT3" s="21"/>
      <c r="AU3" s="22"/>
      <c r="AV3" s="23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4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6" t="s">
        <v>6</v>
      </c>
      <c r="CW3" s="26" t="s">
        <v>6</v>
      </c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</row>
    <row r="4" ht="21.75" customHeight="1">
      <c r="A4" s="28" t="str">
        <f>B8</f>
        <v>OB Med</v>
      </c>
      <c r="B4" s="29"/>
      <c r="C4" s="30" t="s">
        <v>7</v>
      </c>
      <c r="D4" s="31" t="s">
        <v>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8" t="s">
        <v>4</v>
      </c>
      <c r="AO4" s="32"/>
      <c r="AP4" s="33" t="s">
        <v>9</v>
      </c>
      <c r="AQ4" s="33"/>
      <c r="AR4" s="34"/>
      <c r="AS4" s="34"/>
      <c r="AT4" s="34"/>
      <c r="AU4" s="34"/>
      <c r="AV4" s="34"/>
      <c r="AW4" s="34"/>
      <c r="AX4" s="34"/>
      <c r="AY4" s="34"/>
      <c r="AZ4" s="35" t="s">
        <v>10</v>
      </c>
      <c r="BA4" s="36" t="s">
        <v>11</v>
      </c>
      <c r="BB4" s="34"/>
      <c r="BC4" s="34"/>
      <c r="BD4" s="34"/>
      <c r="BE4" s="34"/>
      <c r="BF4" s="34"/>
      <c r="BG4" s="34"/>
      <c r="BH4" s="21"/>
      <c r="BI4" s="21"/>
      <c r="BJ4" s="37" t="s">
        <v>12</v>
      </c>
      <c r="BK4" s="38"/>
      <c r="BL4" s="38"/>
      <c r="BM4" s="39" t="s">
        <v>10</v>
      </c>
      <c r="BN4" s="40" t="s">
        <v>11</v>
      </c>
      <c r="BO4" s="41"/>
      <c r="BP4" s="42"/>
      <c r="BQ4" s="21"/>
      <c r="BR4" s="43" t="s">
        <v>13</v>
      </c>
      <c r="BS4" s="44"/>
      <c r="BT4" s="45" t="s">
        <v>10</v>
      </c>
      <c r="BU4" s="46" t="s">
        <v>11</v>
      </c>
      <c r="BV4" s="44"/>
      <c r="BW4" s="44"/>
      <c r="BX4" s="21"/>
      <c r="BY4" s="21"/>
      <c r="BZ4" s="47" t="s">
        <v>14</v>
      </c>
      <c r="CA4" s="48"/>
      <c r="CB4" s="48"/>
      <c r="CC4" s="48"/>
      <c r="CD4" s="49" t="s">
        <v>10</v>
      </c>
      <c r="CE4" s="50" t="s">
        <v>11</v>
      </c>
      <c r="CF4" s="51"/>
      <c r="CG4" s="51"/>
      <c r="CH4" s="51"/>
      <c r="CI4" s="51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 t="s">
        <v>4</v>
      </c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</row>
    <row r="5">
      <c r="A5" s="52" t="str">
        <f>C8</f>
        <v>FL&amp;F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4" t="s">
        <v>15</v>
      </c>
      <c r="AC5" s="55"/>
      <c r="AD5" s="55"/>
      <c r="AE5" s="55"/>
      <c r="AF5" s="56" t="s">
        <v>16</v>
      </c>
      <c r="AG5" s="57"/>
      <c r="AH5" s="58"/>
      <c r="AI5" s="53"/>
      <c r="AJ5" s="53"/>
      <c r="AK5" s="53"/>
      <c r="AL5" s="53"/>
      <c r="AM5" s="53"/>
      <c r="AN5" s="18" t="s">
        <v>4</v>
      </c>
      <c r="AO5" s="32"/>
      <c r="AP5" s="33"/>
      <c r="AQ5" s="59"/>
      <c r="AU5" s="22"/>
      <c r="AV5" s="59"/>
      <c r="AW5" s="59"/>
      <c r="AX5" s="59"/>
      <c r="AY5" s="60"/>
      <c r="AZ5" s="60" t="s">
        <v>17</v>
      </c>
      <c r="BA5" s="61" t="str">
        <f>$C$199&amp;", "&amp;$D$199</f>
        <v>, </v>
      </c>
      <c r="BB5" s="59"/>
      <c r="BC5" s="62" t="s">
        <v>18</v>
      </c>
      <c r="BD5" s="63"/>
      <c r="BE5" s="64" t="s">
        <v>19</v>
      </c>
      <c r="BF5" s="65" t="s">
        <v>20</v>
      </c>
      <c r="BG5" s="66"/>
      <c r="BH5" s="67"/>
      <c r="BI5" s="21"/>
      <c r="BJ5" s="68" t="s">
        <v>21</v>
      </c>
      <c r="BK5" s="69" t="s">
        <v>22</v>
      </c>
      <c r="BL5" s="63"/>
      <c r="BM5" s="60" t="s">
        <v>17</v>
      </c>
      <c r="BN5" s="61" t="str">
        <f>$C$199&amp;", "&amp;$D$199</f>
        <v>, </v>
      </c>
      <c r="BO5" s="63"/>
      <c r="BP5" s="63"/>
      <c r="BQ5" s="21"/>
      <c r="BR5" s="63"/>
      <c r="BS5" s="60" t="s">
        <v>17</v>
      </c>
      <c r="BT5" s="61" t="str">
        <f>$C$199&amp;", "&amp;$D$199</f>
        <v>, </v>
      </c>
      <c r="BU5" s="63"/>
      <c r="BV5" s="63"/>
      <c r="BW5" s="63"/>
      <c r="BX5" s="21"/>
      <c r="BY5" s="21"/>
      <c r="BZ5" s="60" t="s">
        <v>17</v>
      </c>
      <c r="CA5" s="61" t="str">
        <f>$C$199&amp;", "&amp;$D$199</f>
        <v>, </v>
      </c>
      <c r="CB5" s="63"/>
      <c r="CC5" s="63"/>
      <c r="CD5" s="63"/>
      <c r="CE5" s="63"/>
      <c r="CF5" s="63"/>
      <c r="CG5" s="63"/>
      <c r="CH5" s="63"/>
      <c r="CI5" s="63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 t="s">
        <v>4</v>
      </c>
      <c r="CW5" s="70" t="str">
        <f>IFERROR(__xludf.DUMMYFUNCTION("importrange(D8,""Code!AC4:CE145"")"),"#REF!")</f>
        <v>#REF!</v>
      </c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0"/>
      <c r="FF5" s="70"/>
      <c r="FG5" s="70"/>
      <c r="FH5" s="70"/>
      <c r="FI5" s="70"/>
      <c r="FJ5" s="70"/>
      <c r="FK5" s="70"/>
      <c r="FL5" s="70"/>
      <c r="FM5" s="70"/>
      <c r="FN5" s="70"/>
      <c r="FO5" s="70"/>
      <c r="FP5" s="70"/>
      <c r="FQ5" s="70"/>
      <c r="FR5" s="70"/>
      <c r="FS5" s="70"/>
      <c r="FT5" s="70"/>
      <c r="FU5" s="70"/>
      <c r="FV5" s="70"/>
      <c r="FW5" s="70"/>
    </row>
    <row r="6">
      <c r="A6" s="71" t="str">
        <f>M7&amp;", "&amp;N7</f>
        <v>, </v>
      </c>
      <c r="B6" s="72" t="s">
        <v>23</v>
      </c>
      <c r="C6" s="73" t="s">
        <v>24</v>
      </c>
      <c r="D6" s="74"/>
      <c r="E6" s="74"/>
      <c r="F6" s="74"/>
      <c r="G6" s="74"/>
      <c r="H6" s="75" t="s">
        <v>25</v>
      </c>
      <c r="I6" s="76"/>
      <c r="J6" s="77"/>
      <c r="K6" s="78"/>
      <c r="L6" s="79"/>
      <c r="M6" s="80" t="s">
        <v>26</v>
      </c>
      <c r="N6" s="81" t="s">
        <v>27</v>
      </c>
      <c r="O6" s="81" t="s">
        <v>28</v>
      </c>
      <c r="P6" s="82" t="s">
        <v>29</v>
      </c>
      <c r="Q6" s="82" t="s">
        <v>30</v>
      </c>
      <c r="R6" s="82" t="s">
        <v>31</v>
      </c>
      <c r="S6" s="82" t="s">
        <v>32</v>
      </c>
      <c r="T6" s="82" t="s">
        <v>33</v>
      </c>
      <c r="U6" s="83" t="s">
        <v>34</v>
      </c>
      <c r="V6" s="53"/>
      <c r="W6" s="53"/>
      <c r="X6" s="53"/>
      <c r="Y6" s="53"/>
      <c r="Z6" s="53"/>
      <c r="AA6" s="53"/>
      <c r="AB6" s="84"/>
      <c r="AC6" s="85" t="s">
        <v>35</v>
      </c>
      <c r="AD6" s="85" t="s">
        <v>36</v>
      </c>
      <c r="AE6" s="86" t="s">
        <v>37</v>
      </c>
      <c r="AF6" s="87" t="s">
        <v>35</v>
      </c>
      <c r="AG6" s="88" t="s">
        <v>36</v>
      </c>
      <c r="AH6" s="89" t="s">
        <v>38</v>
      </c>
      <c r="AI6" s="53"/>
      <c r="AJ6" s="90"/>
      <c r="AK6" s="53"/>
      <c r="AL6" s="53"/>
      <c r="AM6" s="53"/>
      <c r="AN6" s="18" t="s">
        <v>4</v>
      </c>
      <c r="AO6" s="32"/>
      <c r="AP6" s="33"/>
      <c r="AQ6" s="91" t="s">
        <v>39</v>
      </c>
      <c r="AR6" s="92"/>
      <c r="AS6" s="93"/>
      <c r="AT6" s="93"/>
      <c r="AU6" s="94"/>
      <c r="AV6" s="95"/>
      <c r="AW6" s="59"/>
      <c r="AX6" s="59"/>
      <c r="AY6" s="96"/>
      <c r="AZ6" s="96" t="s">
        <v>33</v>
      </c>
      <c r="BA6" s="61" t="str">
        <f>$J$199</f>
        <v/>
      </c>
      <c r="BB6" s="59"/>
      <c r="BC6" s="97"/>
      <c r="BD6" s="63"/>
      <c r="BE6" s="68" t="s">
        <v>21</v>
      </c>
      <c r="BF6" s="65" t="s">
        <v>40</v>
      </c>
      <c r="BG6" s="66"/>
      <c r="BH6" s="67"/>
      <c r="BI6" s="21"/>
      <c r="BJ6" s="64" t="s">
        <v>19</v>
      </c>
      <c r="BK6" s="69" t="s">
        <v>41</v>
      </c>
      <c r="BL6" s="63"/>
      <c r="BM6" s="96" t="s">
        <v>33</v>
      </c>
      <c r="BN6" s="61" t="str">
        <f>$J$199</f>
        <v/>
      </c>
      <c r="BO6" s="63"/>
      <c r="BP6" s="63"/>
      <c r="BQ6" s="21"/>
      <c r="BR6" s="63"/>
      <c r="BS6" s="96" t="s">
        <v>33</v>
      </c>
      <c r="BT6" s="61" t="str">
        <f>$J$199</f>
        <v/>
      </c>
      <c r="BU6" s="63"/>
      <c r="BV6" s="63"/>
      <c r="BW6" s="63"/>
      <c r="BX6" s="21"/>
      <c r="BY6" s="21"/>
      <c r="BZ6" s="96" t="s">
        <v>33</v>
      </c>
      <c r="CA6" s="61" t="str">
        <f>$J$199</f>
        <v/>
      </c>
      <c r="CB6" s="63"/>
      <c r="CC6" s="63"/>
      <c r="CD6" s="62" t="s">
        <v>18</v>
      </c>
      <c r="CE6" s="63"/>
      <c r="CF6" s="63"/>
      <c r="CG6" s="63"/>
      <c r="CH6" s="63"/>
      <c r="CI6" s="63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 t="s">
        <v>4</v>
      </c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  <c r="DX6" s="70"/>
      <c r="DY6" s="70"/>
      <c r="DZ6" s="70"/>
      <c r="EA6" s="70"/>
      <c r="EB6" s="70"/>
      <c r="EC6" s="70"/>
      <c r="ED6" s="70"/>
      <c r="EE6" s="70"/>
      <c r="EF6" s="70"/>
      <c r="EG6" s="70"/>
      <c r="EH6" s="70"/>
      <c r="EI6" s="70"/>
      <c r="EJ6" s="70"/>
      <c r="EK6" s="70"/>
      <c r="EL6" s="70"/>
      <c r="EM6" s="70"/>
      <c r="EN6" s="70"/>
      <c r="EO6" s="70"/>
      <c r="EP6" s="70"/>
      <c r="EQ6" s="70"/>
      <c r="ER6" s="70"/>
      <c r="ES6" s="70"/>
      <c r="ET6" s="70"/>
      <c r="EU6" s="70"/>
      <c r="EV6" s="70"/>
      <c r="EW6" s="70"/>
      <c r="EX6" s="70"/>
      <c r="EY6" s="70"/>
      <c r="EZ6" s="70"/>
      <c r="FA6" s="70"/>
      <c r="FB6" s="70"/>
      <c r="FC6" s="70"/>
      <c r="FD6" s="70"/>
      <c r="FE6" s="70"/>
      <c r="FF6" s="70"/>
      <c r="FG6" s="70"/>
      <c r="FH6" s="70"/>
      <c r="FI6" s="70"/>
      <c r="FJ6" s="70"/>
      <c r="FK6" s="70"/>
      <c r="FL6" s="70"/>
      <c r="FM6" s="70"/>
      <c r="FN6" s="70"/>
      <c r="FO6" s="70"/>
      <c r="FP6" s="70"/>
      <c r="FQ6" s="70"/>
      <c r="FR6" s="70"/>
      <c r="FS6" s="70"/>
      <c r="FT6" s="70"/>
      <c r="FU6" s="70"/>
      <c r="FV6" s="70"/>
      <c r="FW6" s="70"/>
    </row>
    <row r="7">
      <c r="A7" s="71" t="str">
        <f>R7</f>
        <v/>
      </c>
      <c r="B7" s="98" t="s">
        <v>42</v>
      </c>
      <c r="C7" s="99" t="s">
        <v>43</v>
      </c>
      <c r="D7" s="100" t="s">
        <v>44</v>
      </c>
      <c r="E7" s="101" t="s">
        <v>45</v>
      </c>
      <c r="F7" s="102" t="s">
        <v>46</v>
      </c>
      <c r="G7" s="102" t="s">
        <v>47</v>
      </c>
      <c r="H7" s="103"/>
      <c r="I7" s="104"/>
      <c r="J7" s="105" t="s">
        <v>48</v>
      </c>
      <c r="K7" s="106"/>
      <c r="L7" s="107"/>
      <c r="M7" s="108" t="str">
        <f t="shared" ref="M7:N7" si="6">C199</f>
        <v/>
      </c>
      <c r="N7" s="109" t="str">
        <f t="shared" si="6"/>
        <v/>
      </c>
      <c r="O7" s="109" t="str">
        <f>C203&amp;", "&amp;E199</f>
        <v>, </v>
      </c>
      <c r="P7" s="109" t="str">
        <f t="shared" ref="P7:U7" si="7">F199</f>
        <v/>
      </c>
      <c r="Q7" s="109" t="str">
        <f t="shared" si="7"/>
        <v/>
      </c>
      <c r="R7" s="109" t="str">
        <f t="shared" si="7"/>
        <v/>
      </c>
      <c r="S7" s="109" t="str">
        <f t="shared" si="7"/>
        <v/>
      </c>
      <c r="T7" s="109" t="str">
        <f t="shared" si="7"/>
        <v/>
      </c>
      <c r="U7" s="110" t="str">
        <f t="shared" si="7"/>
        <v/>
      </c>
      <c r="V7" s="53"/>
      <c r="W7" s="53"/>
      <c r="X7" s="53"/>
      <c r="Y7" s="53"/>
      <c r="Z7" s="53"/>
      <c r="AA7" s="53"/>
      <c r="AB7" s="111" t="s">
        <v>49</v>
      </c>
      <c r="AC7" s="112">
        <v>30.0</v>
      </c>
      <c r="AD7" s="112">
        <v>22.0</v>
      </c>
      <c r="AE7" s="113" t="s">
        <v>50</v>
      </c>
      <c r="AF7" s="114" t="s">
        <v>51</v>
      </c>
      <c r="AG7" s="115">
        <v>0.9</v>
      </c>
      <c r="AH7" s="116">
        <v>0.1</v>
      </c>
      <c r="AI7" s="53"/>
      <c r="AJ7" s="90"/>
      <c r="AK7" s="53"/>
      <c r="AL7" s="53"/>
      <c r="AM7" s="53"/>
      <c r="AN7" s="18" t="s">
        <v>4</v>
      </c>
      <c r="AO7" s="32"/>
      <c r="AP7" s="33"/>
      <c r="AQ7" s="117" t="s">
        <v>52</v>
      </c>
      <c r="AR7" s="118"/>
      <c r="AU7" s="22"/>
      <c r="AV7" s="119" t="s">
        <v>53</v>
      </c>
      <c r="AW7" s="59"/>
      <c r="AX7" s="59"/>
      <c r="AY7" s="96"/>
      <c r="AZ7" s="96" t="s">
        <v>54</v>
      </c>
      <c r="BA7" s="120" t="str">
        <f>$I$199</f>
        <v/>
      </c>
      <c r="BB7" s="59"/>
      <c r="BC7" s="121"/>
      <c r="BD7" s="59"/>
      <c r="BE7" s="122" t="s">
        <v>55</v>
      </c>
      <c r="BF7" s="65" t="s">
        <v>56</v>
      </c>
      <c r="BG7" s="66"/>
      <c r="BH7" s="67"/>
      <c r="BI7" s="21"/>
      <c r="BJ7" s="63"/>
      <c r="BK7" s="63"/>
      <c r="BL7" s="63"/>
      <c r="BM7" s="96" t="s">
        <v>54</v>
      </c>
      <c r="BN7" s="120" t="str">
        <f>$I$199</f>
        <v/>
      </c>
      <c r="BO7" s="63"/>
      <c r="BP7" s="63"/>
      <c r="BQ7" s="21"/>
      <c r="BR7" s="63"/>
      <c r="BS7" s="96" t="s">
        <v>54</v>
      </c>
      <c r="BT7" s="120" t="str">
        <f>$I$199</f>
        <v/>
      </c>
      <c r="BU7" s="63"/>
      <c r="BV7" s="63"/>
      <c r="BW7" s="63"/>
      <c r="BX7" s="21"/>
      <c r="BY7" s="21"/>
      <c r="BZ7" s="96" t="s">
        <v>54</v>
      </c>
      <c r="CA7" s="120" t="str">
        <f>$I$199</f>
        <v/>
      </c>
      <c r="CB7" s="63"/>
      <c r="CC7" s="63"/>
      <c r="CD7" s="97"/>
      <c r="CE7" s="63"/>
      <c r="CF7" s="63"/>
      <c r="CG7" s="63"/>
      <c r="CH7" s="63"/>
      <c r="CI7" s="63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 t="s">
        <v>4</v>
      </c>
      <c r="CW7" s="70"/>
      <c r="CX7" s="70"/>
      <c r="CY7" s="70"/>
      <c r="CZ7" s="70"/>
      <c r="DA7" s="70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  <c r="DQ7" s="70"/>
      <c r="DR7" s="70"/>
      <c r="DS7" s="70"/>
      <c r="DT7" s="70"/>
      <c r="DU7" s="70"/>
      <c r="DV7" s="70"/>
      <c r="DW7" s="70"/>
      <c r="DX7" s="70"/>
      <c r="DY7" s="70"/>
      <c r="DZ7" s="70"/>
      <c r="EA7" s="70"/>
      <c r="EB7" s="70"/>
      <c r="EC7" s="70"/>
      <c r="ED7" s="70"/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/>
      <c r="EU7" s="70"/>
      <c r="EV7" s="70"/>
      <c r="EW7" s="70"/>
      <c r="EX7" s="70"/>
      <c r="EY7" s="70"/>
      <c r="EZ7" s="70"/>
      <c r="FA7" s="70"/>
      <c r="FB7" s="70"/>
      <c r="FC7" s="70"/>
      <c r="FD7" s="70"/>
      <c r="FE7" s="70"/>
      <c r="FF7" s="70"/>
      <c r="FG7" s="70"/>
      <c r="FH7" s="70"/>
      <c r="FI7" s="70"/>
      <c r="FJ7" s="70"/>
      <c r="FK7" s="70"/>
      <c r="FL7" s="70"/>
      <c r="FM7" s="70"/>
      <c r="FN7" s="70"/>
      <c r="FO7" s="70"/>
      <c r="FP7" s="70"/>
      <c r="FQ7" s="70"/>
      <c r="FR7" s="70"/>
      <c r="FS7" s="70"/>
      <c r="FT7" s="70"/>
      <c r="FU7" s="70"/>
      <c r="FV7" s="70"/>
      <c r="FW7" s="70"/>
    </row>
    <row r="8">
      <c r="A8" s="71" t="str">
        <f>S7</f>
        <v/>
      </c>
      <c r="B8" s="123" t="s">
        <v>57</v>
      </c>
      <c r="C8" s="124" t="s">
        <v>58</v>
      </c>
      <c r="D8" s="17" t="s">
        <v>59</v>
      </c>
      <c r="E8" s="125" t="s">
        <v>60</v>
      </c>
      <c r="F8" s="126" t="s">
        <v>61</v>
      </c>
      <c r="G8" s="127"/>
      <c r="H8" s="103"/>
      <c r="I8" s="128"/>
      <c r="J8" s="105" t="s">
        <v>62</v>
      </c>
      <c r="K8" s="106"/>
      <c r="L8" s="107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111" t="s">
        <v>63</v>
      </c>
      <c r="AC8" s="112">
        <v>27.0</v>
      </c>
      <c r="AD8" s="112">
        <v>25.0</v>
      </c>
      <c r="AE8" s="113" t="str">
        <f t="shared" ref="AE8:AE9" si="8">AE7</f>
        <v>Max 7</v>
      </c>
      <c r="AF8" s="129" t="s">
        <v>64</v>
      </c>
      <c r="AG8" s="115">
        <v>0.9</v>
      </c>
      <c r="AH8" s="116">
        <v>0.1</v>
      </c>
      <c r="AI8" s="53"/>
      <c r="AJ8" s="53"/>
      <c r="AK8" s="53"/>
      <c r="AL8" s="53"/>
      <c r="AM8" s="53"/>
      <c r="AN8" s="18" t="s">
        <v>4</v>
      </c>
      <c r="AO8" s="32"/>
      <c r="AP8" s="33"/>
      <c r="AQ8" s="117" t="s">
        <v>65</v>
      </c>
      <c r="AR8" s="118"/>
      <c r="AU8" s="22"/>
      <c r="AV8" s="119" t="s">
        <v>66</v>
      </c>
      <c r="AW8" s="59"/>
      <c r="AX8" s="59"/>
      <c r="AY8" s="96"/>
      <c r="AZ8" s="96" t="s">
        <v>67</v>
      </c>
      <c r="BA8" s="130" t="str">
        <f>$F$199</f>
        <v/>
      </c>
      <c r="BB8" s="59"/>
      <c r="BC8" s="59"/>
      <c r="BD8" s="59"/>
      <c r="BE8" s="131"/>
      <c r="BF8" s="131"/>
      <c r="BG8" s="132"/>
      <c r="BH8" s="67"/>
      <c r="BI8" s="21"/>
      <c r="BJ8" s="63"/>
      <c r="BK8" s="63"/>
      <c r="BL8" s="63"/>
      <c r="BM8" s="96" t="s">
        <v>67</v>
      </c>
      <c r="BN8" s="130" t="str">
        <f>$F$199</f>
        <v/>
      </c>
      <c r="BO8" s="63"/>
      <c r="BP8" s="63"/>
      <c r="BQ8" s="21"/>
      <c r="BR8" s="63"/>
      <c r="BS8" s="96" t="s">
        <v>67</v>
      </c>
      <c r="BT8" s="130" t="str">
        <f>$F$199</f>
        <v/>
      </c>
      <c r="BU8" s="63"/>
      <c r="BV8" s="63"/>
      <c r="BW8" s="63"/>
      <c r="BX8" s="21"/>
      <c r="BY8" s="21"/>
      <c r="BZ8" s="96" t="s">
        <v>67</v>
      </c>
      <c r="CA8" s="130" t="str">
        <f>$F$199</f>
        <v/>
      </c>
      <c r="CB8" s="63"/>
      <c r="CC8" s="63"/>
      <c r="CD8" s="133" t="str">
        <f>BC7</f>
        <v/>
      </c>
      <c r="CE8" s="63"/>
      <c r="CF8" s="63"/>
      <c r="CG8" s="63"/>
      <c r="CH8" s="63"/>
      <c r="CI8" s="63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 t="s">
        <v>4</v>
      </c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  <c r="FN8" s="70"/>
      <c r="FO8" s="70"/>
      <c r="FP8" s="70"/>
      <c r="FQ8" s="70"/>
      <c r="FR8" s="70"/>
      <c r="FS8" s="70"/>
      <c r="FT8" s="70"/>
      <c r="FU8" s="70"/>
      <c r="FV8" s="70"/>
      <c r="FW8" s="70"/>
    </row>
    <row r="9">
      <c r="A9" s="71" t="str">
        <f>T7</f>
        <v/>
      </c>
      <c r="B9" s="13"/>
      <c r="C9" s="13"/>
      <c r="D9" s="13"/>
      <c r="E9" s="13"/>
      <c r="F9" s="13"/>
      <c r="G9" s="13"/>
      <c r="H9" s="134" t="str">
        <f>I9/I7</f>
        <v>#DIV/0!</v>
      </c>
      <c r="I9" s="104"/>
      <c r="J9" s="105" t="s">
        <v>68</v>
      </c>
      <c r="K9" s="106"/>
      <c r="L9" s="107"/>
      <c r="M9" s="135"/>
      <c r="N9" s="136" t="str">
        <f t="array" ref="N9:Z9">CX19:DJ19</f>
        <v/>
      </c>
      <c r="O9" s="136"/>
      <c r="P9" s="136"/>
      <c r="Q9" s="136"/>
      <c r="R9" s="136"/>
      <c r="S9" s="136"/>
      <c r="T9" s="136"/>
      <c r="U9" s="136"/>
      <c r="V9" s="137"/>
      <c r="W9" s="137"/>
      <c r="X9" s="137"/>
      <c r="Y9" s="137"/>
      <c r="Z9" s="137"/>
      <c r="AA9" s="53"/>
      <c r="AB9" s="111" t="s">
        <v>69</v>
      </c>
      <c r="AC9" s="112">
        <v>24.0</v>
      </c>
      <c r="AD9" s="112">
        <v>28.0</v>
      </c>
      <c r="AE9" s="113" t="str">
        <f t="shared" si="8"/>
        <v>Max 7</v>
      </c>
      <c r="AF9" s="129" t="s">
        <v>70</v>
      </c>
      <c r="AG9" s="115">
        <v>0.9</v>
      </c>
      <c r="AH9" s="116">
        <v>0.1</v>
      </c>
      <c r="AI9" s="53"/>
      <c r="AJ9" s="53"/>
      <c r="AK9" s="53"/>
      <c r="AL9" s="53"/>
      <c r="AM9" s="53"/>
      <c r="AN9" s="18" t="s">
        <v>4</v>
      </c>
      <c r="AO9" s="32"/>
      <c r="AP9" s="33"/>
      <c r="AQ9" s="117" t="s">
        <v>71</v>
      </c>
      <c r="AR9" s="118"/>
      <c r="AU9" s="22"/>
      <c r="AV9" s="138"/>
      <c r="AW9" s="59"/>
      <c r="AX9" s="59"/>
      <c r="AY9" s="96"/>
      <c r="AZ9" s="96" t="s">
        <v>72</v>
      </c>
      <c r="BA9" s="61" t="str">
        <f>if($W$24="","Ask Sales",$W$24)</f>
        <v>Ask Sales</v>
      </c>
      <c r="BB9" s="59"/>
      <c r="BC9" s="59"/>
      <c r="BD9" s="139" t="str">
        <f>if(C8="Furn only",H105, AD54)</f>
        <v>#REF!</v>
      </c>
      <c r="BE9" s="140" t="s">
        <v>73</v>
      </c>
      <c r="BF9" s="141"/>
      <c r="BG9" s="142" t="str">
        <f>"% Confirmed: "&amp;text($BH$9,"0.0%")</f>
        <v>#DIV/0!</v>
      </c>
      <c r="BH9" s="143" t="str">
        <f>$BE$15/$AP$15</f>
        <v>#DIV/0!</v>
      </c>
      <c r="BI9" s="21"/>
      <c r="BJ9" s="63"/>
      <c r="BK9" s="63"/>
      <c r="BL9" s="63"/>
      <c r="BM9" s="96" t="s">
        <v>72</v>
      </c>
      <c r="BN9" s="61" t="str">
        <f>if($W$24="","Ask Sales",$W$24)</f>
        <v>Ask Sales</v>
      </c>
      <c r="BO9" s="63"/>
      <c r="BP9" s="142" t="str">
        <f>"% Confirmed: "&amp;text($BH$9,"0.0%")</f>
        <v>#DIV/0!</v>
      </c>
      <c r="BQ9" s="21"/>
      <c r="BR9" s="63"/>
      <c r="BS9" s="96" t="s">
        <v>72</v>
      </c>
      <c r="BT9" s="61" t="str">
        <f>if($W$24="","Ask Sales",$W$24)</f>
        <v>Ask Sales</v>
      </c>
      <c r="BU9" s="142" t="str">
        <f>"% Confirmed: "&amp;text($BH$9,"0.0%")</f>
        <v>#DIV/0!</v>
      </c>
      <c r="BV9" s="63"/>
      <c r="BW9" s="63"/>
      <c r="BX9" s="21"/>
      <c r="BY9" s="21"/>
      <c r="BZ9" s="96" t="s">
        <v>72</v>
      </c>
      <c r="CA9" s="61" t="str">
        <f>if($W$24="","Ask Sales",$W$24)</f>
        <v>Ask Sales</v>
      </c>
      <c r="CB9" s="63"/>
      <c r="CC9" s="63"/>
      <c r="CD9" s="63"/>
      <c r="CE9" s="63"/>
      <c r="CF9" s="63"/>
      <c r="CG9" s="63"/>
      <c r="CH9" s="63"/>
      <c r="CI9" s="63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 t="s">
        <v>4</v>
      </c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  <c r="FN9" s="70"/>
      <c r="FO9" s="70"/>
      <c r="FP9" s="70"/>
      <c r="FQ9" s="70"/>
      <c r="FR9" s="70"/>
      <c r="FS9" s="70"/>
      <c r="FT9" s="70"/>
      <c r="FU9" s="70"/>
      <c r="FV9" s="70"/>
      <c r="FW9" s="70"/>
    </row>
    <row r="10">
      <c r="A10" s="144" t="s">
        <v>74</v>
      </c>
      <c r="B10" s="145" t="s">
        <v>75</v>
      </c>
      <c r="C10" s="146"/>
      <c r="D10" s="147"/>
      <c r="E10" s="13"/>
      <c r="F10" s="13"/>
      <c r="G10" s="13"/>
      <c r="H10" s="103"/>
      <c r="I10" s="148" t="s">
        <v>76</v>
      </c>
      <c r="J10" s="149"/>
      <c r="K10" s="149"/>
      <c r="L10" s="150"/>
      <c r="M10" s="151" t="s">
        <v>77</v>
      </c>
      <c r="N10" s="109" t="str">
        <f t="array" ref="N10:Z10">C210:O210</f>
        <v/>
      </c>
      <c r="O10" s="109"/>
      <c r="P10" s="109"/>
      <c r="Q10" s="109"/>
      <c r="R10" s="109"/>
      <c r="S10" s="109"/>
      <c r="T10" s="109"/>
      <c r="U10" s="109"/>
      <c r="V10" s="152"/>
      <c r="W10" s="152"/>
      <c r="X10" s="109"/>
      <c r="Y10" s="109"/>
      <c r="Z10" s="109"/>
      <c r="AA10" s="53"/>
      <c r="AB10" s="153" t="s">
        <v>78</v>
      </c>
      <c r="AC10" s="154" t="s">
        <v>79</v>
      </c>
      <c r="AD10" s="155"/>
      <c r="AE10" s="156"/>
      <c r="AF10" s="157"/>
      <c r="AG10" s="158"/>
      <c r="AH10" s="159"/>
      <c r="AI10" s="53"/>
      <c r="AJ10" s="53"/>
      <c r="AK10" s="53"/>
      <c r="AL10" s="53"/>
      <c r="AM10" s="53"/>
      <c r="AN10" s="18" t="s">
        <v>4</v>
      </c>
      <c r="AO10" s="32"/>
      <c r="AP10" s="33"/>
      <c r="AQ10" s="160" t="s">
        <v>80</v>
      </c>
      <c r="AR10" s="118"/>
      <c r="AU10" s="22"/>
      <c r="AV10" s="119"/>
      <c r="AW10" s="59"/>
      <c r="AX10" s="59"/>
      <c r="AY10" s="60"/>
      <c r="AZ10" s="60" t="s">
        <v>81</v>
      </c>
      <c r="BA10" s="61" t="str">
        <f>if($DA$31="","Client hasn't entered date in DreamSheet",$DA$31)</f>
        <v>Client hasn't entered date in DreamSheet</v>
      </c>
      <c r="BB10" s="59"/>
      <c r="BC10" s="59"/>
      <c r="BD10" s="139">
        <f>sum(BD17:BD96)</f>
        <v>0</v>
      </c>
      <c r="BE10" s="140" t="s">
        <v>82</v>
      </c>
      <c r="BF10" s="141"/>
      <c r="BG10" s="161" t="str">
        <f>"% Ordered: "&amp;text($BH$10,"0.0%")</f>
        <v>#DIV/0!</v>
      </c>
      <c r="BH10" s="143" t="str">
        <f>$BJ$15/$BB$15</f>
        <v>#DIV/0!</v>
      </c>
      <c r="BI10" s="21"/>
      <c r="BJ10" s="63"/>
      <c r="BK10" s="63"/>
      <c r="BL10" s="63"/>
      <c r="BM10" s="60" t="s">
        <v>81</v>
      </c>
      <c r="BN10" s="61" t="str">
        <f>if($DA$31="","Client hasn't entered date in DreamSheet",$DA$31)</f>
        <v>Client hasn't entered date in DreamSheet</v>
      </c>
      <c r="BO10" s="63"/>
      <c r="BP10" s="161" t="str">
        <f>"% Ordered: "&amp;text($BH$10,"0.0%")</f>
        <v>#DIV/0!</v>
      </c>
      <c r="BQ10" s="21"/>
      <c r="BR10" s="63"/>
      <c r="BS10" s="60" t="s">
        <v>81</v>
      </c>
      <c r="BT10" s="61" t="str">
        <f>if($DA$31="","Client hasn't entered date in DreamSheet",$DA$31)</f>
        <v>Client hasn't entered date in DreamSheet</v>
      </c>
      <c r="BU10" s="161" t="str">
        <f>"% Ordered: "&amp;text($BH$10,"0.0%")</f>
        <v>#DIV/0!</v>
      </c>
      <c r="BV10" s="63"/>
      <c r="BW10" s="63"/>
      <c r="BX10" s="21"/>
      <c r="BY10" s="21"/>
      <c r="BZ10" s="60" t="s">
        <v>81</v>
      </c>
      <c r="CA10" s="61" t="str">
        <f>if($DA$31="","Client hasn't entered date in DreamSheet",$DA$31)</f>
        <v>Client hasn't entered date in DreamSheet</v>
      </c>
      <c r="CB10" s="63"/>
      <c r="CC10" s="63"/>
      <c r="CD10" s="63"/>
      <c r="CE10" s="63"/>
      <c r="CF10" s="63"/>
      <c r="CG10" s="63"/>
      <c r="CH10" s="63"/>
      <c r="CI10" s="63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 t="s">
        <v>4</v>
      </c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  <c r="FN10" s="70"/>
      <c r="FO10" s="70"/>
      <c r="FP10" s="70"/>
      <c r="FQ10" s="70"/>
      <c r="FR10" s="70"/>
      <c r="FS10" s="70"/>
      <c r="FT10" s="70"/>
      <c r="FU10" s="70"/>
      <c r="FV10" s="70"/>
      <c r="FW10" s="70"/>
    </row>
    <row r="11">
      <c r="A11" s="162" t="str">
        <f>N18</f>
        <v/>
      </c>
      <c r="B11" s="163" t="s">
        <v>83</v>
      </c>
      <c r="C11" s="164" t="s">
        <v>84</v>
      </c>
      <c r="D11" s="165" t="s">
        <v>85</v>
      </c>
      <c r="E11" s="13"/>
      <c r="F11" s="13"/>
      <c r="G11" s="13"/>
      <c r="H11" s="134" t="str">
        <f t="shared" ref="H11:H15" si="9">I11/I$7</f>
        <v>#DIV/0!</v>
      </c>
      <c r="I11" s="166"/>
      <c r="J11" s="167"/>
      <c r="K11" s="168"/>
      <c r="L11" s="169"/>
      <c r="M11" s="151" t="s">
        <v>86</v>
      </c>
      <c r="N11" s="109" t="str">
        <f t="array" ref="N11:Z11">C214:O214</f>
        <v/>
      </c>
      <c r="O11" s="109"/>
      <c r="P11" s="109"/>
      <c r="Q11" s="109"/>
      <c r="R11" s="109"/>
      <c r="S11" s="109"/>
      <c r="T11" s="109"/>
      <c r="U11" s="109"/>
      <c r="V11" s="152"/>
      <c r="W11" s="152"/>
      <c r="X11" s="109"/>
      <c r="Y11" s="109"/>
      <c r="Z11" s="109"/>
      <c r="AA11" s="53"/>
      <c r="AB11" s="90" t="s">
        <v>87</v>
      </c>
      <c r="AC11" s="170" t="s">
        <v>88</v>
      </c>
      <c r="AD11" s="53"/>
      <c r="AE11" s="53"/>
      <c r="AF11" s="53"/>
      <c r="AG11" s="53"/>
      <c r="AH11" s="53"/>
      <c r="AI11" s="53"/>
      <c r="AJ11" s="53"/>
      <c r="AK11" s="90"/>
      <c r="AL11" s="90"/>
      <c r="AM11" s="53"/>
      <c r="AN11" s="18" t="s">
        <v>4</v>
      </c>
      <c r="AO11" s="32"/>
      <c r="AP11" s="33"/>
      <c r="AQ11" s="160" t="s">
        <v>89</v>
      </c>
      <c r="AR11" s="171" t="s">
        <v>52</v>
      </c>
      <c r="AU11" s="22"/>
      <c r="AV11" s="119"/>
      <c r="AW11" s="59"/>
      <c r="AX11" s="59"/>
      <c r="AY11" s="96"/>
      <c r="AZ11" s="96" t="s">
        <v>90</v>
      </c>
      <c r="BA11" s="61" t="str">
        <f>if($W$26="","Ask sales for the delivery address",$W$26)</f>
        <v>Ask sales for the delivery address</v>
      </c>
      <c r="BB11" s="59"/>
      <c r="BC11" s="59"/>
      <c r="BD11" s="172">
        <f>BC7+2.99%</f>
        <v>0.0299</v>
      </c>
      <c r="BE11" s="140" t="s">
        <v>91</v>
      </c>
      <c r="BF11" s="141"/>
      <c r="BG11" s="161" t="str">
        <f>"% Delivered: "&amp;text($BH$11,"0.0%")</f>
        <v>#DIV/0!</v>
      </c>
      <c r="BH11" s="143" t="str">
        <f>$BS$15/$BB$15</f>
        <v>#DIV/0!</v>
      </c>
      <c r="BI11" s="21"/>
      <c r="BJ11" s="63"/>
      <c r="BK11" s="63"/>
      <c r="BL11" s="63"/>
      <c r="BM11" s="96" t="s">
        <v>90</v>
      </c>
      <c r="BN11" s="61" t="str">
        <f>if($W$26="","Ask sales for the delivery address",$W$26)</f>
        <v>Ask sales for the delivery address</v>
      </c>
      <c r="BO11" s="63"/>
      <c r="BP11" s="161" t="str">
        <f>"% Delivered: "&amp;text($BH$11,"0.0%")</f>
        <v>#DIV/0!</v>
      </c>
      <c r="BQ11" s="21"/>
      <c r="BR11" s="63"/>
      <c r="BS11" s="96" t="s">
        <v>90</v>
      </c>
      <c r="BT11" s="61" t="str">
        <f>if($W$26="","Ask sales for the delivery address",$W$26)</f>
        <v>Ask sales for the delivery address</v>
      </c>
      <c r="BU11" s="161" t="str">
        <f>"% Delivered: "&amp;text($BH$11,"0.0%")</f>
        <v>#DIV/0!</v>
      </c>
      <c r="BV11" s="63"/>
      <c r="BW11" s="63"/>
      <c r="BX11" s="21"/>
      <c r="BY11" s="21"/>
      <c r="BZ11" s="96" t="s">
        <v>90</v>
      </c>
      <c r="CA11" s="61" t="str">
        <f>if($W$26="","Ask sales for the delivery address",$W$26)</f>
        <v>Ask sales for the delivery address</v>
      </c>
      <c r="CB11" s="63"/>
      <c r="CC11" s="63"/>
      <c r="CD11" s="63"/>
      <c r="CE11" s="63"/>
      <c r="CF11" s="63"/>
      <c r="CG11" s="63"/>
      <c r="CH11" s="63"/>
      <c r="CI11" s="63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 t="s">
        <v>4</v>
      </c>
      <c r="CW11" s="70"/>
      <c r="CX11" s="70"/>
      <c r="CY11" s="70"/>
      <c r="CZ11" s="70"/>
      <c r="DA11" s="70"/>
      <c r="DB11" s="70"/>
      <c r="DC11" s="70"/>
      <c r="DD11" s="70"/>
      <c r="DE11" s="70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70"/>
      <c r="DX11" s="70"/>
      <c r="DY11" s="70"/>
      <c r="DZ11" s="70"/>
      <c r="EA11" s="70"/>
      <c r="EB11" s="70"/>
      <c r="EC11" s="70"/>
      <c r="ED11" s="70"/>
      <c r="EE11" s="70"/>
      <c r="EF11" s="70"/>
      <c r="EG11" s="70"/>
      <c r="EH11" s="70"/>
      <c r="EI11" s="70"/>
      <c r="EJ11" s="70"/>
      <c r="EK11" s="70"/>
      <c r="EL11" s="70"/>
      <c r="EM11" s="70"/>
      <c r="EN11" s="70"/>
      <c r="EO11" s="70"/>
      <c r="EP11" s="70"/>
      <c r="EQ11" s="70"/>
      <c r="ER11" s="70"/>
      <c r="ES11" s="70"/>
      <c r="ET11" s="70"/>
      <c r="EU11" s="70"/>
      <c r="EV11" s="70"/>
      <c r="EW11" s="70"/>
      <c r="EX11" s="70"/>
      <c r="EY11" s="70"/>
      <c r="EZ11" s="70"/>
      <c r="FA11" s="70"/>
      <c r="FB11" s="70"/>
      <c r="FC11" s="70"/>
      <c r="FD11" s="70"/>
      <c r="FE11" s="70"/>
      <c r="FF11" s="70"/>
      <c r="FG11" s="70"/>
      <c r="FH11" s="70"/>
      <c r="FI11" s="70"/>
      <c r="FJ11" s="70"/>
      <c r="FK11" s="70"/>
      <c r="FL11" s="70"/>
      <c r="FM11" s="70"/>
      <c r="FN11" s="70"/>
      <c r="FO11" s="70"/>
      <c r="FP11" s="70"/>
      <c r="FQ11" s="70"/>
      <c r="FR11" s="70"/>
      <c r="FS11" s="70"/>
      <c r="FT11" s="70"/>
      <c r="FU11" s="70"/>
      <c r="FV11" s="70"/>
      <c r="FW11" s="70"/>
    </row>
    <row r="12">
      <c r="A12" s="144" t="s">
        <v>92</v>
      </c>
      <c r="B12" s="173"/>
      <c r="C12" s="174"/>
      <c r="D12" s="175" t="s">
        <v>93</v>
      </c>
      <c r="E12" s="13"/>
      <c r="F12" s="13"/>
      <c r="G12" s="13"/>
      <c r="H12" s="134" t="str">
        <f t="shared" si="9"/>
        <v>#DIV/0!</v>
      </c>
      <c r="I12" s="166"/>
      <c r="J12" s="167"/>
      <c r="K12" s="168"/>
      <c r="L12" s="169"/>
      <c r="M12" s="176"/>
      <c r="N12" s="176"/>
      <c r="O12" s="176"/>
      <c r="P12" s="177"/>
      <c r="Q12" s="176"/>
      <c r="R12" s="176"/>
      <c r="S12" s="176"/>
      <c r="T12" s="176"/>
      <c r="U12" s="178"/>
      <c r="V12" s="178"/>
      <c r="W12" s="178"/>
      <c r="X12" s="178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90"/>
      <c r="AK12" s="179"/>
      <c r="AL12" s="53"/>
      <c r="AM12" s="53"/>
      <c r="AN12" s="18" t="s">
        <v>4</v>
      </c>
      <c r="AO12" s="32"/>
      <c r="AP12" s="33"/>
      <c r="AQ12" s="117" t="s">
        <v>94</v>
      </c>
      <c r="AR12" s="118"/>
      <c r="AU12" s="22"/>
      <c r="AV12" s="138"/>
      <c r="AW12" s="59"/>
      <c r="AX12" s="59"/>
      <c r="AY12" s="96"/>
      <c r="AZ12" s="96" t="s">
        <v>95</v>
      </c>
      <c r="BA12" s="61" t="str">
        <f>$W$27</f>
        <v/>
      </c>
      <c r="BB12" s="59"/>
      <c r="BC12" s="59"/>
      <c r="BD12" s="139">
        <f>BD10*(1+BD11)</f>
        <v>0</v>
      </c>
      <c r="BE12" s="140" t="s">
        <v>96</v>
      </c>
      <c r="BF12" s="141"/>
      <c r="BG12" s="180" t="str">
        <f>"% Complete: "&amp;text($BH$12,"0.0%")</f>
        <v>#DIV/0!</v>
      </c>
      <c r="BH12" s="143" t="str">
        <f>$BT$15/$BB$15</f>
        <v>#DIV/0!</v>
      </c>
      <c r="BI12" s="21"/>
      <c r="BJ12" s="63"/>
      <c r="BK12" s="63"/>
      <c r="BL12" s="63"/>
      <c r="BM12" s="96" t="s">
        <v>95</v>
      </c>
      <c r="BN12" s="61" t="str">
        <f>$W$27</f>
        <v/>
      </c>
      <c r="BO12" s="63"/>
      <c r="BP12" s="180" t="str">
        <f>"% Complete: "&amp;text($BH$12,"0.0%")</f>
        <v>#DIV/0!</v>
      </c>
      <c r="BQ12" s="21"/>
      <c r="BR12" s="63"/>
      <c r="BS12" s="96" t="s">
        <v>95</v>
      </c>
      <c r="BT12" s="61" t="str">
        <f>$W$27</f>
        <v/>
      </c>
      <c r="BU12" s="180" t="str">
        <f>"% Complete: "&amp;text($BH$12,"0.0%")</f>
        <v>#DIV/0!</v>
      </c>
      <c r="BV12" s="63"/>
      <c r="BW12" s="63"/>
      <c r="BX12" s="21"/>
      <c r="BY12" s="21"/>
      <c r="BZ12" s="96" t="s">
        <v>95</v>
      </c>
      <c r="CA12" s="61" t="str">
        <f>$W$27</f>
        <v/>
      </c>
      <c r="CB12" s="63"/>
      <c r="CC12" s="63"/>
      <c r="CD12" s="63"/>
      <c r="CE12" s="63"/>
      <c r="CF12" s="63"/>
      <c r="CG12" s="63"/>
      <c r="CH12" s="63"/>
      <c r="CI12" s="63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 t="s">
        <v>4</v>
      </c>
      <c r="CW12" s="70"/>
      <c r="CX12" s="70"/>
      <c r="CY12" s="70"/>
      <c r="CZ12" s="70"/>
      <c r="DA12" s="70"/>
      <c r="DB12" s="70"/>
      <c r="DC12" s="70"/>
      <c r="DD12" s="70"/>
      <c r="DE12" s="70"/>
      <c r="DF12" s="70"/>
      <c r="DG12" s="70"/>
      <c r="DH12" s="70"/>
      <c r="DI12" s="70"/>
      <c r="DJ12" s="70"/>
      <c r="DK12" s="70"/>
      <c r="DL12" s="70"/>
      <c r="DM12" s="70"/>
      <c r="DN12" s="70"/>
      <c r="DO12" s="70"/>
      <c r="DP12" s="70"/>
      <c r="DQ12" s="70"/>
      <c r="DR12" s="70"/>
      <c r="DS12" s="70"/>
      <c r="DT12" s="70"/>
      <c r="DU12" s="70"/>
      <c r="DV12" s="70"/>
      <c r="DW12" s="70"/>
      <c r="DX12" s="70"/>
      <c r="DY12" s="70"/>
      <c r="DZ12" s="70"/>
      <c r="EA12" s="70"/>
      <c r="EB12" s="70"/>
      <c r="EC12" s="70"/>
      <c r="ED12" s="70"/>
      <c r="EE12" s="70"/>
      <c r="EF12" s="70"/>
      <c r="EG12" s="70"/>
      <c r="EH12" s="70"/>
      <c r="EI12" s="70"/>
      <c r="EJ12" s="70"/>
      <c r="EK12" s="70"/>
      <c r="EL12" s="70"/>
      <c r="EM12" s="70"/>
      <c r="EN12" s="70"/>
      <c r="EO12" s="70"/>
      <c r="EP12" s="70"/>
      <c r="EQ12" s="70"/>
      <c r="ER12" s="70"/>
      <c r="ES12" s="70"/>
      <c r="ET12" s="70"/>
      <c r="EU12" s="70"/>
      <c r="EV12" s="70"/>
      <c r="EW12" s="70"/>
      <c r="EX12" s="70"/>
      <c r="EY12" s="70"/>
      <c r="EZ12" s="70"/>
      <c r="FA12" s="70"/>
      <c r="FB12" s="70"/>
      <c r="FC12" s="70"/>
      <c r="FD12" s="70"/>
      <c r="FE12" s="70"/>
      <c r="FF12" s="70"/>
      <c r="FG12" s="70"/>
      <c r="FH12" s="70"/>
      <c r="FI12" s="70"/>
      <c r="FJ12" s="70"/>
      <c r="FK12" s="70"/>
      <c r="FL12" s="70"/>
      <c r="FM12" s="70"/>
      <c r="FN12" s="70"/>
      <c r="FO12" s="70"/>
      <c r="FP12" s="70"/>
      <c r="FQ12" s="70"/>
      <c r="FR12" s="70"/>
      <c r="FS12" s="70"/>
      <c r="FT12" s="70"/>
      <c r="FU12" s="70"/>
      <c r="FV12" s="70"/>
      <c r="FW12" s="70"/>
    </row>
    <row r="13">
      <c r="A13" s="162" t="str">
        <f>O18</f>
        <v/>
      </c>
      <c r="B13" s="13"/>
      <c r="C13" s="13"/>
      <c r="D13" s="13"/>
      <c r="E13" s="13"/>
      <c r="F13" s="13"/>
      <c r="G13" s="13"/>
      <c r="H13" s="134" t="str">
        <f t="shared" si="9"/>
        <v>#DIV/0!</v>
      </c>
      <c r="I13" s="166"/>
      <c r="J13" s="167"/>
      <c r="K13" s="168"/>
      <c r="L13" s="169"/>
      <c r="M13" s="80" t="s">
        <v>97</v>
      </c>
      <c r="N13" s="81" t="s">
        <v>98</v>
      </c>
      <c r="O13" s="81" t="s">
        <v>99</v>
      </c>
      <c r="P13" s="81" t="s">
        <v>100</v>
      </c>
      <c r="Q13" s="81" t="s">
        <v>90</v>
      </c>
      <c r="R13" s="81" t="s">
        <v>98</v>
      </c>
      <c r="S13" s="81" t="s">
        <v>99</v>
      </c>
      <c r="T13" s="81" t="s">
        <v>100</v>
      </c>
      <c r="U13" s="81" t="s">
        <v>101</v>
      </c>
      <c r="V13" s="81" t="s">
        <v>102</v>
      </c>
      <c r="W13" s="81" t="s">
        <v>103</v>
      </c>
      <c r="X13" s="81" t="s">
        <v>104</v>
      </c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90"/>
      <c r="AK13" s="181"/>
      <c r="AL13" s="53"/>
      <c r="AM13" s="53"/>
      <c r="AN13" s="18" t="s">
        <v>4</v>
      </c>
      <c r="AO13" s="32"/>
      <c r="AP13" s="33"/>
      <c r="AQ13" s="182" t="s">
        <v>105</v>
      </c>
      <c r="AR13" s="118"/>
      <c r="AU13" s="22"/>
      <c r="AV13" s="138"/>
      <c r="AW13" s="59"/>
      <c r="AX13" s="59"/>
      <c r="AY13" s="96"/>
      <c r="AZ13" s="96" t="s">
        <v>106</v>
      </c>
      <c r="BA13" s="61" t="str">
        <f>$W$28</f>
        <v/>
      </c>
      <c r="BB13" s="59"/>
      <c r="BC13" s="59"/>
      <c r="BD13" s="139" t="str">
        <f>BD9-BD12</f>
        <v>#REF!</v>
      </c>
      <c r="BE13" s="140" t="s">
        <v>107</v>
      </c>
      <c r="BF13" s="141"/>
      <c r="BG13" s="132"/>
      <c r="BH13" s="67"/>
      <c r="BI13" s="21"/>
      <c r="BJ13" s="63"/>
      <c r="BK13" s="63"/>
      <c r="BL13" s="63"/>
      <c r="BM13" s="96" t="s">
        <v>106</v>
      </c>
      <c r="BN13" s="61" t="str">
        <f>$W$28</f>
        <v/>
      </c>
      <c r="BO13" s="63"/>
      <c r="BP13" s="183"/>
      <c r="BQ13" s="21"/>
      <c r="BR13" s="63"/>
      <c r="BS13" s="96" t="s">
        <v>106</v>
      </c>
      <c r="BT13" s="61" t="str">
        <f>$W$28</f>
        <v/>
      </c>
      <c r="BU13" s="63"/>
      <c r="BV13" s="63"/>
      <c r="BW13" s="63"/>
      <c r="BX13" s="21"/>
      <c r="BY13" s="21"/>
      <c r="BZ13" s="96" t="s">
        <v>106</v>
      </c>
      <c r="CA13" s="61" t="str">
        <f>$W$28</f>
        <v/>
      </c>
      <c r="CB13" s="63"/>
      <c r="CC13" s="63"/>
      <c r="CD13" s="63"/>
      <c r="CE13" s="63"/>
      <c r="CF13" s="63"/>
      <c r="CG13" s="63"/>
      <c r="CH13" s="63"/>
      <c r="CI13" s="63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 t="s">
        <v>4</v>
      </c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0"/>
      <c r="EB13" s="70"/>
      <c r="EC13" s="70"/>
      <c r="ED13" s="70"/>
      <c r="EE13" s="70"/>
      <c r="EF13" s="70"/>
      <c r="EG13" s="70"/>
      <c r="EH13" s="70"/>
      <c r="EI13" s="70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  <c r="FJ13" s="70"/>
      <c r="FK13" s="70"/>
      <c r="FL13" s="70"/>
      <c r="FM13" s="70"/>
      <c r="FN13" s="70"/>
      <c r="FO13" s="70"/>
      <c r="FP13" s="70"/>
      <c r="FQ13" s="70"/>
      <c r="FR13" s="70"/>
      <c r="FS13" s="70"/>
      <c r="FT13" s="70"/>
      <c r="FU13" s="70"/>
      <c r="FV13" s="70"/>
      <c r="FW13" s="70"/>
    </row>
    <row r="14">
      <c r="A14" s="184" t="s">
        <v>108</v>
      </c>
      <c r="B14" s="185" t="s">
        <v>109</v>
      </c>
      <c r="C14" s="186"/>
      <c r="D14" s="187" t="s">
        <v>110</v>
      </c>
      <c r="E14" s="188" t="s">
        <v>111</v>
      </c>
      <c r="F14" s="188" t="s">
        <v>112</v>
      </c>
      <c r="G14" s="16"/>
      <c r="H14" s="134" t="str">
        <f t="shared" si="9"/>
        <v>#DIV/0!</v>
      </c>
      <c r="I14" s="166"/>
      <c r="J14" s="189"/>
      <c r="K14" s="168"/>
      <c r="L14" s="169"/>
      <c r="M14" s="108" t="str">
        <f t="shared" ref="M14:T14" si="10">L199</f>
        <v/>
      </c>
      <c r="N14" s="109" t="str">
        <f t="shared" si="10"/>
        <v/>
      </c>
      <c r="O14" s="109" t="str">
        <f t="shared" si="10"/>
        <v/>
      </c>
      <c r="P14" s="109" t="str">
        <f t="shared" si="10"/>
        <v/>
      </c>
      <c r="Q14" s="109" t="str">
        <f t="shared" si="10"/>
        <v/>
      </c>
      <c r="R14" s="109" t="str">
        <f t="shared" si="10"/>
        <v/>
      </c>
      <c r="S14" s="109" t="str">
        <f t="shared" si="10"/>
        <v/>
      </c>
      <c r="T14" s="109" t="str">
        <f t="shared" si="10"/>
        <v/>
      </c>
      <c r="U14" s="109" t="str">
        <f t="shared" ref="U14:X14" si="11">K161</f>
        <v/>
      </c>
      <c r="V14" s="109" t="str">
        <f t="shared" si="11"/>
        <v/>
      </c>
      <c r="W14" s="109" t="str">
        <f t="shared" si="11"/>
        <v/>
      </c>
      <c r="X14" s="109" t="str">
        <f t="shared" si="11"/>
        <v/>
      </c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90"/>
      <c r="AK14" s="181"/>
      <c r="AL14" s="53"/>
      <c r="AM14" s="53"/>
      <c r="AN14" s="18" t="s">
        <v>4</v>
      </c>
      <c r="AO14" s="32"/>
      <c r="AP14" s="33"/>
      <c r="AQ14" s="190"/>
      <c r="AR14" s="191"/>
      <c r="AS14" s="174"/>
      <c r="AT14" s="174"/>
      <c r="AU14" s="192"/>
      <c r="AV14" s="193"/>
      <c r="AW14" s="59"/>
      <c r="AX14" s="59"/>
      <c r="AY14" s="96"/>
      <c r="AZ14" s="96" t="s">
        <v>113</v>
      </c>
      <c r="BA14" s="194">
        <f>if($W$20&lt;&gt;"On Time",$W$21,$W$18)</f>
        <v>0</v>
      </c>
      <c r="BB14" s="59"/>
      <c r="BC14" s="59"/>
      <c r="BD14" s="195" t="str">
        <f>BD12/BD9</f>
        <v>#REF!</v>
      </c>
      <c r="BE14" s="140" t="s">
        <v>114</v>
      </c>
      <c r="BF14" s="141"/>
      <c r="BG14" s="63"/>
      <c r="BH14" s="67"/>
      <c r="BI14" s="21"/>
      <c r="BJ14" s="63"/>
      <c r="BK14" s="63"/>
      <c r="BL14" s="63"/>
      <c r="BM14" s="96" t="s">
        <v>113</v>
      </c>
      <c r="BN14" s="194">
        <f>if($W$20&lt;&gt;"On Time",$W$21,$W$18)</f>
        <v>0</v>
      </c>
      <c r="BO14" s="63"/>
      <c r="BP14" s="183"/>
      <c r="BQ14" s="21"/>
      <c r="BR14" s="63"/>
      <c r="BS14" s="96" t="s">
        <v>113</v>
      </c>
      <c r="BT14" s="194">
        <f>if($W$20&lt;&gt;"On Time",$W$21,$W$18)</f>
        <v>0</v>
      </c>
      <c r="BU14" s="63"/>
      <c r="BV14" s="63"/>
      <c r="BW14" s="63"/>
      <c r="BX14" s="21"/>
      <c r="BY14" s="21"/>
      <c r="BZ14" s="96" t="s">
        <v>113</v>
      </c>
      <c r="CA14" s="194">
        <f>if($W$20&lt;&gt;"On Time",$W$21,$W$18)</f>
        <v>0</v>
      </c>
      <c r="CB14" s="63"/>
      <c r="CC14" s="63"/>
      <c r="CD14" s="63"/>
      <c r="CE14" s="63"/>
      <c r="CF14" s="63"/>
      <c r="CG14" s="63"/>
      <c r="CH14" s="63"/>
      <c r="CI14" s="63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 t="s">
        <v>4</v>
      </c>
      <c r="CW14" s="70"/>
      <c r="CX14" s="70"/>
      <c r="CY14" s="70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DR14" s="70"/>
      <c r="DS14" s="70"/>
      <c r="DT14" s="70"/>
      <c r="DU14" s="70"/>
      <c r="DV14" s="70"/>
      <c r="DW14" s="70"/>
      <c r="DX14" s="70"/>
      <c r="DY14" s="70"/>
      <c r="DZ14" s="70"/>
      <c r="EA14" s="70"/>
      <c r="EB14" s="70"/>
      <c r="EC14" s="70"/>
      <c r="ED14" s="70"/>
      <c r="EE14" s="70"/>
      <c r="EF14" s="70"/>
      <c r="EG14" s="70"/>
      <c r="EH14" s="70"/>
      <c r="EI14" s="70"/>
      <c r="EJ14" s="70"/>
      <c r="EK14" s="70"/>
      <c r="EL14" s="70"/>
      <c r="EM14" s="70"/>
      <c r="EN14" s="70"/>
      <c r="EO14" s="70"/>
      <c r="EP14" s="70"/>
      <c r="EQ14" s="70"/>
      <c r="ER14" s="70"/>
      <c r="ES14" s="70"/>
      <c r="ET14" s="70"/>
      <c r="EU14" s="70"/>
      <c r="EV14" s="70"/>
      <c r="EW14" s="70"/>
      <c r="EX14" s="70"/>
      <c r="EY14" s="70"/>
      <c r="EZ14" s="70"/>
      <c r="FA14" s="70"/>
      <c r="FB14" s="70"/>
      <c r="FC14" s="70"/>
      <c r="FD14" s="70"/>
      <c r="FE14" s="70"/>
      <c r="FF14" s="70"/>
      <c r="FG14" s="70"/>
      <c r="FH14" s="70"/>
      <c r="FI14" s="70"/>
      <c r="FJ14" s="70"/>
      <c r="FK14" s="70"/>
      <c r="FL14" s="70"/>
      <c r="FM14" s="70"/>
      <c r="FN14" s="70"/>
      <c r="FO14" s="70"/>
      <c r="FP14" s="70"/>
      <c r="FQ14" s="70"/>
      <c r="FR14" s="70"/>
      <c r="FS14" s="70"/>
      <c r="FT14" s="70"/>
      <c r="FU14" s="70"/>
      <c r="FV14" s="70"/>
      <c r="FW14" s="70"/>
    </row>
    <row r="15">
      <c r="A15" s="196" t="str">
        <f>R245</f>
        <v>#REF!</v>
      </c>
      <c r="B15" s="197"/>
      <c r="C15" s="198"/>
      <c r="D15" s="199" t="s">
        <v>61</v>
      </c>
      <c r="E15" s="200" t="s">
        <v>93</v>
      </c>
      <c r="F15" s="200" t="s">
        <v>115</v>
      </c>
      <c r="G15" s="13"/>
      <c r="H15" s="134" t="str">
        <f t="shared" si="9"/>
        <v>#DIV/0!</v>
      </c>
      <c r="I15" s="201"/>
      <c r="J15" s="189"/>
      <c r="K15" s="168"/>
      <c r="L15" s="169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90"/>
      <c r="AK15" s="181"/>
      <c r="AL15" s="53"/>
      <c r="AM15" s="53"/>
      <c r="AN15" s="18" t="s">
        <v>4</v>
      </c>
      <c r="AO15" s="32"/>
      <c r="AP15" s="202">
        <f>countif(AP17:AP96,"Yes")</f>
        <v>0</v>
      </c>
      <c r="AQ15" s="59"/>
      <c r="AU15" s="22"/>
      <c r="AV15" s="59"/>
      <c r="AW15" s="59"/>
      <c r="AX15" s="59"/>
      <c r="AY15" s="59"/>
      <c r="AZ15" s="59"/>
      <c r="BA15" s="59"/>
      <c r="BB15" s="203">
        <f>sum(BB17:BB96)</f>
        <v>0</v>
      </c>
      <c r="BC15" s="59"/>
      <c r="BD15" s="59"/>
      <c r="BE15" s="202">
        <f>countif(BE17:BE96,"Confirmed")</f>
        <v>0</v>
      </c>
      <c r="BF15" s="59"/>
      <c r="BG15" s="59"/>
      <c r="BH15" s="67"/>
      <c r="BI15" s="21"/>
      <c r="BJ15" s="204">
        <f>SUMIF(BJ17:BJ96, "&lt;&gt;", $BB17:$BB96)
</f>
        <v>0</v>
      </c>
      <c r="BK15" s="63"/>
      <c r="BL15" s="63"/>
      <c r="BM15" s="59"/>
      <c r="BN15" s="59"/>
      <c r="BO15" s="63"/>
      <c r="BP15" s="183"/>
      <c r="BQ15" s="21"/>
      <c r="BR15" s="63"/>
      <c r="BS15" s="204">
        <f t="shared" ref="BS15:BT15" si="12">SUMIF(BS17:BS96, "&lt;&gt;", $BB17:$BB96)
</f>
        <v>0</v>
      </c>
      <c r="BT15" s="204">
        <f t="shared" si="12"/>
        <v>0</v>
      </c>
      <c r="BU15" s="63"/>
      <c r="BV15" s="63"/>
      <c r="BW15" s="63"/>
      <c r="BX15" s="21"/>
      <c r="BY15" s="21"/>
      <c r="BZ15" s="63"/>
      <c r="CA15" s="63"/>
      <c r="CB15" s="63"/>
      <c r="CC15" s="63"/>
      <c r="CD15" s="59"/>
      <c r="CE15" s="63"/>
      <c r="CF15" s="63"/>
      <c r="CG15" s="63"/>
      <c r="CH15" s="63"/>
      <c r="CI15" s="63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 t="s">
        <v>4</v>
      </c>
      <c r="CW15" s="70"/>
      <c r="CX15" s="70"/>
      <c r="CY15" s="70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0"/>
      <c r="DY15" s="70"/>
      <c r="DZ15" s="70"/>
      <c r="EA15" s="70"/>
      <c r="EB15" s="70"/>
      <c r="EC15" s="70"/>
      <c r="ED15" s="70"/>
      <c r="EE15" s="70"/>
      <c r="EF15" s="70"/>
      <c r="EG15" s="70"/>
      <c r="EH15" s="70"/>
      <c r="EI15" s="70"/>
      <c r="EJ15" s="70"/>
      <c r="EK15" s="70"/>
      <c r="EL15" s="70"/>
      <c r="EM15" s="70"/>
      <c r="EN15" s="70"/>
      <c r="EO15" s="70"/>
      <c r="EP15" s="70"/>
      <c r="EQ15" s="70"/>
      <c r="ER15" s="70"/>
      <c r="ES15" s="70"/>
      <c r="ET15" s="70"/>
      <c r="EU15" s="70"/>
      <c r="EV15" s="70"/>
      <c r="EW15" s="70"/>
      <c r="EX15" s="70"/>
      <c r="EY15" s="70"/>
      <c r="EZ15" s="70"/>
      <c r="FA15" s="70"/>
      <c r="FB15" s="70"/>
      <c r="FC15" s="70"/>
      <c r="FD15" s="70"/>
      <c r="FE15" s="70"/>
      <c r="FF15" s="70"/>
      <c r="FG15" s="70"/>
      <c r="FH15" s="70"/>
      <c r="FI15" s="70"/>
      <c r="FJ15" s="70"/>
      <c r="FK15" s="70"/>
      <c r="FL15" s="70"/>
      <c r="FM15" s="70"/>
      <c r="FN15" s="70"/>
      <c r="FO15" s="70"/>
      <c r="FP15" s="70"/>
      <c r="FQ15" s="70"/>
      <c r="FR15" s="70"/>
      <c r="FS15" s="70"/>
      <c r="FT15" s="70"/>
      <c r="FU15" s="70"/>
      <c r="FV15" s="70"/>
      <c r="FW15" s="70"/>
    </row>
    <row r="16">
      <c r="A16" s="71"/>
      <c r="B16" s="13"/>
      <c r="C16" s="13"/>
      <c r="D16" s="13"/>
      <c r="E16" s="13"/>
      <c r="F16" s="13"/>
      <c r="G16" s="13"/>
      <c r="H16" s="103"/>
      <c r="I16" s="148" t="s">
        <v>116</v>
      </c>
      <c r="J16" s="205"/>
      <c r="K16" s="148"/>
      <c r="L16" s="206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207" t="s">
        <v>117</v>
      </c>
      <c r="AB16" s="208"/>
      <c r="AC16" s="208"/>
      <c r="AD16" s="208"/>
      <c r="AE16" s="209"/>
      <c r="AF16" s="53"/>
      <c r="AG16" s="53"/>
      <c r="AH16" s="53"/>
      <c r="AI16" s="53"/>
      <c r="AJ16" s="53"/>
      <c r="AK16" s="53"/>
      <c r="AL16" s="53"/>
      <c r="AM16" s="53"/>
      <c r="AN16" s="18" t="s">
        <v>4</v>
      </c>
      <c r="AO16" s="210" t="str">
        <f t="array" ref="AO16:AS96">IF(AU16:AU96="", "", IFNA(VLOOKUP(AU16:AU96, CX32:DB112, {1,2,3,4,5}, FALSE)))</f>
        <v/>
      </c>
      <c r="AP16" s="211"/>
      <c r="AQ16" s="212"/>
      <c r="AR16" s="213"/>
      <c r="AS16" s="213"/>
      <c r="AT16" s="213"/>
      <c r="AU16" s="214" t="s">
        <v>118</v>
      </c>
      <c r="AV16" s="215" t="s">
        <v>119</v>
      </c>
      <c r="AW16" s="212" t="s">
        <v>120</v>
      </c>
      <c r="AX16" s="212" t="s">
        <v>121</v>
      </c>
      <c r="AY16" s="212" t="s">
        <v>122</v>
      </c>
      <c r="AZ16" s="212" t="s">
        <v>123</v>
      </c>
      <c r="BA16" s="216" t="s">
        <v>124</v>
      </c>
      <c r="BB16" s="217" t="s">
        <v>125</v>
      </c>
      <c r="BC16" s="212" t="s">
        <v>126</v>
      </c>
      <c r="BD16" s="212" t="s">
        <v>127</v>
      </c>
      <c r="BE16" s="218" t="s">
        <v>128</v>
      </c>
      <c r="BF16" s="219" t="s">
        <v>129</v>
      </c>
      <c r="BG16" s="220" t="s">
        <v>130</v>
      </c>
      <c r="BH16" s="221" t="s">
        <v>131</v>
      </c>
      <c r="BI16" s="222"/>
      <c r="BJ16" s="223" t="s">
        <v>132</v>
      </c>
      <c r="BK16" s="223" t="s">
        <v>133</v>
      </c>
      <c r="BL16" s="223" t="s">
        <v>134</v>
      </c>
      <c r="BM16" s="223" t="s">
        <v>135</v>
      </c>
      <c r="BN16" s="223" t="s">
        <v>136</v>
      </c>
      <c r="BO16" s="224" t="s">
        <v>137</v>
      </c>
      <c r="BP16" s="225" t="s">
        <v>138</v>
      </c>
      <c r="BQ16" s="21"/>
      <c r="BR16" s="226" t="s">
        <v>139</v>
      </c>
      <c r="BS16" s="224" t="s">
        <v>140</v>
      </c>
      <c r="BT16" s="224" t="s">
        <v>141</v>
      </c>
      <c r="BU16" s="223" t="s">
        <v>142</v>
      </c>
      <c r="BV16" s="220" t="s">
        <v>143</v>
      </c>
      <c r="BW16" s="227" t="s">
        <v>144</v>
      </c>
      <c r="BX16" s="21"/>
      <c r="BY16" s="21"/>
      <c r="BZ16" s="228" t="s">
        <v>122</v>
      </c>
      <c r="CA16" s="228" t="s">
        <v>123</v>
      </c>
      <c r="CB16" s="228" t="s">
        <v>125</v>
      </c>
      <c r="CC16" s="228" t="s">
        <v>145</v>
      </c>
      <c r="CD16" s="228" t="s">
        <v>146</v>
      </c>
      <c r="CE16" s="228" t="s">
        <v>147</v>
      </c>
      <c r="CF16" s="228" t="s">
        <v>148</v>
      </c>
      <c r="CG16" s="228" t="s">
        <v>149</v>
      </c>
      <c r="CH16" s="228" t="s">
        <v>150</v>
      </c>
      <c r="CI16" s="228" t="s">
        <v>151</v>
      </c>
      <c r="CJ16" s="229"/>
      <c r="CK16" s="229"/>
      <c r="CL16" s="229"/>
      <c r="CM16" s="229"/>
      <c r="CN16" s="229"/>
      <c r="CO16" s="229"/>
      <c r="CP16" s="229"/>
      <c r="CQ16" s="229"/>
      <c r="CR16" s="229"/>
      <c r="CS16" s="229"/>
      <c r="CT16" s="229"/>
      <c r="CU16" s="229"/>
      <c r="CV16" s="229" t="s">
        <v>4</v>
      </c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/>
      <c r="ED16" s="70"/>
      <c r="EE16" s="70"/>
      <c r="EF16" s="70"/>
      <c r="EG16" s="70"/>
      <c r="EH16" s="70"/>
      <c r="EI16" s="70"/>
      <c r="EJ16" s="70"/>
      <c r="EK16" s="70"/>
      <c r="EL16" s="70"/>
      <c r="EM16" s="70"/>
      <c r="EN16" s="70"/>
      <c r="EO16" s="70"/>
      <c r="EP16" s="70"/>
      <c r="EQ16" s="70"/>
      <c r="ER16" s="70"/>
      <c r="ES16" s="70"/>
      <c r="ET16" s="70"/>
      <c r="EU16" s="70"/>
      <c r="EV16" s="70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0"/>
      <c r="FJ16" s="70"/>
      <c r="FK16" s="70"/>
      <c r="FL16" s="70"/>
      <c r="FM16" s="70"/>
      <c r="FN16" s="70"/>
      <c r="FO16" s="70"/>
      <c r="FP16" s="70"/>
      <c r="FQ16" s="70"/>
      <c r="FR16" s="70"/>
      <c r="FS16" s="70"/>
      <c r="FT16" s="70"/>
      <c r="FU16" s="70"/>
      <c r="FV16" s="70"/>
      <c r="FW16" s="70"/>
    </row>
    <row r="17" ht="33.0" customHeight="1">
      <c r="A17" s="53"/>
      <c r="B17" s="230" t="s">
        <v>152</v>
      </c>
      <c r="C17" s="231"/>
      <c r="D17" s="231"/>
      <c r="E17" s="231"/>
      <c r="F17" s="231"/>
      <c r="G17" s="232" t="s">
        <v>153</v>
      </c>
      <c r="H17" s="178" t="str">
        <f>I17/I8</f>
        <v>#DIV/0!</v>
      </c>
      <c r="I17" s="2"/>
      <c r="J17" s="233"/>
      <c r="K17" s="168"/>
      <c r="L17" s="169"/>
      <c r="M17" s="53"/>
      <c r="N17" s="136" t="str">
        <f t="shared" ref="N17:O17" si="13">CX16</f>
        <v/>
      </c>
      <c r="O17" s="136" t="str">
        <f t="shared" si="13"/>
        <v/>
      </c>
      <c r="P17" s="53"/>
      <c r="Q17" s="53"/>
      <c r="R17" s="234"/>
      <c r="S17" s="235" t="s">
        <v>154</v>
      </c>
      <c r="T17" s="236"/>
      <c r="U17" s="53"/>
      <c r="V17" s="53"/>
      <c r="W17" s="237" t="s">
        <v>155</v>
      </c>
      <c r="X17" s="238"/>
      <c r="Y17" s="239"/>
      <c r="Z17" s="53"/>
      <c r="AA17" s="240">
        <f>D43</f>
        <v>-1</v>
      </c>
      <c r="AB17" s="241">
        <f t="array" ref="AB17:AC17">transpose(T18:T19)</f>
        <v>24</v>
      </c>
      <c r="AC17" s="241">
        <v>28.0</v>
      </c>
      <c r="AD17" s="241">
        <f>AA17-AB17-AC17</f>
        <v>-53</v>
      </c>
      <c r="AE17" s="242"/>
      <c r="AF17" s="53"/>
      <c r="AG17" s="53"/>
      <c r="AH17" s="53"/>
      <c r="AI17" s="53"/>
      <c r="AJ17" s="53"/>
      <c r="AK17" s="53"/>
      <c r="AL17" s="53"/>
      <c r="AM17" s="53"/>
      <c r="AN17" s="18"/>
      <c r="AO17" s="32"/>
      <c r="AP17" s="243"/>
      <c r="AQ17" s="244"/>
      <c r="AR17" s="245"/>
      <c r="AS17" s="245"/>
      <c r="AT17" s="246"/>
      <c r="AU17" s="247">
        <v>7.0</v>
      </c>
      <c r="AV17" s="248"/>
      <c r="AW17" s="249"/>
      <c r="AX17" s="250"/>
      <c r="AY17" s="251"/>
      <c r="AZ17" s="252"/>
      <c r="BA17" s="253"/>
      <c r="BB17" s="251"/>
      <c r="BC17" s="254"/>
      <c r="BD17" s="255" t="str">
        <f t="shared" ref="BD17:BD96" si="15">if(or(BB17="",BC17=""),"",BC17*BB17)</f>
        <v/>
      </c>
      <c r="BE17" s="251"/>
      <c r="BF17" s="256"/>
      <c r="BG17" s="257"/>
      <c r="BH17" s="258"/>
      <c r="BI17" s="259"/>
      <c r="BJ17" s="260"/>
      <c r="BK17" s="261"/>
      <c r="BL17" s="262"/>
      <c r="BM17" s="263"/>
      <c r="BN17" s="264"/>
      <c r="BO17" s="265"/>
      <c r="BP17" s="266"/>
      <c r="BQ17" s="259"/>
      <c r="BR17" s="267"/>
      <c r="BS17" s="267"/>
      <c r="BT17" s="267"/>
      <c r="BU17" s="268" t="str">
        <f t="shared" ref="BU17:BU96" si="16">IF(
  AY17 = "",
  "",
  IF(
    COUNTA(BT17, BS17, BR17, BP17, BH17) = 0,
    "Awaiting Confirmation",
    IFS(
      BT17&lt;&gt;"", $BT$16 &amp; TEXT(BT17, "dd mmm yy"),
      BS17&lt;&gt;"", $BS$16 &amp; TEXT(BS17, "dd mmm yy"),
      BR17&lt;&gt;"", $BR$16 &amp; TEXT(BR17, "dd mmm yy"),
      BP17&lt;&gt;"", $BP$16 &amp; TEXT(BP17, "dd mmm yy"),
      BH17&lt;&gt;"", $BH$16 &amp; TEXT(BH17, "dd mmm yy")
    )
  )
)
</f>
        <v/>
      </c>
      <c r="BV17" s="257"/>
      <c r="BW17" s="269"/>
      <c r="BX17" s="21"/>
      <c r="BY17" s="21"/>
      <c r="BZ17" s="269" t="str">
        <f t="array" ref="BZ17:CC96">{AY17:AY96,AZ17:AZ96,BB17:BB96,BC17:BC96}</f>
        <v/>
      </c>
      <c r="CA17" s="269"/>
      <c r="CB17" s="269"/>
      <c r="CC17" s="270"/>
      <c r="CD17" s="270" t="str">
        <f t="array" ref="CD17:CD96">IF(CC17:CC96 * CB17:CB96 = 0, "", CC17:CC96 * CB17:CB96)</f>
        <v/>
      </c>
      <c r="CE17" s="270" t="str">
        <f t="array" ref="CE17:CE96">IF(CD17:CD96="", "", CD17:CD96/4)</f>
        <v/>
      </c>
      <c r="CF17" s="271" t="str">
        <f t="array" ref="CF17:CH81">DE32:DG96</f>
        <v/>
      </c>
      <c r="CG17" s="271"/>
      <c r="CH17" s="272"/>
      <c r="CI17" s="273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 t="s">
        <v>4</v>
      </c>
      <c r="CW17" s="274"/>
      <c r="CX17" s="274"/>
      <c r="CY17" s="274"/>
      <c r="CZ17" s="274"/>
      <c r="DA17" s="274"/>
      <c r="DB17" s="274"/>
      <c r="DC17" s="274"/>
      <c r="DD17" s="274"/>
      <c r="DE17" s="274"/>
      <c r="DF17" s="274"/>
      <c r="DG17" s="70"/>
      <c r="DH17" s="70"/>
      <c r="DI17" s="70"/>
      <c r="DJ17" s="70"/>
      <c r="DK17" s="70"/>
      <c r="DL17" s="70"/>
      <c r="DM17" s="70"/>
      <c r="DN17" s="70"/>
      <c r="DO17" s="70"/>
      <c r="DP17" s="70"/>
      <c r="DQ17" s="70"/>
      <c r="DR17" s="70"/>
      <c r="DS17" s="70"/>
      <c r="DT17" s="70"/>
      <c r="DU17" s="70"/>
      <c r="DV17" s="70"/>
      <c r="DW17" s="70"/>
      <c r="DX17" s="70"/>
      <c r="DY17" s="70"/>
      <c r="DZ17" s="70"/>
      <c r="EA17" s="70"/>
      <c r="EB17" s="70"/>
      <c r="EC17" s="70"/>
      <c r="ED17" s="70"/>
      <c r="EE17" s="70"/>
      <c r="EF17" s="70"/>
      <c r="EG17" s="70"/>
      <c r="EH17" s="70"/>
      <c r="EI17" s="70"/>
      <c r="EJ17" s="70"/>
      <c r="EK17" s="70"/>
      <c r="EL17" s="70"/>
      <c r="EM17" s="70"/>
      <c r="EN17" s="70"/>
      <c r="EO17" s="70"/>
      <c r="EP17" s="70"/>
      <c r="EQ17" s="70"/>
      <c r="ER17" s="70"/>
      <c r="ES17" s="70"/>
      <c r="ET17" s="70"/>
      <c r="EU17" s="70"/>
      <c r="EV17" s="70"/>
      <c r="EW17" s="70"/>
      <c r="EX17" s="70"/>
      <c r="EY17" s="70"/>
      <c r="EZ17" s="70"/>
      <c r="FA17" s="70"/>
      <c r="FB17" s="70"/>
      <c r="FC17" s="70"/>
      <c r="FD17" s="70"/>
      <c r="FE17" s="70"/>
      <c r="FF17" s="70"/>
      <c r="FG17" s="70"/>
      <c r="FH17" s="70"/>
      <c r="FI17" s="70"/>
      <c r="FJ17" s="70"/>
      <c r="FK17" s="70"/>
      <c r="FL17" s="70"/>
      <c r="FM17" s="70"/>
      <c r="FN17" s="70"/>
      <c r="FO17" s="70"/>
      <c r="FP17" s="70"/>
      <c r="FQ17" s="70"/>
      <c r="FR17" s="70"/>
      <c r="FS17" s="70"/>
      <c r="FT17" s="70"/>
      <c r="FU17" s="70"/>
      <c r="FV17" s="70"/>
      <c r="FW17" s="70"/>
    </row>
    <row r="18">
      <c r="A18" s="53"/>
      <c r="B18" s="275" t="str">
        <f>if(F15="Manual", J22,J11)</f>
        <v>estimated lodging tax</v>
      </c>
      <c r="C18" s="276" t="str">
        <f>if(F15="Manual", J23,J12)</f>
        <v/>
      </c>
      <c r="D18" s="276" t="str">
        <f>IF($F$15="Manual", J24,J13)</f>
        <v/>
      </c>
      <c r="E18" s="276" t="str">
        <f>IF($F$15="Manual", J25,J14)</f>
        <v/>
      </c>
      <c r="F18" s="276" t="str">
        <f>IF($F$15="Manual", J26,J15)</f>
        <v/>
      </c>
      <c r="G18" s="277" t="str">
        <f>if(F15="Manual", J28,J17)</f>
        <v/>
      </c>
      <c r="H18" s="278"/>
      <c r="I18" s="279">
        <f>I9-I17</f>
        <v>0</v>
      </c>
      <c r="J18" s="280" t="s">
        <v>156</v>
      </c>
      <c r="K18" s="281"/>
      <c r="L18" s="282"/>
      <c r="M18" s="151" t="s">
        <v>157</v>
      </c>
      <c r="N18" s="109" t="str">
        <f t="shared" ref="N18:O18" si="14">O203</f>
        <v/>
      </c>
      <c r="O18" s="109" t="str">
        <f t="shared" si="14"/>
        <v/>
      </c>
      <c r="P18" s="53"/>
      <c r="Q18" s="53"/>
      <c r="R18" s="283" t="s">
        <v>35</v>
      </c>
      <c r="S18" s="284" t="str">
        <f>iferror(VLOOKUP($T$17,$AA$19:$AD$21,2),AB23)</f>
        <v>#REF!</v>
      </c>
      <c r="T18" s="285">
        <f t="array" ref="T18:T19">IF(T$17="A", TRANSPOSE(AC7:AD7),if(T$17="B", Transpose(AC8:AD8),transpose(AC9:AD9))
)</f>
        <v>24</v>
      </c>
      <c r="U18" s="53"/>
      <c r="V18" s="90"/>
      <c r="W18" s="286">
        <f>IFERROR(__xludf.DUMMYFUNCTION("MAX(FILTER(E281:E684, D281:D684&lt;&gt;""""))"),0.0)</f>
        <v>0</v>
      </c>
      <c r="X18" s="241" t="s">
        <v>158</v>
      </c>
      <c r="Y18" s="287"/>
      <c r="Z18" s="53"/>
      <c r="AA18" s="288" t="s">
        <v>159</v>
      </c>
      <c r="AB18" s="241" t="str">
        <f t="array" ref="AB18:AD18">AC6:AE6</f>
        <v>Immediate</v>
      </c>
      <c r="AC18" s="241" t="s">
        <v>36</v>
      </c>
      <c r="AD18" s="241" t="s">
        <v>37</v>
      </c>
      <c r="AE18" s="287"/>
      <c r="AF18" s="53"/>
      <c r="AG18" s="53"/>
      <c r="AH18" s="53"/>
      <c r="AI18" s="53"/>
      <c r="AJ18" s="53"/>
      <c r="AK18" s="53"/>
      <c r="AL18" s="53"/>
      <c r="AM18" s="53"/>
      <c r="AN18" s="18" t="s">
        <v>4</v>
      </c>
      <c r="AO18" s="289"/>
      <c r="AP18" s="290"/>
      <c r="AQ18" s="291"/>
      <c r="AR18" s="292"/>
      <c r="AS18" s="292"/>
      <c r="AT18" s="293"/>
      <c r="AU18" s="294">
        <v>1.0</v>
      </c>
      <c r="AV18" s="295"/>
      <c r="AW18" s="296"/>
      <c r="AX18" s="297"/>
      <c r="AY18" s="298"/>
      <c r="AZ18" s="299"/>
      <c r="BA18" s="300"/>
      <c r="BB18" s="298"/>
      <c r="BC18" s="301"/>
      <c r="BD18" s="302" t="str">
        <f t="shared" si="15"/>
        <v/>
      </c>
      <c r="BE18" s="298"/>
      <c r="BF18" s="303"/>
      <c r="BG18" s="304"/>
      <c r="BH18" s="305"/>
      <c r="BI18" s="306"/>
      <c r="BJ18" s="307"/>
      <c r="BK18" s="308"/>
      <c r="BL18" s="309"/>
      <c r="BM18" s="309"/>
      <c r="BN18" s="310"/>
      <c r="BO18" s="311"/>
      <c r="BP18" s="312"/>
      <c r="BQ18" s="306"/>
      <c r="BR18" s="313"/>
      <c r="BS18" s="313"/>
      <c r="BT18" s="313"/>
      <c r="BU18" s="314" t="str">
        <f t="shared" si="16"/>
        <v/>
      </c>
      <c r="BV18" s="304"/>
      <c r="BW18" s="269"/>
      <c r="BX18" s="21"/>
      <c r="BY18" s="21"/>
      <c r="BZ18" s="269"/>
      <c r="CA18" s="269"/>
      <c r="CB18" s="269"/>
      <c r="CC18" s="270"/>
      <c r="CD18" s="270" t="s">
        <v>160</v>
      </c>
      <c r="CE18" s="270" t="s">
        <v>160</v>
      </c>
      <c r="CF18" s="271"/>
      <c r="CG18" s="271"/>
      <c r="CH18" s="272"/>
      <c r="CI18" s="31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 t="s">
        <v>4</v>
      </c>
      <c r="CW18" s="274"/>
      <c r="CX18" s="274"/>
      <c r="CY18" s="274"/>
      <c r="CZ18" s="274"/>
      <c r="DA18" s="274"/>
      <c r="DB18" s="274"/>
      <c r="DC18" s="274"/>
      <c r="DD18" s="274"/>
      <c r="DE18" s="274"/>
      <c r="DF18" s="274"/>
      <c r="DG18" s="70"/>
      <c r="DH18" s="70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70"/>
      <c r="DY18" s="70"/>
      <c r="DZ18" s="70"/>
      <c r="EA18" s="70"/>
      <c r="EB18" s="70"/>
      <c r="EC18" s="70"/>
      <c r="ED18" s="70"/>
      <c r="EE18" s="70"/>
      <c r="EF18" s="70"/>
      <c r="EG18" s="70"/>
      <c r="EH18" s="70"/>
      <c r="EI18" s="70"/>
      <c r="EJ18" s="70"/>
      <c r="EK18" s="70"/>
      <c r="EL18" s="70"/>
      <c r="EM18" s="70"/>
      <c r="EN18" s="70"/>
      <c r="EO18" s="70"/>
      <c r="EP18" s="70"/>
      <c r="EQ18" s="70"/>
      <c r="ER18" s="70"/>
      <c r="ES18" s="70"/>
      <c r="ET18" s="70"/>
      <c r="EU18" s="70"/>
      <c r="EV18" s="70"/>
      <c r="EW18" s="70"/>
      <c r="EX18" s="70"/>
      <c r="EY18" s="70"/>
      <c r="EZ18" s="70"/>
      <c r="FA18" s="70"/>
      <c r="FB18" s="70"/>
      <c r="FC18" s="70"/>
      <c r="FD18" s="70"/>
      <c r="FE18" s="70"/>
      <c r="FF18" s="70"/>
      <c r="FG18" s="70"/>
      <c r="FH18" s="70"/>
      <c r="FI18" s="70"/>
      <c r="FJ18" s="70"/>
      <c r="FK18" s="70"/>
      <c r="FL18" s="70"/>
      <c r="FM18" s="70"/>
      <c r="FN18" s="70"/>
      <c r="FO18" s="70"/>
      <c r="FP18" s="70"/>
      <c r="FQ18" s="70"/>
      <c r="FR18" s="70"/>
      <c r="FS18" s="70"/>
      <c r="FT18" s="70"/>
      <c r="FU18" s="70"/>
      <c r="FV18" s="70"/>
      <c r="FW18" s="70"/>
    </row>
    <row r="19">
      <c r="A19" s="53"/>
      <c r="B19" s="316">
        <f>IF($F$15="Manual", I22,H11)</f>
        <v>0.06</v>
      </c>
      <c r="C19" s="317" t="str">
        <f>IF($F$15="Manual", I23,H12)</f>
        <v/>
      </c>
      <c r="D19" s="317" t="str">
        <f>IF($F$15="Manual", I24,H13)</f>
        <v/>
      </c>
      <c r="E19" s="317" t="str">
        <f>IF($F$15="Manual", I25,H14)</f>
        <v/>
      </c>
      <c r="F19" s="317" t="str">
        <f>IF($F$15="Manual", I26,H15)</f>
        <v/>
      </c>
      <c r="G19" s="318" t="str">
        <f>if(F15="Manual", I28,H17)</f>
        <v/>
      </c>
      <c r="H19" s="176"/>
      <c r="I19" s="176"/>
      <c r="J19" s="176"/>
      <c r="K19" s="53"/>
      <c r="L19" s="53"/>
      <c r="M19" s="151" t="s">
        <v>161</v>
      </c>
      <c r="N19" s="109" t="str">
        <f t="shared" ref="N19:O19" si="17">Q203</f>
        <v/>
      </c>
      <c r="O19" s="109" t="str">
        <f t="shared" si="17"/>
        <v/>
      </c>
      <c r="P19" s="53"/>
      <c r="Q19" s="53"/>
      <c r="R19" s="283" t="s">
        <v>162</v>
      </c>
      <c r="S19" s="284" t="str">
        <f>iferror(VLOOKUP($T$17,$AA$19:$AD$21,3),AC23)</f>
        <v/>
      </c>
      <c r="T19" s="285">
        <v>28.0</v>
      </c>
      <c r="U19" s="53"/>
      <c r="V19" s="90"/>
      <c r="W19" s="319" t="str">
        <f>W18-Billing!A1</f>
        <v>#REF!</v>
      </c>
      <c r="X19" s="241" t="s">
        <v>163</v>
      </c>
      <c r="Y19" s="287"/>
      <c r="Z19" s="53"/>
      <c r="AA19" s="320" t="str">
        <f>if($AA$17&lt;31,"NA","A")</f>
        <v>NA</v>
      </c>
      <c r="AB19" s="321" t="str">
        <f t="shared" ref="AB19:AB21" si="19">SUM(I$281:INDEX(I$281:I$684, AC7))
</f>
        <v>#REF!</v>
      </c>
      <c r="AC19" s="322" t="str">
        <f t="shared" ref="AC19:AC21" si="20">AD$32-AB19-AD19</f>
        <v>#REF!</v>
      </c>
      <c r="AD19" s="321">
        <f>IFERROR(__xludf.DUMMYFUNCTION("IFERROR(
  IF(
    AA$17 &gt;= 44,
    SUM(QUERY(FILTER($I$281:$I$684, ISNUMBER($I$281:$I$684)), ""OFFSET "" &amp; MAX(COUNT(FILTER($I$281:$I$684, ISNUMBER($I$281:$I$684))) - 7, 0))),
    SUM(QUERY(FILTER($I$281:$I$684, ISNUMBER($I$281:$I$684)), ""OFFSET "" &amp; MA"&amp;"X(COUNT(FILTER($I$281:$I$684, ISNUMBER($I$281:$I$684))) - MAX(ROUNDDOWN((AA$17 - (AC7-1))/2, 0), 0), 0)))
  ),
  0
)
"),0.0)</f>
        <v>0</v>
      </c>
      <c r="AE19" s="287"/>
      <c r="AF19" s="53"/>
      <c r="AG19" s="53"/>
      <c r="AH19" s="53"/>
      <c r="AI19" s="53"/>
      <c r="AJ19" s="53"/>
      <c r="AK19" s="53"/>
      <c r="AL19" s="53"/>
      <c r="AM19" s="53"/>
      <c r="AN19" s="18" t="s">
        <v>4</v>
      </c>
      <c r="AO19" s="289"/>
      <c r="AP19" s="290"/>
      <c r="AQ19" s="291"/>
      <c r="AR19" s="292"/>
      <c r="AS19" s="292"/>
      <c r="AT19" s="293"/>
      <c r="AU19" s="294">
        <v>3.0</v>
      </c>
      <c r="AV19" s="323"/>
      <c r="AW19" s="296"/>
      <c r="AX19" s="324"/>
      <c r="AY19" s="325"/>
      <c r="AZ19" s="299"/>
      <c r="BA19" s="326"/>
      <c r="BB19" s="298"/>
      <c r="BC19" s="301"/>
      <c r="BD19" s="302" t="str">
        <f t="shared" si="15"/>
        <v/>
      </c>
      <c r="BE19" s="298"/>
      <c r="BF19" s="303"/>
      <c r="BG19" s="327"/>
      <c r="BH19" s="328"/>
      <c r="BI19" s="306"/>
      <c r="BJ19" s="307"/>
      <c r="BK19" s="308"/>
      <c r="BL19" s="309"/>
      <c r="BM19" s="309"/>
      <c r="BN19" s="310"/>
      <c r="BO19" s="311"/>
      <c r="BP19" s="312"/>
      <c r="BQ19" s="306"/>
      <c r="BR19" s="313"/>
      <c r="BS19" s="307"/>
      <c r="BT19" s="313"/>
      <c r="BU19" s="314" t="str">
        <f t="shared" si="16"/>
        <v/>
      </c>
      <c r="BV19" s="327"/>
      <c r="BW19" s="269"/>
      <c r="BX19" s="21"/>
      <c r="BY19" s="21"/>
      <c r="BZ19" s="269"/>
      <c r="CA19" s="269"/>
      <c r="CB19" s="269"/>
      <c r="CC19" s="270"/>
      <c r="CD19" s="270" t="s">
        <v>160</v>
      </c>
      <c r="CE19" s="270" t="s">
        <v>160</v>
      </c>
      <c r="CF19" s="271"/>
      <c r="CG19" s="271"/>
      <c r="CH19" s="272"/>
      <c r="CI19" s="273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 t="s">
        <v>4</v>
      </c>
      <c r="CW19" s="274"/>
      <c r="CX19" s="274"/>
      <c r="CY19" s="274"/>
      <c r="CZ19" s="274"/>
      <c r="DA19" s="274"/>
      <c r="DB19" s="274"/>
      <c r="DC19" s="274"/>
      <c r="DD19" s="274"/>
      <c r="DE19" s="274"/>
      <c r="DF19" s="274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0"/>
      <c r="EB19" s="70"/>
      <c r="EC19" s="70"/>
      <c r="ED19" s="70"/>
      <c r="EE19" s="70"/>
      <c r="EF19" s="70"/>
      <c r="EG19" s="70"/>
      <c r="EH19" s="70"/>
      <c r="EI19" s="70"/>
      <c r="EJ19" s="70"/>
      <c r="EK19" s="70"/>
      <c r="EL19" s="70"/>
      <c r="EM19" s="70"/>
      <c r="EN19" s="70"/>
      <c r="EO19" s="70"/>
      <c r="EP19" s="70"/>
      <c r="EQ19" s="70"/>
      <c r="ER19" s="70"/>
      <c r="ES19" s="70"/>
      <c r="ET19" s="70"/>
      <c r="EU19" s="70"/>
      <c r="EV19" s="70"/>
      <c r="EW19" s="70"/>
      <c r="EX19" s="70"/>
      <c r="EY19" s="70"/>
      <c r="EZ19" s="70"/>
      <c r="FA19" s="70"/>
      <c r="FB19" s="70"/>
      <c r="FC19" s="70"/>
      <c r="FD19" s="70"/>
      <c r="FE19" s="70"/>
      <c r="FF19" s="70"/>
      <c r="FG19" s="70"/>
      <c r="FH19" s="70"/>
      <c r="FI19" s="70"/>
      <c r="FJ19" s="70"/>
      <c r="FK19" s="70"/>
      <c r="FL19" s="70"/>
      <c r="FM19" s="70"/>
      <c r="FN19" s="70"/>
      <c r="FO19" s="70"/>
      <c r="FP19" s="70"/>
      <c r="FQ19" s="70"/>
      <c r="FR19" s="70"/>
      <c r="FS19" s="70"/>
      <c r="FT19" s="70"/>
      <c r="FU19" s="70"/>
      <c r="FV19" s="70"/>
      <c r="FW19" s="70"/>
    </row>
    <row r="20">
      <c r="A20" s="53"/>
      <c r="B20" s="13"/>
      <c r="C20" s="13"/>
      <c r="D20" s="13"/>
      <c r="E20" s="13"/>
      <c r="F20" s="13"/>
      <c r="G20" s="329"/>
      <c r="H20" s="330"/>
      <c r="I20" s="331" t="s">
        <v>164</v>
      </c>
      <c r="J20" s="332"/>
      <c r="K20" s="333"/>
      <c r="L20" s="53"/>
      <c r="M20" s="151" t="s">
        <v>165</v>
      </c>
      <c r="N20" s="109" t="str">
        <f t="shared" ref="N20:O20" si="18">S203</f>
        <v/>
      </c>
      <c r="O20" s="109" t="str">
        <f t="shared" si="18"/>
        <v/>
      </c>
      <c r="P20" s="136" t="str">
        <f>CZ16</f>
        <v/>
      </c>
      <c r="Q20" s="53"/>
      <c r="R20" s="334" t="s">
        <v>166</v>
      </c>
      <c r="S20" s="335" t="str">
        <f>iferror(VLOOKUP($T$17,$AA$19:$AD$21,4),AD23)</f>
        <v/>
      </c>
      <c r="T20" s="336">
        <f>AD17</f>
        <v>-53</v>
      </c>
      <c r="U20" s="53"/>
      <c r="V20" s="53"/>
      <c r="W20" s="337" t="s">
        <v>167</v>
      </c>
      <c r="X20" s="241" t="s">
        <v>168</v>
      </c>
      <c r="Y20" s="287"/>
      <c r="Z20" s="53"/>
      <c r="AA20" s="320" t="str">
        <f>if($AA$17&lt;31,"NA","B")</f>
        <v>NA</v>
      </c>
      <c r="AB20" s="321" t="str">
        <f t="shared" si="19"/>
        <v>#REF!</v>
      </c>
      <c r="AC20" s="322" t="str">
        <f t="shared" si="20"/>
        <v>#REF!</v>
      </c>
      <c r="AD20" s="321">
        <f>IFERROR(__xludf.DUMMYFUNCTION("IFERROR(
  IF(
    AA$17 &gt;= 41,
    SUM(QUERY(FILTER($I$281:$I$684, ISNUMBER($I$281:$I$684)), ""OFFSET "" &amp; MAX(COUNT(FILTER($I$281:$I$684, ISNUMBER($I$281:$I$684))) - 7, 0))),
    SUM(QUERY(FILTER($I$281:$I$684, ISNUMBER($I$281:$I$684)), ""OFFSET "" &amp; MA"&amp;"X(COUNT(FILTER($I$281:$I$684, ISNUMBER($I$281:$I$684))) - MAX(ROUNDDOWN((AA$17 - (AC8-1))/2, 0), 0), 0)))
  ),
  0
)
"),0.0)</f>
        <v>0</v>
      </c>
      <c r="AE20" s="287"/>
      <c r="AF20" s="53"/>
      <c r="AG20" s="53"/>
      <c r="AH20" s="53"/>
      <c r="AI20" s="53"/>
      <c r="AJ20" s="53"/>
      <c r="AK20" s="53"/>
      <c r="AL20" s="53"/>
      <c r="AM20" s="53"/>
      <c r="AN20" s="18" t="s">
        <v>4</v>
      </c>
      <c r="AO20" s="289"/>
      <c r="AP20" s="290"/>
      <c r="AQ20" s="291"/>
      <c r="AR20" s="292"/>
      <c r="AS20" s="292"/>
      <c r="AT20" s="293"/>
      <c r="AU20" s="294">
        <v>9.0</v>
      </c>
      <c r="AV20" s="323"/>
      <c r="AW20" s="296"/>
      <c r="AX20" s="324"/>
      <c r="AY20" s="325"/>
      <c r="AZ20" s="325"/>
      <c r="BA20" s="326"/>
      <c r="BB20" s="298"/>
      <c r="BC20" s="301"/>
      <c r="BD20" s="302" t="str">
        <f t="shared" si="15"/>
        <v/>
      </c>
      <c r="BE20" s="298"/>
      <c r="BF20" s="303"/>
      <c r="BG20" s="327"/>
      <c r="BH20" s="328"/>
      <c r="BI20" s="306"/>
      <c r="BJ20" s="307"/>
      <c r="BK20" s="308"/>
      <c r="BL20" s="309"/>
      <c r="BM20" s="309"/>
      <c r="BN20" s="310"/>
      <c r="BO20" s="311"/>
      <c r="BP20" s="312"/>
      <c r="BQ20" s="306"/>
      <c r="BR20" s="313"/>
      <c r="BS20" s="313"/>
      <c r="BT20" s="313"/>
      <c r="BU20" s="314" t="str">
        <f t="shared" si="16"/>
        <v/>
      </c>
      <c r="BV20" s="327"/>
      <c r="BW20" s="269"/>
      <c r="BX20" s="21"/>
      <c r="BY20" s="21"/>
      <c r="BZ20" s="269"/>
      <c r="CA20" s="269"/>
      <c r="CB20" s="269"/>
      <c r="CC20" s="270"/>
      <c r="CD20" s="270" t="s">
        <v>160</v>
      </c>
      <c r="CE20" s="270" t="s">
        <v>160</v>
      </c>
      <c r="CF20" s="271"/>
      <c r="CG20" s="271"/>
      <c r="CH20" s="272"/>
      <c r="CI20" s="31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 t="s">
        <v>4</v>
      </c>
      <c r="CW20" s="274"/>
      <c r="CX20" s="274"/>
      <c r="CY20" s="274"/>
      <c r="CZ20" s="274"/>
      <c r="DA20" s="274"/>
      <c r="DB20" s="274"/>
      <c r="DC20" s="274"/>
      <c r="DD20" s="274"/>
      <c r="DE20" s="274"/>
      <c r="DF20" s="274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0"/>
      <c r="EB20" s="70"/>
      <c r="EC20" s="70"/>
      <c r="ED20" s="70"/>
      <c r="EE20" s="70"/>
      <c r="EF20" s="70"/>
      <c r="EG20" s="70"/>
      <c r="EH20" s="70"/>
      <c r="EI20" s="70"/>
      <c r="EJ20" s="70"/>
      <c r="EK20" s="70"/>
      <c r="EL20" s="70"/>
      <c r="EM20" s="70"/>
      <c r="EN20" s="70"/>
      <c r="EO20" s="70"/>
      <c r="EP20" s="70"/>
      <c r="EQ20" s="70"/>
      <c r="ER20" s="70"/>
      <c r="ES20" s="70"/>
      <c r="ET20" s="70"/>
      <c r="EU20" s="70"/>
      <c r="EV20" s="70"/>
      <c r="EW20" s="70"/>
      <c r="EX20" s="70"/>
      <c r="EY20" s="70"/>
      <c r="EZ20" s="70"/>
      <c r="FA20" s="70"/>
      <c r="FB20" s="70"/>
      <c r="FC20" s="70"/>
      <c r="FD20" s="70"/>
      <c r="FE20" s="70"/>
      <c r="FF20" s="70"/>
      <c r="FG20" s="70"/>
      <c r="FH20" s="70"/>
      <c r="FI20" s="70"/>
      <c r="FJ20" s="70"/>
      <c r="FK20" s="70"/>
      <c r="FL20" s="70"/>
      <c r="FM20" s="70"/>
      <c r="FN20" s="70"/>
      <c r="FO20" s="70"/>
      <c r="FP20" s="70"/>
      <c r="FQ20" s="70"/>
      <c r="FR20" s="70"/>
      <c r="FS20" s="70"/>
      <c r="FT20" s="70"/>
      <c r="FU20" s="70"/>
      <c r="FV20" s="70"/>
      <c r="FW20" s="70"/>
    </row>
    <row r="21">
      <c r="A21" s="53"/>
      <c r="B21" s="338" t="s">
        <v>169</v>
      </c>
      <c r="C21" s="339" t="s">
        <v>170</v>
      </c>
      <c r="D21" s="16"/>
      <c r="E21" s="16"/>
      <c r="F21" s="16"/>
      <c r="G21" s="329"/>
      <c r="H21" s="330"/>
      <c r="I21" s="340" t="s">
        <v>171</v>
      </c>
      <c r="J21" s="341" t="s">
        <v>172</v>
      </c>
      <c r="K21" s="342"/>
      <c r="L21" s="53"/>
      <c r="M21" s="151" t="s">
        <v>173</v>
      </c>
      <c r="N21" s="109" t="str">
        <f t="shared" ref="N21:P21" si="21">C207</f>
        <v/>
      </c>
      <c r="O21" s="109" t="str">
        <f t="shared" si="21"/>
        <v/>
      </c>
      <c r="P21" s="109" t="str">
        <f t="shared" si="21"/>
        <v/>
      </c>
      <c r="Q21" s="53"/>
      <c r="R21" s="53"/>
      <c r="S21" s="53"/>
      <c r="T21" s="53"/>
      <c r="U21" s="53"/>
      <c r="V21" s="53"/>
      <c r="W21" s="343">
        <v>45858.0</v>
      </c>
      <c r="X21" s="344" t="s">
        <v>174</v>
      </c>
      <c r="Y21" s="345"/>
      <c r="Z21" s="53"/>
      <c r="AA21" s="320" t="str">
        <f>if($AA$17&lt;31,"NA","C")</f>
        <v>NA</v>
      </c>
      <c r="AB21" s="321" t="str">
        <f t="shared" si="19"/>
        <v>#REF!</v>
      </c>
      <c r="AC21" s="322" t="str">
        <f t="shared" si="20"/>
        <v>#REF!</v>
      </c>
      <c r="AD21" s="321">
        <f>IFERROR(__xludf.DUMMYFUNCTION("IFERROR(
  IF(
    AA$17 &gt;= 38,
    SUM(QUERY(FILTER($I$281:$I$684, ISNUMBER($I$281:$I$684)), ""OFFSET "" &amp; MAX(COUNT(FILTER($I$281:$I$684, ISNUMBER($I$281:$I$684))) - 7, 0))),
    SUM(QUERY(FILTER($I$281:$I$684, ISNUMBER($I$281:$I$684)), ""OFFSET "" &amp; MA"&amp;"X(COUNT(FILTER($I$281:$I$684, ISNUMBER($I$281:$I$684))) - MAX(ROUNDDOWN((AA$17 - (AC9-1))/2, 0), 0), 0)))
  ),
  0
)
"),0.0)</f>
        <v>0</v>
      </c>
      <c r="AE21" s="287">
        <f>countif(I281:I684,sum(I281:I684)=AB21)</f>
        <v>404</v>
      </c>
      <c r="AF21" s="53"/>
      <c r="AG21" s="53"/>
      <c r="AH21" s="53"/>
      <c r="AI21" s="53"/>
      <c r="AJ21" s="53"/>
      <c r="AK21" s="53"/>
      <c r="AL21" s="53"/>
      <c r="AM21" s="53"/>
      <c r="AN21" s="18" t="s">
        <v>4</v>
      </c>
      <c r="AO21" s="289"/>
      <c r="AP21" s="290"/>
      <c r="AQ21" s="291"/>
      <c r="AR21" s="292"/>
      <c r="AS21" s="292"/>
      <c r="AT21" s="293"/>
      <c r="AU21" s="294">
        <v>8.0</v>
      </c>
      <c r="AV21" s="346"/>
      <c r="AW21" s="296"/>
      <c r="AX21" s="347"/>
      <c r="AY21" s="348"/>
      <c r="AZ21" s="348"/>
      <c r="BA21" s="349"/>
      <c r="BB21" s="348"/>
      <c r="BC21" s="350"/>
      <c r="BD21" s="302" t="str">
        <f t="shared" si="15"/>
        <v/>
      </c>
      <c r="BE21" s="298"/>
      <c r="BF21" s="303"/>
      <c r="BG21" s="327"/>
      <c r="BH21" s="328"/>
      <c r="BI21" s="306"/>
      <c r="BJ21" s="307"/>
      <c r="BK21" s="308"/>
      <c r="BL21" s="310"/>
      <c r="BM21" s="310"/>
      <c r="BN21" s="310"/>
      <c r="BO21" s="351"/>
      <c r="BP21" s="312"/>
      <c r="BQ21" s="306"/>
      <c r="BR21" s="313"/>
      <c r="BS21" s="313"/>
      <c r="BT21" s="313"/>
      <c r="BU21" s="314" t="str">
        <f t="shared" si="16"/>
        <v/>
      </c>
      <c r="BV21" s="327"/>
      <c r="BW21" s="269"/>
      <c r="BX21" s="21"/>
      <c r="BY21" s="21"/>
      <c r="BZ21" s="269"/>
      <c r="CA21" s="269"/>
      <c r="CB21" s="269"/>
      <c r="CC21" s="270"/>
      <c r="CD21" s="270" t="s">
        <v>160</v>
      </c>
      <c r="CE21" s="270" t="s">
        <v>160</v>
      </c>
      <c r="CF21" s="271"/>
      <c r="CG21" s="271"/>
      <c r="CH21" s="272"/>
      <c r="CI21" s="31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 t="s">
        <v>4</v>
      </c>
      <c r="CW21" s="274"/>
      <c r="CX21" s="274"/>
      <c r="CY21" s="274"/>
      <c r="CZ21" s="274"/>
      <c r="DA21" s="274"/>
      <c r="DB21" s="274"/>
      <c r="DC21" s="274"/>
      <c r="DD21" s="274"/>
      <c r="DE21" s="274"/>
      <c r="DF21" s="274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0"/>
      <c r="EB21" s="70"/>
      <c r="EC21" s="70"/>
      <c r="ED21" s="70"/>
      <c r="EE21" s="70"/>
      <c r="EF21" s="70"/>
      <c r="EG21" s="70"/>
      <c r="EH21" s="70"/>
      <c r="EI21" s="70"/>
      <c r="EJ21" s="70"/>
      <c r="EK21" s="70"/>
      <c r="EL21" s="70"/>
      <c r="EM21" s="70"/>
      <c r="EN21" s="70"/>
      <c r="EO21" s="70"/>
      <c r="EP21" s="70"/>
      <c r="EQ21" s="70"/>
      <c r="ER21" s="70"/>
      <c r="ES21" s="70"/>
      <c r="ET21" s="70"/>
      <c r="EU21" s="70"/>
      <c r="EV21" s="70"/>
      <c r="EW21" s="70"/>
      <c r="EX21" s="70"/>
      <c r="EY21" s="70"/>
      <c r="EZ21" s="70"/>
      <c r="FA21" s="70"/>
      <c r="FB21" s="70"/>
      <c r="FC21" s="70"/>
      <c r="FD21" s="70"/>
      <c r="FE21" s="70"/>
      <c r="FF21" s="70"/>
      <c r="FG21" s="70"/>
      <c r="FH21" s="70"/>
      <c r="FI21" s="70"/>
      <c r="FJ21" s="70"/>
      <c r="FK21" s="70"/>
      <c r="FL21" s="70"/>
      <c r="FM21" s="70"/>
      <c r="FN21" s="70"/>
      <c r="FO21" s="70"/>
      <c r="FP21" s="70"/>
      <c r="FQ21" s="70"/>
      <c r="FR21" s="70"/>
      <c r="FS21" s="70"/>
      <c r="FT21" s="70"/>
      <c r="FU21" s="70"/>
      <c r="FV21" s="70"/>
      <c r="FW21" s="70"/>
    </row>
    <row r="22">
      <c r="A22" s="53"/>
      <c r="B22" s="352" t="s">
        <v>175</v>
      </c>
      <c r="C22" s="353" t="s">
        <v>176</v>
      </c>
      <c r="D22" s="13"/>
      <c r="E22" s="354" t="s">
        <v>177</v>
      </c>
      <c r="F22" s="354" t="s">
        <v>178</v>
      </c>
      <c r="G22" s="329"/>
      <c r="H22" s="330"/>
      <c r="I22" s="355">
        <v>0.06</v>
      </c>
      <c r="J22" s="128" t="s">
        <v>179</v>
      </c>
      <c r="K22" s="356"/>
      <c r="L22" s="53"/>
      <c r="M22" s="151" t="s">
        <v>180</v>
      </c>
      <c r="N22" s="109" t="str">
        <f t="shared" ref="N22:P22" si="22">F207</f>
        <v/>
      </c>
      <c r="O22" s="109" t="str">
        <f t="shared" si="22"/>
        <v/>
      </c>
      <c r="P22" s="109" t="str">
        <f t="shared" si="22"/>
        <v/>
      </c>
      <c r="Q22" s="53"/>
      <c r="R22" s="53"/>
      <c r="S22" s="53"/>
      <c r="T22" s="357" t="s">
        <v>181</v>
      </c>
      <c r="U22" s="358"/>
      <c r="V22" s="53"/>
      <c r="W22" s="53"/>
      <c r="X22" s="53"/>
      <c r="Y22" s="53"/>
      <c r="Z22" s="53"/>
      <c r="AA22" s="288" t="s">
        <v>182</v>
      </c>
      <c r="AB22" s="359"/>
      <c r="AC22" s="359"/>
      <c r="AD22" s="359"/>
      <c r="AE22" s="287"/>
      <c r="AF22" s="53"/>
      <c r="AG22" s="53"/>
      <c r="AH22" s="53"/>
      <c r="AI22" s="53"/>
      <c r="AJ22" s="53"/>
      <c r="AK22" s="53"/>
      <c r="AL22" s="53"/>
      <c r="AM22" s="53"/>
      <c r="AN22" s="18" t="s">
        <v>4</v>
      </c>
      <c r="AO22" s="289"/>
      <c r="AP22" s="290"/>
      <c r="AQ22" s="291"/>
      <c r="AR22" s="292"/>
      <c r="AS22" s="292"/>
      <c r="AT22" s="293"/>
      <c r="AU22" s="294">
        <v>11.0</v>
      </c>
      <c r="AV22" s="323"/>
      <c r="AW22" s="296"/>
      <c r="AX22" s="349"/>
      <c r="AY22" s="360"/>
      <c r="AZ22" s="361"/>
      <c r="BA22" s="362"/>
      <c r="BB22" s="363"/>
      <c r="BC22" s="364"/>
      <c r="BD22" s="302" t="str">
        <f t="shared" si="15"/>
        <v/>
      </c>
      <c r="BE22" s="298"/>
      <c r="BF22" s="303"/>
      <c r="BG22" s="327"/>
      <c r="BH22" s="328"/>
      <c r="BI22" s="306"/>
      <c r="BJ22" s="307"/>
      <c r="BK22" s="308"/>
      <c r="BL22" s="309"/>
      <c r="BM22" s="309"/>
      <c r="BN22" s="310"/>
      <c r="BO22" s="311"/>
      <c r="BP22" s="312"/>
      <c r="BQ22" s="306"/>
      <c r="BR22" s="313"/>
      <c r="BS22" s="313"/>
      <c r="BT22" s="313"/>
      <c r="BU22" s="314" t="str">
        <f t="shared" si="16"/>
        <v/>
      </c>
      <c r="BV22" s="327"/>
      <c r="BW22" s="269"/>
      <c r="BX22" s="21"/>
      <c r="BY22" s="21"/>
      <c r="BZ22" s="269"/>
      <c r="CA22" s="365"/>
      <c r="CB22" s="269"/>
      <c r="CC22" s="270"/>
      <c r="CD22" s="270" t="s">
        <v>160</v>
      </c>
      <c r="CE22" s="270" t="s">
        <v>160</v>
      </c>
      <c r="CF22" s="271"/>
      <c r="CG22" s="271"/>
      <c r="CH22" s="272"/>
      <c r="CI22" s="31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 t="s">
        <v>4</v>
      </c>
      <c r="CW22" s="274"/>
      <c r="CX22" s="274"/>
      <c r="CY22" s="274"/>
      <c r="CZ22" s="274"/>
      <c r="DA22" s="274"/>
      <c r="DB22" s="274"/>
      <c r="DC22" s="274"/>
      <c r="DD22" s="274"/>
      <c r="DE22" s="274"/>
      <c r="DF22" s="274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70"/>
      <c r="EC22" s="70"/>
      <c r="ED22" s="70"/>
      <c r="EE22" s="70"/>
      <c r="EF22" s="70"/>
      <c r="EG22" s="70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  <c r="FE22" s="70"/>
      <c r="FF22" s="70"/>
      <c r="FG22" s="70"/>
      <c r="FH22" s="70"/>
      <c r="FI22" s="70"/>
      <c r="FJ22" s="70"/>
      <c r="FK22" s="70"/>
      <c r="FL22" s="70"/>
      <c r="FM22" s="70"/>
      <c r="FN22" s="70"/>
      <c r="FO22" s="70"/>
      <c r="FP22" s="70"/>
      <c r="FQ22" s="70"/>
      <c r="FR22" s="70"/>
      <c r="FS22" s="70"/>
      <c r="FT22" s="70"/>
      <c r="FU22" s="70"/>
      <c r="FV22" s="70"/>
      <c r="FW22" s="70"/>
    </row>
    <row r="23">
      <c r="A23" s="53"/>
      <c r="B23" s="366" t="str">
        <f>BC7</f>
        <v/>
      </c>
      <c r="C23" s="367" t="str">
        <f>B23</f>
        <v/>
      </c>
      <c r="D23" s="13"/>
      <c r="E23" s="126" t="s">
        <v>61</v>
      </c>
      <c r="F23" s="126" t="s">
        <v>61</v>
      </c>
      <c r="G23" s="329"/>
      <c r="H23" s="176"/>
      <c r="I23" s="368"/>
      <c r="J23" s="128"/>
      <c r="K23" s="356"/>
      <c r="L23" s="53"/>
      <c r="M23" s="151" t="s">
        <v>183</v>
      </c>
      <c r="N23" s="109" t="str">
        <f t="shared" ref="N23:P23" si="23">I207</f>
        <v/>
      </c>
      <c r="O23" s="109" t="str">
        <f t="shared" si="23"/>
        <v/>
      </c>
      <c r="P23" s="109" t="str">
        <f t="shared" si="23"/>
        <v/>
      </c>
      <c r="Q23" s="53"/>
      <c r="R23" s="53"/>
      <c r="S23" s="53"/>
      <c r="T23" s="369" t="s">
        <v>184</v>
      </c>
      <c r="U23" s="370" t="str">
        <f>G8</f>
        <v/>
      </c>
      <c r="V23" s="53"/>
      <c r="W23" s="237" t="s">
        <v>185</v>
      </c>
      <c r="X23" s="238"/>
      <c r="Y23" s="239"/>
      <c r="Z23" s="53"/>
      <c r="AA23" s="371" t="s">
        <v>186</v>
      </c>
      <c r="AB23" s="372" t="str">
        <f>if($AA$17&lt;31,AD32)</f>
        <v>#REF!</v>
      </c>
      <c r="AC23" s="373"/>
      <c r="AD23" s="373"/>
      <c r="AE23" s="345"/>
      <c r="AF23" s="53"/>
      <c r="AG23" s="53"/>
      <c r="AH23" s="53"/>
      <c r="AI23" s="53"/>
      <c r="AJ23" s="53"/>
      <c r="AK23" s="53"/>
      <c r="AL23" s="53"/>
      <c r="AM23" s="53"/>
      <c r="AN23" s="18" t="s">
        <v>4</v>
      </c>
      <c r="AO23" s="289"/>
      <c r="AP23" s="290"/>
      <c r="AQ23" s="291"/>
      <c r="AR23" s="292"/>
      <c r="AS23" s="292"/>
      <c r="AT23" s="293"/>
      <c r="AU23" s="294">
        <v>5.0</v>
      </c>
      <c r="AV23" s="323"/>
      <c r="AW23" s="296"/>
      <c r="AX23" s="324"/>
      <c r="AY23" s="298"/>
      <c r="AZ23" s="299"/>
      <c r="BA23" s="326"/>
      <c r="BB23" s="326"/>
      <c r="BC23" s="301"/>
      <c r="BD23" s="302" t="str">
        <f t="shared" si="15"/>
        <v/>
      </c>
      <c r="BE23" s="298"/>
      <c r="BF23" s="374"/>
      <c r="BG23" s="375"/>
      <c r="BH23" s="328"/>
      <c r="BI23" s="306"/>
      <c r="BJ23" s="307"/>
      <c r="BK23" s="308"/>
      <c r="BL23" s="309"/>
      <c r="BM23" s="309"/>
      <c r="BN23" s="310"/>
      <c r="BO23" s="311"/>
      <c r="BP23" s="312"/>
      <c r="BQ23" s="306"/>
      <c r="BR23" s="313"/>
      <c r="BS23" s="313"/>
      <c r="BT23" s="313"/>
      <c r="BU23" s="314" t="str">
        <f t="shared" si="16"/>
        <v/>
      </c>
      <c r="BV23" s="375"/>
      <c r="BW23" s="269"/>
      <c r="BX23" s="21"/>
      <c r="BY23" s="21"/>
      <c r="BZ23" s="269"/>
      <c r="CA23" s="269"/>
      <c r="CB23" s="269"/>
      <c r="CC23" s="270"/>
      <c r="CD23" s="270" t="s">
        <v>160</v>
      </c>
      <c r="CE23" s="270" t="s">
        <v>160</v>
      </c>
      <c r="CF23" s="271"/>
      <c r="CG23" s="271"/>
      <c r="CH23" s="272"/>
      <c r="CI23" s="31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 t="s">
        <v>4</v>
      </c>
      <c r="CW23" s="274"/>
      <c r="CX23" s="274"/>
      <c r="CY23" s="274"/>
      <c r="CZ23" s="274"/>
      <c r="DA23" s="274"/>
      <c r="DB23" s="274"/>
      <c r="DC23" s="274"/>
      <c r="DD23" s="274"/>
      <c r="DE23" s="274"/>
      <c r="DF23" s="274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  <c r="FQ23" s="70"/>
      <c r="FR23" s="70"/>
      <c r="FS23" s="70"/>
      <c r="FT23" s="70"/>
      <c r="FU23" s="70"/>
      <c r="FV23" s="70"/>
      <c r="FW23" s="70"/>
    </row>
    <row r="24">
      <c r="A24" s="53"/>
      <c r="B24" s="13"/>
      <c r="C24" s="13"/>
      <c r="D24" s="13"/>
      <c r="E24" s="13"/>
      <c r="F24" s="13"/>
      <c r="G24" s="329"/>
      <c r="H24" s="176"/>
      <c r="I24" s="368"/>
      <c r="J24" s="128"/>
      <c r="K24" s="356"/>
      <c r="L24" s="53"/>
      <c r="M24" s="151" t="s">
        <v>187</v>
      </c>
      <c r="N24" s="109" t="str">
        <f t="shared" ref="N24:P24" si="24">L207</f>
        <v/>
      </c>
      <c r="O24" s="109" t="str">
        <f t="shared" si="24"/>
        <v/>
      </c>
      <c r="P24" s="109" t="str">
        <f t="shared" si="24"/>
        <v/>
      </c>
      <c r="Q24" s="53"/>
      <c r="R24" s="53"/>
      <c r="S24" s="53"/>
      <c r="T24" s="369" t="s">
        <v>188</v>
      </c>
      <c r="U24" s="376"/>
      <c r="V24" s="53"/>
      <c r="W24" s="377"/>
      <c r="X24" s="241" t="s">
        <v>72</v>
      </c>
      <c r="Y24" s="287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18" t="s">
        <v>4</v>
      </c>
      <c r="AO24" s="289"/>
      <c r="AP24" s="290"/>
      <c r="AQ24" s="291"/>
      <c r="AR24" s="292"/>
      <c r="AS24" s="292"/>
      <c r="AT24" s="293"/>
      <c r="AU24" s="294">
        <v>6.0</v>
      </c>
      <c r="AV24" s="323"/>
      <c r="AW24" s="296"/>
      <c r="AX24" s="324"/>
      <c r="AY24" s="298"/>
      <c r="AZ24" s="299"/>
      <c r="BA24" s="326"/>
      <c r="BB24" s="298"/>
      <c r="BC24" s="301"/>
      <c r="BD24" s="302" t="str">
        <f t="shared" si="15"/>
        <v/>
      </c>
      <c r="BE24" s="298"/>
      <c r="BF24" s="374"/>
      <c r="BG24" s="327"/>
      <c r="BH24" s="328"/>
      <c r="BI24" s="306"/>
      <c r="BJ24" s="307"/>
      <c r="BK24" s="308"/>
      <c r="BL24" s="309"/>
      <c r="BM24" s="309"/>
      <c r="BN24" s="310"/>
      <c r="BO24" s="311"/>
      <c r="BP24" s="312"/>
      <c r="BQ24" s="306"/>
      <c r="BR24" s="313"/>
      <c r="BS24" s="313"/>
      <c r="BT24" s="313"/>
      <c r="BU24" s="314" t="str">
        <f t="shared" si="16"/>
        <v/>
      </c>
      <c r="BV24" s="327"/>
      <c r="BW24" s="269"/>
      <c r="BX24" s="21"/>
      <c r="BY24" s="21"/>
      <c r="BZ24" s="269"/>
      <c r="CA24" s="269"/>
      <c r="CB24" s="269"/>
      <c r="CC24" s="270"/>
      <c r="CD24" s="270" t="s">
        <v>160</v>
      </c>
      <c r="CE24" s="270" t="s">
        <v>160</v>
      </c>
      <c r="CF24" s="271"/>
      <c r="CG24" s="271"/>
      <c r="CH24" s="272"/>
      <c r="CI24" s="31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 t="s">
        <v>4</v>
      </c>
      <c r="CW24" s="274"/>
      <c r="CX24" s="274"/>
      <c r="CY24" s="274"/>
      <c r="CZ24" s="274"/>
      <c r="DA24" s="274"/>
      <c r="DB24" s="274"/>
      <c r="DC24" s="274"/>
      <c r="DD24" s="274"/>
      <c r="DE24" s="274"/>
      <c r="DF24" s="274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0"/>
      <c r="EB24" s="70"/>
      <c r="EC24" s="70"/>
      <c r="ED24" s="70"/>
      <c r="EE24" s="70"/>
      <c r="EF24" s="70"/>
      <c r="EG24" s="70"/>
      <c r="EH24" s="70"/>
      <c r="EI24" s="70"/>
      <c r="EJ24" s="70"/>
      <c r="EK24" s="70"/>
      <c r="EL24" s="70"/>
      <c r="EM24" s="70"/>
      <c r="EN24" s="70"/>
      <c r="EO24" s="70"/>
      <c r="EP24" s="70"/>
      <c r="EQ24" s="70"/>
      <c r="ER24" s="70"/>
      <c r="ES24" s="70"/>
      <c r="ET24" s="70"/>
      <c r="EU24" s="70"/>
      <c r="EV24" s="70"/>
      <c r="EW24" s="70"/>
      <c r="EX24" s="70"/>
      <c r="EY24" s="70"/>
      <c r="EZ24" s="70"/>
      <c r="FA24" s="70"/>
      <c r="FB24" s="70"/>
      <c r="FC24" s="70"/>
      <c r="FD24" s="70"/>
      <c r="FE24" s="70"/>
      <c r="FF24" s="70"/>
      <c r="FG24" s="70"/>
      <c r="FH24" s="70"/>
      <c r="FI24" s="70"/>
      <c r="FJ24" s="70"/>
      <c r="FK24" s="70"/>
      <c r="FL24" s="70"/>
      <c r="FM24" s="70"/>
      <c r="FN24" s="70"/>
      <c r="FO24" s="70"/>
      <c r="FP24" s="70"/>
      <c r="FQ24" s="70"/>
      <c r="FR24" s="70"/>
      <c r="FS24" s="70"/>
      <c r="FT24" s="70"/>
      <c r="FU24" s="70"/>
      <c r="FV24" s="70"/>
      <c r="FW24" s="70"/>
    </row>
    <row r="25">
      <c r="A25" s="53"/>
      <c r="B25" s="378" t="s">
        <v>189</v>
      </c>
      <c r="C25" s="379"/>
      <c r="D25" s="379"/>
      <c r="E25" s="379"/>
      <c r="F25" s="380"/>
      <c r="G25" s="329"/>
      <c r="H25" s="176"/>
      <c r="I25" s="368"/>
      <c r="J25" s="128"/>
      <c r="K25" s="356"/>
      <c r="L25" s="53"/>
      <c r="M25" s="151" t="s">
        <v>190</v>
      </c>
      <c r="N25" s="109" t="str">
        <f t="shared" ref="N25:P25" si="25">O207</f>
        <v/>
      </c>
      <c r="O25" s="109" t="str">
        <f t="shared" si="25"/>
        <v/>
      </c>
      <c r="P25" s="109" t="str">
        <f t="shared" si="25"/>
        <v/>
      </c>
      <c r="Q25" s="53"/>
      <c r="R25" s="53"/>
      <c r="S25" s="53"/>
      <c r="T25" s="369" t="s">
        <v>191</v>
      </c>
      <c r="U25" s="381" t="str">
        <f>U24/U23</f>
        <v>#DIV/0!</v>
      </c>
      <c r="V25" s="53"/>
      <c r="W25" s="319" t="str">
        <f>BA10</f>
        <v>Client hasn't entered date in DreamSheet</v>
      </c>
      <c r="X25" s="241" t="s">
        <v>81</v>
      </c>
      <c r="Y25" s="287"/>
      <c r="Z25" s="53"/>
      <c r="AA25" s="53"/>
      <c r="AB25" s="382" t="s">
        <v>192</v>
      </c>
      <c r="AC25" s="383"/>
      <c r="AD25" s="384" t="str">
        <f>if(AC26&lt;&gt;"","Customer has not yet made their final selection","")</f>
        <v/>
      </c>
      <c r="AE25" s="383"/>
      <c r="AF25" s="383"/>
      <c r="AG25" s="383"/>
      <c r="AH25" s="383"/>
      <c r="AI25" s="383"/>
      <c r="AJ25" s="383"/>
      <c r="AK25" s="385"/>
      <c r="AL25" s="53"/>
      <c r="AM25" s="53"/>
      <c r="AN25" s="18" t="s">
        <v>4</v>
      </c>
      <c r="AO25" s="289"/>
      <c r="AP25" s="290"/>
      <c r="AQ25" s="291"/>
      <c r="AR25" s="292"/>
      <c r="AS25" s="292"/>
      <c r="AT25" s="293"/>
      <c r="AU25" s="294">
        <v>2.0</v>
      </c>
      <c r="AV25" s="323"/>
      <c r="AW25" s="296"/>
      <c r="AX25" s="297"/>
      <c r="AY25" s="386"/>
      <c r="AZ25" s="299"/>
      <c r="BA25" s="387"/>
      <c r="BB25" s="388"/>
      <c r="BC25" s="389"/>
      <c r="BD25" s="302" t="str">
        <f t="shared" si="15"/>
        <v/>
      </c>
      <c r="BE25" s="298"/>
      <c r="BF25" s="374"/>
      <c r="BG25" s="327"/>
      <c r="BH25" s="328"/>
      <c r="BI25" s="306"/>
      <c r="BJ25" s="307"/>
      <c r="BK25" s="308"/>
      <c r="BL25" s="310"/>
      <c r="BM25" s="310"/>
      <c r="BN25" s="310"/>
      <c r="BO25" s="351"/>
      <c r="BP25" s="312"/>
      <c r="BQ25" s="306"/>
      <c r="BR25" s="313"/>
      <c r="BS25" s="313"/>
      <c r="BT25" s="313"/>
      <c r="BU25" s="314" t="str">
        <f t="shared" si="16"/>
        <v/>
      </c>
      <c r="BV25" s="327"/>
      <c r="BW25" s="269"/>
      <c r="BX25" s="21"/>
      <c r="BY25" s="21"/>
      <c r="BZ25" s="269"/>
      <c r="CA25" s="269"/>
      <c r="CB25" s="269"/>
      <c r="CC25" s="270"/>
      <c r="CD25" s="270" t="s">
        <v>160</v>
      </c>
      <c r="CE25" s="270" t="s">
        <v>160</v>
      </c>
      <c r="CF25" s="271"/>
      <c r="CG25" s="271"/>
      <c r="CH25" s="272"/>
      <c r="CI25" s="31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 t="s">
        <v>4</v>
      </c>
      <c r="CW25" s="274"/>
      <c r="CX25" s="274"/>
      <c r="CY25" s="274"/>
      <c r="CZ25" s="274"/>
      <c r="DA25" s="274"/>
      <c r="DB25" s="274"/>
      <c r="DC25" s="274"/>
      <c r="DD25" s="274"/>
      <c r="DE25" s="274"/>
      <c r="DF25" s="274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/>
      <c r="EA25" s="70"/>
      <c r="EB25" s="70"/>
      <c r="EC25" s="70"/>
      <c r="ED25" s="70"/>
      <c r="EE25" s="70"/>
      <c r="EF25" s="70"/>
      <c r="EG25" s="70"/>
      <c r="EH25" s="70"/>
      <c r="EI25" s="70"/>
      <c r="EJ25" s="70"/>
      <c r="EK25" s="70"/>
      <c r="EL25" s="70"/>
      <c r="EM25" s="70"/>
      <c r="EN25" s="70"/>
      <c r="EO25" s="70"/>
      <c r="EP25" s="70"/>
      <c r="EQ25" s="70"/>
      <c r="ER25" s="70"/>
      <c r="ES25" s="70"/>
      <c r="ET25" s="70"/>
      <c r="EU25" s="70"/>
      <c r="EV25" s="70"/>
      <c r="EW25" s="70"/>
      <c r="EX25" s="70"/>
      <c r="EY25" s="70"/>
      <c r="EZ25" s="70"/>
      <c r="FA25" s="70"/>
      <c r="FB25" s="70"/>
      <c r="FC25" s="70"/>
      <c r="FD25" s="70"/>
      <c r="FE25" s="70"/>
      <c r="FF25" s="70"/>
      <c r="FG25" s="70"/>
      <c r="FH25" s="70"/>
      <c r="FI25" s="70"/>
      <c r="FJ25" s="70"/>
      <c r="FK25" s="70"/>
      <c r="FL25" s="70"/>
      <c r="FM25" s="70"/>
      <c r="FN25" s="70"/>
      <c r="FO25" s="70"/>
      <c r="FP25" s="70"/>
      <c r="FQ25" s="70"/>
      <c r="FR25" s="70"/>
      <c r="FS25" s="70"/>
      <c r="FT25" s="70"/>
      <c r="FU25" s="70"/>
      <c r="FV25" s="70"/>
      <c r="FW25" s="70"/>
    </row>
    <row r="26">
      <c r="A26" s="53"/>
      <c r="B26" s="390" t="s">
        <v>193</v>
      </c>
      <c r="C26" s="391" t="s">
        <v>194</v>
      </c>
      <c r="D26" s="164" t="s">
        <v>171</v>
      </c>
      <c r="E26" s="164" t="s">
        <v>195</v>
      </c>
      <c r="F26" s="392" t="s">
        <v>196</v>
      </c>
      <c r="G26" s="329"/>
      <c r="H26" s="176"/>
      <c r="I26" s="368"/>
      <c r="J26" s="128"/>
      <c r="K26" s="356"/>
      <c r="L26" s="53"/>
      <c r="M26" s="151" t="s">
        <v>197</v>
      </c>
      <c r="N26" s="109" t="str">
        <f t="shared" ref="N26:P26" si="26">R207</f>
        <v/>
      </c>
      <c r="O26" s="109" t="str">
        <f t="shared" si="26"/>
        <v/>
      </c>
      <c r="P26" s="109" t="str">
        <f t="shared" si="26"/>
        <v/>
      </c>
      <c r="Q26" s="53"/>
      <c r="R26" s="53"/>
      <c r="S26" s="53"/>
      <c r="T26" s="393" t="s">
        <v>198</v>
      </c>
      <c r="U26" s="394" t="str">
        <f>U25/D43</f>
        <v>#DIV/0!</v>
      </c>
      <c r="V26" s="53"/>
      <c r="W26" s="337"/>
      <c r="X26" s="241" t="s">
        <v>90</v>
      </c>
      <c r="Y26" s="287"/>
      <c r="Z26" s="53"/>
      <c r="AA26" s="53"/>
      <c r="AB26" s="395" t="str">
        <f t="shared" ref="AB26:AK26" si="27">DQ8</f>
        <v/>
      </c>
      <c r="AC26" s="396" t="str">
        <f t="shared" si="27"/>
        <v/>
      </c>
      <c r="AD26" s="396" t="str">
        <f t="shared" si="27"/>
        <v/>
      </c>
      <c r="AE26" s="396" t="str">
        <f t="shared" si="27"/>
        <v/>
      </c>
      <c r="AF26" s="396" t="str">
        <f t="shared" si="27"/>
        <v/>
      </c>
      <c r="AG26" s="396" t="str">
        <f t="shared" si="27"/>
        <v/>
      </c>
      <c r="AH26" s="396" t="str">
        <f t="shared" si="27"/>
        <v/>
      </c>
      <c r="AI26" s="396" t="str">
        <f t="shared" si="27"/>
        <v/>
      </c>
      <c r="AJ26" s="396" t="str">
        <f t="shared" si="27"/>
        <v/>
      </c>
      <c r="AK26" s="397" t="str">
        <f t="shared" si="27"/>
        <v/>
      </c>
      <c r="AL26" s="53"/>
      <c r="AM26" s="53"/>
      <c r="AN26" s="18" t="s">
        <v>4</v>
      </c>
      <c r="AO26" s="289"/>
      <c r="AP26" s="290"/>
      <c r="AQ26" s="291"/>
      <c r="AR26" s="292"/>
      <c r="AS26" s="292"/>
      <c r="AT26" s="293"/>
      <c r="AU26" s="294">
        <v>10.0</v>
      </c>
      <c r="AV26" s="398"/>
      <c r="AW26" s="296"/>
      <c r="AX26" s="349"/>
      <c r="AY26" s="360"/>
      <c r="AZ26" s="361"/>
      <c r="BA26" s="360"/>
      <c r="BB26" s="363"/>
      <c r="BC26" s="364"/>
      <c r="BD26" s="302" t="str">
        <f t="shared" si="15"/>
        <v/>
      </c>
      <c r="BE26" s="298"/>
      <c r="BF26" s="374"/>
      <c r="BG26" s="327"/>
      <c r="BH26" s="328"/>
      <c r="BI26" s="306"/>
      <c r="BJ26" s="307"/>
      <c r="BK26" s="308"/>
      <c r="BL26" s="399"/>
      <c r="BM26" s="399"/>
      <c r="BN26" s="310"/>
      <c r="BO26" s="351"/>
      <c r="BP26" s="400"/>
      <c r="BQ26" s="306"/>
      <c r="BR26" s="313"/>
      <c r="BS26" s="313"/>
      <c r="BT26" s="313"/>
      <c r="BU26" s="314" t="str">
        <f t="shared" si="16"/>
        <v/>
      </c>
      <c r="BV26" s="327"/>
      <c r="BW26" s="269"/>
      <c r="BX26" s="21"/>
      <c r="BY26" s="21"/>
      <c r="BZ26" s="269"/>
      <c r="CA26" s="365"/>
      <c r="CB26" s="269"/>
      <c r="CC26" s="270"/>
      <c r="CD26" s="270" t="s">
        <v>160</v>
      </c>
      <c r="CE26" s="270" t="s">
        <v>160</v>
      </c>
      <c r="CF26" s="271"/>
      <c r="CG26" s="271"/>
      <c r="CH26" s="272"/>
      <c r="CI26" s="31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 t="s">
        <v>4</v>
      </c>
      <c r="CW26" s="274"/>
      <c r="CX26" s="274"/>
      <c r="CY26" s="274"/>
      <c r="CZ26" s="274"/>
      <c r="DA26" s="274"/>
      <c r="DB26" s="274"/>
      <c r="DC26" s="274"/>
      <c r="DD26" s="274"/>
      <c r="DE26" s="274"/>
      <c r="DF26" s="274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0"/>
      <c r="DY26" s="70"/>
      <c r="DZ26" s="70"/>
      <c r="EA26" s="70"/>
      <c r="EB26" s="70"/>
      <c r="EC26" s="70"/>
      <c r="ED26" s="70"/>
      <c r="EE26" s="70"/>
      <c r="EF26" s="70"/>
      <c r="EG26" s="70"/>
      <c r="EH26" s="70"/>
      <c r="EI26" s="70"/>
      <c r="EJ26" s="70"/>
      <c r="EK26" s="70"/>
      <c r="EL26" s="70"/>
      <c r="EM26" s="70"/>
      <c r="EN26" s="70"/>
      <c r="EO26" s="70"/>
      <c r="EP26" s="70"/>
      <c r="EQ26" s="70"/>
      <c r="ER26" s="70"/>
      <c r="ES26" s="70"/>
      <c r="ET26" s="70"/>
      <c r="EU26" s="70"/>
      <c r="EV26" s="70"/>
      <c r="EW26" s="70"/>
      <c r="EX26" s="70"/>
      <c r="EY26" s="70"/>
      <c r="EZ26" s="70"/>
      <c r="FA26" s="70"/>
      <c r="FB26" s="70"/>
      <c r="FC26" s="70"/>
      <c r="FD26" s="70"/>
      <c r="FE26" s="70"/>
      <c r="FF26" s="70"/>
      <c r="FG26" s="70"/>
      <c r="FH26" s="70"/>
      <c r="FI26" s="70"/>
      <c r="FJ26" s="70"/>
      <c r="FK26" s="70"/>
      <c r="FL26" s="70"/>
      <c r="FM26" s="70"/>
      <c r="FN26" s="70"/>
      <c r="FO26" s="70"/>
      <c r="FP26" s="70"/>
      <c r="FQ26" s="70"/>
      <c r="FR26" s="70"/>
      <c r="FS26" s="70"/>
      <c r="FT26" s="70"/>
      <c r="FU26" s="70"/>
      <c r="FV26" s="70"/>
      <c r="FW26" s="70"/>
    </row>
    <row r="27">
      <c r="A27" s="53"/>
      <c r="B27" s="401" t="s">
        <v>93</v>
      </c>
      <c r="C27" s="402" t="s">
        <v>199</v>
      </c>
      <c r="D27" s="403">
        <v>0.05</v>
      </c>
      <c r="E27" s="404">
        <v>200.0</v>
      </c>
      <c r="F27" s="405"/>
      <c r="G27" s="329"/>
      <c r="H27" s="176"/>
      <c r="I27" s="406" t="s">
        <v>116</v>
      </c>
      <c r="J27" s="148"/>
      <c r="K27" s="407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337"/>
      <c r="X27" s="241" t="s">
        <v>200</v>
      </c>
      <c r="Y27" s="287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18" t="s">
        <v>4</v>
      </c>
      <c r="AO27" s="289"/>
      <c r="AP27" s="290"/>
      <c r="AQ27" s="291"/>
      <c r="AR27" s="292"/>
      <c r="AS27" s="292"/>
      <c r="AT27" s="293"/>
      <c r="AU27" s="294">
        <v>13.0</v>
      </c>
      <c r="AV27" s="323"/>
      <c r="AW27" s="296"/>
      <c r="AX27" s="347"/>
      <c r="AY27" s="298"/>
      <c r="AZ27" s="408"/>
      <c r="BA27" s="409"/>
      <c r="BB27" s="363"/>
      <c r="BC27" s="364"/>
      <c r="BD27" s="302" t="str">
        <f t="shared" si="15"/>
        <v/>
      </c>
      <c r="BE27" s="298"/>
      <c r="BF27" s="374"/>
      <c r="BG27" s="327"/>
      <c r="BH27" s="328"/>
      <c r="BI27" s="306"/>
      <c r="BJ27" s="307"/>
      <c r="BK27" s="308"/>
      <c r="BL27" s="310"/>
      <c r="BM27" s="310"/>
      <c r="BN27" s="310"/>
      <c r="BO27" s="351"/>
      <c r="BP27" s="312"/>
      <c r="BQ27" s="306"/>
      <c r="BR27" s="313"/>
      <c r="BS27" s="313"/>
      <c r="BT27" s="313"/>
      <c r="BU27" s="314" t="str">
        <f t="shared" si="16"/>
        <v/>
      </c>
      <c r="BV27" s="327"/>
      <c r="BW27" s="269"/>
      <c r="BX27" s="21"/>
      <c r="BY27" s="21"/>
      <c r="BZ27" s="269"/>
      <c r="CA27" s="365"/>
      <c r="CB27" s="269"/>
      <c r="CC27" s="270"/>
      <c r="CD27" s="270" t="s">
        <v>160</v>
      </c>
      <c r="CE27" s="270" t="s">
        <v>160</v>
      </c>
      <c r="CF27" s="271"/>
      <c r="CG27" s="271"/>
      <c r="CH27" s="272"/>
      <c r="CI27" s="31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 t="s">
        <v>4</v>
      </c>
      <c r="CW27" s="274"/>
      <c r="CX27" s="274"/>
      <c r="CY27" s="274"/>
      <c r="CZ27" s="274"/>
      <c r="DA27" s="274"/>
      <c r="DB27" s="274"/>
      <c r="DC27" s="274"/>
      <c r="DD27" s="274"/>
      <c r="DE27" s="274"/>
      <c r="DF27" s="274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  <c r="FJ27" s="70"/>
      <c r="FK27" s="70"/>
      <c r="FL27" s="70"/>
      <c r="FM27" s="70"/>
      <c r="FN27" s="70"/>
      <c r="FO27" s="70"/>
      <c r="FP27" s="70"/>
      <c r="FQ27" s="70"/>
      <c r="FR27" s="70"/>
      <c r="FS27" s="70"/>
      <c r="FT27" s="70"/>
      <c r="FU27" s="70"/>
      <c r="FV27" s="70"/>
      <c r="FW27" s="70"/>
    </row>
    <row r="28">
      <c r="A28" s="53"/>
      <c r="B28" s="410"/>
      <c r="C28" s="411"/>
      <c r="D28" s="411"/>
      <c r="E28" s="411"/>
      <c r="F28" s="411"/>
      <c r="G28" s="412"/>
      <c r="H28" s="53"/>
      <c r="I28" s="413"/>
      <c r="J28" s="414"/>
      <c r="K28" s="415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337"/>
      <c r="X28" s="241" t="s">
        <v>201</v>
      </c>
      <c r="Y28" s="287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18" t="s">
        <v>4</v>
      </c>
      <c r="AO28" s="289"/>
      <c r="AP28" s="290"/>
      <c r="AQ28" s="291"/>
      <c r="AR28" s="292"/>
      <c r="AS28" s="292"/>
      <c r="AT28" s="293"/>
      <c r="AU28" s="294">
        <v>4.0</v>
      </c>
      <c r="AV28" s="323"/>
      <c r="AW28" s="296"/>
      <c r="AX28" s="347"/>
      <c r="AY28" s="325"/>
      <c r="AZ28" s="299"/>
      <c r="BA28" s="326"/>
      <c r="BB28" s="298"/>
      <c r="BC28" s="301"/>
      <c r="BD28" s="302" t="str">
        <f t="shared" si="15"/>
        <v/>
      </c>
      <c r="BE28" s="298"/>
      <c r="BF28" s="374"/>
      <c r="BG28" s="327"/>
      <c r="BH28" s="328"/>
      <c r="BI28" s="306"/>
      <c r="BJ28" s="307"/>
      <c r="BK28" s="308"/>
      <c r="BL28" s="310"/>
      <c r="BM28" s="310"/>
      <c r="BN28" s="310"/>
      <c r="BO28" s="351"/>
      <c r="BP28" s="312"/>
      <c r="BQ28" s="306"/>
      <c r="BR28" s="313"/>
      <c r="BS28" s="313"/>
      <c r="BT28" s="313"/>
      <c r="BU28" s="314" t="str">
        <f t="shared" si="16"/>
        <v/>
      </c>
      <c r="BV28" s="327"/>
      <c r="BW28" s="269"/>
      <c r="BX28" s="21"/>
      <c r="BY28" s="21"/>
      <c r="BZ28" s="269"/>
      <c r="CA28" s="269"/>
      <c r="CB28" s="269"/>
      <c r="CC28" s="270"/>
      <c r="CD28" s="270" t="s">
        <v>160</v>
      </c>
      <c r="CE28" s="270" t="s">
        <v>160</v>
      </c>
      <c r="CF28" s="271"/>
      <c r="CG28" s="271"/>
      <c r="CH28" s="272"/>
      <c r="CI28" s="31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 t="s">
        <v>4</v>
      </c>
      <c r="CW28" s="274"/>
      <c r="CX28" s="274"/>
      <c r="CY28" s="274"/>
      <c r="CZ28" s="274"/>
      <c r="DA28" s="274"/>
      <c r="DB28" s="274"/>
      <c r="DC28" s="274"/>
      <c r="DD28" s="274"/>
      <c r="DE28" s="274"/>
      <c r="DF28" s="274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  <c r="DR28" s="70"/>
      <c r="DS28" s="70"/>
      <c r="DT28" s="70"/>
      <c r="DU28" s="70"/>
      <c r="DV28" s="70"/>
      <c r="DW28" s="70"/>
      <c r="DX28" s="70"/>
      <c r="DY28" s="70"/>
      <c r="DZ28" s="70"/>
      <c r="EA28" s="70"/>
      <c r="EB28" s="70"/>
      <c r="EC28" s="70"/>
      <c r="ED28" s="70"/>
      <c r="EE28" s="70"/>
      <c r="EF28" s="70"/>
      <c r="EG28" s="70"/>
      <c r="EH28" s="70"/>
      <c r="EI28" s="70"/>
      <c r="EJ28" s="70"/>
      <c r="EK28" s="70"/>
      <c r="EL28" s="70"/>
      <c r="EM28" s="70"/>
      <c r="EN28" s="70"/>
      <c r="EO28" s="70"/>
      <c r="EP28" s="70"/>
      <c r="EQ28" s="70"/>
      <c r="ER28" s="70"/>
      <c r="ES28" s="70"/>
      <c r="ET28" s="70"/>
      <c r="EU28" s="70"/>
      <c r="EV28" s="70"/>
      <c r="EW28" s="70"/>
      <c r="EX28" s="70"/>
      <c r="EY28" s="70"/>
      <c r="EZ28" s="70"/>
      <c r="FA28" s="70"/>
      <c r="FB28" s="70"/>
      <c r="FC28" s="70"/>
      <c r="FD28" s="70"/>
      <c r="FE28" s="70"/>
      <c r="FF28" s="70"/>
      <c r="FG28" s="70"/>
      <c r="FH28" s="70"/>
      <c r="FI28" s="70"/>
      <c r="FJ28" s="70"/>
      <c r="FK28" s="70"/>
      <c r="FL28" s="70"/>
      <c r="FM28" s="70"/>
      <c r="FN28" s="70"/>
      <c r="FO28" s="70"/>
      <c r="FP28" s="70"/>
      <c r="FQ28" s="70"/>
      <c r="FR28" s="70"/>
      <c r="FS28" s="70"/>
      <c r="FT28" s="70"/>
      <c r="FU28" s="70"/>
      <c r="FV28" s="70"/>
      <c r="FW28" s="70"/>
    </row>
    <row r="29">
      <c r="A29" s="416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337"/>
      <c r="X29" s="344" t="s">
        <v>202</v>
      </c>
      <c r="Y29" s="345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18" t="s">
        <v>4</v>
      </c>
      <c r="AO29" s="289"/>
      <c r="AP29" s="417"/>
      <c r="AQ29" s="291"/>
      <c r="AR29" s="292"/>
      <c r="AS29" s="292"/>
      <c r="AT29" s="293"/>
      <c r="AU29" s="294">
        <v>12.0</v>
      </c>
      <c r="AV29" s="398"/>
      <c r="AW29" s="296"/>
      <c r="AX29" s="347"/>
      <c r="AY29" s="325"/>
      <c r="AZ29" s="418"/>
      <c r="BA29" s="362"/>
      <c r="BB29" s="363"/>
      <c r="BC29" s="364"/>
      <c r="BD29" s="302" t="str">
        <f t="shared" si="15"/>
        <v/>
      </c>
      <c r="BE29" s="298"/>
      <c r="BF29" s="374"/>
      <c r="BG29" s="327"/>
      <c r="BH29" s="305"/>
      <c r="BI29" s="306"/>
      <c r="BJ29" s="307"/>
      <c r="BK29" s="419"/>
      <c r="BL29" s="309"/>
      <c r="BM29" s="309"/>
      <c r="BN29" s="310"/>
      <c r="BO29" s="311"/>
      <c r="BP29" s="312"/>
      <c r="BQ29" s="306"/>
      <c r="BR29" s="313"/>
      <c r="BS29" s="313"/>
      <c r="BT29" s="313"/>
      <c r="BU29" s="314" t="str">
        <f t="shared" si="16"/>
        <v/>
      </c>
      <c r="BV29" s="327"/>
      <c r="BW29" s="269"/>
      <c r="BX29" s="21"/>
      <c r="BY29" s="21"/>
      <c r="BZ29" s="269"/>
      <c r="CA29" s="365"/>
      <c r="CB29" s="269"/>
      <c r="CC29" s="270"/>
      <c r="CD29" s="270" t="s">
        <v>160</v>
      </c>
      <c r="CE29" s="270" t="s">
        <v>160</v>
      </c>
      <c r="CF29" s="271"/>
      <c r="CG29" s="271"/>
      <c r="CH29" s="272"/>
      <c r="CI29" s="31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 t="s">
        <v>4</v>
      </c>
      <c r="CW29" s="274"/>
      <c r="CX29" s="274"/>
      <c r="CY29" s="274"/>
      <c r="CZ29" s="274"/>
      <c r="DA29" s="274"/>
      <c r="DB29" s="274"/>
      <c r="DC29" s="274"/>
      <c r="DD29" s="274"/>
      <c r="DE29" s="274"/>
      <c r="DF29" s="274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  <c r="DR29" s="70"/>
      <c r="DS29" s="70"/>
      <c r="DT29" s="70"/>
      <c r="DU29" s="70"/>
      <c r="DV29" s="70"/>
      <c r="DW29" s="70"/>
      <c r="DX29" s="70"/>
      <c r="DY29" s="70"/>
      <c r="DZ29" s="70"/>
      <c r="EA29" s="70"/>
      <c r="EB29" s="70"/>
      <c r="EC29" s="70"/>
      <c r="ED29" s="70"/>
      <c r="EE29" s="70"/>
      <c r="EF29" s="70"/>
      <c r="EG29" s="70"/>
      <c r="EH29" s="70"/>
      <c r="EI29" s="70"/>
      <c r="EJ29" s="70"/>
      <c r="EK29" s="70"/>
      <c r="EL29" s="70"/>
      <c r="EM29" s="70"/>
      <c r="EN29" s="70"/>
      <c r="EO29" s="70"/>
      <c r="EP29" s="70"/>
      <c r="EQ29" s="70"/>
      <c r="ER29" s="70"/>
      <c r="ES29" s="70"/>
      <c r="ET29" s="70"/>
      <c r="EU29" s="70"/>
      <c r="EV29" s="70"/>
      <c r="EW29" s="70"/>
      <c r="EX29" s="70"/>
      <c r="EY29" s="70"/>
      <c r="EZ29" s="70"/>
      <c r="FA29" s="70"/>
      <c r="FB29" s="70"/>
      <c r="FC29" s="70"/>
      <c r="FD29" s="70"/>
      <c r="FE29" s="70"/>
      <c r="FF29" s="70"/>
      <c r="FG29" s="70"/>
      <c r="FH29" s="70"/>
      <c r="FI29" s="70"/>
      <c r="FJ29" s="70"/>
      <c r="FK29" s="70"/>
      <c r="FL29" s="70"/>
      <c r="FM29" s="70"/>
      <c r="FN29" s="70"/>
      <c r="FO29" s="70"/>
      <c r="FP29" s="70"/>
      <c r="FQ29" s="70"/>
      <c r="FR29" s="70"/>
      <c r="FS29" s="70"/>
      <c r="FT29" s="70"/>
      <c r="FU29" s="70"/>
      <c r="FV29" s="70"/>
      <c r="FW29" s="70"/>
    </row>
    <row r="30">
      <c r="A30" s="53"/>
      <c r="B30" s="420"/>
      <c r="C30" s="421" t="s">
        <v>203</v>
      </c>
      <c r="D30" s="422" t="s">
        <v>61</v>
      </c>
      <c r="E30" s="422" t="s">
        <v>61</v>
      </c>
      <c r="F30" s="422" t="s">
        <v>61</v>
      </c>
      <c r="G30" s="422" t="s">
        <v>61</v>
      </c>
      <c r="H30" s="422" t="s">
        <v>61</v>
      </c>
      <c r="I30" s="422" t="s">
        <v>61</v>
      </c>
      <c r="J30" s="422" t="s">
        <v>61</v>
      </c>
      <c r="K30" s="422" t="s">
        <v>61</v>
      </c>
      <c r="L30" s="422" t="s">
        <v>61</v>
      </c>
      <c r="M30" s="422" t="s">
        <v>61</v>
      </c>
      <c r="N30" s="422" t="s">
        <v>61</v>
      </c>
      <c r="O30" s="422" t="s">
        <v>61</v>
      </c>
      <c r="P30" s="422" t="s">
        <v>61</v>
      </c>
      <c r="Q30" s="422" t="s">
        <v>61</v>
      </c>
      <c r="R30" s="422" t="s">
        <v>61</v>
      </c>
      <c r="S30" s="422" t="s">
        <v>61</v>
      </c>
      <c r="T30" s="422" t="s">
        <v>61</v>
      </c>
      <c r="U30" s="422" t="s">
        <v>61</v>
      </c>
      <c r="V30" s="422" t="s">
        <v>61</v>
      </c>
      <c r="W30" s="422" t="s">
        <v>61</v>
      </c>
      <c r="X30" s="422" t="s">
        <v>61</v>
      </c>
      <c r="Y30" s="422" t="s">
        <v>61</v>
      </c>
      <c r="Z30" s="423" t="s">
        <v>61</v>
      </c>
      <c r="AA30" s="53"/>
      <c r="AB30" s="424" t="s">
        <v>204</v>
      </c>
      <c r="AC30" s="425"/>
      <c r="AD30" s="426" t="s">
        <v>205</v>
      </c>
      <c r="AE30" s="53"/>
      <c r="AF30" s="53"/>
      <c r="AG30" s="53"/>
      <c r="AH30" s="53"/>
      <c r="AI30" s="53"/>
      <c r="AJ30" s="53"/>
      <c r="AK30" s="53"/>
      <c r="AL30" s="53"/>
      <c r="AM30" s="53"/>
      <c r="AN30" s="18" t="s">
        <v>4</v>
      </c>
      <c r="AO30" s="289"/>
      <c r="AP30" s="290"/>
      <c r="AQ30" s="291"/>
      <c r="AR30" s="292"/>
      <c r="AS30" s="292"/>
      <c r="AT30" s="293"/>
      <c r="AU30" s="294">
        <v>14.0</v>
      </c>
      <c r="AV30" s="323"/>
      <c r="AW30" s="296"/>
      <c r="AX30" s="349"/>
      <c r="AY30" s="326"/>
      <c r="AZ30" s="427"/>
      <c r="BA30" s="409"/>
      <c r="BB30" s="363"/>
      <c r="BC30" s="364"/>
      <c r="BD30" s="302" t="str">
        <f t="shared" si="15"/>
        <v/>
      </c>
      <c r="BE30" s="298"/>
      <c r="BF30" s="374"/>
      <c r="BG30" s="327"/>
      <c r="BH30" s="328"/>
      <c r="BI30" s="306"/>
      <c r="BJ30" s="307"/>
      <c r="BK30" s="308"/>
      <c r="BL30" s="310"/>
      <c r="BM30" s="310"/>
      <c r="BN30" s="310"/>
      <c r="BO30" s="351"/>
      <c r="BP30" s="312"/>
      <c r="BQ30" s="306"/>
      <c r="BR30" s="313"/>
      <c r="BS30" s="313"/>
      <c r="BT30" s="313"/>
      <c r="BU30" s="314" t="str">
        <f t="shared" si="16"/>
        <v/>
      </c>
      <c r="BV30" s="327"/>
      <c r="BW30" s="269"/>
      <c r="BX30" s="21"/>
      <c r="BY30" s="21"/>
      <c r="BZ30" s="269"/>
      <c r="CA30" s="365"/>
      <c r="CB30" s="269"/>
      <c r="CC30" s="270"/>
      <c r="CD30" s="270" t="s">
        <v>160</v>
      </c>
      <c r="CE30" s="270" t="s">
        <v>160</v>
      </c>
      <c r="CF30" s="271"/>
      <c r="CG30" s="271"/>
      <c r="CH30" s="272"/>
      <c r="CI30" s="31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 t="s">
        <v>4</v>
      </c>
      <c r="CW30" s="274"/>
      <c r="CX30" s="274"/>
      <c r="CY30" s="274"/>
      <c r="CZ30" s="274"/>
      <c r="DA30" s="274"/>
      <c r="DB30" s="274"/>
      <c r="DC30" s="274"/>
      <c r="DD30" s="274"/>
      <c r="DE30" s="274"/>
      <c r="DF30" s="274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0"/>
      <c r="EB30" s="70"/>
      <c r="EC30" s="70"/>
      <c r="ED30" s="70"/>
      <c r="EE30" s="70"/>
      <c r="EF30" s="70"/>
      <c r="EG30" s="70"/>
      <c r="EH30" s="70"/>
      <c r="EI30" s="70"/>
      <c r="EJ30" s="70"/>
      <c r="EK30" s="70"/>
      <c r="EL30" s="70"/>
      <c r="EM30" s="70"/>
      <c r="EN30" s="70"/>
      <c r="EO30" s="70"/>
      <c r="EP30" s="70"/>
      <c r="EQ30" s="70"/>
      <c r="ER30" s="70"/>
      <c r="ES30" s="70"/>
      <c r="ET30" s="70"/>
      <c r="EU30" s="70"/>
      <c r="EV30" s="70"/>
      <c r="EW30" s="70"/>
      <c r="EX30" s="70"/>
      <c r="EY30" s="70"/>
      <c r="EZ30" s="70"/>
      <c r="FA30" s="70"/>
      <c r="FB30" s="70"/>
      <c r="FC30" s="70"/>
      <c r="FD30" s="70"/>
      <c r="FE30" s="70"/>
      <c r="FF30" s="70"/>
      <c r="FG30" s="70"/>
      <c r="FH30" s="70"/>
      <c r="FI30" s="70"/>
      <c r="FJ30" s="70"/>
      <c r="FK30" s="70"/>
      <c r="FL30" s="70"/>
      <c r="FM30" s="70"/>
      <c r="FN30" s="70"/>
      <c r="FO30" s="70"/>
      <c r="FP30" s="70"/>
      <c r="FQ30" s="70"/>
      <c r="FR30" s="70"/>
      <c r="FS30" s="70"/>
      <c r="FT30" s="70"/>
      <c r="FU30" s="70"/>
      <c r="FV30" s="70"/>
      <c r="FW30" s="70"/>
    </row>
    <row r="31">
      <c r="A31" s="53"/>
      <c r="B31" s="428"/>
      <c r="C31" s="429" t="s">
        <v>206</v>
      </c>
      <c r="D31" s="430">
        <f>if(D30="YES",1,0)</f>
        <v>0</v>
      </c>
      <c r="E31" s="431">
        <f>if(E30="YES",1+MAX(D31),0)</f>
        <v>0</v>
      </c>
      <c r="F31" s="431">
        <f t="shared" ref="F31:Z31" si="28">if(F30="YES",1+MAX($D31:E31),0)</f>
        <v>0</v>
      </c>
      <c r="G31" s="431">
        <f t="shared" si="28"/>
        <v>0</v>
      </c>
      <c r="H31" s="431">
        <f t="shared" si="28"/>
        <v>0</v>
      </c>
      <c r="I31" s="431">
        <f t="shared" si="28"/>
        <v>0</v>
      </c>
      <c r="J31" s="431">
        <f t="shared" si="28"/>
        <v>0</v>
      </c>
      <c r="K31" s="431">
        <f t="shared" si="28"/>
        <v>0</v>
      </c>
      <c r="L31" s="432">
        <f t="shared" si="28"/>
        <v>0</v>
      </c>
      <c r="M31" s="433">
        <f t="shared" si="28"/>
        <v>0</v>
      </c>
      <c r="N31" s="434">
        <f t="shared" si="28"/>
        <v>0</v>
      </c>
      <c r="O31" s="434">
        <f t="shared" si="28"/>
        <v>0</v>
      </c>
      <c r="P31" s="434">
        <f t="shared" si="28"/>
        <v>0</v>
      </c>
      <c r="Q31" s="434">
        <f t="shared" si="28"/>
        <v>0</v>
      </c>
      <c r="R31" s="434">
        <f t="shared" si="28"/>
        <v>0</v>
      </c>
      <c r="S31" s="434">
        <f t="shared" si="28"/>
        <v>0</v>
      </c>
      <c r="T31" s="434">
        <f t="shared" si="28"/>
        <v>0</v>
      </c>
      <c r="U31" s="435">
        <f t="shared" si="28"/>
        <v>0</v>
      </c>
      <c r="V31" s="436">
        <f t="shared" si="28"/>
        <v>0</v>
      </c>
      <c r="W31" s="437">
        <f t="shared" si="28"/>
        <v>0</v>
      </c>
      <c r="X31" s="437">
        <f t="shared" si="28"/>
        <v>0</v>
      </c>
      <c r="Y31" s="437">
        <f t="shared" si="28"/>
        <v>0</v>
      </c>
      <c r="Z31" s="438">
        <f t="shared" si="28"/>
        <v>0</v>
      </c>
      <c r="AA31" s="90">
        <v>1.0</v>
      </c>
      <c r="AB31" s="439" t="str">
        <f>if(AC26&lt;&gt;0,"?",AB26)</f>
        <v/>
      </c>
      <c r="AC31" s="425"/>
      <c r="AD31" s="440"/>
      <c r="AE31" s="441" t="s">
        <v>206</v>
      </c>
      <c r="AF31" s="442"/>
      <c r="AG31" s="53"/>
      <c r="AH31" s="53"/>
      <c r="AI31" s="53"/>
      <c r="AJ31" s="53"/>
      <c r="AK31" s="53"/>
      <c r="AL31" s="53"/>
      <c r="AM31" s="53"/>
      <c r="AN31" s="18" t="s">
        <v>4</v>
      </c>
      <c r="AO31" s="289"/>
      <c r="AP31" s="290"/>
      <c r="AQ31" s="291"/>
      <c r="AR31" s="292"/>
      <c r="AS31" s="292"/>
      <c r="AT31" s="293"/>
      <c r="AU31" s="294">
        <v>15.0</v>
      </c>
      <c r="AV31" s="398"/>
      <c r="AW31" s="296"/>
      <c r="AX31" s="349"/>
      <c r="AY31" s="349"/>
      <c r="AZ31" s="361"/>
      <c r="BA31" s="360"/>
      <c r="BB31" s="363"/>
      <c r="BC31" s="364"/>
      <c r="BD31" s="302" t="str">
        <f t="shared" si="15"/>
        <v/>
      </c>
      <c r="BE31" s="298"/>
      <c r="BF31" s="374"/>
      <c r="BG31" s="327"/>
      <c r="BH31" s="328"/>
      <c r="BI31" s="306"/>
      <c r="BJ31" s="307"/>
      <c r="BK31" s="361"/>
      <c r="BL31" s="399"/>
      <c r="BM31" s="399"/>
      <c r="BN31" s="310"/>
      <c r="BO31" s="351"/>
      <c r="BP31" s="443"/>
      <c r="BQ31" s="306"/>
      <c r="BR31" s="313"/>
      <c r="BS31" s="313"/>
      <c r="BT31" s="313"/>
      <c r="BU31" s="314" t="str">
        <f t="shared" si="16"/>
        <v/>
      </c>
      <c r="BV31" s="327"/>
      <c r="BW31" s="269"/>
      <c r="BX31" s="21"/>
      <c r="BY31" s="21"/>
      <c r="BZ31" s="269"/>
      <c r="CA31" s="365"/>
      <c r="CB31" s="269"/>
      <c r="CC31" s="270"/>
      <c r="CD31" s="270" t="s">
        <v>160</v>
      </c>
      <c r="CE31" s="270" t="s">
        <v>160</v>
      </c>
      <c r="CF31" s="271"/>
      <c r="CG31" s="271"/>
      <c r="CH31" s="272"/>
      <c r="CI31" s="31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 t="s">
        <v>4</v>
      </c>
      <c r="CW31" s="274"/>
      <c r="CX31" s="444"/>
      <c r="CY31" s="445"/>
      <c r="CZ31" s="445"/>
      <c r="DA31" s="445"/>
      <c r="DB31" s="446"/>
      <c r="DC31" s="274"/>
      <c r="DD31" s="274"/>
      <c r="DE31" s="447"/>
      <c r="DF31" s="447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0"/>
      <c r="DY31" s="70"/>
      <c r="DZ31" s="70"/>
      <c r="EA31" s="70"/>
      <c r="EB31" s="70"/>
      <c r="EC31" s="70"/>
      <c r="ED31" s="70"/>
      <c r="EE31" s="70"/>
      <c r="EF31" s="70"/>
      <c r="EG31" s="70"/>
      <c r="EH31" s="70"/>
      <c r="EI31" s="70"/>
      <c r="EJ31" s="70"/>
      <c r="EK31" s="70"/>
      <c r="EL31" s="70"/>
      <c r="EM31" s="70"/>
      <c r="EN31" s="70"/>
      <c r="EO31" s="70"/>
      <c r="EP31" s="70"/>
      <c r="EQ31" s="70"/>
      <c r="ER31" s="70"/>
      <c r="ES31" s="70"/>
      <c r="ET31" s="70"/>
      <c r="EU31" s="70"/>
      <c r="EV31" s="70"/>
      <c r="EW31" s="70"/>
      <c r="EX31" s="70"/>
      <c r="EY31" s="70"/>
      <c r="EZ31" s="70"/>
      <c r="FA31" s="70"/>
      <c r="FB31" s="70"/>
      <c r="FC31" s="70"/>
      <c r="FD31" s="70"/>
      <c r="FE31" s="70"/>
      <c r="FF31" s="70"/>
      <c r="FG31" s="70"/>
      <c r="FH31" s="70"/>
      <c r="FI31" s="70"/>
      <c r="FJ31" s="70"/>
      <c r="FK31" s="70"/>
      <c r="FL31" s="70"/>
      <c r="FM31" s="70"/>
      <c r="FN31" s="70"/>
      <c r="FO31" s="70"/>
      <c r="FP31" s="70"/>
      <c r="FQ31" s="70"/>
      <c r="FR31" s="70"/>
      <c r="FS31" s="70"/>
      <c r="FT31" s="70"/>
      <c r="FU31" s="70"/>
      <c r="FV31" s="70"/>
      <c r="FW31" s="70"/>
    </row>
    <row r="32">
      <c r="A32" s="90" t="s">
        <v>207</v>
      </c>
      <c r="B32" s="428"/>
      <c r="C32" s="429" t="s">
        <v>208</v>
      </c>
      <c r="D32" s="448" t="str">
        <f>R245</f>
        <v>#REF!</v>
      </c>
      <c r="E32" s="449" t="str">
        <f t="shared" ref="E32:S32" si="29">$D32:$D38</f>
        <v>#REF!</v>
      </c>
      <c r="F32" s="449" t="str">
        <f t="shared" si="29"/>
        <v>#REF!</v>
      </c>
      <c r="G32" s="449" t="str">
        <f t="shared" si="29"/>
        <v>#REF!</v>
      </c>
      <c r="H32" s="449" t="str">
        <f t="shared" si="29"/>
        <v>#REF!</v>
      </c>
      <c r="I32" s="449" t="str">
        <f t="shared" si="29"/>
        <v>#REF!</v>
      </c>
      <c r="J32" s="449" t="str">
        <f t="shared" si="29"/>
        <v>#REF!</v>
      </c>
      <c r="K32" s="449" t="str">
        <f t="shared" si="29"/>
        <v>#REF!</v>
      </c>
      <c r="L32" s="449" t="str">
        <f t="shared" si="29"/>
        <v>#REF!</v>
      </c>
      <c r="M32" s="449" t="str">
        <f t="shared" si="29"/>
        <v>#REF!</v>
      </c>
      <c r="N32" s="449" t="str">
        <f t="shared" si="29"/>
        <v>#REF!</v>
      </c>
      <c r="O32" s="449" t="str">
        <f t="shared" si="29"/>
        <v>#REF!</v>
      </c>
      <c r="P32" s="449" t="str">
        <f t="shared" si="29"/>
        <v>#REF!</v>
      </c>
      <c r="Q32" s="449" t="str">
        <f t="shared" si="29"/>
        <v>#REF!</v>
      </c>
      <c r="R32" s="449" t="str">
        <f t="shared" si="29"/>
        <v>#REF!</v>
      </c>
      <c r="S32" s="449" t="str">
        <f t="shared" si="29"/>
        <v>#REF!</v>
      </c>
      <c r="T32" s="449" t="str">
        <f t="shared" ref="T32:Z32" si="30">$D32:$D37</f>
        <v>#REF!</v>
      </c>
      <c r="U32" s="449" t="str">
        <f t="shared" si="30"/>
        <v>#REF!</v>
      </c>
      <c r="V32" s="449" t="str">
        <f t="shared" si="30"/>
        <v>#REF!</v>
      </c>
      <c r="W32" s="449" t="str">
        <f t="shared" si="30"/>
        <v>#REF!</v>
      </c>
      <c r="X32" s="449" t="str">
        <f t="shared" si="30"/>
        <v>#REF!</v>
      </c>
      <c r="Y32" s="449" t="str">
        <f t="shared" si="30"/>
        <v>#REF!</v>
      </c>
      <c r="Z32" s="450" t="str">
        <f t="shared" si="30"/>
        <v>#REF!</v>
      </c>
      <c r="AA32" s="53">
        <f t="shared" ref="AA32:AA78" si="31">AA31+1</f>
        <v>2</v>
      </c>
      <c r="AB32" s="451" t="str">
        <f t="array" ref="AB32:AB78">HLOOKUP(AB$31, D31:Z78, AA32:AA78, FALSE)
</f>
        <v>#REF!</v>
      </c>
      <c r="AC32" s="425"/>
      <c r="AD32" s="452" t="str">
        <f t="array" ref="AD32:AD78">HLOOKUP(AD$31,$D31:Z78,AA32:AA78,false)</f>
        <v>#REF!</v>
      </c>
      <c r="AE32" s="441" t="s">
        <v>208</v>
      </c>
      <c r="AF32" s="442"/>
      <c r="AG32" s="53"/>
      <c r="AH32" s="53"/>
      <c r="AI32" s="53"/>
      <c r="AJ32" s="53"/>
      <c r="AK32" s="53"/>
      <c r="AL32" s="53"/>
      <c r="AM32" s="53"/>
      <c r="AN32" s="18" t="s">
        <v>4</v>
      </c>
      <c r="AO32" s="289"/>
      <c r="AP32" s="417"/>
      <c r="AQ32" s="291"/>
      <c r="AR32" s="292"/>
      <c r="AS32" s="292"/>
      <c r="AT32" s="293"/>
      <c r="AU32" s="294">
        <v>16.0</v>
      </c>
      <c r="AV32" s="453"/>
      <c r="AW32" s="296"/>
      <c r="AX32" s="347"/>
      <c r="AY32" s="325"/>
      <c r="AZ32" s="454"/>
      <c r="BA32" s="362"/>
      <c r="BB32" s="363"/>
      <c r="BC32" s="364"/>
      <c r="BD32" s="302" t="str">
        <f t="shared" si="15"/>
        <v/>
      </c>
      <c r="BE32" s="298"/>
      <c r="BF32" s="374"/>
      <c r="BG32" s="327"/>
      <c r="BH32" s="328"/>
      <c r="BI32" s="306"/>
      <c r="BJ32" s="307"/>
      <c r="BK32" s="308"/>
      <c r="BL32" s="310"/>
      <c r="BM32" s="310"/>
      <c r="BN32" s="310"/>
      <c r="BO32" s="351"/>
      <c r="BP32" s="313"/>
      <c r="BQ32" s="306"/>
      <c r="BR32" s="313"/>
      <c r="BS32" s="313"/>
      <c r="BT32" s="313"/>
      <c r="BU32" s="314" t="str">
        <f t="shared" si="16"/>
        <v/>
      </c>
      <c r="BV32" s="327"/>
      <c r="BW32" s="269"/>
      <c r="BX32" s="21"/>
      <c r="BY32" s="21"/>
      <c r="BZ32" s="269"/>
      <c r="CA32" s="365"/>
      <c r="CB32" s="269"/>
      <c r="CC32" s="270"/>
      <c r="CD32" s="270" t="s">
        <v>160</v>
      </c>
      <c r="CE32" s="270" t="s">
        <v>160</v>
      </c>
      <c r="CF32" s="271"/>
      <c r="CG32" s="271"/>
      <c r="CH32" s="272"/>
      <c r="CI32" s="31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 t="s">
        <v>4</v>
      </c>
      <c r="CW32" s="274"/>
      <c r="CX32" s="455"/>
      <c r="CY32" s="274"/>
      <c r="CZ32" s="274"/>
      <c r="DA32" s="274"/>
      <c r="DB32" s="456"/>
      <c r="DC32" s="274"/>
      <c r="DD32" s="274"/>
      <c r="DE32" s="457"/>
      <c r="DF32" s="274"/>
      <c r="DG32" s="458"/>
      <c r="DH32" s="70"/>
      <c r="DI32" s="70"/>
      <c r="DJ32" s="70"/>
      <c r="DK32" s="70"/>
      <c r="DL32" s="70"/>
      <c r="DM32" s="70"/>
      <c r="DN32" s="70"/>
      <c r="DO32" s="70"/>
      <c r="DP32" s="70"/>
      <c r="DQ32" s="70"/>
      <c r="DR32" s="70"/>
      <c r="DS32" s="70"/>
      <c r="DT32" s="70"/>
      <c r="DU32" s="70"/>
      <c r="DV32" s="70"/>
      <c r="DW32" s="70"/>
      <c r="DX32" s="70"/>
      <c r="DY32" s="70"/>
      <c r="DZ32" s="70"/>
      <c r="EA32" s="70"/>
      <c r="EB32" s="70"/>
      <c r="EC32" s="70"/>
      <c r="ED32" s="70"/>
      <c r="EE32" s="70"/>
      <c r="EF32" s="70"/>
      <c r="EG32" s="70"/>
      <c r="EH32" s="70"/>
      <c r="EI32" s="70"/>
      <c r="EJ32" s="70"/>
      <c r="EK32" s="70"/>
      <c r="EL32" s="70"/>
      <c r="EM32" s="70"/>
      <c r="EN32" s="70"/>
      <c r="EO32" s="70"/>
      <c r="EP32" s="70"/>
      <c r="EQ32" s="70"/>
      <c r="ER32" s="70"/>
      <c r="ES32" s="70"/>
      <c r="ET32" s="70"/>
      <c r="EU32" s="70"/>
      <c r="EV32" s="70"/>
      <c r="EW32" s="70"/>
      <c r="EX32" s="70"/>
      <c r="EY32" s="70"/>
      <c r="EZ32" s="70"/>
      <c r="FA32" s="70"/>
      <c r="FB32" s="70"/>
      <c r="FC32" s="70"/>
      <c r="FD32" s="70"/>
      <c r="FE32" s="70"/>
      <c r="FF32" s="70"/>
      <c r="FG32" s="70"/>
      <c r="FH32" s="70"/>
      <c r="FI32" s="70"/>
      <c r="FJ32" s="70"/>
      <c r="FK32" s="70"/>
      <c r="FL32" s="70"/>
      <c r="FM32" s="70"/>
      <c r="FN32" s="70"/>
      <c r="FO32" s="70"/>
      <c r="FP32" s="70"/>
      <c r="FQ32" s="70"/>
      <c r="FR32" s="70"/>
      <c r="FS32" s="70"/>
      <c r="FT32" s="70"/>
      <c r="FU32" s="70"/>
      <c r="FV32" s="70"/>
      <c r="FW32" s="70"/>
    </row>
    <row r="33">
      <c r="A33" s="459">
        <v>0.0299</v>
      </c>
      <c r="B33" s="460"/>
      <c r="C33" s="429" t="s">
        <v>209</v>
      </c>
      <c r="D33" s="461" t="str">
        <f>D32*$A$33</f>
        <v>#REF!</v>
      </c>
      <c r="E33" s="462" t="e">
        <v>#REF!</v>
      </c>
      <c r="F33" s="462" t="e">
        <v>#REF!</v>
      </c>
      <c r="G33" s="462" t="e">
        <v>#REF!</v>
      </c>
      <c r="H33" s="462" t="e">
        <v>#REF!</v>
      </c>
      <c r="I33" s="462" t="e">
        <v>#REF!</v>
      </c>
      <c r="J33" s="462" t="e">
        <v>#REF!</v>
      </c>
      <c r="K33" s="462" t="e">
        <v>#REF!</v>
      </c>
      <c r="L33" s="462" t="e">
        <v>#REF!</v>
      </c>
      <c r="M33" s="462" t="e">
        <v>#REF!</v>
      </c>
      <c r="N33" s="462" t="e">
        <v>#REF!</v>
      </c>
      <c r="O33" s="462" t="e">
        <v>#REF!</v>
      </c>
      <c r="P33" s="462" t="e">
        <v>#REF!</v>
      </c>
      <c r="Q33" s="462" t="e">
        <v>#REF!</v>
      </c>
      <c r="R33" s="462" t="e">
        <v>#REF!</v>
      </c>
      <c r="S33" s="462" t="e">
        <v>#REF!</v>
      </c>
      <c r="T33" s="462" t="e">
        <v>#REF!</v>
      </c>
      <c r="U33" s="462" t="e">
        <v>#REF!</v>
      </c>
      <c r="V33" s="462" t="e">
        <v>#REF!</v>
      </c>
      <c r="W33" s="462" t="e">
        <v>#REF!</v>
      </c>
      <c r="X33" s="462" t="e">
        <v>#REF!</v>
      </c>
      <c r="Y33" s="462" t="e">
        <v>#REF!</v>
      </c>
      <c r="Z33" s="463" t="e">
        <v>#REF!</v>
      </c>
      <c r="AA33" s="53">
        <f t="shared" si="31"/>
        <v>3</v>
      </c>
      <c r="AB33" s="464" t="e">
        <v>#REF!</v>
      </c>
      <c r="AC33" s="425"/>
      <c r="AD33" s="452" t="e">
        <v>#REF!</v>
      </c>
      <c r="AE33" s="465" t="s">
        <v>209</v>
      </c>
      <c r="AF33" s="466"/>
      <c r="AG33" s="53"/>
      <c r="AH33" s="53"/>
      <c r="AI33" s="53"/>
      <c r="AJ33" s="53"/>
      <c r="AK33" s="53"/>
      <c r="AL33" s="53"/>
      <c r="AM33" s="53"/>
      <c r="AN33" s="18" t="s">
        <v>4</v>
      </c>
      <c r="AO33" s="289"/>
      <c r="AP33" s="417"/>
      <c r="AQ33" s="291"/>
      <c r="AR33" s="292"/>
      <c r="AS33" s="292"/>
      <c r="AT33" s="293"/>
      <c r="AU33" s="294">
        <v>17.0</v>
      </c>
      <c r="AV33" s="453"/>
      <c r="AW33" s="296"/>
      <c r="AX33" s="349"/>
      <c r="AY33" s="326"/>
      <c r="AZ33" s="467"/>
      <c r="BA33" s="360"/>
      <c r="BB33" s="363"/>
      <c r="BC33" s="364"/>
      <c r="BD33" s="302" t="str">
        <f t="shared" si="15"/>
        <v/>
      </c>
      <c r="BE33" s="298"/>
      <c r="BF33" s="374"/>
      <c r="BG33" s="327"/>
      <c r="BH33" s="328"/>
      <c r="BI33" s="306"/>
      <c r="BJ33" s="307"/>
      <c r="BK33" s="308"/>
      <c r="BL33" s="310"/>
      <c r="BM33" s="310"/>
      <c r="BN33" s="310"/>
      <c r="BO33" s="351"/>
      <c r="BP33" s="313"/>
      <c r="BQ33" s="306"/>
      <c r="BR33" s="313"/>
      <c r="BS33" s="313"/>
      <c r="BT33" s="313"/>
      <c r="BU33" s="314" t="str">
        <f t="shared" si="16"/>
        <v/>
      </c>
      <c r="BV33" s="327"/>
      <c r="BW33" s="269"/>
      <c r="BX33" s="21"/>
      <c r="BY33" s="21"/>
      <c r="BZ33" s="269"/>
      <c r="CA33" s="365"/>
      <c r="CB33" s="269"/>
      <c r="CC33" s="270"/>
      <c r="CD33" s="270" t="s">
        <v>160</v>
      </c>
      <c r="CE33" s="270" t="s">
        <v>160</v>
      </c>
      <c r="CF33" s="271"/>
      <c r="CG33" s="271"/>
      <c r="CH33" s="272"/>
      <c r="CI33" s="31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 t="s">
        <v>4</v>
      </c>
      <c r="CW33" s="274"/>
      <c r="CX33" s="455"/>
      <c r="CY33" s="274"/>
      <c r="CZ33" s="274"/>
      <c r="DA33" s="274"/>
      <c r="DB33" s="456"/>
      <c r="DC33" s="274"/>
      <c r="DD33" s="274"/>
      <c r="DE33" s="457"/>
      <c r="DF33" s="274"/>
      <c r="DG33" s="468"/>
      <c r="DH33" s="70"/>
      <c r="DI33" s="70"/>
      <c r="DJ33" s="70"/>
      <c r="DK33" s="70"/>
      <c r="DL33" s="70"/>
      <c r="DM33" s="70"/>
      <c r="DN33" s="70"/>
      <c r="DO33" s="70"/>
      <c r="DP33" s="70"/>
      <c r="DQ33" s="70"/>
      <c r="DR33" s="70"/>
      <c r="DS33" s="70"/>
      <c r="DT33" s="70"/>
      <c r="DU33" s="70"/>
      <c r="DV33" s="70"/>
      <c r="DW33" s="70"/>
      <c r="DX33" s="70"/>
      <c r="DY33" s="70"/>
      <c r="DZ33" s="70"/>
      <c r="EA33" s="70"/>
      <c r="EB33" s="70"/>
      <c r="EC33" s="70"/>
      <c r="ED33" s="70"/>
      <c r="EE33" s="70"/>
      <c r="EF33" s="70"/>
      <c r="EG33" s="70"/>
      <c r="EH33" s="70"/>
      <c r="EI33" s="70"/>
      <c r="EJ33" s="70"/>
      <c r="EK33" s="70"/>
      <c r="EL33" s="70"/>
      <c r="EM33" s="70"/>
      <c r="EN33" s="70"/>
      <c r="EO33" s="70"/>
      <c r="EP33" s="70"/>
      <c r="EQ33" s="70"/>
      <c r="ER33" s="70"/>
      <c r="ES33" s="70"/>
      <c r="ET33" s="70"/>
      <c r="EU33" s="70"/>
      <c r="EV33" s="70"/>
      <c r="EW33" s="70"/>
      <c r="EX33" s="70"/>
      <c r="EY33" s="70"/>
      <c r="EZ33" s="70"/>
      <c r="FA33" s="70"/>
      <c r="FB33" s="70"/>
      <c r="FC33" s="70"/>
      <c r="FD33" s="70"/>
      <c r="FE33" s="70"/>
      <c r="FF33" s="70"/>
      <c r="FG33" s="70"/>
      <c r="FH33" s="70"/>
      <c r="FI33" s="70"/>
      <c r="FJ33" s="70"/>
      <c r="FK33" s="70"/>
      <c r="FL33" s="70"/>
      <c r="FM33" s="70"/>
      <c r="FN33" s="70"/>
      <c r="FO33" s="70"/>
      <c r="FP33" s="70"/>
      <c r="FQ33" s="70"/>
      <c r="FR33" s="70"/>
      <c r="FS33" s="70"/>
      <c r="FT33" s="70"/>
      <c r="FU33" s="70"/>
      <c r="FV33" s="70"/>
      <c r="FW33" s="70"/>
    </row>
    <row r="34">
      <c r="A34" s="90" t="s">
        <v>210</v>
      </c>
      <c r="B34" s="460"/>
      <c r="C34" s="429" t="s">
        <v>211</v>
      </c>
      <c r="D34" s="461" t="str">
        <f>D32-D33</f>
        <v>#REF!</v>
      </c>
      <c r="E34" s="462" t="e">
        <v>#REF!</v>
      </c>
      <c r="F34" s="462" t="e">
        <v>#REF!</v>
      </c>
      <c r="G34" s="462" t="e">
        <v>#REF!</v>
      </c>
      <c r="H34" s="462" t="e">
        <v>#REF!</v>
      </c>
      <c r="I34" s="462" t="e">
        <v>#REF!</v>
      </c>
      <c r="J34" s="462" t="e">
        <v>#REF!</v>
      </c>
      <c r="K34" s="462" t="e">
        <v>#REF!</v>
      </c>
      <c r="L34" s="462" t="e">
        <v>#REF!</v>
      </c>
      <c r="M34" s="462" t="e">
        <v>#REF!</v>
      </c>
      <c r="N34" s="462" t="e">
        <v>#REF!</v>
      </c>
      <c r="O34" s="462" t="e">
        <v>#REF!</v>
      </c>
      <c r="P34" s="462" t="e">
        <v>#REF!</v>
      </c>
      <c r="Q34" s="462" t="e">
        <v>#REF!</v>
      </c>
      <c r="R34" s="462" t="e">
        <v>#REF!</v>
      </c>
      <c r="S34" s="462" t="e">
        <v>#REF!</v>
      </c>
      <c r="T34" s="462" t="e">
        <v>#REF!</v>
      </c>
      <c r="U34" s="462" t="e">
        <v>#REF!</v>
      </c>
      <c r="V34" s="462" t="e">
        <v>#REF!</v>
      </c>
      <c r="W34" s="462" t="e">
        <v>#REF!</v>
      </c>
      <c r="X34" s="462" t="e">
        <v>#REF!</v>
      </c>
      <c r="Y34" s="462" t="e">
        <v>#REF!</v>
      </c>
      <c r="Z34" s="463" t="e">
        <v>#REF!</v>
      </c>
      <c r="AA34" s="53">
        <f t="shared" si="31"/>
        <v>4</v>
      </c>
      <c r="AB34" s="464" t="e">
        <v>#REF!</v>
      </c>
      <c r="AC34" s="425"/>
      <c r="AD34" s="452" t="e">
        <v>#REF!</v>
      </c>
      <c r="AE34" s="465" t="s">
        <v>211</v>
      </c>
      <c r="AF34" s="466"/>
      <c r="AG34" s="53"/>
      <c r="AH34" s="53"/>
      <c r="AI34" s="53"/>
      <c r="AJ34" s="53"/>
      <c r="AK34" s="53"/>
      <c r="AL34" s="53"/>
      <c r="AM34" s="53"/>
      <c r="AN34" s="18" t="s">
        <v>4</v>
      </c>
      <c r="AO34" s="289"/>
      <c r="AP34" s="417"/>
      <c r="AQ34" s="291"/>
      <c r="AR34" s="292"/>
      <c r="AS34" s="292"/>
      <c r="AT34" s="293"/>
      <c r="AU34" s="294">
        <v>18.0</v>
      </c>
      <c r="AV34" s="469"/>
      <c r="AW34" s="296"/>
      <c r="AX34" s="349"/>
      <c r="AY34" s="326"/>
      <c r="AZ34" s="427"/>
      <c r="BA34" s="362"/>
      <c r="BB34" s="363"/>
      <c r="BC34" s="364"/>
      <c r="BD34" s="302" t="str">
        <f t="shared" si="15"/>
        <v/>
      </c>
      <c r="BE34" s="298"/>
      <c r="BF34" s="374"/>
      <c r="BG34" s="327"/>
      <c r="BH34" s="328"/>
      <c r="BI34" s="306"/>
      <c r="BJ34" s="307"/>
      <c r="BK34" s="308"/>
      <c r="BL34" s="309"/>
      <c r="BM34" s="309"/>
      <c r="BN34" s="310"/>
      <c r="BO34" s="311"/>
      <c r="BP34" s="313"/>
      <c r="BQ34" s="306"/>
      <c r="BR34" s="313"/>
      <c r="BS34" s="313"/>
      <c r="BT34" s="313"/>
      <c r="BU34" s="314" t="str">
        <f t="shared" si="16"/>
        <v/>
      </c>
      <c r="BV34" s="327"/>
      <c r="BW34" s="269"/>
      <c r="BX34" s="21"/>
      <c r="BY34" s="21"/>
      <c r="BZ34" s="269"/>
      <c r="CA34" s="365"/>
      <c r="CB34" s="269"/>
      <c r="CC34" s="270"/>
      <c r="CD34" s="270" t="s">
        <v>160</v>
      </c>
      <c r="CE34" s="270" t="s">
        <v>160</v>
      </c>
      <c r="CF34" s="271"/>
      <c r="CG34" s="271"/>
      <c r="CH34" s="272"/>
      <c r="CI34" s="31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 t="s">
        <v>4</v>
      </c>
      <c r="CW34" s="274"/>
      <c r="CX34" s="455"/>
      <c r="CY34" s="274"/>
      <c r="CZ34" s="274"/>
      <c r="DA34" s="274"/>
      <c r="DB34" s="456"/>
      <c r="DC34" s="274"/>
      <c r="DD34" s="274"/>
      <c r="DE34" s="457"/>
      <c r="DF34" s="274"/>
      <c r="DG34" s="468"/>
      <c r="DH34" s="70"/>
      <c r="DI34" s="70"/>
      <c r="DJ34" s="70"/>
      <c r="DK34" s="70"/>
      <c r="DL34" s="70"/>
      <c r="DM34" s="70"/>
      <c r="DN34" s="70"/>
      <c r="DO34" s="70"/>
      <c r="DP34" s="70"/>
      <c r="DQ34" s="70"/>
      <c r="DR34" s="70"/>
      <c r="DS34" s="70"/>
      <c r="DT34" s="70"/>
      <c r="DU34" s="70"/>
      <c r="DV34" s="70"/>
      <c r="DW34" s="70"/>
      <c r="DX34" s="70"/>
      <c r="DY34" s="70"/>
      <c r="DZ34" s="70"/>
      <c r="EA34" s="70"/>
      <c r="EB34" s="70"/>
      <c r="EC34" s="70"/>
      <c r="ED34" s="70"/>
      <c r="EE34" s="70"/>
      <c r="EF34" s="70"/>
      <c r="EG34" s="70"/>
      <c r="EH34" s="70"/>
      <c r="EI34" s="70"/>
      <c r="EJ34" s="70"/>
      <c r="EK34" s="70"/>
      <c r="EL34" s="70"/>
      <c r="EM34" s="70"/>
      <c r="EN34" s="70"/>
      <c r="EO34" s="70"/>
      <c r="EP34" s="70"/>
      <c r="EQ34" s="70"/>
      <c r="ER34" s="70"/>
      <c r="ES34" s="70"/>
      <c r="ET34" s="70"/>
      <c r="EU34" s="70"/>
      <c r="EV34" s="70"/>
      <c r="EW34" s="70"/>
      <c r="EX34" s="70"/>
      <c r="EY34" s="70"/>
      <c r="EZ34" s="70"/>
      <c r="FA34" s="70"/>
      <c r="FB34" s="70"/>
      <c r="FC34" s="70"/>
      <c r="FD34" s="70"/>
      <c r="FE34" s="70"/>
      <c r="FF34" s="70"/>
      <c r="FG34" s="70"/>
      <c r="FH34" s="70"/>
      <c r="FI34" s="70"/>
      <c r="FJ34" s="70"/>
      <c r="FK34" s="70"/>
      <c r="FL34" s="70"/>
      <c r="FM34" s="70"/>
      <c r="FN34" s="70"/>
      <c r="FO34" s="70"/>
      <c r="FP34" s="70"/>
      <c r="FQ34" s="70"/>
      <c r="FR34" s="70"/>
      <c r="FS34" s="70"/>
      <c r="FT34" s="70"/>
      <c r="FU34" s="70"/>
      <c r="FV34" s="70"/>
      <c r="FW34" s="70"/>
    </row>
    <row r="35">
      <c r="A35" s="470">
        <v>0.1</v>
      </c>
      <c r="B35" s="471"/>
      <c r="C35" s="472" t="s">
        <v>212</v>
      </c>
      <c r="D35" s="461" t="str">
        <f>min($I$281:$I$684)</f>
        <v>#REF!</v>
      </c>
      <c r="E35" s="462" t="e">
        <v>#REF!</v>
      </c>
      <c r="F35" s="462" t="e">
        <v>#REF!</v>
      </c>
      <c r="G35" s="462" t="e">
        <v>#REF!</v>
      </c>
      <c r="H35" s="462" t="e">
        <v>#REF!</v>
      </c>
      <c r="I35" s="462" t="e">
        <v>#REF!</v>
      </c>
      <c r="J35" s="462" t="e">
        <v>#REF!</v>
      </c>
      <c r="K35" s="462" t="e">
        <v>#REF!</v>
      </c>
      <c r="L35" s="462" t="e">
        <v>#REF!</v>
      </c>
      <c r="M35" s="462" t="e">
        <v>#REF!</v>
      </c>
      <c r="N35" s="462" t="e">
        <v>#REF!</v>
      </c>
      <c r="O35" s="462" t="e">
        <v>#REF!</v>
      </c>
      <c r="P35" s="462" t="e">
        <v>#REF!</v>
      </c>
      <c r="Q35" s="462" t="e">
        <v>#REF!</v>
      </c>
      <c r="R35" s="462" t="e">
        <v>#REF!</v>
      </c>
      <c r="S35" s="462" t="e">
        <v>#REF!</v>
      </c>
      <c r="T35" s="462" t="e">
        <v>#REF!</v>
      </c>
      <c r="U35" s="462" t="e">
        <v>#REF!</v>
      </c>
      <c r="V35" s="462" t="e">
        <v>#REF!</v>
      </c>
      <c r="W35" s="462" t="e">
        <v>#REF!</v>
      </c>
      <c r="X35" s="462" t="e">
        <v>#REF!</v>
      </c>
      <c r="Y35" s="462" t="e">
        <v>#REF!</v>
      </c>
      <c r="Z35" s="463" t="e">
        <v>#REF!</v>
      </c>
      <c r="AA35" s="53">
        <f t="shared" si="31"/>
        <v>5</v>
      </c>
      <c r="AB35" s="464" t="e">
        <v>#REF!</v>
      </c>
      <c r="AC35" s="425"/>
      <c r="AD35" s="452" t="e">
        <v>#REF!</v>
      </c>
      <c r="AE35" s="473" t="s">
        <v>213</v>
      </c>
      <c r="AF35" s="474"/>
      <c r="AG35" s="53"/>
      <c r="AH35" s="53"/>
      <c r="AI35" s="53"/>
      <c r="AJ35" s="53"/>
      <c r="AK35" s="53"/>
      <c r="AL35" s="53"/>
      <c r="AM35" s="53"/>
      <c r="AN35" s="18" t="s">
        <v>4</v>
      </c>
      <c r="AO35" s="289"/>
      <c r="AP35" s="290"/>
      <c r="AQ35" s="291"/>
      <c r="AR35" s="292"/>
      <c r="AS35" s="292"/>
      <c r="AT35" s="293"/>
      <c r="AU35" s="294">
        <v>19.0</v>
      </c>
      <c r="AV35" s="453"/>
      <c r="AW35" s="296"/>
      <c r="AX35" s="349"/>
      <c r="AY35" s="360"/>
      <c r="AZ35" s="361"/>
      <c r="BA35" s="360"/>
      <c r="BB35" s="363"/>
      <c r="BC35" s="364"/>
      <c r="BD35" s="302" t="str">
        <f t="shared" si="15"/>
        <v/>
      </c>
      <c r="BE35" s="298"/>
      <c r="BF35" s="374"/>
      <c r="BG35" s="327"/>
      <c r="BH35" s="328"/>
      <c r="BI35" s="306"/>
      <c r="BJ35" s="307"/>
      <c r="BK35" s="308"/>
      <c r="BL35" s="399"/>
      <c r="BM35" s="399"/>
      <c r="BN35" s="310"/>
      <c r="BO35" s="351"/>
      <c r="BP35" s="360"/>
      <c r="BQ35" s="306"/>
      <c r="BR35" s="313"/>
      <c r="BS35" s="313"/>
      <c r="BT35" s="313"/>
      <c r="BU35" s="314" t="str">
        <f t="shared" si="16"/>
        <v/>
      </c>
      <c r="BV35" s="327"/>
      <c r="BW35" s="269"/>
      <c r="BX35" s="21"/>
      <c r="BY35" s="21"/>
      <c r="BZ35" s="269"/>
      <c r="CA35" s="365"/>
      <c r="CB35" s="269"/>
      <c r="CC35" s="270"/>
      <c r="CD35" s="270" t="s">
        <v>160</v>
      </c>
      <c r="CE35" s="270" t="s">
        <v>160</v>
      </c>
      <c r="CF35" s="271"/>
      <c r="CG35" s="271"/>
      <c r="CH35" s="272"/>
      <c r="CI35" s="31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 t="s">
        <v>4</v>
      </c>
      <c r="CW35" s="274"/>
      <c r="CX35" s="455"/>
      <c r="CY35" s="274"/>
      <c r="CZ35" s="274"/>
      <c r="DA35" s="274"/>
      <c r="DB35" s="456"/>
      <c r="DC35" s="274"/>
      <c r="DD35" s="274"/>
      <c r="DE35" s="457"/>
      <c r="DF35" s="274"/>
      <c r="DG35" s="468"/>
      <c r="DH35" s="70"/>
      <c r="DI35" s="70"/>
      <c r="DJ35" s="70"/>
      <c r="DK35" s="70"/>
      <c r="DL35" s="70"/>
      <c r="DM35" s="70"/>
      <c r="DN35" s="70"/>
      <c r="DO35" s="70"/>
      <c r="DP35" s="70"/>
      <c r="DQ35" s="70"/>
      <c r="DR35" s="70"/>
      <c r="DS35" s="70"/>
      <c r="DT35" s="70"/>
      <c r="DU35" s="70"/>
      <c r="DV35" s="70"/>
      <c r="DW35" s="70"/>
      <c r="DX35" s="70"/>
      <c r="DY35" s="70"/>
      <c r="DZ35" s="70"/>
      <c r="EA35" s="70"/>
      <c r="EB35" s="70"/>
      <c r="EC35" s="70"/>
      <c r="ED35" s="70"/>
      <c r="EE35" s="70"/>
      <c r="EF35" s="70"/>
      <c r="EG35" s="70"/>
      <c r="EH35" s="70"/>
      <c r="EI35" s="70"/>
      <c r="EJ35" s="70"/>
      <c r="EK35" s="70"/>
      <c r="EL35" s="70"/>
      <c r="EM35" s="70"/>
      <c r="EN35" s="70"/>
      <c r="EO35" s="70"/>
      <c r="EP35" s="70"/>
      <c r="EQ35" s="70"/>
      <c r="ER35" s="70"/>
      <c r="ES35" s="70"/>
      <c r="ET35" s="70"/>
      <c r="EU35" s="70"/>
      <c r="EV35" s="70"/>
      <c r="EW35" s="70"/>
      <c r="EX35" s="70"/>
      <c r="EY35" s="70"/>
      <c r="EZ35" s="70"/>
      <c r="FA35" s="70"/>
      <c r="FB35" s="70"/>
      <c r="FC35" s="70"/>
      <c r="FD35" s="70"/>
      <c r="FE35" s="70"/>
      <c r="FF35" s="70"/>
      <c r="FG35" s="70"/>
      <c r="FH35" s="70"/>
      <c r="FI35" s="70"/>
      <c r="FJ35" s="70"/>
      <c r="FK35" s="70"/>
      <c r="FL35" s="70"/>
      <c r="FM35" s="70"/>
      <c r="FN35" s="70"/>
      <c r="FO35" s="70"/>
      <c r="FP35" s="70"/>
      <c r="FQ35" s="70"/>
      <c r="FR35" s="70"/>
      <c r="FS35" s="70"/>
      <c r="FT35" s="70"/>
      <c r="FU35" s="70"/>
      <c r="FV35" s="70"/>
      <c r="FW35" s="70"/>
    </row>
    <row r="36" ht="15.75" customHeight="1">
      <c r="A36" s="90" t="s">
        <v>214</v>
      </c>
      <c r="B36" s="475"/>
      <c r="C36" s="476" t="s">
        <v>215</v>
      </c>
      <c r="D36" s="477" t="str">
        <f>(D35/(1+$A$33))/(1*1+A35)</f>
        <v>#REF!</v>
      </c>
      <c r="E36" s="478" t="e">
        <v>#REF!</v>
      </c>
      <c r="F36" s="478" t="e">
        <v>#REF!</v>
      </c>
      <c r="G36" s="478" t="e">
        <v>#REF!</v>
      </c>
      <c r="H36" s="478" t="e">
        <v>#REF!</v>
      </c>
      <c r="I36" s="478" t="e">
        <v>#REF!</v>
      </c>
      <c r="J36" s="478" t="e">
        <v>#REF!</v>
      </c>
      <c r="K36" s="478" t="e">
        <v>#REF!</v>
      </c>
      <c r="L36" s="478" t="e">
        <v>#REF!</v>
      </c>
      <c r="M36" s="478" t="e">
        <v>#REF!</v>
      </c>
      <c r="N36" s="478" t="e">
        <v>#REF!</v>
      </c>
      <c r="O36" s="478" t="e">
        <v>#REF!</v>
      </c>
      <c r="P36" s="478" t="e">
        <v>#REF!</v>
      </c>
      <c r="Q36" s="478" t="e">
        <v>#REF!</v>
      </c>
      <c r="R36" s="478" t="e">
        <v>#REF!</v>
      </c>
      <c r="S36" s="478" t="e">
        <v>#REF!</v>
      </c>
      <c r="T36" s="478" t="e">
        <v>#REF!</v>
      </c>
      <c r="U36" s="478" t="e">
        <v>#REF!</v>
      </c>
      <c r="V36" s="478" t="e">
        <v>#REF!</v>
      </c>
      <c r="W36" s="478" t="e">
        <v>#REF!</v>
      </c>
      <c r="X36" s="478" t="e">
        <v>#REF!</v>
      </c>
      <c r="Y36" s="478" t="e">
        <v>#REF!</v>
      </c>
      <c r="Z36" s="479" t="e">
        <v>#REF!</v>
      </c>
      <c r="AA36" s="53">
        <f t="shared" si="31"/>
        <v>6</v>
      </c>
      <c r="AB36" s="464" t="e">
        <v>#REF!</v>
      </c>
      <c r="AC36" s="425"/>
      <c r="AD36" s="452" t="e">
        <v>#REF!</v>
      </c>
      <c r="AE36" s="480" t="s">
        <v>216</v>
      </c>
      <c r="AF36" s="481"/>
      <c r="AG36" s="53"/>
      <c r="AH36" s="53"/>
      <c r="AI36" s="53"/>
      <c r="AJ36" s="53"/>
      <c r="AK36" s="53"/>
      <c r="AL36" s="53"/>
      <c r="AM36" s="53"/>
      <c r="AN36" s="18" t="s">
        <v>4</v>
      </c>
      <c r="AO36" s="289"/>
      <c r="AP36" s="290"/>
      <c r="AQ36" s="291"/>
      <c r="AR36" s="292"/>
      <c r="AS36" s="292"/>
      <c r="AT36" s="293"/>
      <c r="AU36" s="294">
        <v>20.0</v>
      </c>
      <c r="AV36" s="469"/>
      <c r="AW36" s="296"/>
      <c r="AX36" s="349"/>
      <c r="AY36" s="482"/>
      <c r="AZ36" s="361"/>
      <c r="BA36" s="362"/>
      <c r="BB36" s="363"/>
      <c r="BC36" s="364"/>
      <c r="BD36" s="302" t="str">
        <f t="shared" si="15"/>
        <v/>
      </c>
      <c r="BE36" s="298"/>
      <c r="BF36" s="374"/>
      <c r="BG36" s="327"/>
      <c r="BH36" s="328"/>
      <c r="BI36" s="306"/>
      <c r="BJ36" s="307"/>
      <c r="BK36" s="483"/>
      <c r="BL36" s="310"/>
      <c r="BM36" s="310"/>
      <c r="BN36" s="310"/>
      <c r="BO36" s="351"/>
      <c r="BP36" s="484"/>
      <c r="BQ36" s="306"/>
      <c r="BR36" s="313"/>
      <c r="BS36" s="313"/>
      <c r="BT36" s="313"/>
      <c r="BU36" s="314" t="str">
        <f t="shared" si="16"/>
        <v/>
      </c>
      <c r="BV36" s="327"/>
      <c r="BW36" s="269"/>
      <c r="BX36" s="21"/>
      <c r="BY36" s="21"/>
      <c r="BZ36" s="269"/>
      <c r="CA36" s="365"/>
      <c r="CB36" s="269"/>
      <c r="CC36" s="270"/>
      <c r="CD36" s="270" t="s">
        <v>160</v>
      </c>
      <c r="CE36" s="270" t="s">
        <v>160</v>
      </c>
      <c r="CF36" s="271"/>
      <c r="CG36" s="271"/>
      <c r="CH36" s="272"/>
      <c r="CI36" s="31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 t="s">
        <v>4</v>
      </c>
      <c r="CW36" s="274"/>
      <c r="CX36" s="455"/>
      <c r="CY36" s="274"/>
      <c r="CZ36" s="274"/>
      <c r="DA36" s="274"/>
      <c r="DB36" s="456"/>
      <c r="DC36" s="274"/>
      <c r="DD36" s="274"/>
      <c r="DE36" s="457"/>
      <c r="DF36" s="274"/>
      <c r="DG36" s="468"/>
      <c r="DH36" s="70"/>
      <c r="DI36" s="70"/>
      <c r="DJ36" s="70"/>
      <c r="DK36" s="70"/>
      <c r="DL36" s="70"/>
      <c r="DM36" s="70"/>
      <c r="DN36" s="70"/>
      <c r="DO36" s="70"/>
      <c r="DP36" s="70"/>
      <c r="DQ36" s="70"/>
      <c r="DR36" s="70"/>
      <c r="DS36" s="70"/>
      <c r="DT36" s="70"/>
      <c r="DU36" s="70"/>
      <c r="DV36" s="70"/>
      <c r="DW36" s="70"/>
      <c r="DX36" s="70"/>
      <c r="DY36" s="70"/>
      <c r="DZ36" s="70"/>
      <c r="EA36" s="70"/>
      <c r="EB36" s="70"/>
      <c r="EC36" s="70"/>
      <c r="ED36" s="70"/>
      <c r="EE36" s="70"/>
      <c r="EF36" s="70"/>
      <c r="EG36" s="70"/>
      <c r="EH36" s="70"/>
      <c r="EI36" s="70"/>
      <c r="EJ36" s="70"/>
      <c r="EK36" s="70"/>
      <c r="EL36" s="70"/>
      <c r="EM36" s="70"/>
      <c r="EN36" s="70"/>
      <c r="EO36" s="70"/>
      <c r="EP36" s="70"/>
      <c r="EQ36" s="70"/>
      <c r="ER36" s="70"/>
      <c r="ES36" s="70"/>
      <c r="ET36" s="70"/>
      <c r="EU36" s="70"/>
      <c r="EV36" s="70"/>
      <c r="EW36" s="70"/>
      <c r="EX36" s="70"/>
      <c r="EY36" s="70"/>
      <c r="EZ36" s="70"/>
      <c r="FA36" s="70"/>
      <c r="FB36" s="70"/>
      <c r="FC36" s="70"/>
      <c r="FD36" s="70"/>
      <c r="FE36" s="70"/>
      <c r="FF36" s="70"/>
      <c r="FG36" s="70"/>
      <c r="FH36" s="70"/>
      <c r="FI36" s="70"/>
      <c r="FJ36" s="70"/>
      <c r="FK36" s="70"/>
      <c r="FL36" s="70"/>
      <c r="FM36" s="70"/>
      <c r="FN36" s="70"/>
      <c r="FO36" s="70"/>
      <c r="FP36" s="70"/>
      <c r="FQ36" s="70"/>
      <c r="FR36" s="70"/>
      <c r="FS36" s="70"/>
      <c r="FT36" s="70"/>
      <c r="FU36" s="70"/>
      <c r="FV36" s="70"/>
      <c r="FW36" s="70"/>
    </row>
    <row r="37">
      <c r="A37" s="470">
        <v>0.33</v>
      </c>
      <c r="B37" s="485"/>
      <c r="C37" s="486" t="s">
        <v>217</v>
      </c>
      <c r="D37" s="487" t="str">
        <f>(D34-D35*D43)/3</f>
        <v>#REF!</v>
      </c>
      <c r="E37" s="488" t="e">
        <v>#REF!</v>
      </c>
      <c r="F37" s="488" t="e">
        <v>#REF!</v>
      </c>
      <c r="G37" s="488" t="e">
        <v>#REF!</v>
      </c>
      <c r="H37" s="488" t="e">
        <v>#REF!</v>
      </c>
      <c r="I37" s="488" t="e">
        <v>#REF!</v>
      </c>
      <c r="J37" s="488" t="e">
        <v>#REF!</v>
      </c>
      <c r="K37" s="488" t="e">
        <v>#REF!</v>
      </c>
      <c r="L37" s="488" t="e">
        <v>#REF!</v>
      </c>
      <c r="M37" s="488" t="e">
        <v>#REF!</v>
      </c>
      <c r="N37" s="488" t="e">
        <v>#REF!</v>
      </c>
      <c r="O37" s="488" t="e">
        <v>#REF!</v>
      </c>
      <c r="P37" s="488" t="e">
        <v>#REF!</v>
      </c>
      <c r="Q37" s="488" t="e">
        <v>#REF!</v>
      </c>
      <c r="R37" s="488" t="e">
        <v>#REF!</v>
      </c>
      <c r="S37" s="488" t="e">
        <v>#REF!</v>
      </c>
      <c r="T37" s="488" t="e">
        <v>#REF!</v>
      </c>
      <c r="U37" s="488" t="e">
        <v>#REF!</v>
      </c>
      <c r="V37" s="488" t="e">
        <v>#REF!</v>
      </c>
      <c r="W37" s="488" t="e">
        <v>#REF!</v>
      </c>
      <c r="X37" s="488" t="e">
        <v>#REF!</v>
      </c>
      <c r="Y37" s="488" t="e">
        <v>#REF!</v>
      </c>
      <c r="Z37" s="489" t="e">
        <v>#REF!</v>
      </c>
      <c r="AA37" s="53">
        <f t="shared" si="31"/>
        <v>7</v>
      </c>
      <c r="AB37" s="464" t="e">
        <v>#REF!</v>
      </c>
      <c r="AC37" s="425"/>
      <c r="AD37" s="452" t="e">
        <v>#REF!</v>
      </c>
      <c r="AE37" s="490" t="s">
        <v>217</v>
      </c>
      <c r="AF37" s="491"/>
      <c r="AG37" s="53"/>
      <c r="AH37" s="53"/>
      <c r="AI37" s="53"/>
      <c r="AJ37" s="53"/>
      <c r="AK37" s="53"/>
      <c r="AL37" s="53"/>
      <c r="AM37" s="53"/>
      <c r="AN37" s="18" t="s">
        <v>4</v>
      </c>
      <c r="AO37" s="289"/>
      <c r="AP37" s="290"/>
      <c r="AQ37" s="291"/>
      <c r="AR37" s="292"/>
      <c r="AS37" s="292"/>
      <c r="AT37" s="293"/>
      <c r="AU37" s="294">
        <v>21.0</v>
      </c>
      <c r="AV37" s="453"/>
      <c r="AW37" s="296"/>
      <c r="AX37" s="349"/>
      <c r="AY37" s="492"/>
      <c r="AZ37" s="467"/>
      <c r="BA37" s="360"/>
      <c r="BB37" s="363"/>
      <c r="BC37" s="364"/>
      <c r="BD37" s="302" t="str">
        <f t="shared" si="15"/>
        <v/>
      </c>
      <c r="BE37" s="298"/>
      <c r="BF37" s="374"/>
      <c r="BG37" s="327"/>
      <c r="BH37" s="328"/>
      <c r="BI37" s="306"/>
      <c r="BJ37" s="307"/>
      <c r="BK37" s="483"/>
      <c r="BL37" s="310"/>
      <c r="BM37" s="310"/>
      <c r="BN37" s="310"/>
      <c r="BO37" s="351"/>
      <c r="BP37" s="493"/>
      <c r="BQ37" s="306"/>
      <c r="BR37" s="313"/>
      <c r="BS37" s="313"/>
      <c r="BT37" s="313"/>
      <c r="BU37" s="314" t="str">
        <f t="shared" si="16"/>
        <v/>
      </c>
      <c r="BV37" s="327"/>
      <c r="BW37" s="269"/>
      <c r="BX37" s="21"/>
      <c r="BY37" s="21"/>
      <c r="BZ37" s="269"/>
      <c r="CA37" s="365"/>
      <c r="CB37" s="269"/>
      <c r="CC37" s="270"/>
      <c r="CD37" s="270" t="s">
        <v>160</v>
      </c>
      <c r="CE37" s="270" t="s">
        <v>160</v>
      </c>
      <c r="CF37" s="271"/>
      <c r="CG37" s="271"/>
      <c r="CH37" s="272"/>
      <c r="CI37" s="31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 t="s">
        <v>4</v>
      </c>
      <c r="CW37" s="274"/>
      <c r="CX37" s="455"/>
      <c r="CY37" s="274"/>
      <c r="CZ37" s="274"/>
      <c r="DA37" s="274"/>
      <c r="DB37" s="456"/>
      <c r="DC37" s="274"/>
      <c r="DD37" s="274"/>
      <c r="DE37" s="457"/>
      <c r="DF37" s="274"/>
      <c r="DG37" s="468"/>
      <c r="DH37" s="70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70"/>
      <c r="DW37" s="70"/>
      <c r="DX37" s="70"/>
      <c r="DY37" s="70"/>
      <c r="DZ37" s="70"/>
      <c r="EA37" s="70"/>
      <c r="EB37" s="70"/>
      <c r="EC37" s="70"/>
      <c r="ED37" s="70"/>
      <c r="EE37" s="70"/>
      <c r="EF37" s="70"/>
      <c r="EG37" s="70"/>
      <c r="EH37" s="70"/>
      <c r="EI37" s="70"/>
      <c r="EJ37" s="70"/>
      <c r="EK37" s="70"/>
      <c r="EL37" s="70"/>
      <c r="EM37" s="70"/>
      <c r="EN37" s="70"/>
      <c r="EO37" s="70"/>
      <c r="EP37" s="70"/>
      <c r="EQ37" s="70"/>
      <c r="ER37" s="70"/>
      <c r="ES37" s="70"/>
      <c r="ET37" s="70"/>
      <c r="EU37" s="70"/>
      <c r="EV37" s="70"/>
      <c r="EW37" s="70"/>
      <c r="EX37" s="70"/>
      <c r="EY37" s="70"/>
      <c r="EZ37" s="70"/>
      <c r="FA37" s="70"/>
      <c r="FB37" s="70"/>
      <c r="FC37" s="70"/>
      <c r="FD37" s="70"/>
      <c r="FE37" s="70"/>
      <c r="FF37" s="70"/>
      <c r="FG37" s="70"/>
      <c r="FH37" s="70"/>
      <c r="FI37" s="70"/>
      <c r="FJ37" s="70"/>
      <c r="FK37" s="70"/>
      <c r="FL37" s="70"/>
      <c r="FM37" s="70"/>
      <c r="FN37" s="70"/>
      <c r="FO37" s="70"/>
      <c r="FP37" s="70"/>
      <c r="FQ37" s="70"/>
      <c r="FR37" s="70"/>
      <c r="FS37" s="70"/>
      <c r="FT37" s="70"/>
      <c r="FU37" s="70"/>
      <c r="FV37" s="70"/>
      <c r="FW37" s="70"/>
    </row>
    <row r="38">
      <c r="A38" s="90" t="s">
        <v>218</v>
      </c>
      <c r="B38" s="494" t="s">
        <v>219</v>
      </c>
      <c r="C38" s="495" t="str">
        <f>if(B27="No","NO",B27&amp;": "&amp;C27)</f>
        <v>YES: Flat</v>
      </c>
      <c r="D38" s="496">
        <f>if($B$27="NO",0,if($C$27="FLAT",$E$27,if($C$27="%",MIN($D$27*$D$32,1000),"")))</f>
        <v>200</v>
      </c>
      <c r="E38" s="497">
        <v>200.0</v>
      </c>
      <c r="F38" s="497">
        <v>200.0</v>
      </c>
      <c r="G38" s="497">
        <v>200.0</v>
      </c>
      <c r="H38" s="497">
        <v>200.0</v>
      </c>
      <c r="I38" s="497">
        <v>200.0</v>
      </c>
      <c r="J38" s="497">
        <v>200.0</v>
      </c>
      <c r="K38" s="497">
        <v>200.0</v>
      </c>
      <c r="L38" s="497">
        <v>200.0</v>
      </c>
      <c r="M38" s="497">
        <v>200.0</v>
      </c>
      <c r="N38" s="497">
        <v>200.0</v>
      </c>
      <c r="O38" s="497">
        <v>200.0</v>
      </c>
      <c r="P38" s="497">
        <v>200.0</v>
      </c>
      <c r="Q38" s="497">
        <v>200.0</v>
      </c>
      <c r="R38" s="497">
        <v>200.0</v>
      </c>
      <c r="S38" s="497">
        <v>200.0</v>
      </c>
      <c r="T38" s="488"/>
      <c r="U38" s="488"/>
      <c r="V38" s="488"/>
      <c r="W38" s="488"/>
      <c r="X38" s="488"/>
      <c r="Y38" s="488"/>
      <c r="Z38" s="489"/>
      <c r="AA38" s="53">
        <f t="shared" si="31"/>
        <v>8</v>
      </c>
      <c r="AB38" s="464">
        <v>200.0</v>
      </c>
      <c r="AC38" s="425"/>
      <c r="AD38" s="452">
        <v>200.0</v>
      </c>
      <c r="AE38" s="498" t="str">
        <f t="shared" ref="AE38:AF38" si="32">B38</f>
        <v>Referral?:</v>
      </c>
      <c r="AF38" s="498" t="str">
        <f t="shared" si="32"/>
        <v>YES: Flat</v>
      </c>
      <c r="AG38" s="53"/>
      <c r="AH38" s="53"/>
      <c r="AI38" s="53"/>
      <c r="AJ38" s="53"/>
      <c r="AK38" s="53"/>
      <c r="AL38" s="53"/>
      <c r="AM38" s="53"/>
      <c r="AN38" s="18" t="s">
        <v>4</v>
      </c>
      <c r="AO38" s="289"/>
      <c r="AP38" s="417"/>
      <c r="AQ38" s="291"/>
      <c r="AR38" s="292"/>
      <c r="AS38" s="292"/>
      <c r="AT38" s="293"/>
      <c r="AU38" s="294">
        <v>22.0</v>
      </c>
      <c r="AV38" s="453"/>
      <c r="AW38" s="296"/>
      <c r="AX38" s="349"/>
      <c r="AY38" s="326"/>
      <c r="AZ38" s="467"/>
      <c r="BA38" s="362"/>
      <c r="BB38" s="363"/>
      <c r="BC38" s="364"/>
      <c r="BD38" s="302" t="str">
        <f t="shared" si="15"/>
        <v/>
      </c>
      <c r="BE38" s="298"/>
      <c r="BF38" s="374"/>
      <c r="BG38" s="327"/>
      <c r="BH38" s="328"/>
      <c r="BI38" s="306"/>
      <c r="BJ38" s="307"/>
      <c r="BK38" s="483"/>
      <c r="BL38" s="310"/>
      <c r="BM38" s="310"/>
      <c r="BN38" s="310"/>
      <c r="BO38" s="351"/>
      <c r="BP38" s="313"/>
      <c r="BQ38" s="306"/>
      <c r="BR38" s="313"/>
      <c r="BS38" s="313"/>
      <c r="BT38" s="313"/>
      <c r="BU38" s="314" t="str">
        <f t="shared" si="16"/>
        <v/>
      </c>
      <c r="BV38" s="327"/>
      <c r="BW38" s="269"/>
      <c r="BX38" s="21"/>
      <c r="BY38" s="21"/>
      <c r="BZ38" s="269"/>
      <c r="CA38" s="365"/>
      <c r="CB38" s="269"/>
      <c r="CC38" s="270"/>
      <c r="CD38" s="270" t="s">
        <v>160</v>
      </c>
      <c r="CE38" s="270" t="s">
        <v>160</v>
      </c>
      <c r="CF38" s="271"/>
      <c r="CG38" s="271"/>
      <c r="CH38" s="272"/>
      <c r="CI38" s="31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 t="s">
        <v>4</v>
      </c>
      <c r="CW38" s="274"/>
      <c r="CX38" s="455"/>
      <c r="CY38" s="274"/>
      <c r="CZ38" s="274"/>
      <c r="DA38" s="274"/>
      <c r="DB38" s="456"/>
      <c r="DC38" s="274"/>
      <c r="DD38" s="274"/>
      <c r="DE38" s="457"/>
      <c r="DF38" s="274"/>
      <c r="DG38" s="468"/>
      <c r="DH38" s="70"/>
      <c r="DI38" s="70"/>
      <c r="DJ38" s="70"/>
      <c r="DK38" s="70"/>
      <c r="DL38" s="70"/>
      <c r="DM38" s="70"/>
      <c r="DN38" s="70"/>
      <c r="DO38" s="70"/>
      <c r="DP38" s="70"/>
      <c r="DQ38" s="70"/>
      <c r="DR38" s="70"/>
      <c r="DS38" s="70"/>
      <c r="DT38" s="70"/>
      <c r="DU38" s="70"/>
      <c r="DV38" s="70"/>
      <c r="DW38" s="70"/>
      <c r="DX38" s="70"/>
      <c r="DY38" s="70"/>
      <c r="DZ38" s="70"/>
      <c r="EA38" s="70"/>
      <c r="EB38" s="70"/>
      <c r="EC38" s="70"/>
      <c r="ED38" s="70"/>
      <c r="EE38" s="70"/>
      <c r="EF38" s="70"/>
      <c r="EG38" s="70"/>
      <c r="EH38" s="70"/>
      <c r="EI38" s="70"/>
      <c r="EJ38" s="70"/>
      <c r="EK38" s="70"/>
      <c r="EL38" s="70"/>
      <c r="EM38" s="70"/>
      <c r="EN38" s="70"/>
      <c r="EO38" s="70"/>
      <c r="EP38" s="70"/>
      <c r="EQ38" s="70"/>
      <c r="ER38" s="70"/>
      <c r="ES38" s="70"/>
      <c r="ET38" s="70"/>
      <c r="EU38" s="70"/>
      <c r="EV38" s="70"/>
      <c r="EW38" s="70"/>
      <c r="EX38" s="70"/>
      <c r="EY38" s="70"/>
      <c r="EZ38" s="70"/>
      <c r="FA38" s="70"/>
      <c r="FB38" s="70"/>
      <c r="FC38" s="70"/>
      <c r="FD38" s="70"/>
      <c r="FE38" s="70"/>
      <c r="FF38" s="70"/>
      <c r="FG38" s="70"/>
      <c r="FH38" s="70"/>
      <c r="FI38" s="70"/>
      <c r="FJ38" s="70"/>
      <c r="FK38" s="70"/>
      <c r="FL38" s="70"/>
      <c r="FM38" s="70"/>
      <c r="FN38" s="70"/>
      <c r="FO38" s="70"/>
      <c r="FP38" s="70"/>
      <c r="FQ38" s="70"/>
      <c r="FR38" s="70"/>
      <c r="FS38" s="70"/>
      <c r="FT38" s="70"/>
      <c r="FU38" s="70"/>
      <c r="FV38" s="70"/>
      <c r="FW38" s="70"/>
    </row>
    <row r="39">
      <c r="A39" s="470">
        <v>0.15</v>
      </c>
      <c r="B39" s="499"/>
      <c r="C39" s="500"/>
      <c r="D39" s="501"/>
      <c r="E39" s="501"/>
      <c r="F39" s="501"/>
      <c r="G39" s="501"/>
      <c r="H39" s="501"/>
      <c r="I39" s="501"/>
      <c r="J39" s="501"/>
      <c r="K39" s="501"/>
      <c r="L39" s="501"/>
      <c r="M39" s="501"/>
      <c r="N39" s="501"/>
      <c r="O39" s="501"/>
      <c r="P39" s="501"/>
      <c r="Q39" s="501"/>
      <c r="R39" s="501"/>
      <c r="S39" s="501"/>
      <c r="T39" s="501"/>
      <c r="U39" s="501"/>
      <c r="V39" s="501"/>
      <c r="W39" s="501"/>
      <c r="X39" s="501"/>
      <c r="Y39" s="501"/>
      <c r="Z39" s="502"/>
      <c r="AA39" s="53">
        <f t="shared" si="31"/>
        <v>9</v>
      </c>
      <c r="AB39" s="451"/>
      <c r="AC39" s="425"/>
      <c r="AD39" s="452"/>
      <c r="AE39" s="503" t="s">
        <v>220</v>
      </c>
      <c r="AF39" s="504"/>
      <c r="AG39" s="53"/>
      <c r="AH39" s="53"/>
      <c r="AI39" s="53"/>
      <c r="AJ39" s="53"/>
      <c r="AK39" s="53"/>
      <c r="AL39" s="53"/>
      <c r="AM39" s="53"/>
      <c r="AN39" s="18" t="s">
        <v>4</v>
      </c>
      <c r="AO39" s="289"/>
      <c r="AP39" s="505"/>
      <c r="AQ39" s="291"/>
      <c r="AR39" s="292"/>
      <c r="AS39" s="292"/>
      <c r="AT39" s="293"/>
      <c r="AU39" s="294">
        <v>23.0</v>
      </c>
      <c r="AV39" s="469"/>
      <c r="AW39" s="296"/>
      <c r="AX39" s="349"/>
      <c r="AY39" s="482"/>
      <c r="AZ39" s="427"/>
      <c r="BA39" s="360"/>
      <c r="BB39" s="363"/>
      <c r="BC39" s="364"/>
      <c r="BD39" s="302" t="str">
        <f t="shared" si="15"/>
        <v/>
      </c>
      <c r="BE39" s="298"/>
      <c r="BF39" s="374"/>
      <c r="BG39" s="506"/>
      <c r="BH39" s="328"/>
      <c r="BI39" s="306"/>
      <c r="BJ39" s="307"/>
      <c r="BK39" s="483"/>
      <c r="BL39" s="310"/>
      <c r="BM39" s="310"/>
      <c r="BN39" s="310"/>
      <c r="BO39" s="351"/>
      <c r="BP39" s="313"/>
      <c r="BQ39" s="306"/>
      <c r="BR39" s="313"/>
      <c r="BS39" s="313"/>
      <c r="BT39" s="313"/>
      <c r="BU39" s="314" t="str">
        <f t="shared" si="16"/>
        <v/>
      </c>
      <c r="BV39" s="506"/>
      <c r="BW39" s="269"/>
      <c r="BX39" s="21"/>
      <c r="BY39" s="21"/>
      <c r="BZ39" s="269"/>
      <c r="CA39" s="365"/>
      <c r="CB39" s="269"/>
      <c r="CC39" s="270"/>
      <c r="CD39" s="270" t="s">
        <v>160</v>
      </c>
      <c r="CE39" s="270" t="s">
        <v>160</v>
      </c>
      <c r="CF39" s="271"/>
      <c r="CG39" s="271"/>
      <c r="CH39" s="272"/>
      <c r="CI39" s="31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 t="s">
        <v>4</v>
      </c>
      <c r="CW39" s="274"/>
      <c r="CX39" s="455"/>
      <c r="CY39" s="274"/>
      <c r="CZ39" s="274"/>
      <c r="DA39" s="274"/>
      <c r="DB39" s="456"/>
      <c r="DC39" s="274"/>
      <c r="DD39" s="274"/>
      <c r="DE39" s="457"/>
      <c r="DF39" s="274"/>
      <c r="DG39" s="468"/>
      <c r="DH39" s="70"/>
      <c r="DI39" s="70"/>
      <c r="DJ39" s="70"/>
      <c r="DK39" s="70"/>
      <c r="DL39" s="70"/>
      <c r="DM39" s="70"/>
      <c r="DN39" s="70"/>
      <c r="DO39" s="70"/>
      <c r="DP39" s="70"/>
      <c r="DQ39" s="70"/>
      <c r="DR39" s="70"/>
      <c r="DS39" s="70"/>
      <c r="DT39" s="70"/>
      <c r="DU39" s="70"/>
      <c r="DV39" s="70"/>
      <c r="DW39" s="70"/>
      <c r="DX39" s="70"/>
      <c r="DY39" s="70"/>
      <c r="DZ39" s="70"/>
      <c r="EA39" s="70"/>
      <c r="EB39" s="70"/>
      <c r="EC39" s="70"/>
      <c r="ED39" s="70"/>
      <c r="EE39" s="70"/>
      <c r="EF39" s="70"/>
      <c r="EG39" s="70"/>
      <c r="EH39" s="70"/>
      <c r="EI39" s="70"/>
      <c r="EJ39" s="70"/>
      <c r="EK39" s="70"/>
      <c r="EL39" s="70"/>
      <c r="EM39" s="70"/>
      <c r="EN39" s="70"/>
      <c r="EO39" s="70"/>
      <c r="EP39" s="70"/>
      <c r="EQ39" s="70"/>
      <c r="ER39" s="70"/>
      <c r="ES39" s="70"/>
      <c r="ET39" s="70"/>
      <c r="EU39" s="70"/>
      <c r="EV39" s="70"/>
      <c r="EW39" s="70"/>
      <c r="EX39" s="70"/>
      <c r="EY39" s="70"/>
      <c r="EZ39" s="70"/>
      <c r="FA39" s="70"/>
      <c r="FB39" s="70"/>
      <c r="FC39" s="70"/>
      <c r="FD39" s="70"/>
      <c r="FE39" s="70"/>
      <c r="FF39" s="70"/>
      <c r="FG39" s="70"/>
      <c r="FH39" s="70"/>
      <c r="FI39" s="70"/>
      <c r="FJ39" s="70"/>
      <c r="FK39" s="70"/>
      <c r="FL39" s="70"/>
      <c r="FM39" s="70"/>
      <c r="FN39" s="70"/>
      <c r="FO39" s="70"/>
      <c r="FP39" s="70"/>
      <c r="FQ39" s="70"/>
      <c r="FR39" s="70"/>
      <c r="FS39" s="70"/>
      <c r="FT39" s="70"/>
      <c r="FU39" s="70"/>
      <c r="FV39" s="70"/>
      <c r="FW39" s="70"/>
    </row>
    <row r="40">
      <c r="A40" s="90"/>
      <c r="B40" s="499"/>
      <c r="C40" s="500"/>
      <c r="D40" s="501"/>
      <c r="E40" s="501"/>
      <c r="F40" s="501"/>
      <c r="G40" s="501"/>
      <c r="H40" s="501"/>
      <c r="I40" s="501"/>
      <c r="J40" s="501"/>
      <c r="K40" s="501"/>
      <c r="L40" s="501"/>
      <c r="M40" s="501"/>
      <c r="N40" s="501"/>
      <c r="O40" s="501"/>
      <c r="P40" s="501"/>
      <c r="Q40" s="501"/>
      <c r="R40" s="501"/>
      <c r="S40" s="501"/>
      <c r="T40" s="501"/>
      <c r="U40" s="501"/>
      <c r="V40" s="501"/>
      <c r="W40" s="501"/>
      <c r="X40" s="501"/>
      <c r="Y40" s="501"/>
      <c r="Z40" s="502"/>
      <c r="AA40" s="53">
        <f t="shared" si="31"/>
        <v>10</v>
      </c>
      <c r="AB40" s="451"/>
      <c r="AC40" s="425"/>
      <c r="AD40" s="452"/>
      <c r="AE40" s="503" t="s">
        <v>221</v>
      </c>
      <c r="AF40" s="504"/>
      <c r="AG40" s="53"/>
      <c r="AH40" s="53"/>
      <c r="AI40" s="53"/>
      <c r="AJ40" s="53"/>
      <c r="AK40" s="53"/>
      <c r="AL40" s="53"/>
      <c r="AM40" s="53"/>
      <c r="AN40" s="18" t="s">
        <v>4</v>
      </c>
      <c r="AO40" s="289"/>
      <c r="AP40" s="290"/>
      <c r="AQ40" s="291"/>
      <c r="AR40" s="292"/>
      <c r="AS40" s="292"/>
      <c r="AT40" s="293"/>
      <c r="AU40" s="294">
        <v>24.0</v>
      </c>
      <c r="AV40" s="453"/>
      <c r="AW40" s="296"/>
      <c r="AX40" s="349"/>
      <c r="AY40" s="349"/>
      <c r="AZ40" s="361"/>
      <c r="BA40" s="362"/>
      <c r="BB40" s="363"/>
      <c r="BC40" s="364"/>
      <c r="BD40" s="302" t="str">
        <f t="shared" si="15"/>
        <v/>
      </c>
      <c r="BE40" s="298"/>
      <c r="BF40" s="374"/>
      <c r="BG40" s="506"/>
      <c r="BH40" s="328"/>
      <c r="BI40" s="306"/>
      <c r="BJ40" s="307"/>
      <c r="BK40" s="483"/>
      <c r="BL40" s="310"/>
      <c r="BM40" s="310"/>
      <c r="BN40" s="310"/>
      <c r="BO40" s="351"/>
      <c r="BP40" s="360"/>
      <c r="BQ40" s="306"/>
      <c r="BR40" s="313"/>
      <c r="BS40" s="313"/>
      <c r="BT40" s="313"/>
      <c r="BU40" s="314" t="str">
        <f t="shared" si="16"/>
        <v/>
      </c>
      <c r="BV40" s="506"/>
      <c r="BW40" s="269"/>
      <c r="BX40" s="21"/>
      <c r="BY40" s="21"/>
      <c r="BZ40" s="269"/>
      <c r="CA40" s="365"/>
      <c r="CB40" s="269"/>
      <c r="CC40" s="270"/>
      <c r="CD40" s="270" t="s">
        <v>160</v>
      </c>
      <c r="CE40" s="270" t="s">
        <v>160</v>
      </c>
      <c r="CF40" s="271"/>
      <c r="CG40" s="271"/>
      <c r="CH40" s="272"/>
      <c r="CI40" s="31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 t="s">
        <v>4</v>
      </c>
      <c r="CW40" s="274"/>
      <c r="CX40" s="455"/>
      <c r="CY40" s="274"/>
      <c r="CZ40" s="274"/>
      <c r="DA40" s="274"/>
      <c r="DB40" s="456"/>
      <c r="DC40" s="274"/>
      <c r="DD40" s="274"/>
      <c r="DE40" s="457"/>
      <c r="DF40" s="274"/>
      <c r="DG40" s="468"/>
      <c r="DH40" s="70"/>
      <c r="DI40" s="70"/>
      <c r="DJ40" s="70"/>
      <c r="DK40" s="70"/>
      <c r="DL40" s="70"/>
      <c r="DM40" s="70"/>
      <c r="DN40" s="70"/>
      <c r="DO40" s="70"/>
      <c r="DP40" s="70"/>
      <c r="DQ40" s="70"/>
      <c r="DR40" s="70"/>
      <c r="DS40" s="70"/>
      <c r="DT40" s="70"/>
      <c r="DU40" s="70"/>
      <c r="DV40" s="70"/>
      <c r="DW40" s="70"/>
      <c r="DX40" s="70"/>
      <c r="DY40" s="70"/>
      <c r="DZ40" s="70"/>
      <c r="EA40" s="70"/>
      <c r="EB40" s="70"/>
      <c r="EC40" s="70"/>
      <c r="ED40" s="70"/>
      <c r="EE40" s="70"/>
      <c r="EF40" s="70"/>
      <c r="EG40" s="70"/>
      <c r="EH40" s="70"/>
      <c r="EI40" s="70"/>
      <c r="EJ40" s="70"/>
      <c r="EK40" s="70"/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>
      <c r="A41" s="507"/>
      <c r="B41" s="499"/>
      <c r="C41" s="508"/>
      <c r="D41" s="501"/>
      <c r="E41" s="501"/>
      <c r="F41" s="501"/>
      <c r="G41" s="501"/>
      <c r="H41" s="501"/>
      <c r="I41" s="501"/>
      <c r="J41" s="501"/>
      <c r="K41" s="501"/>
      <c r="L41" s="501"/>
      <c r="M41" s="501"/>
      <c r="N41" s="501"/>
      <c r="O41" s="501"/>
      <c r="P41" s="501"/>
      <c r="Q41" s="501"/>
      <c r="R41" s="501"/>
      <c r="S41" s="501"/>
      <c r="T41" s="501"/>
      <c r="U41" s="501"/>
      <c r="V41" s="501"/>
      <c r="W41" s="501"/>
      <c r="X41" s="501"/>
      <c r="Y41" s="501"/>
      <c r="Z41" s="502"/>
      <c r="AA41" s="53">
        <f t="shared" si="31"/>
        <v>11</v>
      </c>
      <c r="AB41" s="451"/>
      <c r="AC41" s="425"/>
      <c r="AD41" s="452"/>
      <c r="AE41" s="509" t="s">
        <v>222</v>
      </c>
      <c r="AF41" s="510"/>
      <c r="AG41" s="53"/>
      <c r="AH41" s="53"/>
      <c r="AI41" s="53"/>
      <c r="AJ41" s="53"/>
      <c r="AK41" s="53"/>
      <c r="AL41" s="53"/>
      <c r="AM41" s="53"/>
      <c r="AN41" s="18" t="s">
        <v>4</v>
      </c>
      <c r="AO41" s="289"/>
      <c r="AP41" s="290"/>
      <c r="AQ41" s="291"/>
      <c r="AR41" s="292"/>
      <c r="AS41" s="292"/>
      <c r="AT41" s="293"/>
      <c r="AU41" s="294">
        <v>25.0</v>
      </c>
      <c r="AV41" s="469"/>
      <c r="AW41" s="296"/>
      <c r="AX41" s="349"/>
      <c r="AY41" s="326"/>
      <c r="AZ41" s="427"/>
      <c r="BA41" s="360"/>
      <c r="BB41" s="363"/>
      <c r="BC41" s="364"/>
      <c r="BD41" s="302" t="str">
        <f t="shared" si="15"/>
        <v/>
      </c>
      <c r="BE41" s="298"/>
      <c r="BF41" s="374"/>
      <c r="BG41" s="506"/>
      <c r="BH41" s="328"/>
      <c r="BI41" s="306"/>
      <c r="BJ41" s="307"/>
      <c r="BK41" s="483"/>
      <c r="BL41" s="310"/>
      <c r="BM41" s="310"/>
      <c r="BN41" s="310"/>
      <c r="BO41" s="351"/>
      <c r="BP41" s="313"/>
      <c r="BQ41" s="306"/>
      <c r="BR41" s="313"/>
      <c r="BS41" s="313"/>
      <c r="BT41" s="313"/>
      <c r="BU41" s="314" t="str">
        <f t="shared" si="16"/>
        <v/>
      </c>
      <c r="BV41" s="506"/>
      <c r="BW41" s="269"/>
      <c r="BX41" s="21"/>
      <c r="BY41" s="21"/>
      <c r="BZ41" s="269"/>
      <c r="CA41" s="365"/>
      <c r="CB41" s="269"/>
      <c r="CC41" s="270"/>
      <c r="CD41" s="270" t="s">
        <v>160</v>
      </c>
      <c r="CE41" s="270" t="s">
        <v>160</v>
      </c>
      <c r="CF41" s="271"/>
      <c r="CG41" s="271"/>
      <c r="CH41" s="272"/>
      <c r="CI41" s="31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 t="s">
        <v>4</v>
      </c>
      <c r="CW41" s="274"/>
      <c r="CX41" s="455"/>
      <c r="CY41" s="274"/>
      <c r="CZ41" s="274"/>
      <c r="DA41" s="274"/>
      <c r="DB41" s="456"/>
      <c r="DC41" s="274"/>
      <c r="DD41" s="274"/>
      <c r="DE41" s="457"/>
      <c r="DF41" s="274"/>
      <c r="DG41" s="468"/>
      <c r="DH41" s="70"/>
      <c r="DI41" s="70"/>
      <c r="DJ41" s="70"/>
      <c r="DK41" s="70"/>
      <c r="DL41" s="70"/>
      <c r="DM41" s="70"/>
      <c r="DN41" s="70"/>
      <c r="DO41" s="70"/>
      <c r="DP41" s="70"/>
      <c r="DQ41" s="70"/>
      <c r="DR41" s="70"/>
      <c r="DS41" s="70"/>
      <c r="DT41" s="70"/>
      <c r="DU41" s="70"/>
      <c r="DV41" s="70"/>
      <c r="DW41" s="70"/>
      <c r="DX41" s="70"/>
      <c r="DY41" s="70"/>
      <c r="DZ41" s="70"/>
      <c r="EA41" s="70"/>
      <c r="EB41" s="70"/>
      <c r="EC41" s="70"/>
      <c r="ED41" s="70"/>
      <c r="EE41" s="70"/>
      <c r="EF41" s="70"/>
      <c r="EG41" s="70"/>
      <c r="EH41" s="70"/>
      <c r="EI41" s="70"/>
      <c r="EJ41" s="70"/>
      <c r="EK41" s="70"/>
      <c r="EL41" s="70"/>
      <c r="EM41" s="70"/>
      <c r="EN41" s="70"/>
      <c r="EO41" s="70"/>
      <c r="EP41" s="70"/>
      <c r="EQ41" s="70"/>
      <c r="ER41" s="70"/>
      <c r="ES41" s="70"/>
      <c r="ET41" s="70"/>
      <c r="EU41" s="70"/>
      <c r="EV41" s="70"/>
      <c r="EW41" s="70"/>
      <c r="EX41" s="70"/>
      <c r="EY41" s="70"/>
      <c r="EZ41" s="70"/>
      <c r="FA41" s="70"/>
      <c r="FB41" s="70"/>
      <c r="FC41" s="70"/>
      <c r="FD41" s="70"/>
      <c r="FE41" s="70"/>
      <c r="FF41" s="70"/>
      <c r="FG41" s="70"/>
      <c r="FH41" s="70"/>
      <c r="FI41" s="70"/>
      <c r="FJ41" s="70"/>
      <c r="FK41" s="70"/>
      <c r="FL41" s="70"/>
      <c r="FM41" s="70"/>
      <c r="FN41" s="70"/>
      <c r="FO41" s="70"/>
      <c r="FP41" s="70"/>
      <c r="FQ41" s="70"/>
      <c r="FR41" s="70"/>
      <c r="FS41" s="70"/>
      <c r="FT41" s="70"/>
      <c r="FU41" s="70"/>
      <c r="FV41" s="70"/>
      <c r="FW41" s="70"/>
    </row>
    <row r="42">
      <c r="A42" s="90" t="s">
        <v>223</v>
      </c>
      <c r="B42" s="511"/>
      <c r="C42" s="512" t="s">
        <v>224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513"/>
      <c r="AA42" s="53">
        <f t="shared" si="31"/>
        <v>12</v>
      </c>
      <c r="AB42" s="451"/>
      <c r="AC42" s="425"/>
      <c r="AD42" s="514"/>
      <c r="AE42" s="515" t="s">
        <v>224</v>
      </c>
      <c r="AF42" s="516"/>
      <c r="AG42" s="53"/>
      <c r="AH42" s="53"/>
      <c r="AI42" s="53"/>
      <c r="AJ42" s="53"/>
      <c r="AK42" s="53"/>
      <c r="AL42" s="53"/>
      <c r="AM42" s="53"/>
      <c r="AN42" s="18" t="s">
        <v>4</v>
      </c>
      <c r="AO42" s="289"/>
      <c r="AP42" s="290"/>
      <c r="AQ42" s="291"/>
      <c r="AR42" s="292"/>
      <c r="AS42" s="292"/>
      <c r="AT42" s="293"/>
      <c r="AU42" s="294">
        <v>26.0</v>
      </c>
      <c r="AV42" s="469"/>
      <c r="AW42" s="296"/>
      <c r="AX42" s="349"/>
      <c r="AY42" s="517"/>
      <c r="AZ42" s="361"/>
      <c r="BA42" s="362"/>
      <c r="BB42" s="363"/>
      <c r="BC42" s="364"/>
      <c r="BD42" s="302" t="str">
        <f t="shared" si="15"/>
        <v/>
      </c>
      <c r="BE42" s="298"/>
      <c r="BF42" s="374"/>
      <c r="BG42" s="518"/>
      <c r="BH42" s="328"/>
      <c r="BI42" s="306"/>
      <c r="BJ42" s="307"/>
      <c r="BK42" s="483"/>
      <c r="BL42" s="310"/>
      <c r="BM42" s="310"/>
      <c r="BN42" s="310"/>
      <c r="BO42" s="351"/>
      <c r="BP42" s="360"/>
      <c r="BQ42" s="306"/>
      <c r="BR42" s="313"/>
      <c r="BS42" s="313"/>
      <c r="BT42" s="313"/>
      <c r="BU42" s="314" t="str">
        <f t="shared" si="16"/>
        <v/>
      </c>
      <c r="BV42" s="518"/>
      <c r="BW42" s="269"/>
      <c r="BX42" s="21"/>
      <c r="BY42" s="21"/>
      <c r="BZ42" s="269"/>
      <c r="CA42" s="365"/>
      <c r="CB42" s="269"/>
      <c r="CC42" s="270"/>
      <c r="CD42" s="270" t="s">
        <v>160</v>
      </c>
      <c r="CE42" s="270" t="s">
        <v>160</v>
      </c>
      <c r="CF42" s="271"/>
      <c r="CG42" s="271"/>
      <c r="CH42" s="272"/>
      <c r="CI42" s="31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 t="s">
        <v>4</v>
      </c>
      <c r="CW42" s="274"/>
      <c r="CX42" s="455"/>
      <c r="CY42" s="274"/>
      <c r="CZ42" s="274"/>
      <c r="DA42" s="274"/>
      <c r="DB42" s="456"/>
      <c r="DC42" s="274"/>
      <c r="DD42" s="274"/>
      <c r="DE42" s="457"/>
      <c r="DF42" s="274"/>
      <c r="DG42" s="468"/>
      <c r="DH42" s="70"/>
      <c r="DI42" s="70"/>
      <c r="DJ42" s="70"/>
      <c r="DK42" s="70"/>
      <c r="DL42" s="70"/>
      <c r="DM42" s="70"/>
      <c r="DN42" s="70"/>
      <c r="DO42" s="70"/>
      <c r="DP42" s="70"/>
      <c r="DQ42" s="70"/>
      <c r="DR42" s="70"/>
      <c r="DS42" s="70"/>
      <c r="DT42" s="70"/>
      <c r="DU42" s="70"/>
      <c r="DV42" s="70"/>
      <c r="DW42" s="70"/>
      <c r="DX42" s="70"/>
      <c r="DY42" s="70"/>
      <c r="DZ42" s="70"/>
      <c r="EA42" s="70"/>
      <c r="EB42" s="70"/>
      <c r="EC42" s="70"/>
      <c r="ED42" s="70"/>
      <c r="EE42" s="70"/>
      <c r="EF42" s="70"/>
      <c r="EG42" s="70"/>
      <c r="EH42" s="70"/>
      <c r="EI42" s="70"/>
      <c r="EJ42" s="70"/>
      <c r="EK42" s="70"/>
      <c r="EL42" s="70"/>
      <c r="EM42" s="70"/>
      <c r="EN42" s="70"/>
      <c r="EO42" s="70"/>
      <c r="EP42" s="70"/>
      <c r="EQ42" s="70"/>
      <c r="ER42" s="70"/>
      <c r="ES42" s="70"/>
      <c r="ET42" s="70"/>
      <c r="EU42" s="70"/>
      <c r="EV42" s="70"/>
      <c r="EW42" s="70"/>
      <c r="EX42" s="70"/>
      <c r="EY42" s="70"/>
      <c r="EZ42" s="70"/>
      <c r="FA42" s="70"/>
      <c r="FB42" s="70"/>
      <c r="FC42" s="70"/>
      <c r="FD42" s="70"/>
      <c r="FE42" s="70"/>
      <c r="FF42" s="70"/>
      <c r="FG42" s="70"/>
      <c r="FH42" s="70"/>
      <c r="FI42" s="70"/>
      <c r="FJ42" s="70"/>
      <c r="FK42" s="70"/>
      <c r="FL42" s="70"/>
      <c r="FM42" s="70"/>
      <c r="FN42" s="70"/>
      <c r="FO42" s="70"/>
      <c r="FP42" s="70"/>
      <c r="FQ42" s="70"/>
      <c r="FR42" s="70"/>
      <c r="FS42" s="70"/>
      <c r="FT42" s="70"/>
      <c r="FU42" s="70"/>
      <c r="FV42" s="70"/>
      <c r="FW42" s="70"/>
    </row>
    <row r="43">
      <c r="A43" s="470">
        <v>0.1</v>
      </c>
      <c r="B43" s="519"/>
      <c r="C43" s="520" t="s">
        <v>62</v>
      </c>
      <c r="D43" s="487">
        <f>if(B8="HSTA", Min(59,Q7-P7-1),Q7-P7-1)</f>
        <v>-1</v>
      </c>
      <c r="E43" s="478">
        <f t="shared" ref="E43:Z43" si="33">$D$43:$D$44</f>
        <v>-1</v>
      </c>
      <c r="F43" s="478">
        <f t="shared" si="33"/>
        <v>-1</v>
      </c>
      <c r="G43" s="478">
        <f t="shared" si="33"/>
        <v>-1</v>
      </c>
      <c r="H43" s="478">
        <f t="shared" si="33"/>
        <v>-1</v>
      </c>
      <c r="I43" s="478">
        <f t="shared" si="33"/>
        <v>-1</v>
      </c>
      <c r="J43" s="478">
        <f t="shared" si="33"/>
        <v>-1</v>
      </c>
      <c r="K43" s="478">
        <f t="shared" si="33"/>
        <v>-1</v>
      </c>
      <c r="L43" s="478">
        <f t="shared" si="33"/>
        <v>-1</v>
      </c>
      <c r="M43" s="478">
        <f t="shared" si="33"/>
        <v>-1</v>
      </c>
      <c r="N43" s="478">
        <f t="shared" si="33"/>
        <v>-1</v>
      </c>
      <c r="O43" s="478">
        <f t="shared" si="33"/>
        <v>-1</v>
      </c>
      <c r="P43" s="478">
        <f t="shared" si="33"/>
        <v>-1</v>
      </c>
      <c r="Q43" s="478">
        <f t="shared" si="33"/>
        <v>-1</v>
      </c>
      <c r="R43" s="478">
        <f t="shared" si="33"/>
        <v>-1</v>
      </c>
      <c r="S43" s="478">
        <f t="shared" si="33"/>
        <v>-1</v>
      </c>
      <c r="T43" s="478">
        <f t="shared" si="33"/>
        <v>-1</v>
      </c>
      <c r="U43" s="478">
        <f t="shared" si="33"/>
        <v>-1</v>
      </c>
      <c r="V43" s="478">
        <f t="shared" si="33"/>
        <v>-1</v>
      </c>
      <c r="W43" s="478">
        <f t="shared" si="33"/>
        <v>-1</v>
      </c>
      <c r="X43" s="478">
        <f t="shared" si="33"/>
        <v>-1</v>
      </c>
      <c r="Y43" s="478">
        <f t="shared" si="33"/>
        <v>-1</v>
      </c>
      <c r="Z43" s="479">
        <f t="shared" si="33"/>
        <v>-1</v>
      </c>
      <c r="AA43" s="53">
        <f t="shared" si="31"/>
        <v>13</v>
      </c>
      <c r="AB43" s="464">
        <v>-1.0</v>
      </c>
      <c r="AC43" s="425"/>
      <c r="AD43" s="452">
        <v>-1.0</v>
      </c>
      <c r="AE43" s="521" t="s">
        <v>62</v>
      </c>
      <c r="AF43" s="522"/>
      <c r="AG43" s="53"/>
      <c r="AH43" s="53"/>
      <c r="AI43" s="53"/>
      <c r="AJ43" s="53"/>
      <c r="AK43" s="53"/>
      <c r="AL43" s="53"/>
      <c r="AM43" s="53"/>
      <c r="AN43" s="18" t="s">
        <v>4</v>
      </c>
      <c r="AO43" s="289"/>
      <c r="AP43" s="290"/>
      <c r="AQ43" s="291"/>
      <c r="AR43" s="292"/>
      <c r="AS43" s="292"/>
      <c r="AT43" s="293"/>
      <c r="AU43" s="294">
        <v>27.0</v>
      </c>
      <c r="AV43" s="469"/>
      <c r="AW43" s="296"/>
      <c r="AX43" s="349"/>
      <c r="AY43" s="517"/>
      <c r="AZ43" s="427"/>
      <c r="BA43" s="360"/>
      <c r="BB43" s="363"/>
      <c r="BC43" s="364"/>
      <c r="BD43" s="302" t="str">
        <f t="shared" si="15"/>
        <v/>
      </c>
      <c r="BE43" s="298"/>
      <c r="BF43" s="374"/>
      <c r="BG43" s="518"/>
      <c r="BH43" s="328"/>
      <c r="BI43" s="306"/>
      <c r="BJ43" s="307"/>
      <c r="BK43" s="483"/>
      <c r="BL43" s="310"/>
      <c r="BM43" s="310"/>
      <c r="BN43" s="310"/>
      <c r="BO43" s="351"/>
      <c r="BP43" s="360"/>
      <c r="BQ43" s="306"/>
      <c r="BR43" s="313"/>
      <c r="BS43" s="313"/>
      <c r="BT43" s="313"/>
      <c r="BU43" s="314" t="str">
        <f t="shared" si="16"/>
        <v/>
      </c>
      <c r="BV43" s="518"/>
      <c r="BW43" s="269"/>
      <c r="BX43" s="21"/>
      <c r="BY43" s="21"/>
      <c r="BZ43" s="269"/>
      <c r="CA43" s="365"/>
      <c r="CB43" s="269"/>
      <c r="CC43" s="270"/>
      <c r="CD43" s="270" t="s">
        <v>160</v>
      </c>
      <c r="CE43" s="270" t="s">
        <v>160</v>
      </c>
      <c r="CF43" s="271"/>
      <c r="CG43" s="271"/>
      <c r="CH43" s="272"/>
      <c r="CI43" s="31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 t="s">
        <v>4</v>
      </c>
      <c r="CW43" s="274"/>
      <c r="CX43" s="455"/>
      <c r="CY43" s="274"/>
      <c r="CZ43" s="274"/>
      <c r="DA43" s="274"/>
      <c r="DB43" s="456"/>
      <c r="DC43" s="274"/>
      <c r="DD43" s="274"/>
      <c r="DE43" s="457"/>
      <c r="DF43" s="274"/>
      <c r="DG43" s="468"/>
      <c r="DH43" s="70"/>
      <c r="DI43" s="70"/>
      <c r="DJ43" s="70"/>
      <c r="DK43" s="70"/>
      <c r="DL43" s="70"/>
      <c r="DM43" s="70"/>
      <c r="DN43" s="70"/>
      <c r="DO43" s="70"/>
      <c r="DP43" s="70"/>
      <c r="DQ43" s="70"/>
      <c r="DR43" s="70"/>
      <c r="DS43" s="70"/>
      <c r="DT43" s="70"/>
      <c r="DU43" s="70"/>
      <c r="DV43" s="70"/>
      <c r="DW43" s="70"/>
      <c r="DX43" s="70"/>
      <c r="DY43" s="70"/>
      <c r="DZ43" s="70"/>
      <c r="EA43" s="70"/>
      <c r="EB43" s="70"/>
      <c r="EC43" s="70"/>
      <c r="ED43" s="70"/>
      <c r="EE43" s="70"/>
      <c r="EF43" s="70"/>
      <c r="EG43" s="70"/>
      <c r="EH43" s="70"/>
      <c r="EI43" s="70"/>
      <c r="EJ43" s="70"/>
      <c r="EK43" s="70"/>
      <c r="EL43" s="70"/>
      <c r="EM43" s="70"/>
      <c r="EN43" s="70"/>
      <c r="EO43" s="70"/>
      <c r="EP43" s="70"/>
      <c r="EQ43" s="70"/>
      <c r="ER43" s="70"/>
      <c r="ES43" s="70"/>
      <c r="ET43" s="70"/>
      <c r="EU43" s="70"/>
      <c r="EV43" s="70"/>
      <c r="EW43" s="70"/>
      <c r="EX43" s="70"/>
      <c r="EY43" s="70"/>
      <c r="EZ43" s="70"/>
      <c r="FA43" s="70"/>
      <c r="FB43" s="70"/>
      <c r="FC43" s="70"/>
      <c r="FD43" s="70"/>
      <c r="FE43" s="70"/>
      <c r="FF43" s="70"/>
      <c r="FG43" s="70"/>
      <c r="FH43" s="70"/>
      <c r="FI43" s="70"/>
      <c r="FJ43" s="70"/>
      <c r="FK43" s="70"/>
      <c r="FL43" s="70"/>
      <c r="FM43" s="70"/>
      <c r="FN43" s="70"/>
      <c r="FO43" s="70"/>
      <c r="FP43" s="70"/>
      <c r="FQ43" s="70"/>
      <c r="FR43" s="70"/>
      <c r="FS43" s="70"/>
      <c r="FT43" s="70"/>
      <c r="FU43" s="70"/>
      <c r="FV43" s="70"/>
      <c r="FW43" s="70"/>
    </row>
    <row r="44">
      <c r="A44" s="53"/>
      <c r="B44" s="523"/>
      <c r="C44" s="524" t="s">
        <v>225</v>
      </c>
      <c r="D44" s="525" t="str">
        <f>D43*D36</f>
        <v>#REF!</v>
      </c>
      <c r="E44" s="526" t="e">
        <v>#REF!</v>
      </c>
      <c r="F44" s="526" t="e">
        <v>#REF!</v>
      </c>
      <c r="G44" s="526" t="e">
        <v>#REF!</v>
      </c>
      <c r="H44" s="526" t="e">
        <v>#REF!</v>
      </c>
      <c r="I44" s="526" t="e">
        <v>#REF!</v>
      </c>
      <c r="J44" s="526" t="e">
        <v>#REF!</v>
      </c>
      <c r="K44" s="526" t="e">
        <v>#REF!</v>
      </c>
      <c r="L44" s="526" t="e">
        <v>#REF!</v>
      </c>
      <c r="M44" s="526" t="e">
        <v>#REF!</v>
      </c>
      <c r="N44" s="526" t="e">
        <v>#REF!</v>
      </c>
      <c r="O44" s="526" t="e">
        <v>#REF!</v>
      </c>
      <c r="P44" s="526" t="e">
        <v>#REF!</v>
      </c>
      <c r="Q44" s="526" t="e">
        <v>#REF!</v>
      </c>
      <c r="R44" s="526" t="e">
        <v>#REF!</v>
      </c>
      <c r="S44" s="526" t="e">
        <v>#REF!</v>
      </c>
      <c r="T44" s="526" t="e">
        <v>#REF!</v>
      </c>
      <c r="U44" s="526" t="e">
        <v>#REF!</v>
      </c>
      <c r="V44" s="526" t="e">
        <v>#REF!</v>
      </c>
      <c r="W44" s="526" t="e">
        <v>#REF!</v>
      </c>
      <c r="X44" s="526" t="e">
        <v>#REF!</v>
      </c>
      <c r="Y44" s="526" t="e">
        <v>#REF!</v>
      </c>
      <c r="Z44" s="527" t="e">
        <v>#REF!</v>
      </c>
      <c r="AA44" s="53">
        <f t="shared" si="31"/>
        <v>14</v>
      </c>
      <c r="AB44" s="464" t="e">
        <v>#REF!</v>
      </c>
      <c r="AC44" s="425"/>
      <c r="AD44" s="452" t="e">
        <v>#REF!</v>
      </c>
      <c r="AE44" s="490" t="s">
        <v>226</v>
      </c>
      <c r="AF44" s="491"/>
      <c r="AG44" s="53"/>
      <c r="AH44" s="53"/>
      <c r="AI44" s="53"/>
      <c r="AJ44" s="53"/>
      <c r="AK44" s="53"/>
      <c r="AL44" s="53"/>
      <c r="AM44" s="53"/>
      <c r="AN44" s="18" t="s">
        <v>4</v>
      </c>
      <c r="AO44" s="289"/>
      <c r="AP44" s="290"/>
      <c r="AQ44" s="291"/>
      <c r="AR44" s="292"/>
      <c r="AS44" s="292"/>
      <c r="AT44" s="293"/>
      <c r="AU44" s="294">
        <v>28.0</v>
      </c>
      <c r="AV44" s="469"/>
      <c r="AW44" s="296"/>
      <c r="AX44" s="349"/>
      <c r="AY44" s="517"/>
      <c r="AZ44" s="427"/>
      <c r="BA44" s="362"/>
      <c r="BB44" s="363"/>
      <c r="BC44" s="364"/>
      <c r="BD44" s="302" t="str">
        <f t="shared" si="15"/>
        <v/>
      </c>
      <c r="BE44" s="298"/>
      <c r="BF44" s="374"/>
      <c r="BG44" s="518"/>
      <c r="BH44" s="328"/>
      <c r="BI44" s="306"/>
      <c r="BJ44" s="307"/>
      <c r="BK44" s="483"/>
      <c r="BL44" s="310"/>
      <c r="BM44" s="310"/>
      <c r="BN44" s="310"/>
      <c r="BO44" s="351"/>
      <c r="BP44" s="360"/>
      <c r="BQ44" s="306"/>
      <c r="BR44" s="313"/>
      <c r="BS44" s="313"/>
      <c r="BT44" s="313"/>
      <c r="BU44" s="314" t="str">
        <f t="shared" si="16"/>
        <v/>
      </c>
      <c r="BV44" s="518"/>
      <c r="BW44" s="269"/>
      <c r="BX44" s="21"/>
      <c r="BY44" s="21"/>
      <c r="BZ44" s="269"/>
      <c r="CA44" s="365"/>
      <c r="CB44" s="269"/>
      <c r="CC44" s="270"/>
      <c r="CD44" s="270" t="s">
        <v>160</v>
      </c>
      <c r="CE44" s="270" t="s">
        <v>160</v>
      </c>
      <c r="CF44" s="271"/>
      <c r="CG44" s="271"/>
      <c r="CH44" s="272"/>
      <c r="CI44" s="31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 t="s">
        <v>4</v>
      </c>
      <c r="CW44" s="274"/>
      <c r="CX44" s="455"/>
      <c r="CY44" s="274"/>
      <c r="CZ44" s="274"/>
      <c r="DA44" s="274"/>
      <c r="DB44" s="456"/>
      <c r="DC44" s="274"/>
      <c r="DD44" s="274"/>
      <c r="DE44" s="457"/>
      <c r="DF44" s="274"/>
      <c r="DG44" s="468"/>
      <c r="DH44" s="70"/>
      <c r="DI44" s="70"/>
      <c r="DJ44" s="70"/>
      <c r="DK44" s="70"/>
      <c r="DL44" s="70"/>
      <c r="DM44" s="70"/>
      <c r="DN44" s="70"/>
      <c r="DO44" s="70"/>
      <c r="DP44" s="70"/>
      <c r="DQ44" s="70"/>
      <c r="DR44" s="70"/>
      <c r="DS44" s="70"/>
      <c r="DT44" s="70"/>
      <c r="DU44" s="70"/>
      <c r="DV44" s="70"/>
      <c r="DW44" s="70"/>
      <c r="DX44" s="70"/>
      <c r="DY44" s="70"/>
      <c r="DZ44" s="70"/>
      <c r="EA44" s="70"/>
      <c r="EB44" s="70"/>
      <c r="EC44" s="70"/>
      <c r="ED44" s="70"/>
      <c r="EE44" s="70"/>
      <c r="EF44" s="70"/>
      <c r="EG44" s="70"/>
      <c r="EH44" s="70"/>
      <c r="EI44" s="70"/>
      <c r="EJ44" s="70"/>
      <c r="EK44" s="70"/>
      <c r="EL44" s="70"/>
      <c r="EM44" s="70"/>
      <c r="EN44" s="70"/>
      <c r="EO44" s="70"/>
      <c r="EP44" s="70"/>
      <c r="EQ44" s="70"/>
      <c r="ER44" s="70"/>
      <c r="ES44" s="70"/>
      <c r="ET44" s="70"/>
      <c r="EU44" s="70"/>
      <c r="EV44" s="70"/>
      <c r="EW44" s="70"/>
      <c r="EX44" s="70"/>
      <c r="EY44" s="70"/>
      <c r="EZ44" s="70"/>
      <c r="FA44" s="70"/>
      <c r="FB44" s="70"/>
      <c r="FC44" s="70"/>
      <c r="FD44" s="70"/>
      <c r="FE44" s="70"/>
      <c r="FF44" s="70"/>
      <c r="FG44" s="70"/>
      <c r="FH44" s="70"/>
      <c r="FI44" s="70"/>
      <c r="FJ44" s="70"/>
      <c r="FK44" s="70"/>
      <c r="FL44" s="70"/>
      <c r="FM44" s="70"/>
      <c r="FN44" s="70"/>
      <c r="FO44" s="70"/>
      <c r="FP44" s="70"/>
      <c r="FQ44" s="70"/>
      <c r="FR44" s="70"/>
      <c r="FS44" s="70"/>
      <c r="FT44" s="70"/>
      <c r="FU44" s="70"/>
      <c r="FV44" s="70"/>
      <c r="FW44" s="70"/>
    </row>
    <row r="45">
      <c r="A45" s="528" t="s">
        <v>227</v>
      </c>
      <c r="B45" s="529"/>
      <c r="C45" s="530" t="s">
        <v>228</v>
      </c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531"/>
      <c r="AA45" s="53">
        <f t="shared" si="31"/>
        <v>15</v>
      </c>
      <c r="AB45" s="464"/>
      <c r="AC45" s="425"/>
      <c r="AD45" s="452"/>
      <c r="AE45" s="532" t="s">
        <v>229</v>
      </c>
      <c r="AF45" s="533"/>
      <c r="AG45" s="53"/>
      <c r="AH45" s="53"/>
      <c r="AI45" s="53"/>
      <c r="AJ45" s="53"/>
      <c r="AK45" s="53"/>
      <c r="AL45" s="53"/>
      <c r="AM45" s="53"/>
      <c r="AN45" s="18" t="s">
        <v>4</v>
      </c>
      <c r="AO45" s="289"/>
      <c r="AP45" s="290"/>
      <c r="AQ45" s="291"/>
      <c r="AR45" s="292"/>
      <c r="AS45" s="292"/>
      <c r="AT45" s="293"/>
      <c r="AU45" s="294">
        <v>29.0</v>
      </c>
      <c r="AV45" s="469"/>
      <c r="AW45" s="296"/>
      <c r="AX45" s="349"/>
      <c r="AY45" s="517"/>
      <c r="AZ45" s="427"/>
      <c r="BA45" s="360"/>
      <c r="BB45" s="363"/>
      <c r="BC45" s="364"/>
      <c r="BD45" s="302" t="str">
        <f t="shared" si="15"/>
        <v/>
      </c>
      <c r="BE45" s="298"/>
      <c r="BF45" s="374"/>
      <c r="BG45" s="518"/>
      <c r="BH45" s="328"/>
      <c r="BI45" s="306"/>
      <c r="BJ45" s="307"/>
      <c r="BK45" s="483"/>
      <c r="BL45" s="310"/>
      <c r="BM45" s="310"/>
      <c r="BN45" s="310"/>
      <c r="BO45" s="351"/>
      <c r="BP45" s="360"/>
      <c r="BQ45" s="306"/>
      <c r="BR45" s="313"/>
      <c r="BS45" s="313"/>
      <c r="BT45" s="313"/>
      <c r="BU45" s="314" t="str">
        <f t="shared" si="16"/>
        <v/>
      </c>
      <c r="BV45" s="518"/>
      <c r="BW45" s="269"/>
      <c r="BX45" s="21"/>
      <c r="BY45" s="21"/>
      <c r="BZ45" s="269"/>
      <c r="CA45" s="365"/>
      <c r="CB45" s="269"/>
      <c r="CC45" s="270"/>
      <c r="CD45" s="270" t="s">
        <v>160</v>
      </c>
      <c r="CE45" s="270" t="s">
        <v>160</v>
      </c>
      <c r="CF45" s="271"/>
      <c r="CG45" s="271"/>
      <c r="CH45" s="272"/>
      <c r="CI45" s="31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 t="s">
        <v>4</v>
      </c>
      <c r="CW45" s="274"/>
      <c r="CX45" s="455"/>
      <c r="CY45" s="274"/>
      <c r="CZ45" s="274"/>
      <c r="DA45" s="274"/>
      <c r="DB45" s="456"/>
      <c r="DC45" s="274"/>
      <c r="DD45" s="274"/>
      <c r="DE45" s="457"/>
      <c r="DF45" s="274"/>
      <c r="DG45" s="468"/>
      <c r="DH45" s="70"/>
      <c r="DI45" s="70"/>
      <c r="DJ45" s="70"/>
      <c r="DK45" s="70"/>
      <c r="DL45" s="70"/>
      <c r="DM45" s="70"/>
      <c r="DN45" s="70"/>
      <c r="DO45" s="70"/>
      <c r="DP45" s="70"/>
      <c r="DQ45" s="70"/>
      <c r="DR45" s="70"/>
      <c r="DS45" s="70"/>
      <c r="DT45" s="70"/>
      <c r="DU45" s="70"/>
      <c r="DV45" s="70"/>
      <c r="DW45" s="70"/>
      <c r="DX45" s="70"/>
      <c r="DY45" s="70"/>
      <c r="DZ45" s="70"/>
      <c r="EA45" s="70"/>
      <c r="EB45" s="70"/>
      <c r="EC45" s="70"/>
      <c r="ED45" s="70"/>
      <c r="EE45" s="70"/>
      <c r="EF45" s="70"/>
      <c r="EG45" s="70"/>
      <c r="EH45" s="70"/>
      <c r="EI45" s="70"/>
      <c r="EJ45" s="70"/>
      <c r="EK45" s="70"/>
      <c r="EL45" s="70"/>
      <c r="EM45" s="70"/>
      <c r="EN45" s="70"/>
      <c r="EO45" s="70"/>
      <c r="EP45" s="70"/>
      <c r="EQ45" s="70"/>
      <c r="ER45" s="70"/>
      <c r="ES45" s="70"/>
      <c r="ET45" s="70"/>
      <c r="EU45" s="70"/>
      <c r="EV45" s="70"/>
      <c r="EW45" s="70"/>
      <c r="EX45" s="70"/>
      <c r="EY45" s="70"/>
      <c r="EZ45" s="70"/>
      <c r="FA45" s="70"/>
      <c r="FB45" s="70"/>
      <c r="FC45" s="70"/>
      <c r="FD45" s="70"/>
      <c r="FE45" s="70"/>
      <c r="FF45" s="70"/>
      <c r="FG45" s="70"/>
      <c r="FH45" s="70"/>
      <c r="FI45" s="70"/>
      <c r="FJ45" s="70"/>
      <c r="FK45" s="70"/>
      <c r="FL45" s="70"/>
      <c r="FM45" s="70"/>
      <c r="FN45" s="70"/>
      <c r="FO45" s="70"/>
      <c r="FP45" s="70"/>
      <c r="FQ45" s="70"/>
      <c r="FR45" s="70"/>
      <c r="FS45" s="70"/>
      <c r="FT45" s="70"/>
      <c r="FU45" s="70"/>
      <c r="FV45" s="70"/>
      <c r="FW45" s="70"/>
    </row>
    <row r="46">
      <c r="A46" s="528" t="s">
        <v>230</v>
      </c>
      <c r="B46" s="523"/>
      <c r="C46" s="534" t="s">
        <v>231</v>
      </c>
      <c r="D46" s="322">
        <f t="array" ref="D46:Z46">D45:Z45/D43:Z43</f>
        <v>0</v>
      </c>
      <c r="E46" s="322">
        <v>0.0</v>
      </c>
      <c r="F46" s="322">
        <v>0.0</v>
      </c>
      <c r="G46" s="322">
        <v>0.0</v>
      </c>
      <c r="H46" s="322">
        <v>0.0</v>
      </c>
      <c r="I46" s="322">
        <v>0.0</v>
      </c>
      <c r="J46" s="322">
        <v>0.0</v>
      </c>
      <c r="K46" s="322">
        <v>0.0</v>
      </c>
      <c r="L46" s="322">
        <v>0.0</v>
      </c>
      <c r="M46" s="322">
        <v>0.0</v>
      </c>
      <c r="N46" s="322">
        <v>0.0</v>
      </c>
      <c r="O46" s="322">
        <v>0.0</v>
      </c>
      <c r="P46" s="322">
        <v>0.0</v>
      </c>
      <c r="Q46" s="322">
        <v>0.0</v>
      </c>
      <c r="R46" s="322">
        <v>0.0</v>
      </c>
      <c r="S46" s="322">
        <v>0.0</v>
      </c>
      <c r="T46" s="322">
        <v>0.0</v>
      </c>
      <c r="U46" s="322">
        <v>0.0</v>
      </c>
      <c r="V46" s="322">
        <v>0.0</v>
      </c>
      <c r="W46" s="322">
        <v>0.0</v>
      </c>
      <c r="X46" s="322">
        <v>0.0</v>
      </c>
      <c r="Y46" s="322">
        <v>0.0</v>
      </c>
      <c r="Z46" s="535">
        <v>0.0</v>
      </c>
      <c r="AA46" s="53">
        <f t="shared" si="31"/>
        <v>16</v>
      </c>
      <c r="AB46" s="464">
        <v>0.0</v>
      </c>
      <c r="AC46" s="425"/>
      <c r="AD46" s="452">
        <v>0.0</v>
      </c>
      <c r="AE46" s="536" t="s">
        <v>231</v>
      </c>
      <c r="AF46" s="537"/>
      <c r="AG46" s="53"/>
      <c r="AH46" s="53"/>
      <c r="AI46" s="53"/>
      <c r="AJ46" s="53"/>
      <c r="AK46" s="53"/>
      <c r="AL46" s="53"/>
      <c r="AM46" s="53"/>
      <c r="AN46" s="18" t="s">
        <v>4</v>
      </c>
      <c r="AO46" s="289"/>
      <c r="AP46" s="290"/>
      <c r="AQ46" s="291"/>
      <c r="AR46" s="292"/>
      <c r="AS46" s="292"/>
      <c r="AT46" s="293"/>
      <c r="AU46" s="294">
        <v>30.0</v>
      </c>
      <c r="AV46" s="453"/>
      <c r="AW46" s="296"/>
      <c r="AX46" s="349"/>
      <c r="AY46" s="360"/>
      <c r="AZ46" s="361"/>
      <c r="BA46" s="362"/>
      <c r="BB46" s="363"/>
      <c r="BC46" s="364"/>
      <c r="BD46" s="302" t="str">
        <f t="shared" si="15"/>
        <v/>
      </c>
      <c r="BE46" s="298"/>
      <c r="BF46" s="374"/>
      <c r="BG46" s="518"/>
      <c r="BH46" s="328"/>
      <c r="BI46" s="306"/>
      <c r="BJ46" s="307"/>
      <c r="BK46" s="483"/>
      <c r="BL46" s="310"/>
      <c r="BM46" s="310"/>
      <c r="BN46" s="310"/>
      <c r="BO46" s="351"/>
      <c r="BP46" s="360"/>
      <c r="BQ46" s="306"/>
      <c r="BR46" s="313"/>
      <c r="BS46" s="313"/>
      <c r="BT46" s="313"/>
      <c r="BU46" s="314" t="str">
        <f t="shared" si="16"/>
        <v/>
      </c>
      <c r="BV46" s="518"/>
      <c r="BW46" s="269"/>
      <c r="BX46" s="21"/>
      <c r="BY46" s="21"/>
      <c r="BZ46" s="269"/>
      <c r="CA46" s="365"/>
      <c r="CB46" s="269"/>
      <c r="CC46" s="270"/>
      <c r="CD46" s="270" t="s">
        <v>160</v>
      </c>
      <c r="CE46" s="270" t="s">
        <v>160</v>
      </c>
      <c r="CF46" s="271"/>
      <c r="CG46" s="271"/>
      <c r="CH46" s="272"/>
      <c r="CI46" s="31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 t="s">
        <v>4</v>
      </c>
      <c r="CW46" s="274"/>
      <c r="CX46" s="455"/>
      <c r="CY46" s="274"/>
      <c r="CZ46" s="274"/>
      <c r="DA46" s="274"/>
      <c r="DB46" s="456"/>
      <c r="DC46" s="274"/>
      <c r="DD46" s="274"/>
      <c r="DE46" s="457"/>
      <c r="DF46" s="274"/>
      <c r="DG46" s="468"/>
      <c r="DH46" s="70"/>
      <c r="DI46" s="70"/>
      <c r="DJ46" s="70"/>
      <c r="DK46" s="70"/>
      <c r="DL46" s="70"/>
      <c r="DM46" s="70"/>
      <c r="DN46" s="70"/>
      <c r="DO46" s="70"/>
      <c r="DP46" s="70"/>
      <c r="DQ46" s="70"/>
      <c r="DR46" s="70"/>
      <c r="DS46" s="70"/>
      <c r="DT46" s="70"/>
      <c r="DU46" s="70"/>
      <c r="DV46" s="70"/>
      <c r="DW46" s="70"/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70"/>
      <c r="EY46" s="70"/>
      <c r="EZ46" s="70"/>
      <c r="FA46" s="70"/>
      <c r="FB46" s="70"/>
      <c r="FC46" s="70"/>
      <c r="FD46" s="70"/>
      <c r="FE46" s="70"/>
      <c r="FF46" s="70"/>
      <c r="FG46" s="70"/>
      <c r="FH46" s="70"/>
      <c r="FI46" s="70"/>
      <c r="FJ46" s="70"/>
      <c r="FK46" s="70"/>
      <c r="FL46" s="70"/>
      <c r="FM46" s="70"/>
      <c r="FN46" s="70"/>
      <c r="FO46" s="70"/>
      <c r="FP46" s="70"/>
      <c r="FQ46" s="70"/>
      <c r="FR46" s="70"/>
      <c r="FS46" s="70"/>
      <c r="FT46" s="70"/>
      <c r="FU46" s="70"/>
      <c r="FV46" s="70"/>
      <c r="FW46" s="70"/>
    </row>
    <row r="47">
      <c r="A47" s="90" t="s">
        <v>232</v>
      </c>
      <c r="B47" s="538"/>
      <c r="C47" s="530" t="s">
        <v>233</v>
      </c>
      <c r="D47" s="539"/>
      <c r="E47" s="540"/>
      <c r="F47" s="541"/>
      <c r="G47" s="542"/>
      <c r="H47" s="542"/>
      <c r="I47" s="543"/>
      <c r="J47" s="542"/>
      <c r="K47" s="542"/>
      <c r="L47" s="542"/>
      <c r="M47" s="542"/>
      <c r="N47" s="542"/>
      <c r="O47" s="542"/>
      <c r="P47" s="542"/>
      <c r="Q47" s="542"/>
      <c r="R47" s="542"/>
      <c r="S47" s="542"/>
      <c r="T47" s="542"/>
      <c r="U47" s="542"/>
      <c r="V47" s="542"/>
      <c r="W47" s="542"/>
      <c r="X47" s="542"/>
      <c r="Y47" s="542"/>
      <c r="Z47" s="544"/>
      <c r="AA47" s="53">
        <f t="shared" si="31"/>
        <v>17</v>
      </c>
      <c r="AB47" s="464"/>
      <c r="AC47" s="425"/>
      <c r="AD47" s="452"/>
      <c r="AE47" s="545" t="s">
        <v>234</v>
      </c>
      <c r="AF47" s="546"/>
      <c r="AG47" s="53"/>
      <c r="AH47" s="53"/>
      <c r="AI47" s="53"/>
      <c r="AJ47" s="53"/>
      <c r="AK47" s="53"/>
      <c r="AL47" s="53"/>
      <c r="AM47" s="53"/>
      <c r="AN47" s="18" t="s">
        <v>4</v>
      </c>
      <c r="AO47" s="289"/>
      <c r="AP47" s="290"/>
      <c r="AQ47" s="291"/>
      <c r="AR47" s="292"/>
      <c r="AS47" s="292"/>
      <c r="AT47" s="293"/>
      <c r="AU47" s="294">
        <v>31.0</v>
      </c>
      <c r="AV47" s="469"/>
      <c r="AW47" s="296"/>
      <c r="AX47" s="349"/>
      <c r="AY47" s="517"/>
      <c r="AZ47" s="427"/>
      <c r="BA47" s="360"/>
      <c r="BB47" s="363"/>
      <c r="BC47" s="364"/>
      <c r="BD47" s="302" t="str">
        <f t="shared" si="15"/>
        <v/>
      </c>
      <c r="BE47" s="298"/>
      <c r="BF47" s="374"/>
      <c r="BG47" s="518"/>
      <c r="BH47" s="328"/>
      <c r="BI47" s="306"/>
      <c r="BJ47" s="307"/>
      <c r="BK47" s="483"/>
      <c r="BL47" s="310"/>
      <c r="BM47" s="310"/>
      <c r="BN47" s="310"/>
      <c r="BO47" s="351"/>
      <c r="BP47" s="360"/>
      <c r="BQ47" s="306"/>
      <c r="BR47" s="313"/>
      <c r="BS47" s="313"/>
      <c r="BT47" s="313"/>
      <c r="BU47" s="314" t="str">
        <f t="shared" si="16"/>
        <v/>
      </c>
      <c r="BV47" s="518"/>
      <c r="BW47" s="269"/>
      <c r="BX47" s="21"/>
      <c r="BY47" s="21"/>
      <c r="BZ47" s="269"/>
      <c r="CA47" s="365"/>
      <c r="CB47" s="269"/>
      <c r="CC47" s="270"/>
      <c r="CD47" s="270" t="s">
        <v>160</v>
      </c>
      <c r="CE47" s="270" t="s">
        <v>160</v>
      </c>
      <c r="CF47" s="271"/>
      <c r="CG47" s="271"/>
      <c r="CH47" s="272"/>
      <c r="CI47" s="31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 t="s">
        <v>4</v>
      </c>
      <c r="CW47" s="274"/>
      <c r="CX47" s="455"/>
      <c r="CY47" s="274"/>
      <c r="CZ47" s="274"/>
      <c r="DA47" s="274"/>
      <c r="DB47" s="456"/>
      <c r="DC47" s="274"/>
      <c r="DD47" s="274"/>
      <c r="DE47" s="457"/>
      <c r="DF47" s="274"/>
      <c r="DG47" s="468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  <c r="EB47" s="70"/>
      <c r="EC47" s="70"/>
      <c r="ED47" s="70"/>
      <c r="EE47" s="70"/>
      <c r="EF47" s="70"/>
      <c r="EG47" s="70"/>
      <c r="EH47" s="70"/>
      <c r="EI47" s="70"/>
      <c r="EJ47" s="70"/>
      <c r="EK47" s="70"/>
      <c r="EL47" s="70"/>
      <c r="EM47" s="70"/>
      <c r="EN47" s="70"/>
      <c r="EO47" s="70"/>
      <c r="EP47" s="70"/>
      <c r="EQ47" s="70"/>
      <c r="ER47" s="70"/>
      <c r="ES47" s="70"/>
      <c r="ET47" s="70"/>
      <c r="EU47" s="70"/>
      <c r="EV47" s="70"/>
      <c r="EW47" s="70"/>
      <c r="EX47" s="70"/>
      <c r="EY47" s="70"/>
      <c r="EZ47" s="70"/>
      <c r="FA47" s="70"/>
      <c r="FB47" s="70"/>
      <c r="FC47" s="70"/>
      <c r="FD47" s="70"/>
      <c r="FE47" s="70"/>
      <c r="FF47" s="70"/>
      <c r="FG47" s="70"/>
      <c r="FH47" s="70"/>
      <c r="FI47" s="70"/>
      <c r="FJ47" s="70"/>
      <c r="FK47" s="70"/>
      <c r="FL47" s="70"/>
      <c r="FM47" s="70"/>
      <c r="FN47" s="70"/>
      <c r="FO47" s="70"/>
      <c r="FP47" s="70"/>
      <c r="FQ47" s="70"/>
      <c r="FR47" s="70"/>
      <c r="FS47" s="70"/>
      <c r="FT47" s="70"/>
      <c r="FU47" s="70"/>
      <c r="FV47" s="70"/>
      <c r="FW47" s="70"/>
    </row>
    <row r="48">
      <c r="A48" s="53"/>
      <c r="B48" s="538"/>
      <c r="C48" s="547" t="s">
        <v>235</v>
      </c>
      <c r="D48" s="548"/>
      <c r="E48" s="2"/>
      <c r="F48" s="549"/>
      <c r="G48" s="540"/>
      <c r="H48" s="540"/>
      <c r="I48" s="550"/>
      <c r="J48" s="540"/>
      <c r="K48" s="540"/>
      <c r="L48" s="540"/>
      <c r="M48" s="540"/>
      <c r="N48" s="540"/>
      <c r="O48" s="540"/>
      <c r="P48" s="540"/>
      <c r="Q48" s="540"/>
      <c r="R48" s="540"/>
      <c r="S48" s="540"/>
      <c r="T48" s="540"/>
      <c r="U48" s="540"/>
      <c r="V48" s="540"/>
      <c r="W48" s="540"/>
      <c r="X48" s="540"/>
      <c r="Y48" s="540"/>
      <c r="Z48" s="551"/>
      <c r="AA48" s="53">
        <f t="shared" si="31"/>
        <v>18</v>
      </c>
      <c r="AB48" s="464"/>
      <c r="AC48" s="425"/>
      <c r="AD48" s="452"/>
      <c r="AE48" s="552" t="s">
        <v>235</v>
      </c>
      <c r="AF48" s="553"/>
      <c r="AG48" s="53"/>
      <c r="AH48" s="53"/>
      <c r="AI48" s="53"/>
      <c r="AJ48" s="53"/>
      <c r="AK48" s="53"/>
      <c r="AL48" s="53"/>
      <c r="AM48" s="53"/>
      <c r="AN48" s="18" t="s">
        <v>4</v>
      </c>
      <c r="AO48" s="289"/>
      <c r="AP48" s="290"/>
      <c r="AQ48" s="291"/>
      <c r="AR48" s="292"/>
      <c r="AS48" s="292"/>
      <c r="AT48" s="293"/>
      <c r="AU48" s="294">
        <v>32.0</v>
      </c>
      <c r="AV48" s="469"/>
      <c r="AW48" s="296"/>
      <c r="AX48" s="349"/>
      <c r="AY48" s="554"/>
      <c r="AZ48" s="427"/>
      <c r="BA48" s="362"/>
      <c r="BB48" s="363"/>
      <c r="BC48" s="364"/>
      <c r="BD48" s="302" t="str">
        <f t="shared" si="15"/>
        <v/>
      </c>
      <c r="BE48" s="298"/>
      <c r="BF48" s="374"/>
      <c r="BG48" s="518"/>
      <c r="BH48" s="328"/>
      <c r="BI48" s="306"/>
      <c r="BJ48" s="307"/>
      <c r="BK48" s="483"/>
      <c r="BL48" s="310"/>
      <c r="BM48" s="310"/>
      <c r="BN48" s="310"/>
      <c r="BO48" s="351"/>
      <c r="BP48" s="360"/>
      <c r="BQ48" s="306"/>
      <c r="BR48" s="313"/>
      <c r="BS48" s="313"/>
      <c r="BT48" s="313"/>
      <c r="BU48" s="314" t="str">
        <f t="shared" si="16"/>
        <v/>
      </c>
      <c r="BV48" s="518"/>
      <c r="BW48" s="269"/>
      <c r="BX48" s="21"/>
      <c r="BY48" s="21"/>
      <c r="BZ48" s="269"/>
      <c r="CA48" s="365"/>
      <c r="CB48" s="269"/>
      <c r="CC48" s="270"/>
      <c r="CD48" s="270" t="s">
        <v>160</v>
      </c>
      <c r="CE48" s="270" t="s">
        <v>160</v>
      </c>
      <c r="CF48" s="271"/>
      <c r="CG48" s="271"/>
      <c r="CH48" s="272"/>
      <c r="CI48" s="31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 t="s">
        <v>4</v>
      </c>
      <c r="CW48" s="274"/>
      <c r="CX48" s="455"/>
      <c r="CY48" s="274"/>
      <c r="CZ48" s="274"/>
      <c r="DA48" s="274"/>
      <c r="DB48" s="456"/>
      <c r="DC48" s="274"/>
      <c r="DD48" s="274"/>
      <c r="DE48" s="457"/>
      <c r="DF48" s="274"/>
      <c r="DG48" s="468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/>
      <c r="DU48" s="70"/>
      <c r="DV48" s="70"/>
      <c r="DW48" s="70"/>
      <c r="DX48" s="70"/>
      <c r="DY48" s="70"/>
      <c r="DZ48" s="70"/>
      <c r="EA48" s="70"/>
      <c r="EB48" s="70"/>
      <c r="EC48" s="70"/>
      <c r="ED48" s="70"/>
      <c r="EE48" s="70"/>
      <c r="EF48" s="70"/>
      <c r="EG48" s="70"/>
      <c r="EH48" s="70"/>
      <c r="EI48" s="70"/>
      <c r="EJ48" s="70"/>
      <c r="EK48" s="70"/>
      <c r="EL48" s="70"/>
      <c r="EM48" s="70"/>
      <c r="EN48" s="70"/>
      <c r="EO48" s="70"/>
      <c r="EP48" s="70"/>
      <c r="EQ48" s="70"/>
      <c r="ER48" s="70"/>
      <c r="ES48" s="70"/>
      <c r="ET48" s="70"/>
      <c r="EU48" s="70"/>
      <c r="EV48" s="70"/>
      <c r="EW48" s="70"/>
      <c r="EX48" s="70"/>
      <c r="EY48" s="70"/>
      <c r="EZ48" s="70"/>
      <c r="FA48" s="70"/>
      <c r="FB48" s="70"/>
      <c r="FC48" s="70"/>
      <c r="FD48" s="70"/>
      <c r="FE48" s="70"/>
      <c r="FF48" s="70"/>
      <c r="FG48" s="70"/>
      <c r="FH48" s="70"/>
      <c r="FI48" s="70"/>
      <c r="FJ48" s="70"/>
      <c r="FK48" s="70"/>
      <c r="FL48" s="70"/>
      <c r="FM48" s="70"/>
      <c r="FN48" s="70"/>
      <c r="FO48" s="70"/>
      <c r="FP48" s="70"/>
      <c r="FQ48" s="70"/>
      <c r="FR48" s="70"/>
      <c r="FS48" s="70"/>
      <c r="FT48" s="70"/>
      <c r="FU48" s="70"/>
      <c r="FV48" s="70"/>
      <c r="FW48" s="70"/>
    </row>
    <row r="49">
      <c r="A49" s="53"/>
      <c r="B49" s="538"/>
      <c r="C49" s="547" t="s">
        <v>236</v>
      </c>
      <c r="D49" s="548"/>
      <c r="E49" s="540"/>
      <c r="F49" s="549"/>
      <c r="G49" s="540"/>
      <c r="H49" s="540"/>
      <c r="I49" s="550"/>
      <c r="J49" s="540"/>
      <c r="K49" s="540"/>
      <c r="L49" s="540"/>
      <c r="M49" s="540"/>
      <c r="N49" s="540"/>
      <c r="O49" s="540"/>
      <c r="P49" s="540"/>
      <c r="Q49" s="540"/>
      <c r="R49" s="540"/>
      <c r="S49" s="540"/>
      <c r="T49" s="540"/>
      <c r="U49" s="540"/>
      <c r="V49" s="540"/>
      <c r="W49" s="540"/>
      <c r="X49" s="540"/>
      <c r="Y49" s="540"/>
      <c r="Z49" s="551"/>
      <c r="AA49" s="53">
        <f t="shared" si="31"/>
        <v>19</v>
      </c>
      <c r="AB49" s="464"/>
      <c r="AC49" s="425"/>
      <c r="AD49" s="452"/>
      <c r="AE49" s="552" t="s">
        <v>236</v>
      </c>
      <c r="AF49" s="553"/>
      <c r="AG49" s="53"/>
      <c r="AH49" s="53"/>
      <c r="AI49" s="53"/>
      <c r="AJ49" s="53"/>
      <c r="AK49" s="53"/>
      <c r="AL49" s="53"/>
      <c r="AM49" s="53"/>
      <c r="AN49" s="18" t="s">
        <v>4</v>
      </c>
      <c r="AO49" s="289"/>
      <c r="AP49" s="290"/>
      <c r="AQ49" s="291"/>
      <c r="AR49" s="292"/>
      <c r="AS49" s="292"/>
      <c r="AT49" s="293"/>
      <c r="AU49" s="294">
        <v>33.0</v>
      </c>
      <c r="AV49" s="469"/>
      <c r="AW49" s="296"/>
      <c r="AX49" s="349"/>
      <c r="AY49" s="326"/>
      <c r="AZ49" s="427"/>
      <c r="BA49" s="360"/>
      <c r="BB49" s="363"/>
      <c r="BC49" s="364"/>
      <c r="BD49" s="302" t="str">
        <f t="shared" si="15"/>
        <v/>
      </c>
      <c r="BE49" s="298"/>
      <c r="BF49" s="374"/>
      <c r="BG49" s="518"/>
      <c r="BH49" s="328"/>
      <c r="BI49" s="306"/>
      <c r="BJ49" s="307"/>
      <c r="BK49" s="483"/>
      <c r="BL49" s="310"/>
      <c r="BM49" s="310"/>
      <c r="BN49" s="310"/>
      <c r="BO49" s="351"/>
      <c r="BP49" s="360"/>
      <c r="BQ49" s="306"/>
      <c r="BR49" s="313"/>
      <c r="BS49" s="313"/>
      <c r="BT49" s="313"/>
      <c r="BU49" s="314" t="str">
        <f t="shared" si="16"/>
        <v/>
      </c>
      <c r="BV49" s="518"/>
      <c r="BW49" s="269"/>
      <c r="BX49" s="21"/>
      <c r="BY49" s="21"/>
      <c r="BZ49" s="269"/>
      <c r="CA49" s="365"/>
      <c r="CB49" s="269"/>
      <c r="CC49" s="270"/>
      <c r="CD49" s="270" t="s">
        <v>160</v>
      </c>
      <c r="CE49" s="270" t="s">
        <v>160</v>
      </c>
      <c r="CF49" s="271"/>
      <c r="CG49" s="271"/>
      <c r="CH49" s="272"/>
      <c r="CI49" s="31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 t="s">
        <v>4</v>
      </c>
      <c r="CW49" s="274"/>
      <c r="CX49" s="455"/>
      <c r="CY49" s="274"/>
      <c r="CZ49" s="274"/>
      <c r="DA49" s="274"/>
      <c r="DB49" s="456"/>
      <c r="DC49" s="274"/>
      <c r="DD49" s="274"/>
      <c r="DE49" s="457"/>
      <c r="DF49" s="274"/>
      <c r="DG49" s="468"/>
      <c r="DH49" s="70"/>
      <c r="DI49" s="70"/>
      <c r="DJ49" s="70"/>
      <c r="DK49" s="70"/>
      <c r="DL49" s="70"/>
      <c r="DM49" s="70"/>
      <c r="DN49" s="70"/>
      <c r="DO49" s="70"/>
      <c r="DP49" s="70"/>
      <c r="DQ49" s="70"/>
      <c r="DR49" s="70"/>
      <c r="DS49" s="70"/>
      <c r="DT49" s="70"/>
      <c r="DU49" s="70"/>
      <c r="DV49" s="70"/>
      <c r="DW49" s="70"/>
      <c r="DX49" s="70"/>
      <c r="DY49" s="70"/>
      <c r="DZ49" s="70"/>
      <c r="EA49" s="70"/>
      <c r="EB49" s="70"/>
      <c r="EC49" s="70"/>
      <c r="ED49" s="70"/>
      <c r="EE49" s="70"/>
      <c r="EF49" s="70"/>
      <c r="EG49" s="70"/>
      <c r="EH49" s="70"/>
      <c r="EI49" s="70"/>
      <c r="EJ49" s="70"/>
      <c r="EK49" s="70"/>
      <c r="EL49" s="70"/>
      <c r="EM49" s="70"/>
      <c r="EN49" s="70"/>
      <c r="EO49" s="70"/>
      <c r="EP49" s="70"/>
      <c r="EQ49" s="70"/>
      <c r="ER49" s="70"/>
      <c r="ES49" s="70"/>
      <c r="ET49" s="70"/>
      <c r="EU49" s="70"/>
      <c r="EV49" s="70"/>
      <c r="EW49" s="70"/>
      <c r="EX49" s="70"/>
      <c r="EY49" s="70"/>
      <c r="EZ49" s="70"/>
      <c r="FA49" s="70"/>
      <c r="FB49" s="70"/>
      <c r="FC49" s="70"/>
      <c r="FD49" s="70"/>
      <c r="FE49" s="70"/>
      <c r="FF49" s="70"/>
      <c r="FG49" s="70"/>
      <c r="FH49" s="70"/>
      <c r="FI49" s="70"/>
      <c r="FJ49" s="70"/>
      <c r="FK49" s="70"/>
      <c r="FL49" s="70"/>
      <c r="FM49" s="70"/>
      <c r="FN49" s="70"/>
      <c r="FO49" s="70"/>
      <c r="FP49" s="70"/>
      <c r="FQ49" s="70"/>
      <c r="FR49" s="70"/>
      <c r="FS49" s="70"/>
      <c r="FT49" s="70"/>
      <c r="FU49" s="70"/>
      <c r="FV49" s="70"/>
      <c r="FW49" s="70"/>
    </row>
    <row r="50">
      <c r="A50" s="53"/>
      <c r="B50" s="555"/>
      <c r="C50" s="556" t="s">
        <v>237</v>
      </c>
      <c r="D50" s="557">
        <f t="array" ref="D50:Z50">D49:Z49 * ROUNDUP(D43:Z43 / 30) + D48:Z48
</f>
        <v>0</v>
      </c>
      <c r="E50" s="557">
        <v>0.0</v>
      </c>
      <c r="F50" s="557">
        <v>0.0</v>
      </c>
      <c r="G50" s="557">
        <v>0.0</v>
      </c>
      <c r="H50" s="557">
        <v>0.0</v>
      </c>
      <c r="I50" s="557">
        <v>0.0</v>
      </c>
      <c r="J50" s="557">
        <v>0.0</v>
      </c>
      <c r="K50" s="557">
        <v>0.0</v>
      </c>
      <c r="L50" s="557">
        <v>0.0</v>
      </c>
      <c r="M50" s="557">
        <v>0.0</v>
      </c>
      <c r="N50" s="557">
        <v>0.0</v>
      </c>
      <c r="O50" s="557">
        <v>0.0</v>
      </c>
      <c r="P50" s="557">
        <v>0.0</v>
      </c>
      <c r="Q50" s="557">
        <v>0.0</v>
      </c>
      <c r="R50" s="557">
        <v>0.0</v>
      </c>
      <c r="S50" s="557">
        <v>0.0</v>
      </c>
      <c r="T50" s="557">
        <v>0.0</v>
      </c>
      <c r="U50" s="557">
        <v>0.0</v>
      </c>
      <c r="V50" s="557">
        <v>0.0</v>
      </c>
      <c r="W50" s="557">
        <v>0.0</v>
      </c>
      <c r="X50" s="557">
        <v>0.0</v>
      </c>
      <c r="Y50" s="557">
        <v>0.0</v>
      </c>
      <c r="Z50" s="558">
        <v>0.0</v>
      </c>
      <c r="AA50" s="53">
        <f t="shared" si="31"/>
        <v>20</v>
      </c>
      <c r="AB50" s="464">
        <v>0.0</v>
      </c>
      <c r="AC50" s="425"/>
      <c r="AD50" s="452">
        <v>0.0</v>
      </c>
      <c r="AE50" s="552" t="s">
        <v>237</v>
      </c>
      <c r="AF50" s="553"/>
      <c r="AG50" s="53"/>
      <c r="AH50" s="53"/>
      <c r="AI50" s="53"/>
      <c r="AJ50" s="53"/>
      <c r="AK50" s="53"/>
      <c r="AL50" s="53"/>
      <c r="AM50" s="53"/>
      <c r="AN50" s="18" t="s">
        <v>4</v>
      </c>
      <c r="AO50" s="289"/>
      <c r="AP50" s="290"/>
      <c r="AQ50" s="291"/>
      <c r="AR50" s="292"/>
      <c r="AS50" s="292"/>
      <c r="AT50" s="293"/>
      <c r="AU50" s="294">
        <v>34.0</v>
      </c>
      <c r="AV50" s="453"/>
      <c r="AW50" s="296"/>
      <c r="AX50" s="349"/>
      <c r="AY50" s="360"/>
      <c r="AZ50" s="361"/>
      <c r="BA50" s="362"/>
      <c r="BB50" s="363"/>
      <c r="BC50" s="364"/>
      <c r="BD50" s="302" t="str">
        <f t="shared" si="15"/>
        <v/>
      </c>
      <c r="BE50" s="298"/>
      <c r="BF50" s="374"/>
      <c r="BG50" s="518"/>
      <c r="BH50" s="328"/>
      <c r="BI50" s="306"/>
      <c r="BJ50" s="307"/>
      <c r="BK50" s="483"/>
      <c r="BL50" s="310"/>
      <c r="BM50" s="310"/>
      <c r="BN50" s="310"/>
      <c r="BO50" s="351"/>
      <c r="BP50" s="360"/>
      <c r="BQ50" s="306"/>
      <c r="BR50" s="313"/>
      <c r="BS50" s="313"/>
      <c r="BT50" s="313"/>
      <c r="BU50" s="314" t="str">
        <f t="shared" si="16"/>
        <v/>
      </c>
      <c r="BV50" s="518"/>
      <c r="BW50" s="269"/>
      <c r="BX50" s="21"/>
      <c r="BY50" s="21"/>
      <c r="BZ50" s="269"/>
      <c r="CA50" s="365"/>
      <c r="CB50" s="269"/>
      <c r="CC50" s="270"/>
      <c r="CD50" s="270" t="s">
        <v>160</v>
      </c>
      <c r="CE50" s="270" t="s">
        <v>160</v>
      </c>
      <c r="CF50" s="271"/>
      <c r="CG50" s="271"/>
      <c r="CH50" s="272"/>
      <c r="CI50" s="31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 t="s">
        <v>4</v>
      </c>
      <c r="CW50" s="274"/>
      <c r="CX50" s="455"/>
      <c r="CY50" s="274"/>
      <c r="CZ50" s="274"/>
      <c r="DA50" s="274"/>
      <c r="DB50" s="456"/>
      <c r="DC50" s="274"/>
      <c r="DD50" s="274"/>
      <c r="DE50" s="457"/>
      <c r="DF50" s="274"/>
      <c r="DG50" s="468"/>
      <c r="DH50" s="70"/>
      <c r="DI50" s="70"/>
      <c r="DJ50" s="70"/>
      <c r="DK50" s="70"/>
      <c r="DL50" s="70"/>
      <c r="DM50" s="70"/>
      <c r="DN50" s="70"/>
      <c r="DO50" s="70"/>
      <c r="DP50" s="70"/>
      <c r="DQ50" s="70"/>
      <c r="DR50" s="70"/>
      <c r="DS50" s="70"/>
      <c r="DT50" s="70"/>
      <c r="DU50" s="70"/>
      <c r="DV50" s="70"/>
      <c r="DW50" s="70"/>
      <c r="DX50" s="70"/>
      <c r="DY50" s="70"/>
      <c r="DZ50" s="70"/>
      <c r="EA50" s="70"/>
      <c r="EB50" s="70"/>
      <c r="EC50" s="70"/>
      <c r="ED50" s="70"/>
      <c r="EE50" s="70"/>
      <c r="EF50" s="70"/>
      <c r="EG50" s="70"/>
      <c r="EH50" s="70"/>
      <c r="EI50" s="70"/>
      <c r="EJ50" s="70"/>
      <c r="EK50" s="70"/>
      <c r="EL50" s="70"/>
      <c r="EM50" s="70"/>
      <c r="EN50" s="70"/>
      <c r="EO50" s="70"/>
      <c r="EP50" s="70"/>
      <c r="EQ50" s="70"/>
      <c r="ER50" s="70"/>
      <c r="ES50" s="70"/>
      <c r="ET50" s="70"/>
      <c r="EU50" s="70"/>
      <c r="EV50" s="70"/>
      <c r="EW50" s="70"/>
      <c r="EX50" s="70"/>
      <c r="EY50" s="70"/>
      <c r="EZ50" s="70"/>
      <c r="FA50" s="70"/>
      <c r="FB50" s="70"/>
      <c r="FC50" s="70"/>
      <c r="FD50" s="70"/>
      <c r="FE50" s="70"/>
      <c r="FF50" s="70"/>
      <c r="FG50" s="70"/>
      <c r="FH50" s="70"/>
      <c r="FI50" s="70"/>
      <c r="FJ50" s="70"/>
      <c r="FK50" s="70"/>
      <c r="FL50" s="70"/>
      <c r="FM50" s="70"/>
      <c r="FN50" s="70"/>
      <c r="FO50" s="70"/>
      <c r="FP50" s="70"/>
      <c r="FQ50" s="70"/>
      <c r="FR50" s="70"/>
      <c r="FS50" s="70"/>
      <c r="FT50" s="70"/>
      <c r="FU50" s="70"/>
      <c r="FV50" s="70"/>
      <c r="FW50" s="70"/>
    </row>
    <row r="51">
      <c r="A51" s="90" t="s">
        <v>238</v>
      </c>
      <c r="B51" s="559"/>
      <c r="C51" s="524" t="s">
        <v>239</v>
      </c>
      <c r="D51" s="560">
        <f t="array" ref="D51:Z51">D50:Z50 + D47:Z47 * D43:Z43
</f>
        <v>0</v>
      </c>
      <c r="E51" s="561">
        <v>0.0</v>
      </c>
      <c r="F51" s="561">
        <v>0.0</v>
      </c>
      <c r="G51" s="561">
        <v>0.0</v>
      </c>
      <c r="H51" s="561">
        <v>0.0</v>
      </c>
      <c r="I51" s="561">
        <v>0.0</v>
      </c>
      <c r="J51" s="561">
        <v>0.0</v>
      </c>
      <c r="K51" s="561">
        <v>0.0</v>
      </c>
      <c r="L51" s="561">
        <v>0.0</v>
      </c>
      <c r="M51" s="561">
        <v>0.0</v>
      </c>
      <c r="N51" s="561">
        <v>0.0</v>
      </c>
      <c r="O51" s="561">
        <v>0.0</v>
      </c>
      <c r="P51" s="561">
        <v>0.0</v>
      </c>
      <c r="Q51" s="561">
        <v>0.0</v>
      </c>
      <c r="R51" s="561">
        <v>0.0</v>
      </c>
      <c r="S51" s="561">
        <v>0.0</v>
      </c>
      <c r="T51" s="561">
        <v>0.0</v>
      </c>
      <c r="U51" s="561">
        <v>0.0</v>
      </c>
      <c r="V51" s="561">
        <v>0.0</v>
      </c>
      <c r="W51" s="561">
        <v>0.0</v>
      </c>
      <c r="X51" s="561">
        <v>0.0</v>
      </c>
      <c r="Y51" s="561">
        <v>0.0</v>
      </c>
      <c r="Z51" s="562">
        <v>0.0</v>
      </c>
      <c r="AA51" s="53">
        <f t="shared" si="31"/>
        <v>21</v>
      </c>
      <c r="AB51" s="464">
        <v>0.0</v>
      </c>
      <c r="AC51" s="425"/>
      <c r="AD51" s="452">
        <v>0.0</v>
      </c>
      <c r="AE51" s="563" t="s">
        <v>239</v>
      </c>
      <c r="AF51" s="564"/>
      <c r="AG51" s="53"/>
      <c r="AH51" s="53"/>
      <c r="AI51" s="53"/>
      <c r="AJ51" s="53"/>
      <c r="AK51" s="53"/>
      <c r="AL51" s="53"/>
      <c r="AM51" s="53"/>
      <c r="AN51" s="18" t="s">
        <v>4</v>
      </c>
      <c r="AO51" s="289"/>
      <c r="AP51" s="290"/>
      <c r="AQ51" s="291"/>
      <c r="AR51" s="292"/>
      <c r="AS51" s="292"/>
      <c r="AT51" s="293"/>
      <c r="AU51" s="294">
        <v>35.0</v>
      </c>
      <c r="AV51" s="469"/>
      <c r="AW51" s="296"/>
      <c r="AX51" s="349"/>
      <c r="AY51" s="326"/>
      <c r="AZ51" s="427"/>
      <c r="BA51" s="360"/>
      <c r="BB51" s="363"/>
      <c r="BC51" s="364"/>
      <c r="BD51" s="302" t="str">
        <f t="shared" si="15"/>
        <v/>
      </c>
      <c r="BE51" s="298"/>
      <c r="BF51" s="374"/>
      <c r="BG51" s="518"/>
      <c r="BH51" s="328"/>
      <c r="BI51" s="306"/>
      <c r="BJ51" s="307"/>
      <c r="BK51" s="483"/>
      <c r="BL51" s="310"/>
      <c r="BM51" s="310"/>
      <c r="BN51" s="310"/>
      <c r="BO51" s="351"/>
      <c r="BP51" s="360"/>
      <c r="BQ51" s="306"/>
      <c r="BR51" s="313"/>
      <c r="BS51" s="313"/>
      <c r="BT51" s="313"/>
      <c r="BU51" s="314" t="str">
        <f t="shared" si="16"/>
        <v/>
      </c>
      <c r="BV51" s="518"/>
      <c r="BW51" s="269"/>
      <c r="BX51" s="21"/>
      <c r="BY51" s="21"/>
      <c r="BZ51" s="269"/>
      <c r="CA51" s="365"/>
      <c r="CB51" s="269"/>
      <c r="CC51" s="270"/>
      <c r="CD51" s="270" t="s">
        <v>160</v>
      </c>
      <c r="CE51" s="270" t="s">
        <v>160</v>
      </c>
      <c r="CF51" s="271"/>
      <c r="CG51" s="271"/>
      <c r="CH51" s="272"/>
      <c r="CI51" s="31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 t="s">
        <v>4</v>
      </c>
      <c r="CW51" s="274"/>
      <c r="CX51" s="455"/>
      <c r="CY51" s="274"/>
      <c r="CZ51" s="274"/>
      <c r="DA51" s="274"/>
      <c r="DB51" s="456"/>
      <c r="DC51" s="274"/>
      <c r="DD51" s="274"/>
      <c r="DE51" s="457"/>
      <c r="DF51" s="274"/>
      <c r="DG51" s="468"/>
      <c r="DH51" s="70"/>
      <c r="DI51" s="70"/>
      <c r="DJ51" s="70"/>
      <c r="DK51" s="70"/>
      <c r="DL51" s="70"/>
      <c r="DM51" s="70"/>
      <c r="DN51" s="70"/>
      <c r="DO51" s="70"/>
      <c r="DP51" s="70"/>
      <c r="DQ51" s="70"/>
      <c r="DR51" s="70"/>
      <c r="DS51" s="70"/>
      <c r="DT51" s="70"/>
      <c r="DU51" s="70"/>
      <c r="DV51" s="70"/>
      <c r="DW51" s="70"/>
      <c r="DX51" s="70"/>
      <c r="DY51" s="70"/>
      <c r="DZ51" s="70"/>
      <c r="EA51" s="70"/>
      <c r="EB51" s="70"/>
      <c r="EC51" s="70"/>
      <c r="ED51" s="70"/>
      <c r="EE51" s="70"/>
      <c r="EF51" s="70"/>
      <c r="EG51" s="70"/>
      <c r="EH51" s="70"/>
      <c r="EI51" s="70"/>
      <c r="EJ51" s="70"/>
      <c r="EK51" s="70"/>
      <c r="EL51" s="70"/>
      <c r="EM51" s="70"/>
      <c r="EN51" s="70"/>
      <c r="EO51" s="70"/>
      <c r="EP51" s="70"/>
      <c r="EQ51" s="70"/>
      <c r="ER51" s="70"/>
      <c r="ES51" s="70"/>
      <c r="ET51" s="70"/>
      <c r="EU51" s="70"/>
      <c r="EV51" s="70"/>
      <c r="EW51" s="70"/>
      <c r="EX51" s="70"/>
      <c r="EY51" s="70"/>
      <c r="EZ51" s="70"/>
      <c r="FA51" s="70"/>
      <c r="FB51" s="70"/>
      <c r="FC51" s="70"/>
      <c r="FD51" s="70"/>
      <c r="FE51" s="70"/>
      <c r="FF51" s="70"/>
      <c r="FG51" s="70"/>
      <c r="FH51" s="70"/>
      <c r="FI51" s="70"/>
      <c r="FJ51" s="70"/>
      <c r="FK51" s="70"/>
      <c r="FL51" s="70"/>
      <c r="FM51" s="70"/>
      <c r="FN51" s="70"/>
      <c r="FO51" s="70"/>
      <c r="FP51" s="70"/>
      <c r="FQ51" s="70"/>
      <c r="FR51" s="70"/>
      <c r="FS51" s="70"/>
      <c r="FT51" s="70"/>
      <c r="FU51" s="70"/>
      <c r="FV51" s="70"/>
      <c r="FW51" s="70"/>
    </row>
    <row r="52">
      <c r="A52" s="90" t="s">
        <v>24</v>
      </c>
      <c r="B52" s="555"/>
      <c r="C52" s="556" t="s">
        <v>240</v>
      </c>
      <c r="D52" s="565" t="str">
        <f t="array" ref="D52:Z52">IF(D42:Z42 = $A$62, D45:Z45 * $A$35, IF(D42:Z42 = $A$63, D51:Z51 * $A$35,))
</f>
        <v/>
      </c>
      <c r="E52" s="565"/>
      <c r="F52" s="565"/>
      <c r="G52" s="565"/>
      <c r="H52" s="565"/>
      <c r="I52" s="565"/>
      <c r="J52" s="565"/>
      <c r="K52" s="565"/>
      <c r="L52" s="565"/>
      <c r="M52" s="565"/>
      <c r="N52" s="565"/>
      <c r="O52" s="565"/>
      <c r="P52" s="565"/>
      <c r="Q52" s="565"/>
      <c r="R52" s="565"/>
      <c r="S52" s="565"/>
      <c r="T52" s="565"/>
      <c r="U52" s="565"/>
      <c r="V52" s="565"/>
      <c r="W52" s="565"/>
      <c r="X52" s="565"/>
      <c r="Y52" s="565"/>
      <c r="Z52" s="566"/>
      <c r="AA52" s="53">
        <f t="shared" si="31"/>
        <v>22</v>
      </c>
      <c r="AB52" s="464"/>
      <c r="AC52" s="425"/>
      <c r="AD52" s="452"/>
      <c r="AE52" s="552" t="s">
        <v>240</v>
      </c>
      <c r="AF52" s="553"/>
      <c r="AG52" s="53"/>
      <c r="AH52" s="53"/>
      <c r="AI52" s="53"/>
      <c r="AJ52" s="53"/>
      <c r="AK52" s="53"/>
      <c r="AL52" s="53"/>
      <c r="AM52" s="53"/>
      <c r="AN52" s="18" t="s">
        <v>4</v>
      </c>
      <c r="AO52" s="289"/>
      <c r="AP52" s="290"/>
      <c r="AQ52" s="291"/>
      <c r="AR52" s="292"/>
      <c r="AS52" s="292"/>
      <c r="AT52" s="293"/>
      <c r="AU52" s="294">
        <v>36.0</v>
      </c>
      <c r="AV52" s="469"/>
      <c r="AW52" s="296"/>
      <c r="AX52" s="349"/>
      <c r="AY52" s="326"/>
      <c r="AZ52" s="427"/>
      <c r="BA52" s="362"/>
      <c r="BB52" s="363"/>
      <c r="BC52" s="364"/>
      <c r="BD52" s="302" t="str">
        <f t="shared" si="15"/>
        <v/>
      </c>
      <c r="BE52" s="298"/>
      <c r="BF52" s="374"/>
      <c r="BG52" s="518"/>
      <c r="BH52" s="328"/>
      <c r="BI52" s="306"/>
      <c r="BJ52" s="307"/>
      <c r="BK52" s="483"/>
      <c r="BL52" s="310"/>
      <c r="BM52" s="310"/>
      <c r="BN52" s="310"/>
      <c r="BO52" s="351"/>
      <c r="BP52" s="360"/>
      <c r="BQ52" s="306"/>
      <c r="BR52" s="313"/>
      <c r="BS52" s="313"/>
      <c r="BT52" s="313"/>
      <c r="BU52" s="314" t="str">
        <f t="shared" si="16"/>
        <v/>
      </c>
      <c r="BV52" s="518"/>
      <c r="BW52" s="269"/>
      <c r="BX52" s="21"/>
      <c r="BY52" s="21"/>
      <c r="BZ52" s="269"/>
      <c r="CA52" s="365"/>
      <c r="CB52" s="269"/>
      <c r="CC52" s="270"/>
      <c r="CD52" s="270" t="s">
        <v>160</v>
      </c>
      <c r="CE52" s="270" t="s">
        <v>160</v>
      </c>
      <c r="CF52" s="271"/>
      <c r="CG52" s="271"/>
      <c r="CH52" s="272"/>
      <c r="CI52" s="31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 t="s">
        <v>4</v>
      </c>
      <c r="CW52" s="274"/>
      <c r="CX52" s="455"/>
      <c r="CY52" s="274"/>
      <c r="CZ52" s="274"/>
      <c r="DA52" s="274"/>
      <c r="DB52" s="456"/>
      <c r="DC52" s="274"/>
      <c r="DD52" s="274"/>
      <c r="DE52" s="457"/>
      <c r="DF52" s="274"/>
      <c r="DG52" s="468"/>
      <c r="DH52" s="70"/>
      <c r="DI52" s="70"/>
      <c r="DJ52" s="70"/>
      <c r="DK52" s="70"/>
      <c r="DL52" s="70"/>
      <c r="DM52" s="70"/>
      <c r="DN52" s="70"/>
      <c r="DO52" s="70"/>
      <c r="DP52" s="70"/>
      <c r="DQ52" s="70"/>
      <c r="DR52" s="70"/>
      <c r="DS52" s="70"/>
      <c r="DT52" s="70"/>
      <c r="DU52" s="70"/>
      <c r="DV52" s="70"/>
      <c r="DW52" s="70"/>
      <c r="DX52" s="70"/>
      <c r="DY52" s="70"/>
      <c r="DZ52" s="70"/>
      <c r="EA52" s="70"/>
      <c r="EB52" s="70"/>
      <c r="EC52" s="70"/>
      <c r="ED52" s="70"/>
      <c r="EE52" s="70"/>
      <c r="EF52" s="70"/>
      <c r="EG52" s="70"/>
      <c r="EH52" s="70"/>
      <c r="EI52" s="70"/>
      <c r="EJ52" s="70"/>
      <c r="EK52" s="70"/>
      <c r="EL52" s="70"/>
      <c r="EM52" s="70"/>
      <c r="EN52" s="70"/>
      <c r="EO52" s="70"/>
      <c r="EP52" s="70"/>
      <c r="EQ52" s="70"/>
      <c r="ER52" s="70"/>
      <c r="ES52" s="70"/>
      <c r="ET52" s="70"/>
      <c r="EU52" s="70"/>
      <c r="EV52" s="70"/>
      <c r="EW52" s="70"/>
      <c r="EX52" s="70"/>
      <c r="EY52" s="70"/>
      <c r="EZ52" s="70"/>
      <c r="FA52" s="70"/>
      <c r="FB52" s="70"/>
      <c r="FC52" s="70"/>
      <c r="FD52" s="70"/>
      <c r="FE52" s="70"/>
      <c r="FF52" s="70"/>
      <c r="FG52" s="70"/>
      <c r="FH52" s="70"/>
      <c r="FI52" s="70"/>
      <c r="FJ52" s="70"/>
      <c r="FK52" s="70"/>
      <c r="FL52" s="70"/>
      <c r="FM52" s="70"/>
      <c r="FN52" s="70"/>
      <c r="FO52" s="70"/>
      <c r="FP52" s="70"/>
      <c r="FQ52" s="70"/>
      <c r="FR52" s="70"/>
      <c r="FS52" s="70"/>
      <c r="FT52" s="70"/>
      <c r="FU52" s="70"/>
      <c r="FV52" s="70"/>
      <c r="FW52" s="70"/>
    </row>
    <row r="53">
      <c r="A53" s="90" t="s">
        <v>241</v>
      </c>
      <c r="B53" s="567"/>
      <c r="C53" s="568" t="s">
        <v>242</v>
      </c>
      <c r="D53" s="321" t="str">
        <f t="array" ref="D53:Z53">IF(D42:Z42 = $A$62, D45:Z45 + D52:Z52, IF(D42:Z42 = $A$63, D51:Z51 + D52:Z52, ))
</f>
        <v/>
      </c>
      <c r="E53" s="321"/>
      <c r="F53" s="321"/>
      <c r="G53" s="321"/>
      <c r="H53" s="321"/>
      <c r="I53" s="321"/>
      <c r="J53" s="321"/>
      <c r="K53" s="321"/>
      <c r="L53" s="321"/>
      <c r="M53" s="321"/>
      <c r="N53" s="321"/>
      <c r="O53" s="321"/>
      <c r="P53" s="321"/>
      <c r="Q53" s="321"/>
      <c r="R53" s="321"/>
      <c r="S53" s="321"/>
      <c r="T53" s="321"/>
      <c r="U53" s="321"/>
      <c r="V53" s="321"/>
      <c r="W53" s="321"/>
      <c r="X53" s="321"/>
      <c r="Y53" s="321"/>
      <c r="Z53" s="569"/>
      <c r="AA53" s="53">
        <f t="shared" si="31"/>
        <v>23</v>
      </c>
      <c r="AB53" s="464"/>
      <c r="AC53" s="425"/>
      <c r="AD53" s="452"/>
      <c r="AE53" s="570" t="s">
        <v>243</v>
      </c>
      <c r="AF53" s="571"/>
      <c r="AG53" s="53"/>
      <c r="AH53" s="53"/>
      <c r="AI53" s="53"/>
      <c r="AJ53" s="53"/>
      <c r="AK53" s="53"/>
      <c r="AL53" s="53"/>
      <c r="AM53" s="53"/>
      <c r="AN53" s="18" t="s">
        <v>4</v>
      </c>
      <c r="AO53" s="289"/>
      <c r="AP53" s="290"/>
      <c r="AQ53" s="291"/>
      <c r="AR53" s="292"/>
      <c r="AS53" s="292"/>
      <c r="AT53" s="293"/>
      <c r="AU53" s="294">
        <v>37.0</v>
      </c>
      <c r="AV53" s="453"/>
      <c r="AW53" s="296"/>
      <c r="AX53" s="349"/>
      <c r="AY53" s="572"/>
      <c r="AZ53" s="361"/>
      <c r="BA53" s="360"/>
      <c r="BB53" s="363"/>
      <c r="BC53" s="364"/>
      <c r="BD53" s="302" t="str">
        <f t="shared" si="15"/>
        <v/>
      </c>
      <c r="BE53" s="298"/>
      <c r="BF53" s="374"/>
      <c r="BG53" s="518"/>
      <c r="BH53" s="328"/>
      <c r="BI53" s="306"/>
      <c r="BJ53" s="307"/>
      <c r="BK53" s="483"/>
      <c r="BL53" s="310"/>
      <c r="BM53" s="310"/>
      <c r="BN53" s="310"/>
      <c r="BO53" s="351"/>
      <c r="BP53" s="360"/>
      <c r="BQ53" s="306"/>
      <c r="BR53" s="313"/>
      <c r="BS53" s="313"/>
      <c r="BT53" s="313"/>
      <c r="BU53" s="314" t="str">
        <f t="shared" si="16"/>
        <v/>
      </c>
      <c r="BV53" s="518"/>
      <c r="BW53" s="269"/>
      <c r="BX53" s="21"/>
      <c r="BY53" s="21"/>
      <c r="BZ53" s="269"/>
      <c r="CA53" s="365"/>
      <c r="CB53" s="269"/>
      <c r="CC53" s="270"/>
      <c r="CD53" s="270" t="s">
        <v>160</v>
      </c>
      <c r="CE53" s="270" t="s">
        <v>160</v>
      </c>
      <c r="CF53" s="271"/>
      <c r="CG53" s="271"/>
      <c r="CH53" s="272"/>
      <c r="CI53" s="31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 t="s">
        <v>4</v>
      </c>
      <c r="CW53" s="274"/>
      <c r="CX53" s="455"/>
      <c r="CY53" s="274"/>
      <c r="CZ53" s="274"/>
      <c r="DA53" s="274"/>
      <c r="DB53" s="456"/>
      <c r="DC53" s="274"/>
      <c r="DD53" s="274"/>
      <c r="DE53" s="457"/>
      <c r="DF53" s="274"/>
      <c r="DG53" s="468"/>
      <c r="DH53" s="70"/>
      <c r="DI53" s="70"/>
      <c r="DJ53" s="70"/>
      <c r="DK53" s="70"/>
      <c r="DL53" s="70"/>
      <c r="DM53" s="70"/>
      <c r="DN53" s="70"/>
      <c r="DO53" s="70"/>
      <c r="DP53" s="70"/>
      <c r="DQ53" s="70"/>
      <c r="DR53" s="70"/>
      <c r="DS53" s="70"/>
      <c r="DT53" s="70"/>
      <c r="DU53" s="70"/>
      <c r="DV53" s="70"/>
      <c r="DW53" s="70"/>
      <c r="DX53" s="70"/>
      <c r="DY53" s="70"/>
      <c r="DZ53" s="70"/>
      <c r="EA53" s="70"/>
      <c r="EB53" s="70"/>
      <c r="EC53" s="70"/>
      <c r="ED53" s="70"/>
      <c r="EE53" s="70"/>
      <c r="EF53" s="70"/>
      <c r="EG53" s="70"/>
      <c r="EH53" s="70"/>
      <c r="EI53" s="70"/>
      <c r="EJ53" s="70"/>
      <c r="EK53" s="70"/>
      <c r="EL53" s="70"/>
      <c r="EM53" s="70"/>
      <c r="EN53" s="70"/>
      <c r="EO53" s="70"/>
      <c r="EP53" s="70"/>
      <c r="EQ53" s="70"/>
      <c r="ER53" s="70"/>
      <c r="ES53" s="70"/>
      <c r="ET53" s="70"/>
      <c r="EU53" s="70"/>
      <c r="EV53" s="70"/>
      <c r="EW53" s="70"/>
      <c r="EX53" s="70"/>
      <c r="EY53" s="70"/>
      <c r="EZ53" s="70"/>
      <c r="FA53" s="70"/>
      <c r="FB53" s="70"/>
      <c r="FC53" s="70"/>
      <c r="FD53" s="70"/>
      <c r="FE53" s="70"/>
      <c r="FF53" s="70"/>
      <c r="FG53" s="70"/>
      <c r="FH53" s="70"/>
      <c r="FI53" s="70"/>
      <c r="FJ53" s="70"/>
      <c r="FK53" s="70"/>
      <c r="FL53" s="70"/>
      <c r="FM53" s="70"/>
      <c r="FN53" s="70"/>
      <c r="FO53" s="70"/>
      <c r="FP53" s="70"/>
      <c r="FQ53" s="70"/>
      <c r="FR53" s="70"/>
      <c r="FS53" s="70"/>
      <c r="FT53" s="70"/>
      <c r="FU53" s="70"/>
      <c r="FV53" s="70"/>
      <c r="FW53" s="70"/>
    </row>
    <row r="54">
      <c r="A54" s="90" t="s">
        <v>244</v>
      </c>
      <c r="B54" s="573"/>
      <c r="C54" s="574" t="s">
        <v>245</v>
      </c>
      <c r="D54" s="575" t="str">
        <f t="shared" ref="D54:Z54" si="34">if((D34-D53)*$A$37&lt;$A$41,0,(D34-D53)*$A$37)</f>
        <v>#REF!</v>
      </c>
      <c r="E54" s="576" t="str">
        <f t="shared" si="34"/>
        <v>#REF!</v>
      </c>
      <c r="F54" s="576" t="str">
        <f t="shared" si="34"/>
        <v>#REF!</v>
      </c>
      <c r="G54" s="576" t="str">
        <f t="shared" si="34"/>
        <v>#REF!</v>
      </c>
      <c r="H54" s="576" t="str">
        <f t="shared" si="34"/>
        <v>#REF!</v>
      </c>
      <c r="I54" s="576" t="str">
        <f t="shared" si="34"/>
        <v>#REF!</v>
      </c>
      <c r="J54" s="576" t="str">
        <f t="shared" si="34"/>
        <v>#REF!</v>
      </c>
      <c r="K54" s="576" t="str">
        <f t="shared" si="34"/>
        <v>#REF!</v>
      </c>
      <c r="L54" s="576" t="str">
        <f t="shared" si="34"/>
        <v>#REF!</v>
      </c>
      <c r="M54" s="576" t="str">
        <f t="shared" si="34"/>
        <v>#REF!</v>
      </c>
      <c r="N54" s="576" t="str">
        <f t="shared" si="34"/>
        <v>#REF!</v>
      </c>
      <c r="O54" s="576" t="str">
        <f t="shared" si="34"/>
        <v>#REF!</v>
      </c>
      <c r="P54" s="576" t="str">
        <f t="shared" si="34"/>
        <v>#REF!</v>
      </c>
      <c r="Q54" s="576" t="str">
        <f t="shared" si="34"/>
        <v>#REF!</v>
      </c>
      <c r="R54" s="576" t="str">
        <f t="shared" si="34"/>
        <v>#REF!</v>
      </c>
      <c r="S54" s="576" t="str">
        <f t="shared" si="34"/>
        <v>#REF!</v>
      </c>
      <c r="T54" s="576" t="str">
        <f t="shared" si="34"/>
        <v>#REF!</v>
      </c>
      <c r="U54" s="576" t="str">
        <f t="shared" si="34"/>
        <v>#REF!</v>
      </c>
      <c r="V54" s="576" t="str">
        <f t="shared" si="34"/>
        <v>#REF!</v>
      </c>
      <c r="W54" s="576" t="str">
        <f t="shared" si="34"/>
        <v>#REF!</v>
      </c>
      <c r="X54" s="576" t="str">
        <f t="shared" si="34"/>
        <v>#REF!</v>
      </c>
      <c r="Y54" s="576" t="str">
        <f t="shared" si="34"/>
        <v>#REF!</v>
      </c>
      <c r="Z54" s="577" t="str">
        <f t="shared" si="34"/>
        <v>#REF!</v>
      </c>
      <c r="AA54" s="53">
        <f t="shared" si="31"/>
        <v>24</v>
      </c>
      <c r="AB54" s="464" t="e">
        <v>#REF!</v>
      </c>
      <c r="AC54" s="425"/>
      <c r="AD54" s="578" t="e">
        <v>#REF!</v>
      </c>
      <c r="AE54" s="579" t="s">
        <v>245</v>
      </c>
      <c r="AF54" s="580"/>
      <c r="AG54" s="53"/>
      <c r="AH54" s="53"/>
      <c r="AI54" s="53"/>
      <c r="AJ54" s="53"/>
      <c r="AK54" s="53"/>
      <c r="AL54" s="53"/>
      <c r="AM54" s="53"/>
      <c r="AN54" s="18" t="s">
        <v>4</v>
      </c>
      <c r="AO54" s="289"/>
      <c r="AP54" s="417"/>
      <c r="AQ54" s="291"/>
      <c r="AR54" s="292"/>
      <c r="AS54" s="292"/>
      <c r="AT54" s="293"/>
      <c r="AU54" s="294">
        <v>38.0</v>
      </c>
      <c r="AV54" s="453"/>
      <c r="AW54" s="296"/>
      <c r="AX54" s="349"/>
      <c r="AY54" s="581"/>
      <c r="AZ54" s="361"/>
      <c r="BA54" s="362"/>
      <c r="BB54" s="363"/>
      <c r="BC54" s="364"/>
      <c r="BD54" s="302" t="str">
        <f t="shared" si="15"/>
        <v/>
      </c>
      <c r="BE54" s="298"/>
      <c r="BF54" s="374"/>
      <c r="BG54" s="518"/>
      <c r="BH54" s="328"/>
      <c r="BI54" s="306"/>
      <c r="BJ54" s="307"/>
      <c r="BK54" s="483"/>
      <c r="BL54" s="310"/>
      <c r="BM54" s="310"/>
      <c r="BN54" s="310"/>
      <c r="BO54" s="351"/>
      <c r="BP54" s="360"/>
      <c r="BQ54" s="306"/>
      <c r="BR54" s="313"/>
      <c r="BS54" s="313"/>
      <c r="BT54" s="313"/>
      <c r="BU54" s="314" t="str">
        <f t="shared" si="16"/>
        <v/>
      </c>
      <c r="BV54" s="518"/>
      <c r="BW54" s="269"/>
      <c r="BX54" s="21"/>
      <c r="BY54" s="21"/>
      <c r="BZ54" s="269"/>
      <c r="CA54" s="365"/>
      <c r="CB54" s="269"/>
      <c r="CC54" s="270"/>
      <c r="CD54" s="270" t="s">
        <v>160</v>
      </c>
      <c r="CE54" s="270" t="s">
        <v>160</v>
      </c>
      <c r="CF54" s="271"/>
      <c r="CG54" s="271"/>
      <c r="CH54" s="272"/>
      <c r="CI54" s="31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 t="s">
        <v>4</v>
      </c>
      <c r="CW54" s="274"/>
      <c r="CX54" s="455"/>
      <c r="CY54" s="274"/>
      <c r="CZ54" s="274"/>
      <c r="DA54" s="274"/>
      <c r="DB54" s="456"/>
      <c r="DC54" s="274"/>
      <c r="DD54" s="274"/>
      <c r="DE54" s="457"/>
      <c r="DF54" s="274"/>
      <c r="DG54" s="468"/>
      <c r="DH54" s="70"/>
      <c r="DI54" s="70"/>
      <c r="DJ54" s="70"/>
      <c r="DK54" s="70"/>
      <c r="DL54" s="70"/>
      <c r="DM54" s="70"/>
      <c r="DN54" s="70"/>
      <c r="DO54" s="70"/>
      <c r="DP54" s="70"/>
      <c r="DQ54" s="70"/>
      <c r="DR54" s="70"/>
      <c r="DS54" s="70"/>
      <c r="DT54" s="70"/>
      <c r="DU54" s="70"/>
      <c r="DV54" s="70"/>
      <c r="DW54" s="70"/>
      <c r="DX54" s="70"/>
      <c r="DY54" s="70"/>
      <c r="DZ54" s="70"/>
      <c r="EA54" s="70"/>
      <c r="EB54" s="70"/>
      <c r="EC54" s="70"/>
      <c r="ED54" s="70"/>
      <c r="EE54" s="70"/>
      <c r="EF54" s="70"/>
      <c r="EG54" s="70"/>
      <c r="EH54" s="70"/>
      <c r="EI54" s="70"/>
      <c r="EJ54" s="70"/>
      <c r="EK54" s="70"/>
      <c r="EL54" s="70"/>
      <c r="EM54" s="70"/>
      <c r="EN54" s="70"/>
      <c r="EO54" s="70"/>
      <c r="EP54" s="70"/>
      <c r="EQ54" s="70"/>
      <c r="ER54" s="70"/>
      <c r="ES54" s="70"/>
      <c r="ET54" s="70"/>
      <c r="EU54" s="70"/>
      <c r="EV54" s="70"/>
      <c r="EW54" s="70"/>
      <c r="EX54" s="70"/>
      <c r="EY54" s="70"/>
      <c r="EZ54" s="70"/>
      <c r="FA54" s="70"/>
      <c r="FB54" s="70"/>
      <c r="FC54" s="70"/>
      <c r="FD54" s="70"/>
      <c r="FE54" s="70"/>
      <c r="FF54" s="70"/>
      <c r="FG54" s="70"/>
      <c r="FH54" s="70"/>
      <c r="FI54" s="70"/>
      <c r="FJ54" s="70"/>
      <c r="FK54" s="70"/>
      <c r="FL54" s="70"/>
      <c r="FM54" s="70"/>
      <c r="FN54" s="70"/>
      <c r="FO54" s="70"/>
      <c r="FP54" s="70"/>
      <c r="FQ54" s="70"/>
      <c r="FR54" s="70"/>
      <c r="FS54" s="70"/>
      <c r="FT54" s="70"/>
      <c r="FU54" s="70"/>
      <c r="FV54" s="70"/>
      <c r="FW54" s="70"/>
    </row>
    <row r="55">
      <c r="A55" s="90" t="s">
        <v>246</v>
      </c>
      <c r="B55" s="582"/>
      <c r="C55" s="583" t="s">
        <v>218</v>
      </c>
      <c r="D55" s="321" t="str">
        <f t="array" ref="D55:Z55">IFERROR(-(D54:Z54)*$A$39)
</f>
        <v/>
      </c>
      <c r="E55" s="321"/>
      <c r="F55" s="321"/>
      <c r="G55" s="321"/>
      <c r="H55" s="321"/>
      <c r="I55" s="321"/>
      <c r="J55" s="321"/>
      <c r="K55" s="321"/>
      <c r="L55" s="321"/>
      <c r="M55" s="321"/>
      <c r="N55" s="321"/>
      <c r="O55" s="321"/>
      <c r="P55" s="321"/>
      <c r="Q55" s="321"/>
      <c r="R55" s="321"/>
      <c r="S55" s="321"/>
      <c r="T55" s="321"/>
      <c r="U55" s="321"/>
      <c r="V55" s="321"/>
      <c r="W55" s="321"/>
      <c r="X55" s="321"/>
      <c r="Y55" s="321"/>
      <c r="Z55" s="569"/>
      <c r="AA55" s="53">
        <f t="shared" si="31"/>
        <v>25</v>
      </c>
      <c r="AB55" s="464"/>
      <c r="AC55" s="425"/>
      <c r="AD55" s="452"/>
      <c r="AE55" s="584" t="s">
        <v>218</v>
      </c>
      <c r="AF55" s="585"/>
      <c r="AG55" s="53"/>
      <c r="AH55" s="53"/>
      <c r="AI55" s="53"/>
      <c r="AJ55" s="53"/>
      <c r="AK55" s="53"/>
      <c r="AL55" s="53"/>
      <c r="AM55" s="53"/>
      <c r="AN55" s="18" t="s">
        <v>4</v>
      </c>
      <c r="AO55" s="289"/>
      <c r="AP55" s="417"/>
      <c r="AQ55" s="291"/>
      <c r="AR55" s="292"/>
      <c r="AS55" s="292"/>
      <c r="AT55" s="293"/>
      <c r="AU55" s="294">
        <v>39.0</v>
      </c>
      <c r="AV55" s="453"/>
      <c r="AW55" s="296"/>
      <c r="AX55" s="349"/>
      <c r="AY55" s="586"/>
      <c r="AZ55" s="361"/>
      <c r="BA55" s="360"/>
      <c r="BB55" s="363"/>
      <c r="BC55" s="364"/>
      <c r="BD55" s="302" t="str">
        <f t="shared" si="15"/>
        <v/>
      </c>
      <c r="BE55" s="298"/>
      <c r="BF55" s="374"/>
      <c r="BG55" s="518"/>
      <c r="BH55" s="328"/>
      <c r="BI55" s="306"/>
      <c r="BJ55" s="307"/>
      <c r="BK55" s="483"/>
      <c r="BL55" s="310"/>
      <c r="BM55" s="310"/>
      <c r="BN55" s="310"/>
      <c r="BO55" s="351"/>
      <c r="BP55" s="360"/>
      <c r="BQ55" s="306"/>
      <c r="BR55" s="313"/>
      <c r="BS55" s="313"/>
      <c r="BT55" s="313"/>
      <c r="BU55" s="314" t="str">
        <f t="shared" si="16"/>
        <v/>
      </c>
      <c r="BV55" s="518"/>
      <c r="BW55" s="269"/>
      <c r="BX55" s="21"/>
      <c r="BY55" s="21"/>
      <c r="BZ55" s="269"/>
      <c r="CA55" s="365"/>
      <c r="CB55" s="269"/>
      <c r="CC55" s="270"/>
      <c r="CD55" s="270" t="s">
        <v>160</v>
      </c>
      <c r="CE55" s="270" t="s">
        <v>160</v>
      </c>
      <c r="CF55" s="271"/>
      <c r="CG55" s="271"/>
      <c r="CH55" s="272"/>
      <c r="CI55" s="31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 t="s">
        <v>4</v>
      </c>
      <c r="CW55" s="274"/>
      <c r="CX55" s="455"/>
      <c r="CY55" s="274"/>
      <c r="CZ55" s="274"/>
      <c r="DA55" s="274"/>
      <c r="DB55" s="456"/>
      <c r="DC55" s="274"/>
      <c r="DD55" s="274"/>
      <c r="DE55" s="457"/>
      <c r="DF55" s="274"/>
      <c r="DG55" s="468"/>
      <c r="DH55" s="70"/>
      <c r="DI55" s="70"/>
      <c r="DJ55" s="70"/>
      <c r="DK55" s="70"/>
      <c r="DL55" s="70"/>
      <c r="DM55" s="70"/>
      <c r="DN55" s="70"/>
      <c r="DO55" s="70"/>
      <c r="DP55" s="70"/>
      <c r="DQ55" s="70"/>
      <c r="DR55" s="70"/>
      <c r="DS55" s="70"/>
      <c r="DT55" s="70"/>
      <c r="DU55" s="70"/>
      <c r="DV55" s="70"/>
      <c r="DW55" s="70"/>
      <c r="DX55" s="70"/>
      <c r="DY55" s="70"/>
      <c r="DZ55" s="70"/>
      <c r="EA55" s="70"/>
      <c r="EB55" s="70"/>
      <c r="EC55" s="70"/>
      <c r="ED55" s="70"/>
      <c r="EE55" s="70"/>
      <c r="EF55" s="70"/>
      <c r="EG55" s="70"/>
      <c r="EH55" s="70"/>
      <c r="EI55" s="70"/>
      <c r="EJ55" s="70"/>
      <c r="EK55" s="70"/>
      <c r="EL55" s="70"/>
      <c r="EM55" s="70"/>
      <c r="EN55" s="70"/>
      <c r="EO55" s="70"/>
      <c r="EP55" s="70"/>
      <c r="EQ55" s="70"/>
      <c r="ER55" s="70"/>
      <c r="ES55" s="70"/>
      <c r="ET55" s="70"/>
      <c r="EU55" s="70"/>
      <c r="EV55" s="70"/>
      <c r="EW55" s="70"/>
      <c r="EX55" s="70"/>
      <c r="EY55" s="70"/>
      <c r="EZ55" s="70"/>
      <c r="FA55" s="70"/>
      <c r="FB55" s="70"/>
      <c r="FC55" s="70"/>
      <c r="FD55" s="70"/>
      <c r="FE55" s="70"/>
      <c r="FF55" s="70"/>
      <c r="FG55" s="70"/>
      <c r="FH55" s="70"/>
      <c r="FI55" s="70"/>
      <c r="FJ55" s="70"/>
      <c r="FK55" s="70"/>
      <c r="FL55" s="70"/>
      <c r="FM55" s="70"/>
      <c r="FN55" s="70"/>
      <c r="FO55" s="70"/>
      <c r="FP55" s="70"/>
      <c r="FQ55" s="70"/>
      <c r="FR55" s="70"/>
      <c r="FS55" s="70"/>
      <c r="FT55" s="70"/>
      <c r="FU55" s="70"/>
      <c r="FV55" s="70"/>
      <c r="FW55" s="70"/>
    </row>
    <row r="56">
      <c r="A56" s="90" t="s">
        <v>247</v>
      </c>
      <c r="B56" s="567"/>
      <c r="C56" s="568" t="s">
        <v>248</v>
      </c>
      <c r="D56" s="321" t="str">
        <f t="array" ref="D56:Z56">iferror(-$A$43*(D54:Z54))</f>
        <v/>
      </c>
      <c r="E56" s="321"/>
      <c r="F56" s="321"/>
      <c r="G56" s="321"/>
      <c r="H56" s="321"/>
      <c r="I56" s="321"/>
      <c r="J56" s="321"/>
      <c r="K56" s="321"/>
      <c r="L56" s="321"/>
      <c r="M56" s="321"/>
      <c r="N56" s="321"/>
      <c r="O56" s="321"/>
      <c r="P56" s="321"/>
      <c r="Q56" s="321"/>
      <c r="R56" s="321"/>
      <c r="S56" s="321"/>
      <c r="T56" s="321"/>
      <c r="U56" s="321"/>
      <c r="V56" s="321"/>
      <c r="W56" s="321"/>
      <c r="X56" s="321"/>
      <c r="Y56" s="321"/>
      <c r="Z56" s="569"/>
      <c r="AA56" s="53">
        <f t="shared" si="31"/>
        <v>26</v>
      </c>
      <c r="AB56" s="464"/>
      <c r="AC56" s="425"/>
      <c r="AD56" s="452"/>
      <c r="AE56" s="570" t="s">
        <v>248</v>
      </c>
      <c r="AF56" s="571"/>
      <c r="AG56" s="53"/>
      <c r="AH56" s="53"/>
      <c r="AI56" s="53"/>
      <c r="AJ56" s="53"/>
      <c r="AK56" s="53"/>
      <c r="AL56" s="53"/>
      <c r="AM56" s="53"/>
      <c r="AN56" s="18" t="s">
        <v>4</v>
      </c>
      <c r="AO56" s="289"/>
      <c r="AP56" s="417"/>
      <c r="AQ56" s="291"/>
      <c r="AR56" s="292"/>
      <c r="AS56" s="292"/>
      <c r="AT56" s="293"/>
      <c r="AU56" s="294">
        <v>40.0</v>
      </c>
      <c r="AV56" s="453"/>
      <c r="AW56" s="296"/>
      <c r="AX56" s="349"/>
      <c r="AY56" s="586"/>
      <c r="AZ56" s="361"/>
      <c r="BA56" s="362"/>
      <c r="BB56" s="363"/>
      <c r="BC56" s="364"/>
      <c r="BD56" s="302" t="str">
        <f t="shared" si="15"/>
        <v/>
      </c>
      <c r="BE56" s="298"/>
      <c r="BF56" s="374"/>
      <c r="BG56" s="518"/>
      <c r="BH56" s="328"/>
      <c r="BI56" s="306"/>
      <c r="BJ56" s="307"/>
      <c r="BK56" s="483"/>
      <c r="BL56" s="310"/>
      <c r="BM56" s="310"/>
      <c r="BN56" s="310"/>
      <c r="BO56" s="351"/>
      <c r="BP56" s="360"/>
      <c r="BQ56" s="306"/>
      <c r="BR56" s="313"/>
      <c r="BS56" s="313"/>
      <c r="BT56" s="313"/>
      <c r="BU56" s="314" t="str">
        <f t="shared" si="16"/>
        <v/>
      </c>
      <c r="BV56" s="518"/>
      <c r="BW56" s="269"/>
      <c r="BX56" s="21"/>
      <c r="BY56" s="21"/>
      <c r="BZ56" s="269"/>
      <c r="CA56" s="365"/>
      <c r="CB56" s="269"/>
      <c r="CC56" s="270"/>
      <c r="CD56" s="270" t="s">
        <v>160</v>
      </c>
      <c r="CE56" s="270" t="s">
        <v>160</v>
      </c>
      <c r="CF56" s="271"/>
      <c r="CG56" s="271"/>
      <c r="CH56" s="272"/>
      <c r="CI56" s="31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 t="s">
        <v>4</v>
      </c>
      <c r="CW56" s="274"/>
      <c r="CX56" s="455"/>
      <c r="CY56" s="274"/>
      <c r="CZ56" s="274"/>
      <c r="DA56" s="274"/>
      <c r="DB56" s="456"/>
      <c r="DC56" s="274"/>
      <c r="DD56" s="274"/>
      <c r="DE56" s="457"/>
      <c r="DF56" s="274"/>
      <c r="DG56" s="468"/>
      <c r="DH56" s="70"/>
      <c r="DI56" s="70"/>
      <c r="DJ56" s="70"/>
      <c r="DK56" s="70"/>
      <c r="DL56" s="70"/>
      <c r="DM56" s="70"/>
      <c r="DN56" s="70"/>
      <c r="DO56" s="70"/>
      <c r="DP56" s="70"/>
      <c r="DQ56" s="70"/>
      <c r="DR56" s="70"/>
      <c r="DS56" s="70"/>
      <c r="DT56" s="70"/>
      <c r="DU56" s="70"/>
      <c r="DV56" s="70"/>
      <c r="DW56" s="70"/>
      <c r="DX56" s="70"/>
      <c r="DY56" s="70"/>
      <c r="DZ56" s="70"/>
      <c r="EA56" s="70"/>
      <c r="EB56" s="70"/>
      <c r="EC56" s="70"/>
      <c r="ED56" s="70"/>
      <c r="EE56" s="70"/>
      <c r="EF56" s="70"/>
      <c r="EG56" s="70"/>
      <c r="EH56" s="70"/>
      <c r="EI56" s="70"/>
      <c r="EJ56" s="70"/>
      <c r="EK56" s="70"/>
      <c r="EL56" s="70"/>
      <c r="EM56" s="70"/>
      <c r="EN56" s="70"/>
      <c r="EO56" s="70"/>
      <c r="EP56" s="70"/>
      <c r="EQ56" s="70"/>
      <c r="ER56" s="70"/>
      <c r="ES56" s="70"/>
      <c r="ET56" s="70"/>
      <c r="EU56" s="70"/>
      <c r="EV56" s="70"/>
      <c r="EW56" s="70"/>
      <c r="EX56" s="70"/>
      <c r="EY56" s="70"/>
      <c r="EZ56" s="70"/>
      <c r="FA56" s="70"/>
      <c r="FB56" s="70"/>
      <c r="FC56" s="70"/>
      <c r="FD56" s="70"/>
      <c r="FE56" s="70"/>
      <c r="FF56" s="70"/>
      <c r="FG56" s="70"/>
      <c r="FH56" s="70"/>
      <c r="FI56" s="70"/>
      <c r="FJ56" s="70"/>
      <c r="FK56" s="70"/>
      <c r="FL56" s="70"/>
      <c r="FM56" s="70"/>
      <c r="FN56" s="70"/>
      <c r="FO56" s="70"/>
      <c r="FP56" s="70"/>
      <c r="FQ56" s="70"/>
      <c r="FR56" s="70"/>
      <c r="FS56" s="70"/>
      <c r="FT56" s="70"/>
      <c r="FU56" s="70"/>
      <c r="FV56" s="70"/>
      <c r="FW56" s="70"/>
    </row>
    <row r="57">
      <c r="A57" s="90" t="s">
        <v>249</v>
      </c>
      <c r="B57" s="587"/>
      <c r="C57" s="588" t="s">
        <v>250</v>
      </c>
      <c r="D57" s="589" t="str">
        <f t="array" ref="D57:Z57">IF(D42:Z42 = "", "", IFERROR(D34:Z34 - D53:Z53 - D54:Z54 + D55:Z55 + D56:Z56 - D38:Z38 + D52:Z52))
</f>
        <v/>
      </c>
      <c r="E57" s="590" t="s">
        <v>160</v>
      </c>
      <c r="F57" s="590" t="s">
        <v>160</v>
      </c>
      <c r="G57" s="590" t="s">
        <v>160</v>
      </c>
      <c r="H57" s="590" t="s">
        <v>160</v>
      </c>
      <c r="I57" s="590" t="s">
        <v>160</v>
      </c>
      <c r="J57" s="590" t="s">
        <v>160</v>
      </c>
      <c r="K57" s="590" t="s">
        <v>160</v>
      </c>
      <c r="L57" s="590" t="s">
        <v>160</v>
      </c>
      <c r="M57" s="590" t="s">
        <v>160</v>
      </c>
      <c r="N57" s="590" t="s">
        <v>160</v>
      </c>
      <c r="O57" s="590" t="s">
        <v>160</v>
      </c>
      <c r="P57" s="590" t="s">
        <v>160</v>
      </c>
      <c r="Q57" s="590" t="s">
        <v>160</v>
      </c>
      <c r="R57" s="590" t="s">
        <v>160</v>
      </c>
      <c r="S57" s="590" t="s">
        <v>160</v>
      </c>
      <c r="T57" s="590" t="s">
        <v>160</v>
      </c>
      <c r="U57" s="590" t="s">
        <v>160</v>
      </c>
      <c r="V57" s="590" t="s">
        <v>160</v>
      </c>
      <c r="W57" s="590" t="s">
        <v>160</v>
      </c>
      <c r="X57" s="590" t="s">
        <v>160</v>
      </c>
      <c r="Y57" s="590" t="s">
        <v>160</v>
      </c>
      <c r="Z57" s="591" t="s">
        <v>160</v>
      </c>
      <c r="AA57" s="53">
        <f t="shared" si="31"/>
        <v>27</v>
      </c>
      <c r="AB57" s="464" t="s">
        <v>160</v>
      </c>
      <c r="AC57" s="425"/>
      <c r="AD57" s="452" t="s">
        <v>160</v>
      </c>
      <c r="AE57" s="592" t="s">
        <v>250</v>
      </c>
      <c r="AF57" s="593"/>
      <c r="AG57" s="53"/>
      <c r="AH57" s="53"/>
      <c r="AI57" s="53"/>
      <c r="AJ57" s="53"/>
      <c r="AK57" s="53"/>
      <c r="AL57" s="53"/>
      <c r="AM57" s="53"/>
      <c r="AN57" s="18" t="s">
        <v>4</v>
      </c>
      <c r="AO57" s="289"/>
      <c r="AP57" s="417"/>
      <c r="AQ57" s="291"/>
      <c r="AR57" s="292"/>
      <c r="AS57" s="292"/>
      <c r="AT57" s="293"/>
      <c r="AU57" s="294">
        <v>41.0</v>
      </c>
      <c r="AV57" s="453"/>
      <c r="AW57" s="296"/>
      <c r="AX57" s="349"/>
      <c r="AY57" s="360"/>
      <c r="AZ57" s="361"/>
      <c r="BA57" s="360"/>
      <c r="BB57" s="363"/>
      <c r="BC57" s="364"/>
      <c r="BD57" s="302" t="str">
        <f t="shared" si="15"/>
        <v/>
      </c>
      <c r="BE57" s="298"/>
      <c r="BF57" s="374"/>
      <c r="BG57" s="518"/>
      <c r="BH57" s="328"/>
      <c r="BI57" s="306"/>
      <c r="BJ57" s="307"/>
      <c r="BK57" s="483"/>
      <c r="BL57" s="310"/>
      <c r="BM57" s="310"/>
      <c r="BN57" s="310"/>
      <c r="BO57" s="351"/>
      <c r="BP57" s="360"/>
      <c r="BQ57" s="306"/>
      <c r="BR57" s="313"/>
      <c r="BS57" s="313"/>
      <c r="BT57" s="313"/>
      <c r="BU57" s="314" t="str">
        <f t="shared" si="16"/>
        <v/>
      </c>
      <c r="BV57" s="518"/>
      <c r="BW57" s="269"/>
      <c r="BX57" s="21"/>
      <c r="BY57" s="21"/>
      <c r="BZ57" s="269"/>
      <c r="CA57" s="365"/>
      <c r="CB57" s="269"/>
      <c r="CC57" s="270"/>
      <c r="CD57" s="270" t="s">
        <v>160</v>
      </c>
      <c r="CE57" s="270" t="s">
        <v>160</v>
      </c>
      <c r="CF57" s="271"/>
      <c r="CG57" s="271"/>
      <c r="CH57" s="272"/>
      <c r="CI57" s="31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 t="s">
        <v>4</v>
      </c>
      <c r="CW57" s="274"/>
      <c r="CX57" s="455"/>
      <c r="CY57" s="274"/>
      <c r="CZ57" s="274"/>
      <c r="DA57" s="274"/>
      <c r="DB57" s="456"/>
      <c r="DC57" s="274"/>
      <c r="DD57" s="274"/>
      <c r="DE57" s="457"/>
      <c r="DF57" s="274"/>
      <c r="DG57" s="468"/>
      <c r="DH57" s="70"/>
      <c r="DI57" s="70"/>
      <c r="DJ57" s="70"/>
      <c r="DK57" s="70"/>
      <c r="DL57" s="70"/>
      <c r="DM57" s="70"/>
      <c r="DN57" s="70"/>
      <c r="DO57" s="70"/>
      <c r="DP57" s="70"/>
      <c r="DQ57" s="70"/>
      <c r="DR57" s="70"/>
      <c r="DS57" s="70"/>
      <c r="DT57" s="70"/>
      <c r="DU57" s="70"/>
      <c r="DV57" s="70"/>
      <c r="DW57" s="70"/>
      <c r="DX57" s="70"/>
      <c r="DY57" s="70"/>
      <c r="DZ57" s="70"/>
      <c r="EA57" s="70"/>
      <c r="EB57" s="70"/>
      <c r="EC57" s="70"/>
      <c r="ED57" s="70"/>
      <c r="EE57" s="70"/>
      <c r="EF57" s="70"/>
      <c r="EG57" s="70"/>
      <c r="EH57" s="70"/>
      <c r="EI57" s="70"/>
      <c r="EJ57" s="70"/>
      <c r="EK57" s="70"/>
      <c r="EL57" s="70"/>
      <c r="EM57" s="70"/>
      <c r="EN57" s="70"/>
      <c r="EO57" s="70"/>
      <c r="EP57" s="70"/>
      <c r="EQ57" s="70"/>
      <c r="ER57" s="70"/>
      <c r="ES57" s="70"/>
      <c r="ET57" s="70"/>
      <c r="EU57" s="70"/>
      <c r="EV57" s="70"/>
      <c r="EW57" s="70"/>
      <c r="EX57" s="70"/>
      <c r="EY57" s="70"/>
      <c r="EZ57" s="70"/>
      <c r="FA57" s="70"/>
      <c r="FB57" s="70"/>
      <c r="FC57" s="70"/>
      <c r="FD57" s="70"/>
      <c r="FE57" s="70"/>
      <c r="FF57" s="70"/>
      <c r="FG57" s="70"/>
      <c r="FH57" s="70"/>
      <c r="FI57" s="70"/>
      <c r="FJ57" s="70"/>
      <c r="FK57" s="70"/>
      <c r="FL57" s="70"/>
      <c r="FM57" s="70"/>
      <c r="FN57" s="70"/>
      <c r="FO57" s="70"/>
      <c r="FP57" s="70"/>
      <c r="FQ57" s="70"/>
      <c r="FR57" s="70"/>
      <c r="FS57" s="70"/>
      <c r="FT57" s="70"/>
      <c r="FU57" s="70"/>
      <c r="FV57" s="70"/>
      <c r="FW57" s="70"/>
    </row>
    <row r="58">
      <c r="A58" s="90" t="s">
        <v>251</v>
      </c>
      <c r="B58" s="587"/>
      <c r="C58" s="588" t="s">
        <v>252</v>
      </c>
      <c r="D58" s="594" t="str">
        <f t="array" ref="D58:Z58">D57:Z57/D32:Z32</f>
        <v>#REF!</v>
      </c>
      <c r="E58" s="595" t="e">
        <v>#REF!</v>
      </c>
      <c r="F58" s="595" t="e">
        <v>#REF!</v>
      </c>
      <c r="G58" s="595" t="e">
        <v>#REF!</v>
      </c>
      <c r="H58" s="595" t="e">
        <v>#REF!</v>
      </c>
      <c r="I58" s="595" t="e">
        <v>#REF!</v>
      </c>
      <c r="J58" s="595" t="e">
        <v>#REF!</v>
      </c>
      <c r="K58" s="595" t="e">
        <v>#REF!</v>
      </c>
      <c r="L58" s="595" t="e">
        <v>#REF!</v>
      </c>
      <c r="M58" s="595" t="e">
        <v>#REF!</v>
      </c>
      <c r="N58" s="595" t="e">
        <v>#REF!</v>
      </c>
      <c r="O58" s="595" t="e">
        <v>#REF!</v>
      </c>
      <c r="P58" s="595" t="e">
        <v>#REF!</v>
      </c>
      <c r="Q58" s="595" t="e">
        <v>#REF!</v>
      </c>
      <c r="R58" s="595" t="e">
        <v>#REF!</v>
      </c>
      <c r="S58" s="595" t="e">
        <v>#REF!</v>
      </c>
      <c r="T58" s="595" t="e">
        <v>#REF!</v>
      </c>
      <c r="U58" s="595" t="e">
        <v>#REF!</v>
      </c>
      <c r="V58" s="595" t="e">
        <v>#REF!</v>
      </c>
      <c r="W58" s="595" t="e">
        <v>#REF!</v>
      </c>
      <c r="X58" s="595" t="e">
        <v>#REF!</v>
      </c>
      <c r="Y58" s="595" t="e">
        <v>#REF!</v>
      </c>
      <c r="Z58" s="596" t="e">
        <v>#REF!</v>
      </c>
      <c r="AA58" s="53">
        <f t="shared" si="31"/>
        <v>28</v>
      </c>
      <c r="AB58" s="464" t="e">
        <v>#REF!</v>
      </c>
      <c r="AC58" s="425"/>
      <c r="AD58" s="452" t="e">
        <v>#REF!</v>
      </c>
      <c r="AE58" s="592" t="s">
        <v>252</v>
      </c>
      <c r="AF58" s="593"/>
      <c r="AG58" s="53"/>
      <c r="AH58" s="53"/>
      <c r="AI58" s="53"/>
      <c r="AJ58" s="53"/>
      <c r="AK58" s="53"/>
      <c r="AL58" s="53"/>
      <c r="AM58" s="53"/>
      <c r="AN58" s="18" t="s">
        <v>4</v>
      </c>
      <c r="AO58" s="289"/>
      <c r="AP58" s="290"/>
      <c r="AQ58" s="291"/>
      <c r="AR58" s="292"/>
      <c r="AS58" s="292"/>
      <c r="AT58" s="293"/>
      <c r="AU58" s="294">
        <v>42.0</v>
      </c>
      <c r="AV58" s="453"/>
      <c r="AW58" s="296"/>
      <c r="AX58" s="349"/>
      <c r="AY58" s="360"/>
      <c r="AZ58" s="361"/>
      <c r="BA58" s="362"/>
      <c r="BB58" s="363"/>
      <c r="BC58" s="364"/>
      <c r="BD58" s="302" t="str">
        <f t="shared" si="15"/>
        <v/>
      </c>
      <c r="BE58" s="298"/>
      <c r="BF58" s="374"/>
      <c r="BG58" s="518"/>
      <c r="BH58" s="328"/>
      <c r="BI58" s="306"/>
      <c r="BJ58" s="307"/>
      <c r="BK58" s="483"/>
      <c r="BL58" s="310"/>
      <c r="BM58" s="310"/>
      <c r="BN58" s="310"/>
      <c r="BO58" s="351"/>
      <c r="BP58" s="360"/>
      <c r="BQ58" s="306"/>
      <c r="BR58" s="313"/>
      <c r="BS58" s="313"/>
      <c r="BT58" s="313"/>
      <c r="BU58" s="314" t="str">
        <f t="shared" si="16"/>
        <v/>
      </c>
      <c r="BV58" s="518"/>
      <c r="BW58" s="269"/>
      <c r="BX58" s="21"/>
      <c r="BY58" s="21"/>
      <c r="BZ58" s="269"/>
      <c r="CA58" s="365"/>
      <c r="CB58" s="269"/>
      <c r="CC58" s="270"/>
      <c r="CD58" s="270" t="s">
        <v>160</v>
      </c>
      <c r="CE58" s="270" t="s">
        <v>160</v>
      </c>
      <c r="CF58" s="271"/>
      <c r="CG58" s="271"/>
      <c r="CH58" s="272"/>
      <c r="CI58" s="31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 t="s">
        <v>4</v>
      </c>
      <c r="CW58" s="274"/>
      <c r="CX58" s="455"/>
      <c r="CY58" s="274"/>
      <c r="CZ58" s="274"/>
      <c r="DA58" s="274"/>
      <c r="DB58" s="456"/>
      <c r="DC58" s="274"/>
      <c r="DD58" s="274"/>
      <c r="DE58" s="457"/>
      <c r="DF58" s="274"/>
      <c r="DG58" s="468"/>
      <c r="DH58" s="70"/>
      <c r="DI58" s="70"/>
      <c r="DJ58" s="70"/>
      <c r="DK58" s="70"/>
      <c r="DL58" s="70"/>
      <c r="DM58" s="70"/>
      <c r="DN58" s="70"/>
      <c r="DO58" s="70"/>
      <c r="DP58" s="70"/>
      <c r="DQ58" s="70"/>
      <c r="DR58" s="70"/>
      <c r="DS58" s="70"/>
      <c r="DT58" s="70"/>
      <c r="DU58" s="70"/>
      <c r="DV58" s="70"/>
      <c r="DW58" s="70"/>
      <c r="DX58" s="70"/>
      <c r="DY58" s="70"/>
      <c r="DZ58" s="70"/>
      <c r="EA58" s="70"/>
      <c r="EB58" s="70"/>
      <c r="EC58" s="70"/>
      <c r="ED58" s="70"/>
      <c r="EE58" s="70"/>
      <c r="EF58" s="70"/>
      <c r="EG58" s="70"/>
      <c r="EH58" s="70"/>
      <c r="EI58" s="70"/>
      <c r="EJ58" s="70"/>
      <c r="EK58" s="70"/>
      <c r="EL58" s="70"/>
      <c r="EM58" s="70"/>
      <c r="EN58" s="70"/>
      <c r="EO58" s="70"/>
      <c r="EP58" s="70"/>
      <c r="EQ58" s="70"/>
      <c r="ER58" s="70"/>
      <c r="ES58" s="70"/>
      <c r="ET58" s="70"/>
      <c r="EU58" s="70"/>
      <c r="EV58" s="70"/>
      <c r="EW58" s="70"/>
      <c r="EX58" s="70"/>
      <c r="EY58" s="70"/>
      <c r="EZ58" s="70"/>
      <c r="FA58" s="70"/>
      <c r="FB58" s="70"/>
      <c r="FC58" s="70"/>
      <c r="FD58" s="70"/>
      <c r="FE58" s="70"/>
      <c r="FF58" s="70"/>
      <c r="FG58" s="70"/>
      <c r="FH58" s="70"/>
      <c r="FI58" s="70"/>
      <c r="FJ58" s="70"/>
      <c r="FK58" s="70"/>
      <c r="FL58" s="70"/>
      <c r="FM58" s="70"/>
      <c r="FN58" s="70"/>
      <c r="FO58" s="70"/>
      <c r="FP58" s="70"/>
      <c r="FQ58" s="70"/>
      <c r="FR58" s="70"/>
      <c r="FS58" s="70"/>
      <c r="FT58" s="70"/>
      <c r="FU58" s="70"/>
      <c r="FV58" s="70"/>
      <c r="FW58" s="70"/>
    </row>
    <row r="59">
      <c r="A59" s="90" t="s">
        <v>253</v>
      </c>
      <c r="B59" s="597"/>
      <c r="C59" s="598" t="s">
        <v>214</v>
      </c>
      <c r="D59" s="599" t="str">
        <f t="array" ref="D59:Z59">D54:Z54</f>
        <v>#REF!</v>
      </c>
      <c r="E59" s="599" t="e">
        <v>#REF!</v>
      </c>
      <c r="F59" s="599" t="e">
        <v>#REF!</v>
      </c>
      <c r="G59" s="599" t="e">
        <v>#REF!</v>
      </c>
      <c r="H59" s="599" t="e">
        <v>#REF!</v>
      </c>
      <c r="I59" s="599" t="e">
        <v>#REF!</v>
      </c>
      <c r="J59" s="599" t="e">
        <v>#REF!</v>
      </c>
      <c r="K59" s="599" t="e">
        <v>#REF!</v>
      </c>
      <c r="L59" s="599" t="e">
        <v>#REF!</v>
      </c>
      <c r="M59" s="599" t="e">
        <v>#REF!</v>
      </c>
      <c r="N59" s="599" t="e">
        <v>#REF!</v>
      </c>
      <c r="O59" s="599" t="e">
        <v>#REF!</v>
      </c>
      <c r="P59" s="599" t="e">
        <v>#REF!</v>
      </c>
      <c r="Q59" s="599" t="e">
        <v>#REF!</v>
      </c>
      <c r="R59" s="599" t="e">
        <v>#REF!</v>
      </c>
      <c r="S59" s="599" t="e">
        <v>#REF!</v>
      </c>
      <c r="T59" s="599" t="e">
        <v>#REF!</v>
      </c>
      <c r="U59" s="599" t="e">
        <v>#REF!</v>
      </c>
      <c r="V59" s="599" t="e">
        <v>#REF!</v>
      </c>
      <c r="W59" s="599" t="e">
        <v>#REF!</v>
      </c>
      <c r="X59" s="599" t="e">
        <v>#REF!</v>
      </c>
      <c r="Y59" s="599" t="e">
        <v>#REF!</v>
      </c>
      <c r="Z59" s="600" t="e">
        <v>#REF!</v>
      </c>
      <c r="AA59" s="53">
        <f t="shared" si="31"/>
        <v>29</v>
      </c>
      <c r="AB59" s="464" t="e">
        <v>#REF!</v>
      </c>
      <c r="AC59" s="425"/>
      <c r="AD59" s="452" t="e">
        <v>#REF!</v>
      </c>
      <c r="AE59" s="563" t="s">
        <v>214</v>
      </c>
      <c r="AF59" s="601"/>
      <c r="AG59" s="53"/>
      <c r="AH59" s="53"/>
      <c r="AI59" s="53"/>
      <c r="AJ59" s="53"/>
      <c r="AK59" s="53"/>
      <c r="AL59" s="53"/>
      <c r="AM59" s="53"/>
      <c r="AN59" s="18" t="s">
        <v>4</v>
      </c>
      <c r="AO59" s="289"/>
      <c r="AP59" s="290"/>
      <c r="AQ59" s="291"/>
      <c r="AR59" s="292"/>
      <c r="AS59" s="292"/>
      <c r="AT59" s="293"/>
      <c r="AU59" s="294">
        <v>43.0</v>
      </c>
      <c r="AV59" s="469"/>
      <c r="AW59" s="296"/>
      <c r="AX59" s="349"/>
      <c r="AY59" s="326"/>
      <c r="AZ59" s="427"/>
      <c r="BA59" s="360"/>
      <c r="BB59" s="363"/>
      <c r="BC59" s="364"/>
      <c r="BD59" s="302" t="str">
        <f t="shared" si="15"/>
        <v/>
      </c>
      <c r="BE59" s="298"/>
      <c r="BF59" s="374"/>
      <c r="BG59" s="518"/>
      <c r="BH59" s="328"/>
      <c r="BI59" s="306"/>
      <c r="BJ59" s="307"/>
      <c r="BK59" s="483"/>
      <c r="BL59" s="310"/>
      <c r="BM59" s="310"/>
      <c r="BN59" s="310"/>
      <c r="BO59" s="351"/>
      <c r="BP59" s="360"/>
      <c r="BQ59" s="306"/>
      <c r="BR59" s="313"/>
      <c r="BS59" s="313"/>
      <c r="BT59" s="313"/>
      <c r="BU59" s="314" t="str">
        <f t="shared" si="16"/>
        <v/>
      </c>
      <c r="BV59" s="518"/>
      <c r="BW59" s="269"/>
      <c r="BX59" s="21"/>
      <c r="BY59" s="21"/>
      <c r="BZ59" s="269"/>
      <c r="CA59" s="365"/>
      <c r="CB59" s="269"/>
      <c r="CC59" s="270"/>
      <c r="CD59" s="270" t="s">
        <v>160</v>
      </c>
      <c r="CE59" s="270" t="s">
        <v>160</v>
      </c>
      <c r="CF59" s="271"/>
      <c r="CG59" s="271"/>
      <c r="CH59" s="272"/>
      <c r="CI59" s="31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 t="s">
        <v>4</v>
      </c>
      <c r="CW59" s="274"/>
      <c r="CX59" s="455"/>
      <c r="CY59" s="274"/>
      <c r="CZ59" s="274"/>
      <c r="DA59" s="274"/>
      <c r="DB59" s="456"/>
      <c r="DC59" s="274"/>
      <c r="DD59" s="274"/>
      <c r="DE59" s="457"/>
      <c r="DF59" s="274"/>
      <c r="DG59" s="468"/>
      <c r="DH59" s="70"/>
      <c r="DI59" s="70"/>
      <c r="DJ59" s="70"/>
      <c r="DK59" s="70"/>
      <c r="DL59" s="70"/>
      <c r="DM59" s="70"/>
      <c r="DN59" s="70"/>
      <c r="DO59" s="70"/>
      <c r="DP59" s="70"/>
      <c r="DQ59" s="70"/>
      <c r="DR59" s="70"/>
      <c r="DS59" s="70"/>
      <c r="DT59" s="70"/>
      <c r="DU59" s="70"/>
      <c r="DV59" s="70"/>
      <c r="DW59" s="70"/>
      <c r="DX59" s="70"/>
      <c r="DY59" s="70"/>
      <c r="DZ59" s="70"/>
      <c r="EA59" s="70"/>
      <c r="EB59" s="70"/>
      <c r="EC59" s="70"/>
      <c r="ED59" s="70"/>
      <c r="EE59" s="70"/>
      <c r="EF59" s="70"/>
      <c r="EG59" s="70"/>
      <c r="EH59" s="70"/>
      <c r="EI59" s="70"/>
      <c r="EJ59" s="70"/>
      <c r="EK59" s="70"/>
      <c r="EL59" s="70"/>
      <c r="EM59" s="70"/>
      <c r="EN59" s="70"/>
      <c r="EO59" s="70"/>
      <c r="EP59" s="70"/>
      <c r="EQ59" s="70"/>
      <c r="ER59" s="70"/>
      <c r="ES59" s="70"/>
      <c r="ET59" s="70"/>
      <c r="EU59" s="70"/>
      <c r="EV59" s="70"/>
      <c r="EW59" s="70"/>
      <c r="EX59" s="70"/>
      <c r="EY59" s="70"/>
      <c r="EZ59" s="70"/>
      <c r="FA59" s="70"/>
      <c r="FB59" s="70"/>
      <c r="FC59" s="70"/>
      <c r="FD59" s="70"/>
      <c r="FE59" s="70"/>
      <c r="FF59" s="70"/>
      <c r="FG59" s="70"/>
      <c r="FH59" s="70"/>
      <c r="FI59" s="70"/>
      <c r="FJ59" s="70"/>
      <c r="FK59" s="70"/>
      <c r="FL59" s="70"/>
      <c r="FM59" s="70"/>
      <c r="FN59" s="70"/>
      <c r="FO59" s="70"/>
      <c r="FP59" s="70"/>
      <c r="FQ59" s="70"/>
      <c r="FR59" s="70"/>
      <c r="FS59" s="70"/>
      <c r="FT59" s="70"/>
      <c r="FU59" s="70"/>
      <c r="FV59" s="70"/>
      <c r="FW59" s="70"/>
    </row>
    <row r="60">
      <c r="A60" s="53"/>
      <c r="B60" s="597"/>
      <c r="C60" s="598" t="s">
        <v>254</v>
      </c>
      <c r="D60" s="602"/>
      <c r="E60" s="603"/>
      <c r="F60" s="603"/>
      <c r="G60" s="603"/>
      <c r="H60" s="603"/>
      <c r="I60" s="603"/>
      <c r="J60" s="604"/>
      <c r="K60" s="604"/>
      <c r="L60" s="604"/>
      <c r="M60" s="604"/>
      <c r="N60" s="604"/>
      <c r="O60" s="604"/>
      <c r="P60" s="604"/>
      <c r="Q60" s="604"/>
      <c r="R60" s="604"/>
      <c r="S60" s="604"/>
      <c r="T60" s="604"/>
      <c r="U60" s="604"/>
      <c r="V60" s="604"/>
      <c r="W60" s="604"/>
      <c r="X60" s="604"/>
      <c r="Y60" s="604"/>
      <c r="Z60" s="605"/>
      <c r="AA60" s="53">
        <f t="shared" si="31"/>
        <v>30</v>
      </c>
      <c r="AB60" s="451"/>
      <c r="AC60" s="425"/>
      <c r="AD60" s="514"/>
      <c r="AE60" s="563" t="s">
        <v>254</v>
      </c>
      <c r="AF60" s="601"/>
      <c r="AG60" s="53"/>
      <c r="AH60" s="53"/>
      <c r="AI60" s="53"/>
      <c r="AJ60" s="53"/>
      <c r="AK60" s="53"/>
      <c r="AL60" s="53"/>
      <c r="AM60" s="53"/>
      <c r="AN60" s="18" t="s">
        <v>4</v>
      </c>
      <c r="AO60" s="289"/>
      <c r="AP60" s="290"/>
      <c r="AQ60" s="291"/>
      <c r="AR60" s="292"/>
      <c r="AS60" s="292"/>
      <c r="AT60" s="293"/>
      <c r="AU60" s="294">
        <v>44.0</v>
      </c>
      <c r="AV60" s="469"/>
      <c r="AW60" s="296"/>
      <c r="AX60" s="349"/>
      <c r="AY60" s="606"/>
      <c r="AZ60" s="427"/>
      <c r="BA60" s="362"/>
      <c r="BB60" s="363"/>
      <c r="BC60" s="364"/>
      <c r="BD60" s="302" t="str">
        <f t="shared" si="15"/>
        <v/>
      </c>
      <c r="BE60" s="298"/>
      <c r="BF60" s="374"/>
      <c r="BG60" s="518"/>
      <c r="BH60" s="328"/>
      <c r="BI60" s="306"/>
      <c r="BJ60" s="307"/>
      <c r="BK60" s="483"/>
      <c r="BL60" s="310"/>
      <c r="BM60" s="310"/>
      <c r="BN60" s="310"/>
      <c r="BO60" s="351"/>
      <c r="BP60" s="360"/>
      <c r="BQ60" s="306"/>
      <c r="BR60" s="313"/>
      <c r="BS60" s="313"/>
      <c r="BT60" s="313"/>
      <c r="BU60" s="314" t="str">
        <f t="shared" si="16"/>
        <v/>
      </c>
      <c r="BV60" s="518"/>
      <c r="BW60" s="269"/>
      <c r="BX60" s="21"/>
      <c r="BY60" s="21"/>
      <c r="BZ60" s="269"/>
      <c r="CA60" s="365"/>
      <c r="CB60" s="269"/>
      <c r="CC60" s="270"/>
      <c r="CD60" s="270" t="s">
        <v>160</v>
      </c>
      <c r="CE60" s="270" t="s">
        <v>160</v>
      </c>
      <c r="CF60" s="271"/>
      <c r="CG60" s="271"/>
      <c r="CH60" s="272"/>
      <c r="CI60" s="31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 t="s">
        <v>4</v>
      </c>
      <c r="CW60" s="274"/>
      <c r="CX60" s="455"/>
      <c r="CY60" s="274"/>
      <c r="CZ60" s="274"/>
      <c r="DA60" s="274"/>
      <c r="DB60" s="456"/>
      <c r="DC60" s="274"/>
      <c r="DD60" s="274"/>
      <c r="DE60" s="457"/>
      <c r="DF60" s="274"/>
      <c r="DG60" s="468"/>
      <c r="DH60" s="70"/>
      <c r="DI60" s="70"/>
      <c r="DJ60" s="70"/>
      <c r="DK60" s="70"/>
      <c r="DL60" s="70"/>
      <c r="DM60" s="70"/>
      <c r="DN60" s="70"/>
      <c r="DO60" s="70"/>
      <c r="DP60" s="70"/>
      <c r="DQ60" s="70"/>
      <c r="DR60" s="70"/>
      <c r="DS60" s="70"/>
      <c r="DT60" s="70"/>
      <c r="DU60" s="70"/>
      <c r="DV60" s="70"/>
      <c r="DW60" s="70"/>
      <c r="DX60" s="70"/>
      <c r="DY60" s="70"/>
      <c r="DZ60" s="70"/>
      <c r="EA60" s="70"/>
      <c r="EB60" s="70"/>
      <c r="EC60" s="70"/>
      <c r="ED60" s="70"/>
      <c r="EE60" s="70"/>
      <c r="EF60" s="70"/>
      <c r="EG60" s="70"/>
      <c r="EH60" s="70"/>
      <c r="EI60" s="70"/>
      <c r="EJ60" s="70"/>
      <c r="EK60" s="70"/>
      <c r="EL60" s="70"/>
      <c r="EM60" s="70"/>
      <c r="EN60" s="70"/>
      <c r="EO60" s="70"/>
      <c r="EP60" s="70"/>
      <c r="EQ60" s="70"/>
      <c r="ER60" s="70"/>
      <c r="ES60" s="70"/>
      <c r="ET60" s="70"/>
      <c r="EU60" s="70"/>
      <c r="EV60" s="70"/>
      <c r="EW60" s="70"/>
      <c r="EX60" s="70"/>
      <c r="EY60" s="70"/>
      <c r="EZ60" s="70"/>
      <c r="FA60" s="70"/>
      <c r="FB60" s="70"/>
      <c r="FC60" s="70"/>
      <c r="FD60" s="70"/>
      <c r="FE60" s="70"/>
      <c r="FF60" s="70"/>
      <c r="FG60" s="70"/>
      <c r="FH60" s="70"/>
      <c r="FI60" s="70"/>
      <c r="FJ60" s="70"/>
      <c r="FK60" s="70"/>
      <c r="FL60" s="70"/>
      <c r="FM60" s="70"/>
      <c r="FN60" s="70"/>
      <c r="FO60" s="70"/>
      <c r="FP60" s="70"/>
      <c r="FQ60" s="70"/>
      <c r="FR60" s="70"/>
      <c r="FS60" s="70"/>
      <c r="FT60" s="70"/>
      <c r="FU60" s="70"/>
      <c r="FV60" s="70"/>
      <c r="FW60" s="70"/>
    </row>
    <row r="61">
      <c r="A61" s="53"/>
      <c r="B61" s="607" t="s">
        <v>255</v>
      </c>
      <c r="C61" s="608" t="s">
        <v>256</v>
      </c>
      <c r="D61" s="609"/>
      <c r="E61" s="603"/>
      <c r="F61" s="603"/>
      <c r="G61" s="603"/>
      <c r="H61" s="604"/>
      <c r="I61" s="603"/>
      <c r="J61" s="604"/>
      <c r="K61" s="604"/>
      <c r="L61" s="604"/>
      <c r="M61" s="604"/>
      <c r="N61" s="604"/>
      <c r="O61" s="604"/>
      <c r="P61" s="604"/>
      <c r="Q61" s="604"/>
      <c r="R61" s="604"/>
      <c r="S61" s="604"/>
      <c r="T61" s="604"/>
      <c r="U61" s="604"/>
      <c r="V61" s="604"/>
      <c r="W61" s="604"/>
      <c r="X61" s="604"/>
      <c r="Y61" s="604"/>
      <c r="Z61" s="605"/>
      <c r="AA61" s="53">
        <f t="shared" si="31"/>
        <v>31</v>
      </c>
      <c r="AB61" s="451"/>
      <c r="AC61" s="425"/>
      <c r="AD61" s="514"/>
      <c r="AE61" s="563" t="s">
        <v>256</v>
      </c>
      <c r="AF61" s="564"/>
      <c r="AG61" s="53"/>
      <c r="AH61" s="53"/>
      <c r="AI61" s="53"/>
      <c r="AJ61" s="53"/>
      <c r="AK61" s="53"/>
      <c r="AL61" s="53"/>
      <c r="AM61" s="53"/>
      <c r="AN61" s="18" t="s">
        <v>4</v>
      </c>
      <c r="AO61" s="289"/>
      <c r="AP61" s="290"/>
      <c r="AQ61" s="291"/>
      <c r="AR61" s="292"/>
      <c r="AS61" s="292"/>
      <c r="AT61" s="293"/>
      <c r="AU61" s="294">
        <v>45.0</v>
      </c>
      <c r="AV61" s="469"/>
      <c r="AW61" s="296"/>
      <c r="AX61" s="349"/>
      <c r="AY61" s="326"/>
      <c r="AZ61" s="427"/>
      <c r="BA61" s="360"/>
      <c r="BB61" s="363"/>
      <c r="BC61" s="364"/>
      <c r="BD61" s="302" t="str">
        <f t="shared" si="15"/>
        <v/>
      </c>
      <c r="BE61" s="298"/>
      <c r="BF61" s="374"/>
      <c r="BG61" s="518"/>
      <c r="BH61" s="328"/>
      <c r="BI61" s="306"/>
      <c r="BJ61" s="307"/>
      <c r="BK61" s="483"/>
      <c r="BL61" s="310"/>
      <c r="BM61" s="310"/>
      <c r="BN61" s="310"/>
      <c r="BO61" s="351"/>
      <c r="BP61" s="360"/>
      <c r="BQ61" s="306"/>
      <c r="BR61" s="313"/>
      <c r="BS61" s="313"/>
      <c r="BT61" s="313"/>
      <c r="BU61" s="314" t="str">
        <f t="shared" si="16"/>
        <v/>
      </c>
      <c r="BV61" s="518"/>
      <c r="BW61" s="269"/>
      <c r="BX61" s="21"/>
      <c r="BY61" s="21"/>
      <c r="BZ61" s="269"/>
      <c r="CA61" s="365"/>
      <c r="CB61" s="269"/>
      <c r="CC61" s="270"/>
      <c r="CD61" s="270" t="s">
        <v>160</v>
      </c>
      <c r="CE61" s="270" t="s">
        <v>160</v>
      </c>
      <c r="CF61" s="271"/>
      <c r="CG61" s="271"/>
      <c r="CH61" s="272"/>
      <c r="CI61" s="31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 t="s">
        <v>4</v>
      </c>
      <c r="CW61" s="274"/>
      <c r="CX61" s="455"/>
      <c r="CY61" s="274"/>
      <c r="CZ61" s="274"/>
      <c r="DA61" s="274"/>
      <c r="DB61" s="456"/>
      <c r="DC61" s="274"/>
      <c r="DD61" s="274"/>
      <c r="DE61" s="457"/>
      <c r="DF61" s="274"/>
      <c r="DG61" s="468"/>
      <c r="DH61" s="70"/>
      <c r="DI61" s="70"/>
      <c r="DJ61" s="70"/>
      <c r="DK61" s="70"/>
      <c r="DL61" s="70"/>
      <c r="DM61" s="70"/>
      <c r="DN61" s="70"/>
      <c r="DO61" s="70"/>
      <c r="DP61" s="70"/>
      <c r="DQ61" s="70"/>
      <c r="DR61" s="70"/>
      <c r="DS61" s="70"/>
      <c r="DT61" s="70"/>
      <c r="DU61" s="70"/>
      <c r="DV61" s="70"/>
      <c r="DW61" s="70"/>
      <c r="DX61" s="70"/>
      <c r="DY61" s="70"/>
      <c r="DZ61" s="70"/>
      <c r="EA61" s="70"/>
      <c r="EB61" s="70"/>
      <c r="EC61" s="70"/>
      <c r="ED61" s="70"/>
      <c r="EE61" s="70"/>
      <c r="EF61" s="70"/>
      <c r="EG61" s="70"/>
      <c r="EH61" s="70"/>
      <c r="EI61" s="70"/>
      <c r="EJ61" s="70"/>
      <c r="EK61" s="70"/>
      <c r="EL61" s="70"/>
      <c r="EM61" s="70"/>
      <c r="EN61" s="70"/>
      <c r="EO61" s="70"/>
      <c r="EP61" s="70"/>
      <c r="EQ61" s="70"/>
      <c r="ER61" s="70"/>
      <c r="ES61" s="70"/>
      <c r="ET61" s="70"/>
      <c r="EU61" s="70"/>
      <c r="EV61" s="70"/>
      <c r="EW61" s="70"/>
      <c r="EX61" s="70"/>
      <c r="EY61" s="70"/>
      <c r="EZ61" s="70"/>
      <c r="FA61" s="70"/>
      <c r="FB61" s="70"/>
      <c r="FC61" s="70"/>
      <c r="FD61" s="70"/>
      <c r="FE61" s="70"/>
      <c r="FF61" s="70"/>
      <c r="FG61" s="70"/>
      <c r="FH61" s="70"/>
      <c r="FI61" s="70"/>
      <c r="FJ61" s="70"/>
      <c r="FK61" s="70"/>
      <c r="FL61" s="70"/>
      <c r="FM61" s="70"/>
      <c r="FN61" s="70"/>
      <c r="FO61" s="70"/>
      <c r="FP61" s="70"/>
      <c r="FQ61" s="70"/>
      <c r="FR61" s="70"/>
      <c r="FS61" s="70"/>
      <c r="FT61" s="70"/>
      <c r="FU61" s="70"/>
      <c r="FV61" s="70"/>
      <c r="FW61" s="70"/>
    </row>
    <row r="62">
      <c r="A62" s="90" t="s">
        <v>257</v>
      </c>
      <c r="B62" s="607"/>
      <c r="C62" s="610" t="s">
        <v>258</v>
      </c>
      <c r="D62" s="602"/>
      <c r="E62" s="603"/>
      <c r="F62" s="603"/>
      <c r="G62" s="603"/>
      <c r="H62" s="603"/>
      <c r="I62" s="603"/>
      <c r="J62" s="604"/>
      <c r="K62" s="604"/>
      <c r="L62" s="604"/>
      <c r="M62" s="604"/>
      <c r="N62" s="604"/>
      <c r="O62" s="604"/>
      <c r="P62" s="604"/>
      <c r="Q62" s="604"/>
      <c r="R62" s="604"/>
      <c r="S62" s="604"/>
      <c r="T62" s="604"/>
      <c r="U62" s="604"/>
      <c r="V62" s="604"/>
      <c r="W62" s="604"/>
      <c r="X62" s="604"/>
      <c r="Y62" s="604"/>
      <c r="Z62" s="605"/>
      <c r="AA62" s="53">
        <f t="shared" si="31"/>
        <v>32</v>
      </c>
      <c r="AB62" s="611"/>
      <c r="AC62" s="612"/>
      <c r="AD62" s="613"/>
      <c r="AE62" s="563" t="s">
        <v>258</v>
      </c>
      <c r="AF62" s="564"/>
      <c r="AG62" s="53"/>
      <c r="AH62" s="53"/>
      <c r="AI62" s="53"/>
      <c r="AJ62" s="53"/>
      <c r="AK62" s="53"/>
      <c r="AL62" s="53"/>
      <c r="AM62" s="53"/>
      <c r="AN62" s="18" t="s">
        <v>4</v>
      </c>
      <c r="AO62" s="289"/>
      <c r="AP62" s="290"/>
      <c r="AQ62" s="291"/>
      <c r="AR62" s="292"/>
      <c r="AS62" s="292"/>
      <c r="AT62" s="293"/>
      <c r="AU62" s="294">
        <v>46.0</v>
      </c>
      <c r="AV62" s="469"/>
      <c r="AW62" s="296"/>
      <c r="AX62" s="349"/>
      <c r="AY62" s="326"/>
      <c r="AZ62" s="427"/>
      <c r="BA62" s="362"/>
      <c r="BB62" s="363"/>
      <c r="BC62" s="364"/>
      <c r="BD62" s="302" t="str">
        <f t="shared" si="15"/>
        <v/>
      </c>
      <c r="BE62" s="298"/>
      <c r="BF62" s="374"/>
      <c r="BG62" s="518"/>
      <c r="BH62" s="328"/>
      <c r="BI62" s="306"/>
      <c r="BJ62" s="307"/>
      <c r="BK62" s="483"/>
      <c r="BL62" s="310"/>
      <c r="BM62" s="310"/>
      <c r="BN62" s="310"/>
      <c r="BO62" s="351"/>
      <c r="BP62" s="360"/>
      <c r="BQ62" s="306"/>
      <c r="BR62" s="313"/>
      <c r="BS62" s="313"/>
      <c r="BT62" s="313"/>
      <c r="BU62" s="314" t="str">
        <f t="shared" si="16"/>
        <v/>
      </c>
      <c r="BV62" s="518"/>
      <c r="BW62" s="269"/>
      <c r="BX62" s="21"/>
      <c r="BY62" s="21"/>
      <c r="BZ62" s="269"/>
      <c r="CA62" s="365"/>
      <c r="CB62" s="269"/>
      <c r="CC62" s="270"/>
      <c r="CD62" s="270" t="s">
        <v>160</v>
      </c>
      <c r="CE62" s="270" t="s">
        <v>160</v>
      </c>
      <c r="CF62" s="271"/>
      <c r="CG62" s="271"/>
      <c r="CH62" s="272"/>
      <c r="CI62" s="31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 t="s">
        <v>4</v>
      </c>
      <c r="CW62" s="274"/>
      <c r="CX62" s="455"/>
      <c r="CY62" s="274"/>
      <c r="CZ62" s="274"/>
      <c r="DA62" s="274"/>
      <c r="DB62" s="456"/>
      <c r="DC62" s="274"/>
      <c r="DD62" s="274"/>
      <c r="DE62" s="274"/>
      <c r="DF62" s="274"/>
      <c r="DG62" s="468"/>
      <c r="DH62" s="70"/>
      <c r="DI62" s="70"/>
      <c r="DJ62" s="70"/>
      <c r="DK62" s="70"/>
      <c r="DL62" s="70"/>
      <c r="DM62" s="70"/>
      <c r="DN62" s="70"/>
      <c r="DO62" s="70"/>
      <c r="DP62" s="70"/>
      <c r="DQ62" s="70"/>
      <c r="DR62" s="70"/>
      <c r="DS62" s="70"/>
      <c r="DT62" s="70"/>
      <c r="DU62" s="70"/>
      <c r="DV62" s="70"/>
      <c r="DW62" s="70"/>
      <c r="DX62" s="70"/>
      <c r="DY62" s="70"/>
      <c r="DZ62" s="70"/>
      <c r="EA62" s="70"/>
      <c r="EB62" s="70"/>
      <c r="EC62" s="70"/>
      <c r="ED62" s="70"/>
      <c r="EE62" s="70"/>
      <c r="EF62" s="70"/>
      <c r="EG62" s="70"/>
      <c r="EH62" s="70"/>
      <c r="EI62" s="70"/>
      <c r="EJ62" s="70"/>
      <c r="EK62" s="70"/>
      <c r="EL62" s="70"/>
      <c r="EM62" s="70"/>
      <c r="EN62" s="70"/>
      <c r="EO62" s="70"/>
      <c r="EP62" s="70"/>
      <c r="EQ62" s="70"/>
      <c r="ER62" s="70"/>
      <c r="ES62" s="70"/>
      <c r="ET62" s="70"/>
      <c r="EU62" s="70"/>
      <c r="EV62" s="70"/>
      <c r="EW62" s="70"/>
      <c r="EX62" s="70"/>
      <c r="EY62" s="70"/>
      <c r="EZ62" s="70"/>
      <c r="FA62" s="70"/>
      <c r="FB62" s="70"/>
      <c r="FC62" s="70"/>
      <c r="FD62" s="70"/>
      <c r="FE62" s="70"/>
      <c r="FF62" s="70"/>
      <c r="FG62" s="70"/>
      <c r="FH62" s="70"/>
      <c r="FI62" s="70"/>
      <c r="FJ62" s="70"/>
      <c r="FK62" s="70"/>
      <c r="FL62" s="70"/>
      <c r="FM62" s="70"/>
      <c r="FN62" s="70"/>
      <c r="FO62" s="70"/>
      <c r="FP62" s="70"/>
      <c r="FQ62" s="70"/>
      <c r="FR62" s="70"/>
      <c r="FS62" s="70"/>
      <c r="FT62" s="70"/>
      <c r="FU62" s="70"/>
      <c r="FV62" s="70"/>
      <c r="FW62" s="70"/>
    </row>
    <row r="63">
      <c r="A63" s="90" t="s">
        <v>259</v>
      </c>
      <c r="B63" s="607" t="s">
        <v>255</v>
      </c>
      <c r="C63" s="610" t="s">
        <v>260</v>
      </c>
      <c r="D63" s="602"/>
      <c r="E63" s="603"/>
      <c r="F63" s="603"/>
      <c r="G63" s="603"/>
      <c r="H63" s="604"/>
      <c r="I63" s="603"/>
      <c r="J63" s="604"/>
      <c r="K63" s="604"/>
      <c r="L63" s="604"/>
      <c r="M63" s="604"/>
      <c r="N63" s="604"/>
      <c r="O63" s="604"/>
      <c r="P63" s="604"/>
      <c r="Q63" s="604"/>
      <c r="R63" s="604"/>
      <c r="S63" s="604"/>
      <c r="T63" s="604"/>
      <c r="U63" s="604"/>
      <c r="V63" s="604"/>
      <c r="W63" s="604"/>
      <c r="X63" s="604"/>
      <c r="Y63" s="604"/>
      <c r="Z63" s="605"/>
      <c r="AA63" s="53">
        <f t="shared" si="31"/>
        <v>33</v>
      </c>
      <c r="AB63" s="611"/>
      <c r="AC63" s="612"/>
      <c r="AD63" s="613"/>
      <c r="AE63" s="563" t="s">
        <v>260</v>
      </c>
      <c r="AF63" s="564"/>
      <c r="AG63" s="53"/>
      <c r="AH63" s="53"/>
      <c r="AI63" s="53"/>
      <c r="AJ63" s="53"/>
      <c r="AK63" s="53"/>
      <c r="AL63" s="53"/>
      <c r="AM63" s="53"/>
      <c r="AN63" s="18" t="s">
        <v>4</v>
      </c>
      <c r="AO63" s="289"/>
      <c r="AP63" s="290"/>
      <c r="AQ63" s="291"/>
      <c r="AR63" s="292"/>
      <c r="AS63" s="292"/>
      <c r="AT63" s="293"/>
      <c r="AU63" s="294">
        <v>47.0</v>
      </c>
      <c r="AV63" s="469"/>
      <c r="AW63" s="296"/>
      <c r="AX63" s="349"/>
      <c r="AY63" s="517"/>
      <c r="AZ63" s="427"/>
      <c r="BA63" s="360"/>
      <c r="BB63" s="363"/>
      <c r="BC63" s="364"/>
      <c r="BD63" s="302" t="str">
        <f t="shared" si="15"/>
        <v/>
      </c>
      <c r="BE63" s="298"/>
      <c r="BF63" s="374"/>
      <c r="BG63" s="518"/>
      <c r="BH63" s="328"/>
      <c r="BI63" s="306"/>
      <c r="BJ63" s="307"/>
      <c r="BK63" s="483"/>
      <c r="BL63" s="310"/>
      <c r="BM63" s="310"/>
      <c r="BN63" s="310"/>
      <c r="BO63" s="351"/>
      <c r="BP63" s="360"/>
      <c r="BQ63" s="306"/>
      <c r="BR63" s="313"/>
      <c r="BS63" s="313"/>
      <c r="BT63" s="313"/>
      <c r="BU63" s="314" t="str">
        <f t="shared" si="16"/>
        <v/>
      </c>
      <c r="BV63" s="518"/>
      <c r="BW63" s="269"/>
      <c r="BX63" s="21"/>
      <c r="BY63" s="21"/>
      <c r="BZ63" s="269"/>
      <c r="CA63" s="365"/>
      <c r="CB63" s="269"/>
      <c r="CC63" s="270"/>
      <c r="CD63" s="270" t="s">
        <v>160</v>
      </c>
      <c r="CE63" s="270" t="s">
        <v>160</v>
      </c>
      <c r="CF63" s="271"/>
      <c r="CG63" s="271"/>
      <c r="CH63" s="272"/>
      <c r="CI63" s="31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 t="s">
        <v>4</v>
      </c>
      <c r="CW63" s="274"/>
      <c r="CX63" s="455"/>
      <c r="CY63" s="274"/>
      <c r="CZ63" s="274"/>
      <c r="DA63" s="274"/>
      <c r="DB63" s="456"/>
      <c r="DC63" s="274"/>
      <c r="DD63" s="274"/>
      <c r="DE63" s="274"/>
      <c r="DF63" s="274"/>
      <c r="DG63" s="468"/>
      <c r="DH63" s="70"/>
      <c r="DI63" s="70"/>
      <c r="DJ63" s="70"/>
      <c r="DK63" s="70"/>
      <c r="DL63" s="70"/>
      <c r="DM63" s="70"/>
      <c r="DN63" s="70"/>
      <c r="DO63" s="70"/>
      <c r="DP63" s="70"/>
      <c r="DQ63" s="70"/>
      <c r="DR63" s="70"/>
      <c r="DS63" s="70"/>
      <c r="DT63" s="70"/>
      <c r="DU63" s="70"/>
      <c r="DV63" s="70"/>
      <c r="DW63" s="70"/>
      <c r="DX63" s="70"/>
      <c r="DY63" s="70"/>
      <c r="DZ63" s="70"/>
      <c r="EA63" s="70"/>
      <c r="EB63" s="70"/>
      <c r="EC63" s="70"/>
      <c r="ED63" s="70"/>
      <c r="EE63" s="70"/>
      <c r="EF63" s="70"/>
      <c r="EG63" s="70"/>
      <c r="EH63" s="70"/>
      <c r="EI63" s="70"/>
      <c r="EJ63" s="70"/>
      <c r="EK63" s="70"/>
      <c r="EL63" s="70"/>
      <c r="EM63" s="70"/>
      <c r="EN63" s="70"/>
      <c r="EO63" s="70"/>
      <c r="EP63" s="70"/>
      <c r="EQ63" s="70"/>
      <c r="ER63" s="70"/>
      <c r="ES63" s="70"/>
      <c r="ET63" s="70"/>
      <c r="EU63" s="70"/>
      <c r="EV63" s="70"/>
      <c r="EW63" s="70"/>
      <c r="EX63" s="70"/>
      <c r="EY63" s="70"/>
      <c r="EZ63" s="70"/>
      <c r="FA63" s="70"/>
      <c r="FB63" s="70"/>
      <c r="FC63" s="70"/>
      <c r="FD63" s="70"/>
      <c r="FE63" s="70"/>
      <c r="FF63" s="70"/>
      <c r="FG63" s="70"/>
      <c r="FH63" s="70"/>
      <c r="FI63" s="70"/>
      <c r="FJ63" s="70"/>
      <c r="FK63" s="70"/>
      <c r="FL63" s="70"/>
      <c r="FM63" s="70"/>
      <c r="FN63" s="70"/>
      <c r="FO63" s="70"/>
      <c r="FP63" s="70"/>
      <c r="FQ63" s="70"/>
      <c r="FR63" s="70"/>
      <c r="FS63" s="70"/>
      <c r="FT63" s="70"/>
      <c r="FU63" s="70"/>
      <c r="FV63" s="70"/>
      <c r="FW63" s="70"/>
    </row>
    <row r="64">
      <c r="A64" s="53"/>
      <c r="B64" s="607" t="s">
        <v>255</v>
      </c>
      <c r="C64" s="610" t="s">
        <v>261</v>
      </c>
      <c r="D64" s="602"/>
      <c r="E64" s="603"/>
      <c r="F64" s="603"/>
      <c r="G64" s="603"/>
      <c r="H64" s="604"/>
      <c r="I64" s="603"/>
      <c r="J64" s="604"/>
      <c r="K64" s="604"/>
      <c r="L64" s="604"/>
      <c r="M64" s="604"/>
      <c r="N64" s="604"/>
      <c r="O64" s="604"/>
      <c r="P64" s="604"/>
      <c r="Q64" s="604"/>
      <c r="R64" s="604"/>
      <c r="S64" s="604"/>
      <c r="T64" s="604"/>
      <c r="U64" s="604"/>
      <c r="V64" s="604"/>
      <c r="W64" s="604"/>
      <c r="X64" s="604"/>
      <c r="Y64" s="604"/>
      <c r="Z64" s="605"/>
      <c r="AA64" s="53">
        <f t="shared" si="31"/>
        <v>34</v>
      </c>
      <c r="AB64" s="611"/>
      <c r="AC64" s="612"/>
      <c r="AD64" s="613"/>
      <c r="AE64" s="563" t="s">
        <v>261</v>
      </c>
      <c r="AF64" s="564"/>
      <c r="AG64" s="53"/>
      <c r="AH64" s="53"/>
      <c r="AI64" s="53"/>
      <c r="AJ64" s="53"/>
      <c r="AK64" s="53"/>
      <c r="AL64" s="53"/>
      <c r="AM64" s="53"/>
      <c r="AN64" s="18" t="s">
        <v>4</v>
      </c>
      <c r="AO64" s="289"/>
      <c r="AP64" s="290"/>
      <c r="AQ64" s="291"/>
      <c r="AR64" s="292"/>
      <c r="AS64" s="292"/>
      <c r="AT64" s="293"/>
      <c r="AU64" s="294">
        <v>48.0</v>
      </c>
      <c r="AV64" s="469"/>
      <c r="AW64" s="296"/>
      <c r="AX64" s="349"/>
      <c r="AY64" s="517"/>
      <c r="AZ64" s="427"/>
      <c r="BA64" s="362"/>
      <c r="BB64" s="363"/>
      <c r="BC64" s="364"/>
      <c r="BD64" s="302" t="str">
        <f t="shared" si="15"/>
        <v/>
      </c>
      <c r="BE64" s="298"/>
      <c r="BF64" s="374"/>
      <c r="BG64" s="518"/>
      <c r="BH64" s="328"/>
      <c r="BI64" s="306"/>
      <c r="BJ64" s="307"/>
      <c r="BK64" s="483"/>
      <c r="BL64" s="310"/>
      <c r="BM64" s="310"/>
      <c r="BN64" s="310"/>
      <c r="BO64" s="351"/>
      <c r="BP64" s="360"/>
      <c r="BQ64" s="306"/>
      <c r="BR64" s="313"/>
      <c r="BS64" s="313"/>
      <c r="BT64" s="313"/>
      <c r="BU64" s="314" t="str">
        <f t="shared" si="16"/>
        <v/>
      </c>
      <c r="BV64" s="518"/>
      <c r="BW64" s="269"/>
      <c r="BX64" s="21"/>
      <c r="BY64" s="21"/>
      <c r="BZ64" s="269"/>
      <c r="CA64" s="365"/>
      <c r="CB64" s="269"/>
      <c r="CC64" s="270"/>
      <c r="CD64" s="270" t="s">
        <v>160</v>
      </c>
      <c r="CE64" s="270" t="s">
        <v>160</v>
      </c>
      <c r="CF64" s="271"/>
      <c r="CG64" s="271"/>
      <c r="CH64" s="272"/>
      <c r="CI64" s="31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 t="s">
        <v>4</v>
      </c>
      <c r="CW64" s="274"/>
      <c r="CX64" s="455"/>
      <c r="CY64" s="274"/>
      <c r="CZ64" s="274"/>
      <c r="DA64" s="274"/>
      <c r="DB64" s="456"/>
      <c r="DC64" s="274"/>
      <c r="DD64" s="274"/>
      <c r="DE64" s="274"/>
      <c r="DF64" s="274"/>
      <c r="DG64" s="468"/>
      <c r="DH64" s="70"/>
      <c r="DI64" s="70"/>
      <c r="DJ64" s="70"/>
      <c r="DK64" s="70"/>
      <c r="DL64" s="70"/>
      <c r="DM64" s="70"/>
      <c r="DN64" s="70"/>
      <c r="DO64" s="70"/>
      <c r="DP64" s="70"/>
      <c r="DQ64" s="70"/>
      <c r="DR64" s="70"/>
      <c r="DS64" s="70"/>
      <c r="DT64" s="70"/>
      <c r="DU64" s="70"/>
      <c r="DV64" s="70"/>
      <c r="DW64" s="70"/>
      <c r="DX64" s="70"/>
      <c r="DY64" s="70"/>
      <c r="DZ64" s="70"/>
      <c r="EA64" s="70"/>
      <c r="EB64" s="70"/>
      <c r="EC64" s="70"/>
      <c r="ED64" s="70"/>
      <c r="EE64" s="70"/>
      <c r="EF64" s="70"/>
      <c r="EG64" s="70"/>
      <c r="EH64" s="70"/>
      <c r="EI64" s="70"/>
      <c r="EJ64" s="70"/>
      <c r="EK64" s="70"/>
      <c r="EL64" s="70"/>
      <c r="EM64" s="70"/>
      <c r="EN64" s="70"/>
      <c r="EO64" s="70"/>
      <c r="EP64" s="70"/>
      <c r="EQ64" s="70"/>
      <c r="ER64" s="70"/>
      <c r="ES64" s="70"/>
      <c r="ET64" s="70"/>
      <c r="EU64" s="70"/>
      <c r="EV64" s="70"/>
      <c r="EW64" s="70"/>
      <c r="EX64" s="70"/>
      <c r="EY64" s="70"/>
      <c r="EZ64" s="70"/>
      <c r="FA64" s="70"/>
      <c r="FB64" s="70"/>
      <c r="FC64" s="70"/>
      <c r="FD64" s="70"/>
      <c r="FE64" s="70"/>
      <c r="FF64" s="70"/>
      <c r="FG64" s="70"/>
      <c r="FH64" s="70"/>
      <c r="FI64" s="70"/>
      <c r="FJ64" s="70"/>
      <c r="FK64" s="70"/>
      <c r="FL64" s="70"/>
      <c r="FM64" s="70"/>
      <c r="FN64" s="70"/>
      <c r="FO64" s="70"/>
      <c r="FP64" s="70"/>
      <c r="FQ64" s="70"/>
      <c r="FR64" s="70"/>
      <c r="FS64" s="70"/>
      <c r="FT64" s="70"/>
      <c r="FU64" s="70"/>
      <c r="FV64" s="70"/>
      <c r="FW64" s="70"/>
    </row>
    <row r="65">
      <c r="A65" s="53"/>
      <c r="B65" s="614" t="s">
        <v>255</v>
      </c>
      <c r="C65" s="615" t="s">
        <v>262</v>
      </c>
      <c r="D65" s="602"/>
      <c r="E65" s="603"/>
      <c r="F65" s="603"/>
      <c r="G65" s="603"/>
      <c r="H65" s="604"/>
      <c r="I65" s="603"/>
      <c r="J65" s="604"/>
      <c r="K65" s="604"/>
      <c r="L65" s="604"/>
      <c r="M65" s="604"/>
      <c r="N65" s="604"/>
      <c r="O65" s="604"/>
      <c r="P65" s="604"/>
      <c r="Q65" s="604"/>
      <c r="R65" s="604"/>
      <c r="S65" s="604"/>
      <c r="T65" s="604"/>
      <c r="U65" s="604"/>
      <c r="V65" s="604"/>
      <c r="W65" s="604"/>
      <c r="X65" s="604"/>
      <c r="Y65" s="604"/>
      <c r="Z65" s="605"/>
      <c r="AA65" s="53">
        <f t="shared" si="31"/>
        <v>35</v>
      </c>
      <c r="AB65" s="611"/>
      <c r="AC65" s="612"/>
      <c r="AD65" s="613"/>
      <c r="AE65" s="616" t="s">
        <v>262</v>
      </c>
      <c r="AF65" s="617"/>
      <c r="AG65" s="53"/>
      <c r="AH65" s="53"/>
      <c r="AI65" s="53"/>
      <c r="AJ65" s="53"/>
      <c r="AK65" s="53"/>
      <c r="AL65" s="53"/>
      <c r="AM65" s="53"/>
      <c r="AN65" s="18" t="s">
        <v>4</v>
      </c>
      <c r="AO65" s="289"/>
      <c r="AP65" s="290"/>
      <c r="AQ65" s="291"/>
      <c r="AR65" s="292"/>
      <c r="AS65" s="292"/>
      <c r="AT65" s="293"/>
      <c r="AU65" s="294">
        <v>49.0</v>
      </c>
      <c r="AV65" s="469"/>
      <c r="AW65" s="296"/>
      <c r="AX65" s="349"/>
      <c r="AY65" s="326"/>
      <c r="AZ65" s="427"/>
      <c r="BA65" s="360"/>
      <c r="BB65" s="363"/>
      <c r="BC65" s="364"/>
      <c r="BD65" s="302" t="str">
        <f t="shared" si="15"/>
        <v/>
      </c>
      <c r="BE65" s="298"/>
      <c r="BF65" s="374"/>
      <c r="BG65" s="518"/>
      <c r="BH65" s="328"/>
      <c r="BI65" s="306"/>
      <c r="BJ65" s="307"/>
      <c r="BK65" s="483"/>
      <c r="BL65" s="310"/>
      <c r="BM65" s="310"/>
      <c r="BN65" s="310"/>
      <c r="BO65" s="351"/>
      <c r="BP65" s="360"/>
      <c r="BQ65" s="306"/>
      <c r="BR65" s="313"/>
      <c r="BS65" s="313"/>
      <c r="BT65" s="313"/>
      <c r="BU65" s="314" t="str">
        <f t="shared" si="16"/>
        <v/>
      </c>
      <c r="BV65" s="518"/>
      <c r="BW65" s="269"/>
      <c r="BX65" s="21"/>
      <c r="BY65" s="21"/>
      <c r="BZ65" s="269"/>
      <c r="CA65" s="365"/>
      <c r="CB65" s="269"/>
      <c r="CC65" s="270"/>
      <c r="CD65" s="270" t="s">
        <v>160</v>
      </c>
      <c r="CE65" s="270" t="s">
        <v>160</v>
      </c>
      <c r="CF65" s="271"/>
      <c r="CG65" s="271"/>
      <c r="CH65" s="272"/>
      <c r="CI65" s="31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 t="s">
        <v>4</v>
      </c>
      <c r="CW65" s="274"/>
      <c r="CX65" s="455"/>
      <c r="CY65" s="274"/>
      <c r="CZ65" s="274"/>
      <c r="DA65" s="274"/>
      <c r="DB65" s="456"/>
      <c r="DC65" s="274"/>
      <c r="DD65" s="274"/>
      <c r="DE65" s="274"/>
      <c r="DF65" s="274"/>
      <c r="DG65" s="70"/>
      <c r="DH65" s="70"/>
      <c r="DI65" s="70"/>
      <c r="DJ65" s="70"/>
      <c r="DK65" s="70"/>
      <c r="DL65" s="70"/>
      <c r="DM65" s="70"/>
      <c r="DN65" s="70"/>
      <c r="DO65" s="70"/>
      <c r="DP65" s="70"/>
      <c r="DQ65" s="70"/>
      <c r="DR65" s="70"/>
      <c r="DS65" s="70"/>
      <c r="DT65" s="70"/>
      <c r="DU65" s="70"/>
      <c r="DV65" s="70"/>
      <c r="DW65" s="70"/>
      <c r="DX65" s="70"/>
      <c r="DY65" s="70"/>
      <c r="DZ65" s="70"/>
      <c r="EA65" s="70"/>
      <c r="EB65" s="70"/>
      <c r="EC65" s="70"/>
      <c r="ED65" s="70"/>
      <c r="EE65" s="70"/>
      <c r="EF65" s="70"/>
      <c r="EG65" s="70"/>
      <c r="EH65" s="70"/>
      <c r="EI65" s="70"/>
      <c r="EJ65" s="70"/>
      <c r="EK65" s="70"/>
      <c r="EL65" s="70"/>
      <c r="EM65" s="70"/>
      <c r="EN65" s="70"/>
      <c r="EO65" s="70"/>
      <c r="EP65" s="70"/>
      <c r="EQ65" s="70"/>
      <c r="ER65" s="70"/>
      <c r="ES65" s="70"/>
      <c r="ET65" s="70"/>
      <c r="EU65" s="70"/>
      <c r="EV65" s="70"/>
      <c r="EW65" s="70"/>
      <c r="EX65" s="70"/>
      <c r="EY65" s="70"/>
      <c r="EZ65" s="70"/>
      <c r="FA65" s="70"/>
      <c r="FB65" s="70"/>
      <c r="FC65" s="70"/>
      <c r="FD65" s="70"/>
      <c r="FE65" s="70"/>
      <c r="FF65" s="70"/>
      <c r="FG65" s="70"/>
      <c r="FH65" s="70"/>
      <c r="FI65" s="70"/>
      <c r="FJ65" s="70"/>
      <c r="FK65" s="70"/>
      <c r="FL65" s="70"/>
      <c r="FM65" s="70"/>
      <c r="FN65" s="70"/>
      <c r="FO65" s="70"/>
      <c r="FP65" s="70"/>
      <c r="FQ65" s="70"/>
      <c r="FR65" s="70"/>
      <c r="FS65" s="70"/>
      <c r="FT65" s="70"/>
      <c r="FU65" s="70"/>
      <c r="FV65" s="70"/>
      <c r="FW65" s="70"/>
    </row>
    <row r="66">
      <c r="A66" s="53"/>
      <c r="B66" s="614" t="s">
        <v>255</v>
      </c>
      <c r="C66" s="615" t="s">
        <v>263</v>
      </c>
      <c r="D66" s="602"/>
      <c r="E66" s="603"/>
      <c r="F66" s="603"/>
      <c r="G66" s="603"/>
      <c r="H66" s="604"/>
      <c r="I66" s="603"/>
      <c r="J66" s="604"/>
      <c r="K66" s="604"/>
      <c r="L66" s="604"/>
      <c r="M66" s="604"/>
      <c r="N66" s="604"/>
      <c r="O66" s="604"/>
      <c r="P66" s="604"/>
      <c r="Q66" s="604"/>
      <c r="R66" s="604"/>
      <c r="S66" s="604"/>
      <c r="T66" s="604"/>
      <c r="U66" s="604"/>
      <c r="V66" s="604"/>
      <c r="W66" s="604"/>
      <c r="X66" s="604"/>
      <c r="Y66" s="604"/>
      <c r="Z66" s="605"/>
      <c r="AA66" s="53">
        <f t="shared" si="31"/>
        <v>36</v>
      </c>
      <c r="AB66" s="611"/>
      <c r="AC66" s="612"/>
      <c r="AD66" s="613"/>
      <c r="AE66" s="616" t="s">
        <v>263</v>
      </c>
      <c r="AF66" s="617"/>
      <c r="AG66" s="53"/>
      <c r="AH66" s="53"/>
      <c r="AI66" s="53"/>
      <c r="AJ66" s="53"/>
      <c r="AK66" s="53"/>
      <c r="AL66" s="53"/>
      <c r="AM66" s="53"/>
      <c r="AN66" s="18" t="s">
        <v>4</v>
      </c>
      <c r="AO66" s="289"/>
      <c r="AP66" s="290"/>
      <c r="AQ66" s="291"/>
      <c r="AR66" s="292"/>
      <c r="AS66" s="292"/>
      <c r="AT66" s="293"/>
      <c r="AU66" s="294">
        <v>50.0</v>
      </c>
      <c r="AV66" s="469"/>
      <c r="AW66" s="296"/>
      <c r="AX66" s="349"/>
      <c r="AY66" s="326"/>
      <c r="AZ66" s="427"/>
      <c r="BA66" s="362"/>
      <c r="BB66" s="363"/>
      <c r="BC66" s="364"/>
      <c r="BD66" s="302" t="str">
        <f t="shared" si="15"/>
        <v/>
      </c>
      <c r="BE66" s="298"/>
      <c r="BF66" s="374"/>
      <c r="BG66" s="518"/>
      <c r="BH66" s="328"/>
      <c r="BI66" s="306"/>
      <c r="BJ66" s="307"/>
      <c r="BK66" s="483"/>
      <c r="BL66" s="310"/>
      <c r="BM66" s="310"/>
      <c r="BN66" s="310"/>
      <c r="BO66" s="351"/>
      <c r="BP66" s="360"/>
      <c r="BQ66" s="306"/>
      <c r="BR66" s="313"/>
      <c r="BS66" s="313"/>
      <c r="BT66" s="313"/>
      <c r="BU66" s="314" t="str">
        <f t="shared" si="16"/>
        <v/>
      </c>
      <c r="BV66" s="518"/>
      <c r="BW66" s="269"/>
      <c r="BX66" s="21"/>
      <c r="BY66" s="21"/>
      <c r="BZ66" s="269"/>
      <c r="CA66" s="365"/>
      <c r="CB66" s="269"/>
      <c r="CC66" s="270"/>
      <c r="CD66" s="270" t="s">
        <v>160</v>
      </c>
      <c r="CE66" s="270" t="s">
        <v>160</v>
      </c>
      <c r="CF66" s="271"/>
      <c r="CG66" s="271"/>
      <c r="CH66" s="272"/>
      <c r="CI66" s="31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 t="s">
        <v>4</v>
      </c>
      <c r="CW66" s="274"/>
      <c r="CX66" s="455"/>
      <c r="CY66" s="274"/>
      <c r="CZ66" s="274"/>
      <c r="DA66" s="274"/>
      <c r="DB66" s="456"/>
      <c r="DC66" s="274"/>
      <c r="DD66" s="274"/>
      <c r="DE66" s="274"/>
      <c r="DF66" s="274"/>
      <c r="DG66" s="70"/>
      <c r="DH66" s="70"/>
      <c r="DI66" s="70"/>
      <c r="DJ66" s="70"/>
      <c r="DK66" s="70"/>
      <c r="DL66" s="70"/>
      <c r="DM66" s="70"/>
      <c r="DN66" s="70"/>
      <c r="DO66" s="70"/>
      <c r="DP66" s="70"/>
      <c r="DQ66" s="70"/>
      <c r="DR66" s="70"/>
      <c r="DS66" s="70"/>
      <c r="DT66" s="70"/>
      <c r="DU66" s="70"/>
      <c r="DV66" s="70"/>
      <c r="DW66" s="70"/>
      <c r="DX66" s="70"/>
      <c r="DY66" s="70"/>
      <c r="DZ66" s="70"/>
      <c r="EA66" s="70"/>
      <c r="EB66" s="70"/>
      <c r="EC66" s="70"/>
      <c r="ED66" s="70"/>
      <c r="EE66" s="70"/>
      <c r="EF66" s="70"/>
      <c r="EG66" s="70"/>
      <c r="EH66" s="70"/>
      <c r="EI66" s="70"/>
      <c r="EJ66" s="70"/>
      <c r="EK66" s="70"/>
      <c r="EL66" s="70"/>
      <c r="EM66" s="70"/>
      <c r="EN66" s="70"/>
      <c r="EO66" s="70"/>
      <c r="EP66" s="70"/>
      <c r="EQ66" s="70"/>
      <c r="ER66" s="70"/>
      <c r="ES66" s="70"/>
      <c r="ET66" s="70"/>
      <c r="EU66" s="70"/>
      <c r="EV66" s="70"/>
      <c r="EW66" s="70"/>
      <c r="EX66" s="70"/>
      <c r="EY66" s="70"/>
      <c r="EZ66" s="70"/>
      <c r="FA66" s="70"/>
      <c r="FB66" s="70"/>
      <c r="FC66" s="70"/>
      <c r="FD66" s="70"/>
      <c r="FE66" s="70"/>
      <c r="FF66" s="70"/>
      <c r="FG66" s="70"/>
      <c r="FH66" s="70"/>
      <c r="FI66" s="70"/>
      <c r="FJ66" s="70"/>
      <c r="FK66" s="70"/>
      <c r="FL66" s="70"/>
      <c r="FM66" s="70"/>
      <c r="FN66" s="70"/>
      <c r="FO66" s="70"/>
      <c r="FP66" s="70"/>
      <c r="FQ66" s="70"/>
      <c r="FR66" s="70"/>
      <c r="FS66" s="70"/>
      <c r="FT66" s="70"/>
      <c r="FU66" s="70"/>
      <c r="FV66" s="70"/>
      <c r="FW66" s="70"/>
    </row>
    <row r="67">
      <c r="A67" s="53"/>
      <c r="B67" s="614" t="s">
        <v>255</v>
      </c>
      <c r="C67" s="615" t="s">
        <v>264</v>
      </c>
      <c r="D67" s="602"/>
      <c r="E67" s="603"/>
      <c r="F67" s="603"/>
      <c r="G67" s="603"/>
      <c r="H67" s="604"/>
      <c r="I67" s="603"/>
      <c r="J67" s="604"/>
      <c r="K67" s="604"/>
      <c r="L67" s="604"/>
      <c r="M67" s="604"/>
      <c r="N67" s="604"/>
      <c r="O67" s="604"/>
      <c r="P67" s="604"/>
      <c r="Q67" s="604"/>
      <c r="R67" s="604"/>
      <c r="S67" s="604"/>
      <c r="T67" s="604"/>
      <c r="U67" s="604"/>
      <c r="V67" s="604"/>
      <c r="W67" s="604"/>
      <c r="X67" s="604"/>
      <c r="Y67" s="604"/>
      <c r="Z67" s="605"/>
      <c r="AA67" s="53">
        <f t="shared" si="31"/>
        <v>37</v>
      </c>
      <c r="AB67" s="611"/>
      <c r="AC67" s="612"/>
      <c r="AD67" s="613"/>
      <c r="AE67" s="616" t="s">
        <v>264</v>
      </c>
      <c r="AF67" s="617"/>
      <c r="AG67" s="53"/>
      <c r="AH67" s="53"/>
      <c r="AI67" s="53"/>
      <c r="AJ67" s="53"/>
      <c r="AK67" s="53"/>
      <c r="AL67" s="53"/>
      <c r="AM67" s="53"/>
      <c r="AN67" s="18" t="s">
        <v>4</v>
      </c>
      <c r="AO67" s="289"/>
      <c r="AP67" s="290"/>
      <c r="AQ67" s="291"/>
      <c r="AR67" s="292"/>
      <c r="AS67" s="292"/>
      <c r="AT67" s="293"/>
      <c r="AU67" s="294">
        <v>51.0</v>
      </c>
      <c r="AV67" s="469"/>
      <c r="AW67" s="296"/>
      <c r="AX67" s="349"/>
      <c r="AY67" s="326"/>
      <c r="AZ67" s="427"/>
      <c r="BA67" s="360"/>
      <c r="BB67" s="363"/>
      <c r="BC67" s="364"/>
      <c r="BD67" s="302" t="str">
        <f t="shared" si="15"/>
        <v/>
      </c>
      <c r="BE67" s="298"/>
      <c r="BF67" s="374"/>
      <c r="BG67" s="518"/>
      <c r="BH67" s="328"/>
      <c r="BI67" s="306"/>
      <c r="BJ67" s="307"/>
      <c r="BK67" s="483"/>
      <c r="BL67" s="310"/>
      <c r="BM67" s="310"/>
      <c r="BN67" s="310"/>
      <c r="BO67" s="351"/>
      <c r="BP67" s="360"/>
      <c r="BQ67" s="306"/>
      <c r="BR67" s="313"/>
      <c r="BS67" s="313"/>
      <c r="BT67" s="313"/>
      <c r="BU67" s="314" t="str">
        <f t="shared" si="16"/>
        <v/>
      </c>
      <c r="BV67" s="518"/>
      <c r="BW67" s="269"/>
      <c r="BX67" s="21"/>
      <c r="BY67" s="21"/>
      <c r="BZ67" s="269"/>
      <c r="CA67" s="365"/>
      <c r="CB67" s="269"/>
      <c r="CC67" s="270"/>
      <c r="CD67" s="270" t="s">
        <v>160</v>
      </c>
      <c r="CE67" s="270" t="s">
        <v>160</v>
      </c>
      <c r="CF67" s="271"/>
      <c r="CG67" s="271"/>
      <c r="CH67" s="272"/>
      <c r="CI67" s="31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 t="s">
        <v>4</v>
      </c>
      <c r="CW67" s="274"/>
      <c r="CX67" s="455"/>
      <c r="CY67" s="274"/>
      <c r="CZ67" s="274"/>
      <c r="DA67" s="274"/>
      <c r="DB67" s="456"/>
      <c r="DC67" s="274"/>
      <c r="DD67" s="274"/>
      <c r="DE67" s="274"/>
      <c r="DF67" s="274"/>
      <c r="DG67" s="70"/>
      <c r="DH67" s="70"/>
      <c r="DI67" s="70"/>
      <c r="DJ67" s="70"/>
      <c r="DK67" s="70"/>
      <c r="DL67" s="70"/>
      <c r="DM67" s="70"/>
      <c r="DN67" s="70"/>
      <c r="DO67" s="70"/>
      <c r="DP67" s="70"/>
      <c r="DQ67" s="70"/>
      <c r="DR67" s="70"/>
      <c r="DS67" s="70"/>
      <c r="DT67" s="70"/>
      <c r="DU67" s="70"/>
      <c r="DV67" s="70"/>
      <c r="DW67" s="70"/>
      <c r="DX67" s="70"/>
      <c r="DY67" s="70"/>
      <c r="DZ67" s="70"/>
      <c r="EA67" s="70"/>
      <c r="EB67" s="70"/>
      <c r="EC67" s="70"/>
      <c r="ED67" s="70"/>
      <c r="EE67" s="70"/>
      <c r="EF67" s="70"/>
      <c r="EG67" s="70"/>
      <c r="EH67" s="70"/>
      <c r="EI67" s="70"/>
      <c r="EJ67" s="70"/>
      <c r="EK67" s="70"/>
      <c r="EL67" s="70"/>
      <c r="EM67" s="70"/>
      <c r="EN67" s="70"/>
      <c r="EO67" s="70"/>
      <c r="EP67" s="70"/>
      <c r="EQ67" s="70"/>
      <c r="ER67" s="70"/>
      <c r="ES67" s="70"/>
      <c r="ET67" s="70"/>
      <c r="EU67" s="70"/>
      <c r="EV67" s="70"/>
      <c r="EW67" s="70"/>
      <c r="EX67" s="70"/>
      <c r="EY67" s="70"/>
      <c r="EZ67" s="70"/>
      <c r="FA67" s="70"/>
      <c r="FB67" s="70"/>
      <c r="FC67" s="70"/>
      <c r="FD67" s="70"/>
      <c r="FE67" s="70"/>
      <c r="FF67" s="70"/>
      <c r="FG67" s="70"/>
      <c r="FH67" s="70"/>
      <c r="FI67" s="70"/>
      <c r="FJ67" s="70"/>
      <c r="FK67" s="70"/>
      <c r="FL67" s="70"/>
      <c r="FM67" s="70"/>
      <c r="FN67" s="70"/>
      <c r="FO67" s="70"/>
      <c r="FP67" s="70"/>
      <c r="FQ67" s="70"/>
      <c r="FR67" s="70"/>
      <c r="FS67" s="70"/>
      <c r="FT67" s="70"/>
      <c r="FU67" s="70"/>
      <c r="FV67" s="70"/>
      <c r="FW67" s="70"/>
    </row>
    <row r="68">
      <c r="A68" s="53"/>
      <c r="B68" s="614" t="s">
        <v>255</v>
      </c>
      <c r="C68" s="615" t="s">
        <v>265</v>
      </c>
      <c r="D68" s="602"/>
      <c r="E68" s="603"/>
      <c r="F68" s="603"/>
      <c r="G68" s="603"/>
      <c r="H68" s="604"/>
      <c r="I68" s="603"/>
      <c r="J68" s="604"/>
      <c r="K68" s="604"/>
      <c r="L68" s="604"/>
      <c r="M68" s="604"/>
      <c r="N68" s="604"/>
      <c r="O68" s="604"/>
      <c r="P68" s="604"/>
      <c r="Q68" s="604"/>
      <c r="R68" s="604"/>
      <c r="S68" s="604"/>
      <c r="T68" s="604"/>
      <c r="U68" s="604"/>
      <c r="V68" s="604"/>
      <c r="W68" s="604"/>
      <c r="X68" s="604"/>
      <c r="Y68" s="604"/>
      <c r="Z68" s="605"/>
      <c r="AA68" s="53">
        <f t="shared" si="31"/>
        <v>38</v>
      </c>
      <c r="AB68" s="611"/>
      <c r="AC68" s="612"/>
      <c r="AD68" s="613"/>
      <c r="AE68" s="616" t="s">
        <v>265</v>
      </c>
      <c r="AF68" s="617"/>
      <c r="AG68" s="53"/>
      <c r="AH68" s="53"/>
      <c r="AI68" s="53"/>
      <c r="AJ68" s="53"/>
      <c r="AK68" s="53"/>
      <c r="AL68" s="53"/>
      <c r="AM68" s="53"/>
      <c r="AN68" s="18" t="s">
        <v>4</v>
      </c>
      <c r="AO68" s="289"/>
      <c r="AP68" s="290"/>
      <c r="AQ68" s="291"/>
      <c r="AR68" s="292"/>
      <c r="AS68" s="292"/>
      <c r="AT68" s="293"/>
      <c r="AU68" s="294">
        <v>52.0</v>
      </c>
      <c r="AV68" s="453"/>
      <c r="AW68" s="296"/>
      <c r="AX68" s="349"/>
      <c r="AY68" s="387"/>
      <c r="AZ68" s="361"/>
      <c r="BA68" s="362"/>
      <c r="BB68" s="363"/>
      <c r="BC68" s="364"/>
      <c r="BD68" s="302" t="str">
        <f t="shared" si="15"/>
        <v/>
      </c>
      <c r="BE68" s="298"/>
      <c r="BF68" s="374"/>
      <c r="BG68" s="518"/>
      <c r="BH68" s="328"/>
      <c r="BI68" s="306"/>
      <c r="BJ68" s="307"/>
      <c r="BK68" s="483"/>
      <c r="BL68" s="310"/>
      <c r="BM68" s="310"/>
      <c r="BN68" s="310"/>
      <c r="BO68" s="351"/>
      <c r="BP68" s="360"/>
      <c r="BQ68" s="306"/>
      <c r="BR68" s="313"/>
      <c r="BS68" s="313"/>
      <c r="BT68" s="313"/>
      <c r="BU68" s="314" t="str">
        <f t="shared" si="16"/>
        <v/>
      </c>
      <c r="BV68" s="518"/>
      <c r="BW68" s="269"/>
      <c r="BX68" s="21"/>
      <c r="BY68" s="21"/>
      <c r="BZ68" s="269"/>
      <c r="CA68" s="365"/>
      <c r="CB68" s="269"/>
      <c r="CC68" s="270"/>
      <c r="CD68" s="270" t="s">
        <v>160</v>
      </c>
      <c r="CE68" s="270" t="s">
        <v>160</v>
      </c>
      <c r="CF68" s="271"/>
      <c r="CG68" s="271"/>
      <c r="CH68" s="272"/>
      <c r="CI68" s="31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 t="s">
        <v>4</v>
      </c>
      <c r="CW68" s="274"/>
      <c r="CX68" s="455"/>
      <c r="CY68" s="274"/>
      <c r="CZ68" s="274"/>
      <c r="DA68" s="274"/>
      <c r="DB68" s="456"/>
      <c r="DC68" s="274"/>
      <c r="DD68" s="274"/>
      <c r="DE68" s="274"/>
      <c r="DF68" s="274"/>
      <c r="DG68" s="70"/>
      <c r="DH68" s="70"/>
      <c r="DI68" s="70"/>
      <c r="DJ68" s="70"/>
      <c r="DK68" s="70"/>
      <c r="DL68" s="70"/>
      <c r="DM68" s="70"/>
      <c r="DN68" s="70"/>
      <c r="DO68" s="70"/>
      <c r="DP68" s="70"/>
      <c r="DQ68" s="70"/>
      <c r="DR68" s="70"/>
      <c r="DS68" s="70"/>
      <c r="DT68" s="70"/>
      <c r="DU68" s="70"/>
      <c r="DV68" s="70"/>
      <c r="DW68" s="70"/>
      <c r="DX68" s="70"/>
      <c r="DY68" s="70"/>
      <c r="DZ68" s="70"/>
      <c r="EA68" s="70"/>
      <c r="EB68" s="70"/>
      <c r="EC68" s="70"/>
      <c r="ED68" s="70"/>
      <c r="EE68" s="70"/>
      <c r="EF68" s="70"/>
      <c r="EG68" s="70"/>
      <c r="EH68" s="70"/>
      <c r="EI68" s="70"/>
      <c r="EJ68" s="70"/>
      <c r="EK68" s="70"/>
      <c r="EL68" s="70"/>
      <c r="EM68" s="70"/>
      <c r="EN68" s="70"/>
      <c r="EO68" s="70"/>
      <c r="EP68" s="70"/>
      <c r="EQ68" s="70"/>
      <c r="ER68" s="70"/>
      <c r="ES68" s="70"/>
      <c r="ET68" s="70"/>
      <c r="EU68" s="70"/>
      <c r="EV68" s="70"/>
      <c r="EW68" s="70"/>
      <c r="EX68" s="70"/>
      <c r="EY68" s="70"/>
      <c r="EZ68" s="70"/>
      <c r="FA68" s="70"/>
      <c r="FB68" s="70"/>
      <c r="FC68" s="70"/>
      <c r="FD68" s="70"/>
      <c r="FE68" s="70"/>
      <c r="FF68" s="70"/>
      <c r="FG68" s="70"/>
      <c r="FH68" s="70"/>
      <c r="FI68" s="70"/>
      <c r="FJ68" s="70"/>
      <c r="FK68" s="70"/>
      <c r="FL68" s="70"/>
      <c r="FM68" s="70"/>
      <c r="FN68" s="70"/>
      <c r="FO68" s="70"/>
      <c r="FP68" s="70"/>
      <c r="FQ68" s="70"/>
      <c r="FR68" s="70"/>
      <c r="FS68" s="70"/>
      <c r="FT68" s="70"/>
      <c r="FU68" s="70"/>
      <c r="FV68" s="70"/>
      <c r="FW68" s="70"/>
    </row>
    <row r="69">
      <c r="A69" s="53"/>
      <c r="B69" s="614" t="s">
        <v>255</v>
      </c>
      <c r="C69" s="615" t="s">
        <v>266</v>
      </c>
      <c r="D69" s="602"/>
      <c r="E69" s="603"/>
      <c r="F69" s="603"/>
      <c r="G69" s="603"/>
      <c r="H69" s="604"/>
      <c r="I69" s="603"/>
      <c r="J69" s="604"/>
      <c r="K69" s="604"/>
      <c r="L69" s="604"/>
      <c r="M69" s="604"/>
      <c r="N69" s="604"/>
      <c r="O69" s="604"/>
      <c r="P69" s="604"/>
      <c r="Q69" s="604"/>
      <c r="R69" s="604"/>
      <c r="S69" s="604"/>
      <c r="T69" s="604"/>
      <c r="U69" s="604"/>
      <c r="V69" s="604"/>
      <c r="W69" s="604"/>
      <c r="X69" s="604"/>
      <c r="Y69" s="604"/>
      <c r="Z69" s="605"/>
      <c r="AA69" s="53">
        <f t="shared" si="31"/>
        <v>39</v>
      </c>
      <c r="AB69" s="611"/>
      <c r="AC69" s="612"/>
      <c r="AD69" s="613"/>
      <c r="AE69" s="616" t="s">
        <v>266</v>
      </c>
      <c r="AF69" s="617"/>
      <c r="AG69" s="53"/>
      <c r="AH69" s="53"/>
      <c r="AI69" s="53"/>
      <c r="AJ69" s="53"/>
      <c r="AK69" s="53"/>
      <c r="AL69" s="53"/>
      <c r="AM69" s="53"/>
      <c r="AN69" s="18" t="s">
        <v>4</v>
      </c>
      <c r="AO69" s="289"/>
      <c r="AP69" s="417"/>
      <c r="AQ69" s="291"/>
      <c r="AR69" s="292"/>
      <c r="AS69" s="292"/>
      <c r="AT69" s="293"/>
      <c r="AU69" s="294">
        <v>53.0</v>
      </c>
      <c r="AV69" s="453"/>
      <c r="AW69" s="296"/>
      <c r="AX69" s="349"/>
      <c r="AY69" s="572"/>
      <c r="AZ69" s="361"/>
      <c r="BA69" s="360"/>
      <c r="BB69" s="363"/>
      <c r="BC69" s="364"/>
      <c r="BD69" s="302" t="str">
        <f t="shared" si="15"/>
        <v/>
      </c>
      <c r="BE69" s="298"/>
      <c r="BF69" s="374"/>
      <c r="BG69" s="518"/>
      <c r="BH69" s="328"/>
      <c r="BI69" s="306"/>
      <c r="BJ69" s="307"/>
      <c r="BK69" s="483"/>
      <c r="BL69" s="310"/>
      <c r="BM69" s="310"/>
      <c r="BN69" s="310"/>
      <c r="BO69" s="351"/>
      <c r="BP69" s="360"/>
      <c r="BQ69" s="306"/>
      <c r="BR69" s="313"/>
      <c r="BS69" s="313"/>
      <c r="BT69" s="313"/>
      <c r="BU69" s="314" t="str">
        <f t="shared" si="16"/>
        <v/>
      </c>
      <c r="BV69" s="518"/>
      <c r="BW69" s="269"/>
      <c r="BX69" s="21"/>
      <c r="BY69" s="21"/>
      <c r="BZ69" s="269"/>
      <c r="CA69" s="365"/>
      <c r="CB69" s="269"/>
      <c r="CC69" s="270"/>
      <c r="CD69" s="270" t="s">
        <v>160</v>
      </c>
      <c r="CE69" s="270" t="s">
        <v>160</v>
      </c>
      <c r="CF69" s="271"/>
      <c r="CG69" s="271"/>
      <c r="CH69" s="272"/>
      <c r="CI69" s="31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 t="s">
        <v>4</v>
      </c>
      <c r="CW69" s="274"/>
      <c r="CX69" s="455"/>
      <c r="CY69" s="274"/>
      <c r="CZ69" s="274"/>
      <c r="DA69" s="274"/>
      <c r="DB69" s="456"/>
      <c r="DC69" s="274"/>
      <c r="DD69" s="274"/>
      <c r="DE69" s="274"/>
      <c r="DF69" s="274"/>
      <c r="DG69" s="70"/>
      <c r="DH69" s="70"/>
      <c r="DI69" s="70"/>
      <c r="DJ69" s="70"/>
      <c r="DK69" s="70"/>
      <c r="DL69" s="70"/>
      <c r="DM69" s="70"/>
      <c r="DN69" s="70"/>
      <c r="DO69" s="70"/>
      <c r="DP69" s="70"/>
      <c r="DQ69" s="70"/>
      <c r="DR69" s="70"/>
      <c r="DS69" s="70"/>
      <c r="DT69" s="70"/>
      <c r="DU69" s="70"/>
      <c r="DV69" s="70"/>
      <c r="DW69" s="70"/>
      <c r="DX69" s="70"/>
      <c r="DY69" s="70"/>
      <c r="DZ69" s="70"/>
      <c r="EA69" s="70"/>
      <c r="EB69" s="70"/>
      <c r="EC69" s="70"/>
      <c r="ED69" s="70"/>
      <c r="EE69" s="70"/>
      <c r="EF69" s="70"/>
      <c r="EG69" s="70"/>
      <c r="EH69" s="70"/>
      <c r="EI69" s="70"/>
      <c r="EJ69" s="70"/>
      <c r="EK69" s="70"/>
      <c r="EL69" s="70"/>
      <c r="EM69" s="70"/>
      <c r="EN69" s="70"/>
      <c r="EO69" s="70"/>
      <c r="EP69" s="70"/>
      <c r="EQ69" s="70"/>
      <c r="ER69" s="70"/>
      <c r="ES69" s="70"/>
      <c r="ET69" s="70"/>
      <c r="EU69" s="70"/>
      <c r="EV69" s="70"/>
      <c r="EW69" s="70"/>
      <c r="EX69" s="70"/>
      <c r="EY69" s="70"/>
      <c r="EZ69" s="70"/>
      <c r="FA69" s="70"/>
      <c r="FB69" s="70"/>
      <c r="FC69" s="70"/>
      <c r="FD69" s="70"/>
      <c r="FE69" s="70"/>
      <c r="FF69" s="70"/>
      <c r="FG69" s="70"/>
      <c r="FH69" s="70"/>
      <c r="FI69" s="70"/>
      <c r="FJ69" s="70"/>
      <c r="FK69" s="70"/>
      <c r="FL69" s="70"/>
      <c r="FM69" s="70"/>
      <c r="FN69" s="70"/>
      <c r="FO69" s="70"/>
      <c r="FP69" s="70"/>
      <c r="FQ69" s="70"/>
      <c r="FR69" s="70"/>
      <c r="FS69" s="70"/>
      <c r="FT69" s="70"/>
      <c r="FU69" s="70"/>
      <c r="FV69" s="70"/>
      <c r="FW69" s="70"/>
    </row>
    <row r="70">
      <c r="A70" s="53"/>
      <c r="B70" s="614" t="s">
        <v>255</v>
      </c>
      <c r="C70" s="615" t="s">
        <v>267</v>
      </c>
      <c r="D70" s="602"/>
      <c r="E70" s="603"/>
      <c r="F70" s="603"/>
      <c r="G70" s="603"/>
      <c r="H70" s="604"/>
      <c r="I70" s="603"/>
      <c r="J70" s="604"/>
      <c r="K70" s="604"/>
      <c r="L70" s="604"/>
      <c r="M70" s="604"/>
      <c r="N70" s="604"/>
      <c r="O70" s="604"/>
      <c r="P70" s="604"/>
      <c r="Q70" s="604"/>
      <c r="R70" s="604"/>
      <c r="S70" s="604"/>
      <c r="T70" s="604"/>
      <c r="U70" s="604"/>
      <c r="V70" s="604"/>
      <c r="W70" s="604"/>
      <c r="X70" s="604"/>
      <c r="Y70" s="604"/>
      <c r="Z70" s="605"/>
      <c r="AA70" s="53">
        <f t="shared" si="31"/>
        <v>40</v>
      </c>
      <c r="AB70" s="611"/>
      <c r="AC70" s="612"/>
      <c r="AD70" s="613"/>
      <c r="AE70" s="616" t="s">
        <v>267</v>
      </c>
      <c r="AF70" s="617"/>
      <c r="AG70" s="53"/>
      <c r="AH70" s="53"/>
      <c r="AI70" s="53"/>
      <c r="AJ70" s="53"/>
      <c r="AK70" s="53"/>
      <c r="AL70" s="53"/>
      <c r="AM70" s="53"/>
      <c r="AN70" s="18" t="s">
        <v>4</v>
      </c>
      <c r="AO70" s="289"/>
      <c r="AP70" s="417"/>
      <c r="AQ70" s="291"/>
      <c r="AR70" s="292"/>
      <c r="AS70" s="292"/>
      <c r="AT70" s="293"/>
      <c r="AU70" s="294">
        <v>54.0</v>
      </c>
      <c r="AV70" s="453"/>
      <c r="AW70" s="296"/>
      <c r="AX70" s="349"/>
      <c r="AY70" s="482"/>
      <c r="AZ70" s="467"/>
      <c r="BA70" s="362"/>
      <c r="BB70" s="363"/>
      <c r="BC70" s="364"/>
      <c r="BD70" s="302" t="str">
        <f t="shared" si="15"/>
        <v/>
      </c>
      <c r="BE70" s="298"/>
      <c r="BF70" s="374"/>
      <c r="BG70" s="518"/>
      <c r="BH70" s="328"/>
      <c r="BI70" s="306"/>
      <c r="BJ70" s="307"/>
      <c r="BK70" s="483"/>
      <c r="BL70" s="310"/>
      <c r="BM70" s="310"/>
      <c r="BN70" s="310"/>
      <c r="BO70" s="351"/>
      <c r="BP70" s="360"/>
      <c r="BQ70" s="306"/>
      <c r="BR70" s="313"/>
      <c r="BS70" s="313"/>
      <c r="BT70" s="313"/>
      <c r="BU70" s="314" t="str">
        <f t="shared" si="16"/>
        <v/>
      </c>
      <c r="BV70" s="518"/>
      <c r="BW70" s="269"/>
      <c r="BX70" s="21"/>
      <c r="BY70" s="21"/>
      <c r="BZ70" s="269"/>
      <c r="CA70" s="365"/>
      <c r="CB70" s="269"/>
      <c r="CC70" s="270"/>
      <c r="CD70" s="270" t="s">
        <v>160</v>
      </c>
      <c r="CE70" s="270" t="s">
        <v>160</v>
      </c>
      <c r="CF70" s="271"/>
      <c r="CG70" s="271"/>
      <c r="CH70" s="272"/>
      <c r="CI70" s="31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 t="s">
        <v>4</v>
      </c>
      <c r="CW70" s="274"/>
      <c r="CX70" s="455"/>
      <c r="CY70" s="274"/>
      <c r="CZ70" s="274"/>
      <c r="DA70" s="274"/>
      <c r="DB70" s="456"/>
      <c r="DC70" s="274"/>
      <c r="DD70" s="274"/>
      <c r="DE70" s="274"/>
      <c r="DF70" s="274"/>
      <c r="DG70" s="70"/>
      <c r="DH70" s="70"/>
      <c r="DI70" s="70"/>
      <c r="DJ70" s="70"/>
      <c r="DK70" s="70"/>
      <c r="DL70" s="70"/>
      <c r="DM70" s="70"/>
      <c r="DN70" s="70"/>
      <c r="DO70" s="70"/>
      <c r="DP70" s="70"/>
      <c r="DQ70" s="70"/>
      <c r="DR70" s="70"/>
      <c r="DS70" s="70"/>
      <c r="DT70" s="70"/>
      <c r="DU70" s="70"/>
      <c r="DV70" s="70"/>
      <c r="DW70" s="70"/>
      <c r="DX70" s="70"/>
      <c r="DY70" s="70"/>
      <c r="DZ70" s="70"/>
      <c r="EA70" s="70"/>
      <c r="EB70" s="70"/>
      <c r="EC70" s="70"/>
      <c r="ED70" s="70"/>
      <c r="EE70" s="70"/>
      <c r="EF70" s="70"/>
      <c r="EG70" s="70"/>
      <c r="EH70" s="70"/>
      <c r="EI70" s="70"/>
      <c r="EJ70" s="70"/>
      <c r="EK70" s="70"/>
      <c r="EL70" s="70"/>
      <c r="EM70" s="70"/>
      <c r="EN70" s="70"/>
      <c r="EO70" s="70"/>
      <c r="EP70" s="70"/>
      <c r="EQ70" s="70"/>
      <c r="ER70" s="70"/>
      <c r="ES70" s="70"/>
      <c r="ET70" s="70"/>
      <c r="EU70" s="70"/>
      <c r="EV70" s="70"/>
      <c r="EW70" s="70"/>
      <c r="EX70" s="70"/>
      <c r="EY70" s="70"/>
      <c r="EZ70" s="70"/>
      <c r="FA70" s="70"/>
      <c r="FB70" s="70"/>
      <c r="FC70" s="70"/>
      <c r="FD70" s="70"/>
      <c r="FE70" s="70"/>
      <c r="FF70" s="70"/>
      <c r="FG70" s="70"/>
      <c r="FH70" s="70"/>
      <c r="FI70" s="70"/>
      <c r="FJ70" s="70"/>
      <c r="FK70" s="70"/>
      <c r="FL70" s="70"/>
      <c r="FM70" s="70"/>
      <c r="FN70" s="70"/>
      <c r="FO70" s="70"/>
      <c r="FP70" s="70"/>
      <c r="FQ70" s="70"/>
      <c r="FR70" s="70"/>
      <c r="FS70" s="70"/>
      <c r="FT70" s="70"/>
      <c r="FU70" s="70"/>
      <c r="FV70" s="70"/>
      <c r="FW70" s="70"/>
    </row>
    <row r="71">
      <c r="A71" s="53"/>
      <c r="B71" s="614" t="s">
        <v>255</v>
      </c>
      <c r="C71" s="615" t="s">
        <v>268</v>
      </c>
      <c r="D71" s="602"/>
      <c r="E71" s="603"/>
      <c r="F71" s="603"/>
      <c r="G71" s="603"/>
      <c r="H71" s="604"/>
      <c r="I71" s="603"/>
      <c r="J71" s="604"/>
      <c r="K71" s="604"/>
      <c r="L71" s="604"/>
      <c r="M71" s="604"/>
      <c r="N71" s="604"/>
      <c r="O71" s="604"/>
      <c r="P71" s="604"/>
      <c r="Q71" s="604"/>
      <c r="R71" s="604"/>
      <c r="S71" s="604"/>
      <c r="T71" s="604"/>
      <c r="U71" s="604"/>
      <c r="V71" s="604"/>
      <c r="W71" s="604"/>
      <c r="X71" s="604"/>
      <c r="Y71" s="604"/>
      <c r="Z71" s="605"/>
      <c r="AA71" s="53">
        <f t="shared" si="31"/>
        <v>41</v>
      </c>
      <c r="AB71" s="611"/>
      <c r="AC71" s="612"/>
      <c r="AD71" s="613"/>
      <c r="AE71" s="616" t="s">
        <v>268</v>
      </c>
      <c r="AF71" s="617"/>
      <c r="AG71" s="53"/>
      <c r="AH71" s="53"/>
      <c r="AI71" s="53"/>
      <c r="AJ71" s="53"/>
      <c r="AK71" s="53"/>
      <c r="AL71" s="53"/>
      <c r="AM71" s="53"/>
      <c r="AN71" s="18" t="s">
        <v>4</v>
      </c>
      <c r="AO71" s="289"/>
      <c r="AP71" s="417"/>
      <c r="AQ71" s="291"/>
      <c r="AR71" s="292"/>
      <c r="AS71" s="292"/>
      <c r="AT71" s="293"/>
      <c r="AU71" s="294">
        <v>55.0</v>
      </c>
      <c r="AV71" s="453"/>
      <c r="AW71" s="296"/>
      <c r="AX71" s="349"/>
      <c r="AY71" s="618"/>
      <c r="AZ71" s="467"/>
      <c r="BA71" s="360"/>
      <c r="BB71" s="363"/>
      <c r="BC71" s="364"/>
      <c r="BD71" s="302" t="str">
        <f t="shared" si="15"/>
        <v/>
      </c>
      <c r="BE71" s="298"/>
      <c r="BF71" s="374"/>
      <c r="BG71" s="518"/>
      <c r="BH71" s="328"/>
      <c r="BI71" s="306"/>
      <c r="BJ71" s="307"/>
      <c r="BK71" s="483"/>
      <c r="BL71" s="310"/>
      <c r="BM71" s="310"/>
      <c r="BN71" s="310"/>
      <c r="BO71" s="351"/>
      <c r="BP71" s="360"/>
      <c r="BQ71" s="306"/>
      <c r="BR71" s="313"/>
      <c r="BS71" s="313"/>
      <c r="BT71" s="313"/>
      <c r="BU71" s="314" t="str">
        <f t="shared" si="16"/>
        <v/>
      </c>
      <c r="BV71" s="518"/>
      <c r="BW71" s="269"/>
      <c r="BX71" s="21"/>
      <c r="BY71" s="21"/>
      <c r="BZ71" s="269"/>
      <c r="CA71" s="365"/>
      <c r="CB71" s="269"/>
      <c r="CC71" s="270"/>
      <c r="CD71" s="270" t="s">
        <v>160</v>
      </c>
      <c r="CE71" s="270" t="s">
        <v>160</v>
      </c>
      <c r="CF71" s="271"/>
      <c r="CG71" s="271"/>
      <c r="CH71" s="272"/>
      <c r="CI71" s="31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 t="s">
        <v>4</v>
      </c>
      <c r="CW71" s="274"/>
      <c r="CX71" s="455"/>
      <c r="CY71" s="274"/>
      <c r="CZ71" s="274"/>
      <c r="DA71" s="274"/>
      <c r="DB71" s="456"/>
      <c r="DC71" s="274"/>
      <c r="DD71" s="274"/>
      <c r="DE71" s="274"/>
      <c r="DF71" s="274"/>
      <c r="DG71" s="70"/>
      <c r="DH71" s="70"/>
      <c r="DI71" s="70"/>
      <c r="DJ71" s="70"/>
      <c r="DK71" s="70"/>
      <c r="DL71" s="70"/>
      <c r="DM71" s="70"/>
      <c r="DN71" s="70"/>
      <c r="DO71" s="70"/>
      <c r="DP71" s="70"/>
      <c r="DQ71" s="70"/>
      <c r="DR71" s="70"/>
      <c r="DS71" s="70"/>
      <c r="DT71" s="70"/>
      <c r="DU71" s="70"/>
      <c r="DV71" s="70"/>
      <c r="DW71" s="70"/>
      <c r="DX71" s="70"/>
      <c r="DY71" s="70"/>
      <c r="DZ71" s="70"/>
      <c r="EA71" s="70"/>
      <c r="EB71" s="70"/>
      <c r="EC71" s="70"/>
      <c r="ED71" s="70"/>
      <c r="EE71" s="70"/>
      <c r="EF71" s="70"/>
      <c r="EG71" s="70"/>
      <c r="EH71" s="70"/>
      <c r="EI71" s="70"/>
      <c r="EJ71" s="70"/>
      <c r="EK71" s="70"/>
      <c r="EL71" s="70"/>
      <c r="EM71" s="70"/>
      <c r="EN71" s="70"/>
      <c r="EO71" s="70"/>
      <c r="EP71" s="70"/>
      <c r="EQ71" s="70"/>
      <c r="ER71" s="70"/>
      <c r="ES71" s="70"/>
      <c r="ET71" s="70"/>
      <c r="EU71" s="70"/>
      <c r="EV71" s="70"/>
      <c r="EW71" s="70"/>
      <c r="EX71" s="70"/>
      <c r="EY71" s="70"/>
      <c r="EZ71" s="70"/>
      <c r="FA71" s="70"/>
      <c r="FB71" s="70"/>
      <c r="FC71" s="70"/>
      <c r="FD71" s="70"/>
      <c r="FE71" s="70"/>
      <c r="FF71" s="70"/>
      <c r="FG71" s="70"/>
      <c r="FH71" s="70"/>
      <c r="FI71" s="70"/>
      <c r="FJ71" s="70"/>
      <c r="FK71" s="70"/>
      <c r="FL71" s="70"/>
      <c r="FM71" s="70"/>
      <c r="FN71" s="70"/>
      <c r="FO71" s="70"/>
      <c r="FP71" s="70"/>
      <c r="FQ71" s="70"/>
      <c r="FR71" s="70"/>
      <c r="FS71" s="70"/>
      <c r="FT71" s="70"/>
      <c r="FU71" s="70"/>
      <c r="FV71" s="70"/>
      <c r="FW71" s="70"/>
    </row>
    <row r="72">
      <c r="A72" s="53"/>
      <c r="B72" s="614" t="s">
        <v>255</v>
      </c>
      <c r="C72" s="615" t="s">
        <v>269</v>
      </c>
      <c r="D72" s="602"/>
      <c r="E72" s="603"/>
      <c r="F72" s="603"/>
      <c r="G72" s="603"/>
      <c r="H72" s="604"/>
      <c r="I72" s="603"/>
      <c r="J72" s="604"/>
      <c r="K72" s="604"/>
      <c r="L72" s="604"/>
      <c r="M72" s="604"/>
      <c r="N72" s="604"/>
      <c r="O72" s="604"/>
      <c r="P72" s="604"/>
      <c r="Q72" s="604"/>
      <c r="R72" s="604"/>
      <c r="S72" s="604"/>
      <c r="T72" s="604"/>
      <c r="U72" s="604"/>
      <c r="V72" s="604"/>
      <c r="W72" s="604"/>
      <c r="X72" s="604"/>
      <c r="Y72" s="604"/>
      <c r="Z72" s="605"/>
      <c r="AA72" s="53">
        <f t="shared" si="31"/>
        <v>42</v>
      </c>
      <c r="AB72" s="611"/>
      <c r="AC72" s="612"/>
      <c r="AD72" s="613"/>
      <c r="AE72" s="616" t="s">
        <v>269</v>
      </c>
      <c r="AF72" s="617"/>
      <c r="AG72" s="53"/>
      <c r="AH72" s="53"/>
      <c r="AI72" s="53"/>
      <c r="AJ72" s="53"/>
      <c r="AK72" s="53"/>
      <c r="AL72" s="53"/>
      <c r="AM72" s="53"/>
      <c r="AN72" s="18" t="s">
        <v>4</v>
      </c>
      <c r="AO72" s="289"/>
      <c r="AP72" s="417"/>
      <c r="AQ72" s="291"/>
      <c r="AR72" s="292"/>
      <c r="AS72" s="292"/>
      <c r="AT72" s="293"/>
      <c r="AU72" s="294">
        <v>56.0</v>
      </c>
      <c r="AV72" s="453"/>
      <c r="AW72" s="296"/>
      <c r="AX72" s="349"/>
      <c r="AY72" s="572"/>
      <c r="AZ72" s="467"/>
      <c r="BA72" s="362"/>
      <c r="BB72" s="363"/>
      <c r="BC72" s="364"/>
      <c r="BD72" s="302" t="str">
        <f t="shared" si="15"/>
        <v/>
      </c>
      <c r="BE72" s="298"/>
      <c r="BF72" s="374"/>
      <c r="BG72" s="518"/>
      <c r="BH72" s="328"/>
      <c r="BI72" s="306"/>
      <c r="BJ72" s="307"/>
      <c r="BK72" s="483"/>
      <c r="BL72" s="310"/>
      <c r="BM72" s="310"/>
      <c r="BN72" s="310"/>
      <c r="BO72" s="351"/>
      <c r="BP72" s="360"/>
      <c r="BQ72" s="306"/>
      <c r="BR72" s="313"/>
      <c r="BS72" s="313"/>
      <c r="BT72" s="313"/>
      <c r="BU72" s="314" t="str">
        <f t="shared" si="16"/>
        <v/>
      </c>
      <c r="BV72" s="518"/>
      <c r="BW72" s="269"/>
      <c r="BX72" s="21"/>
      <c r="BY72" s="21"/>
      <c r="BZ72" s="269"/>
      <c r="CA72" s="365"/>
      <c r="CB72" s="269"/>
      <c r="CC72" s="270"/>
      <c r="CD72" s="270" t="s">
        <v>160</v>
      </c>
      <c r="CE72" s="270" t="s">
        <v>160</v>
      </c>
      <c r="CF72" s="271"/>
      <c r="CG72" s="271"/>
      <c r="CH72" s="272"/>
      <c r="CI72" s="31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 t="s">
        <v>4</v>
      </c>
      <c r="CW72" s="274"/>
      <c r="CX72" s="455"/>
      <c r="CY72" s="274"/>
      <c r="CZ72" s="274"/>
      <c r="DA72" s="274"/>
      <c r="DB72" s="456"/>
      <c r="DC72" s="274"/>
      <c r="DD72" s="274"/>
      <c r="DE72" s="274"/>
      <c r="DF72" s="274"/>
      <c r="DG72" s="70"/>
      <c r="DH72" s="70"/>
      <c r="DI72" s="70"/>
      <c r="DJ72" s="70"/>
      <c r="DK72" s="70"/>
      <c r="DL72" s="70"/>
      <c r="DM72" s="70"/>
      <c r="DN72" s="70"/>
      <c r="DO72" s="70"/>
      <c r="DP72" s="70"/>
      <c r="DQ72" s="70"/>
      <c r="DR72" s="70"/>
      <c r="DS72" s="70"/>
      <c r="DT72" s="70"/>
      <c r="DU72" s="70"/>
      <c r="DV72" s="70"/>
      <c r="DW72" s="70"/>
      <c r="DX72" s="70"/>
      <c r="DY72" s="70"/>
      <c r="DZ72" s="70"/>
      <c r="EA72" s="70"/>
      <c r="EB72" s="70"/>
      <c r="EC72" s="70"/>
      <c r="ED72" s="70"/>
      <c r="EE72" s="70"/>
      <c r="EF72" s="70"/>
      <c r="EG72" s="70"/>
      <c r="EH72" s="70"/>
      <c r="EI72" s="70"/>
      <c r="EJ72" s="70"/>
      <c r="EK72" s="70"/>
      <c r="EL72" s="70"/>
      <c r="EM72" s="70"/>
      <c r="EN72" s="70"/>
      <c r="EO72" s="70"/>
      <c r="EP72" s="70"/>
      <c r="EQ72" s="70"/>
      <c r="ER72" s="70"/>
      <c r="ES72" s="70"/>
      <c r="ET72" s="70"/>
      <c r="EU72" s="70"/>
      <c r="EV72" s="70"/>
      <c r="EW72" s="70"/>
      <c r="EX72" s="70"/>
      <c r="EY72" s="70"/>
      <c r="EZ72" s="70"/>
      <c r="FA72" s="70"/>
      <c r="FB72" s="70"/>
      <c r="FC72" s="70"/>
      <c r="FD72" s="70"/>
      <c r="FE72" s="70"/>
      <c r="FF72" s="70"/>
      <c r="FG72" s="70"/>
      <c r="FH72" s="70"/>
      <c r="FI72" s="70"/>
      <c r="FJ72" s="70"/>
      <c r="FK72" s="70"/>
      <c r="FL72" s="70"/>
      <c r="FM72" s="70"/>
      <c r="FN72" s="70"/>
      <c r="FO72" s="70"/>
      <c r="FP72" s="70"/>
      <c r="FQ72" s="70"/>
      <c r="FR72" s="70"/>
      <c r="FS72" s="70"/>
      <c r="FT72" s="70"/>
      <c r="FU72" s="70"/>
      <c r="FV72" s="70"/>
      <c r="FW72" s="70"/>
    </row>
    <row r="73">
      <c r="A73" s="53"/>
      <c r="B73" s="619"/>
      <c r="C73" s="620"/>
      <c r="Z73" s="513"/>
      <c r="AA73" s="53">
        <f t="shared" si="31"/>
        <v>43</v>
      </c>
      <c r="AB73" s="611"/>
      <c r="AC73" s="612"/>
      <c r="AD73" s="613"/>
      <c r="AE73" s="616" t="s">
        <v>270</v>
      </c>
      <c r="AF73" s="617"/>
      <c r="AG73" s="53"/>
      <c r="AH73" s="53"/>
      <c r="AI73" s="53"/>
      <c r="AJ73" s="53"/>
      <c r="AK73" s="53"/>
      <c r="AL73" s="53"/>
      <c r="AM73" s="53"/>
      <c r="AN73" s="18" t="s">
        <v>4</v>
      </c>
      <c r="AO73" s="289"/>
      <c r="AP73" s="417"/>
      <c r="AQ73" s="291"/>
      <c r="AR73" s="292"/>
      <c r="AS73" s="292"/>
      <c r="AT73" s="293"/>
      <c r="AU73" s="294">
        <v>57.0</v>
      </c>
      <c r="AV73" s="453"/>
      <c r="AW73" s="296"/>
      <c r="AX73" s="349"/>
      <c r="AY73" s="349"/>
      <c r="AZ73" s="361"/>
      <c r="BA73" s="360"/>
      <c r="BB73" s="363"/>
      <c r="BC73" s="364"/>
      <c r="BD73" s="302" t="str">
        <f t="shared" si="15"/>
        <v/>
      </c>
      <c r="BE73" s="298"/>
      <c r="BF73" s="374"/>
      <c r="BG73" s="518"/>
      <c r="BH73" s="328"/>
      <c r="BI73" s="306"/>
      <c r="BJ73" s="307"/>
      <c r="BK73" s="483"/>
      <c r="BL73" s="310"/>
      <c r="BM73" s="310"/>
      <c r="BN73" s="310"/>
      <c r="BO73" s="351"/>
      <c r="BP73" s="360"/>
      <c r="BQ73" s="306"/>
      <c r="BR73" s="313"/>
      <c r="BS73" s="313"/>
      <c r="BT73" s="313"/>
      <c r="BU73" s="314" t="str">
        <f t="shared" si="16"/>
        <v/>
      </c>
      <c r="BV73" s="518"/>
      <c r="BW73" s="269"/>
      <c r="BX73" s="21"/>
      <c r="BY73" s="21"/>
      <c r="BZ73" s="269"/>
      <c r="CA73" s="365"/>
      <c r="CB73" s="269"/>
      <c r="CC73" s="270"/>
      <c r="CD73" s="270" t="s">
        <v>160</v>
      </c>
      <c r="CE73" s="270" t="s">
        <v>160</v>
      </c>
      <c r="CF73" s="271"/>
      <c r="CG73" s="271"/>
      <c r="CH73" s="272"/>
      <c r="CI73" s="31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 t="s">
        <v>4</v>
      </c>
      <c r="CW73" s="274"/>
      <c r="CX73" s="455"/>
      <c r="CY73" s="274"/>
      <c r="CZ73" s="274"/>
      <c r="DA73" s="274"/>
      <c r="DB73" s="456"/>
      <c r="DC73" s="274"/>
      <c r="DD73" s="274"/>
      <c r="DE73" s="274"/>
      <c r="DF73" s="274"/>
      <c r="DG73" s="70"/>
      <c r="DH73" s="70"/>
      <c r="DI73" s="70"/>
      <c r="DJ73" s="70"/>
      <c r="DK73" s="70"/>
      <c r="DL73" s="70"/>
      <c r="DM73" s="70"/>
      <c r="DN73" s="70"/>
      <c r="DO73" s="70"/>
      <c r="DP73" s="70"/>
      <c r="DQ73" s="70"/>
      <c r="DR73" s="70"/>
      <c r="DS73" s="70"/>
      <c r="DT73" s="70"/>
      <c r="DU73" s="70"/>
      <c r="DV73" s="70"/>
      <c r="DW73" s="70"/>
      <c r="DX73" s="70"/>
      <c r="DY73" s="70"/>
      <c r="DZ73" s="70"/>
      <c r="EA73" s="70"/>
      <c r="EB73" s="70"/>
      <c r="EC73" s="70"/>
      <c r="ED73" s="70"/>
      <c r="EE73" s="70"/>
      <c r="EF73" s="70"/>
      <c r="EG73" s="70"/>
      <c r="EH73" s="70"/>
      <c r="EI73" s="70"/>
      <c r="EJ73" s="70"/>
      <c r="EK73" s="70"/>
      <c r="EL73" s="70"/>
      <c r="EM73" s="70"/>
      <c r="EN73" s="70"/>
      <c r="EO73" s="70"/>
      <c r="EP73" s="70"/>
      <c r="EQ73" s="70"/>
      <c r="ER73" s="70"/>
      <c r="ES73" s="70"/>
      <c r="ET73" s="70"/>
      <c r="EU73" s="70"/>
      <c r="EV73" s="70"/>
      <c r="EW73" s="70"/>
      <c r="EX73" s="70"/>
      <c r="EY73" s="70"/>
      <c r="EZ73" s="70"/>
      <c r="FA73" s="70"/>
      <c r="FB73" s="70"/>
      <c r="FC73" s="70"/>
      <c r="FD73" s="70"/>
      <c r="FE73" s="70"/>
      <c r="FF73" s="70"/>
      <c r="FG73" s="70"/>
      <c r="FH73" s="70"/>
      <c r="FI73" s="70"/>
      <c r="FJ73" s="70"/>
      <c r="FK73" s="70"/>
      <c r="FL73" s="70"/>
      <c r="FM73" s="70"/>
      <c r="FN73" s="70"/>
      <c r="FO73" s="70"/>
      <c r="FP73" s="70"/>
      <c r="FQ73" s="70"/>
      <c r="FR73" s="70"/>
      <c r="FS73" s="70"/>
      <c r="FT73" s="70"/>
      <c r="FU73" s="70"/>
      <c r="FV73" s="70"/>
      <c r="FW73" s="70"/>
    </row>
    <row r="74">
      <c r="A74" s="53"/>
      <c r="B74" s="619"/>
      <c r="C74" s="620"/>
      <c r="Z74" s="513"/>
      <c r="AA74" s="53">
        <f t="shared" si="31"/>
        <v>44</v>
      </c>
      <c r="AB74" s="611"/>
      <c r="AC74" s="612"/>
      <c r="AD74" s="613"/>
      <c r="AE74" s="616" t="s">
        <v>271</v>
      </c>
      <c r="AF74" s="617"/>
      <c r="AG74" s="53"/>
      <c r="AH74" s="53"/>
      <c r="AI74" s="53"/>
      <c r="AJ74" s="53"/>
      <c r="AK74" s="53"/>
      <c r="AL74" s="53"/>
      <c r="AM74" s="53"/>
      <c r="AN74" s="18" t="s">
        <v>4</v>
      </c>
      <c r="AO74" s="289"/>
      <c r="AP74" s="417"/>
      <c r="AQ74" s="291"/>
      <c r="AR74" s="292"/>
      <c r="AS74" s="292"/>
      <c r="AT74" s="293"/>
      <c r="AU74" s="294">
        <v>58.0</v>
      </c>
      <c r="AV74" s="453"/>
      <c r="AW74" s="296"/>
      <c r="AX74" s="349"/>
      <c r="AY74" s="326"/>
      <c r="AZ74" s="621"/>
      <c r="BA74" s="362"/>
      <c r="BB74" s="363"/>
      <c r="BC74" s="364"/>
      <c r="BD74" s="302" t="str">
        <f t="shared" si="15"/>
        <v/>
      </c>
      <c r="BE74" s="298"/>
      <c r="BF74" s="374"/>
      <c r="BG74" s="518"/>
      <c r="BH74" s="328"/>
      <c r="BI74" s="306"/>
      <c r="BJ74" s="307"/>
      <c r="BK74" s="483"/>
      <c r="BL74" s="310"/>
      <c r="BM74" s="310"/>
      <c r="BN74" s="310"/>
      <c r="BO74" s="351"/>
      <c r="BP74" s="360"/>
      <c r="BQ74" s="306"/>
      <c r="BR74" s="313"/>
      <c r="BS74" s="313"/>
      <c r="BT74" s="313"/>
      <c r="BU74" s="314" t="str">
        <f t="shared" si="16"/>
        <v/>
      </c>
      <c r="BV74" s="518"/>
      <c r="BW74" s="269"/>
      <c r="BX74" s="21"/>
      <c r="BY74" s="21"/>
      <c r="BZ74" s="269"/>
      <c r="CA74" s="365"/>
      <c r="CB74" s="269"/>
      <c r="CC74" s="270"/>
      <c r="CD74" s="270" t="s">
        <v>160</v>
      </c>
      <c r="CE74" s="270" t="s">
        <v>160</v>
      </c>
      <c r="CF74" s="271"/>
      <c r="CG74" s="271"/>
      <c r="CH74" s="272"/>
      <c r="CI74" s="31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 t="s">
        <v>4</v>
      </c>
      <c r="CW74" s="274"/>
      <c r="CX74" s="455"/>
      <c r="CY74" s="274"/>
      <c r="CZ74" s="274"/>
      <c r="DA74" s="274"/>
      <c r="DB74" s="456"/>
      <c r="DC74" s="274"/>
      <c r="DD74" s="274"/>
      <c r="DE74" s="274"/>
      <c r="DF74" s="274"/>
      <c r="DG74" s="70"/>
      <c r="DH74" s="70"/>
      <c r="DI74" s="70"/>
      <c r="DJ74" s="70"/>
      <c r="DK74" s="70"/>
      <c r="DL74" s="70"/>
      <c r="DM74" s="70"/>
      <c r="DN74" s="70"/>
      <c r="DO74" s="70"/>
      <c r="DP74" s="70"/>
      <c r="DQ74" s="70"/>
      <c r="DR74" s="70"/>
      <c r="DS74" s="70"/>
      <c r="DT74" s="70"/>
      <c r="DU74" s="70"/>
      <c r="DV74" s="70"/>
      <c r="DW74" s="70"/>
      <c r="DX74" s="70"/>
      <c r="DY74" s="70"/>
      <c r="DZ74" s="70"/>
      <c r="EA74" s="70"/>
      <c r="EB74" s="70"/>
      <c r="EC74" s="70"/>
      <c r="ED74" s="70"/>
      <c r="EE74" s="70"/>
      <c r="EF74" s="70"/>
      <c r="EG74" s="70"/>
      <c r="EH74" s="70"/>
      <c r="EI74" s="70"/>
      <c r="EJ74" s="70"/>
      <c r="EK74" s="70"/>
      <c r="EL74" s="70"/>
      <c r="EM74" s="70"/>
      <c r="EN74" s="70"/>
      <c r="EO74" s="70"/>
      <c r="EP74" s="70"/>
      <c r="EQ74" s="70"/>
      <c r="ER74" s="70"/>
      <c r="ES74" s="70"/>
      <c r="ET74" s="70"/>
      <c r="EU74" s="70"/>
      <c r="EV74" s="70"/>
      <c r="EW74" s="70"/>
      <c r="EX74" s="70"/>
      <c r="EY74" s="70"/>
      <c r="EZ74" s="70"/>
      <c r="FA74" s="70"/>
      <c r="FB74" s="70"/>
      <c r="FC74" s="70"/>
      <c r="FD74" s="70"/>
      <c r="FE74" s="70"/>
      <c r="FF74" s="70"/>
      <c r="FG74" s="70"/>
      <c r="FH74" s="70"/>
      <c r="FI74" s="70"/>
      <c r="FJ74" s="70"/>
      <c r="FK74" s="70"/>
      <c r="FL74" s="70"/>
      <c r="FM74" s="70"/>
      <c r="FN74" s="70"/>
      <c r="FO74" s="70"/>
      <c r="FP74" s="70"/>
      <c r="FQ74" s="70"/>
      <c r="FR74" s="70"/>
      <c r="FS74" s="70"/>
      <c r="FT74" s="70"/>
      <c r="FU74" s="70"/>
      <c r="FV74" s="70"/>
      <c r="FW74" s="70"/>
    </row>
    <row r="75">
      <c r="A75" s="53"/>
      <c r="B75" s="619"/>
      <c r="C75" s="620"/>
      <c r="Z75" s="513"/>
      <c r="AA75" s="53">
        <f t="shared" si="31"/>
        <v>45</v>
      </c>
      <c r="AB75" s="611"/>
      <c r="AC75" s="612"/>
      <c r="AD75" s="613"/>
      <c r="AE75" s="616" t="s">
        <v>272</v>
      </c>
      <c r="AF75" s="617"/>
      <c r="AG75" s="53"/>
      <c r="AH75" s="53"/>
      <c r="AI75" s="53"/>
      <c r="AJ75" s="53"/>
      <c r="AK75" s="53"/>
      <c r="AL75" s="53"/>
      <c r="AM75" s="53"/>
      <c r="AN75" s="18" t="s">
        <v>4</v>
      </c>
      <c r="AO75" s="289"/>
      <c r="AP75" s="417"/>
      <c r="AQ75" s="291"/>
      <c r="AR75" s="292"/>
      <c r="AS75" s="292"/>
      <c r="AT75" s="293"/>
      <c r="AU75" s="294">
        <v>59.0</v>
      </c>
      <c r="AV75" s="469"/>
      <c r="AW75" s="296"/>
      <c r="AX75" s="349"/>
      <c r="AY75" s="482"/>
      <c r="AZ75" s="482"/>
      <c r="BA75" s="360"/>
      <c r="BB75" s="363"/>
      <c r="BC75" s="364"/>
      <c r="BD75" s="302" t="str">
        <f t="shared" si="15"/>
        <v/>
      </c>
      <c r="BE75" s="298"/>
      <c r="BF75" s="374"/>
      <c r="BG75" s="518"/>
      <c r="BH75" s="328"/>
      <c r="BI75" s="306"/>
      <c r="BJ75" s="307"/>
      <c r="BK75" s="483"/>
      <c r="BL75" s="310"/>
      <c r="BM75" s="310"/>
      <c r="BN75" s="310"/>
      <c r="BO75" s="351"/>
      <c r="BP75" s="360"/>
      <c r="BQ75" s="306"/>
      <c r="BR75" s="313"/>
      <c r="BS75" s="313"/>
      <c r="BT75" s="313"/>
      <c r="BU75" s="314" t="str">
        <f t="shared" si="16"/>
        <v/>
      </c>
      <c r="BV75" s="518"/>
      <c r="BW75" s="269"/>
      <c r="BX75" s="21"/>
      <c r="BY75" s="21"/>
      <c r="BZ75" s="269"/>
      <c r="CA75" s="269"/>
      <c r="CB75" s="269"/>
      <c r="CC75" s="270"/>
      <c r="CD75" s="270" t="s">
        <v>160</v>
      </c>
      <c r="CE75" s="270" t="s">
        <v>160</v>
      </c>
      <c r="CF75" s="271"/>
      <c r="CG75" s="271"/>
      <c r="CH75" s="272"/>
      <c r="CI75" s="31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 t="s">
        <v>4</v>
      </c>
      <c r="CW75" s="274"/>
      <c r="CX75" s="455"/>
      <c r="CY75" s="274"/>
      <c r="CZ75" s="274"/>
      <c r="DA75" s="274"/>
      <c r="DB75" s="456"/>
      <c r="DC75" s="274"/>
      <c r="DD75" s="274"/>
      <c r="DE75" s="274"/>
      <c r="DF75" s="274"/>
      <c r="DG75" s="70"/>
      <c r="DH75" s="70"/>
      <c r="DI75" s="70"/>
      <c r="DJ75" s="70"/>
      <c r="DK75" s="70"/>
      <c r="DL75" s="70"/>
      <c r="DM75" s="70"/>
      <c r="DN75" s="70"/>
      <c r="DO75" s="70"/>
      <c r="DP75" s="70"/>
      <c r="DQ75" s="70"/>
      <c r="DR75" s="70"/>
      <c r="DS75" s="70"/>
      <c r="DT75" s="70"/>
      <c r="DU75" s="70"/>
      <c r="DV75" s="70"/>
      <c r="DW75" s="70"/>
      <c r="DX75" s="70"/>
      <c r="DY75" s="70"/>
      <c r="DZ75" s="70"/>
      <c r="EA75" s="70"/>
      <c r="EB75" s="70"/>
      <c r="EC75" s="70"/>
      <c r="ED75" s="70"/>
      <c r="EE75" s="70"/>
      <c r="EF75" s="70"/>
      <c r="EG75" s="70"/>
      <c r="EH75" s="70"/>
      <c r="EI75" s="70"/>
      <c r="EJ75" s="70"/>
      <c r="EK75" s="70"/>
      <c r="EL75" s="70"/>
      <c r="EM75" s="70"/>
      <c r="EN75" s="70"/>
      <c r="EO75" s="70"/>
      <c r="EP75" s="70"/>
      <c r="EQ75" s="70"/>
      <c r="ER75" s="70"/>
      <c r="ES75" s="70"/>
      <c r="ET75" s="70"/>
      <c r="EU75" s="70"/>
      <c r="EV75" s="70"/>
      <c r="EW75" s="70"/>
      <c r="EX75" s="70"/>
      <c r="EY75" s="70"/>
      <c r="EZ75" s="70"/>
      <c r="FA75" s="70"/>
      <c r="FB75" s="70"/>
      <c r="FC75" s="70"/>
      <c r="FD75" s="70"/>
      <c r="FE75" s="70"/>
      <c r="FF75" s="70"/>
      <c r="FG75" s="70"/>
      <c r="FH75" s="70"/>
      <c r="FI75" s="70"/>
      <c r="FJ75" s="70"/>
      <c r="FK75" s="70"/>
      <c r="FL75" s="70"/>
      <c r="FM75" s="70"/>
      <c r="FN75" s="70"/>
      <c r="FO75" s="70"/>
      <c r="FP75" s="70"/>
      <c r="FQ75" s="70"/>
      <c r="FR75" s="70"/>
      <c r="FS75" s="70"/>
      <c r="FT75" s="70"/>
      <c r="FU75" s="70"/>
      <c r="FV75" s="70"/>
      <c r="FW75" s="70"/>
    </row>
    <row r="76">
      <c r="A76" s="53"/>
      <c r="B76" s="619"/>
      <c r="C76" s="620"/>
      <c r="Z76" s="513"/>
      <c r="AA76" s="53">
        <f t="shared" si="31"/>
        <v>46</v>
      </c>
      <c r="AB76" s="611"/>
      <c r="AC76" s="612"/>
      <c r="AD76" s="613"/>
      <c r="AE76" s="616" t="s">
        <v>273</v>
      </c>
      <c r="AF76" s="617"/>
      <c r="AG76" s="53"/>
      <c r="AH76" s="53"/>
      <c r="AI76" s="53"/>
      <c r="AJ76" s="53"/>
      <c r="AK76" s="53"/>
      <c r="AL76" s="53"/>
      <c r="AM76" s="53"/>
      <c r="AN76" s="18" t="s">
        <v>4</v>
      </c>
      <c r="AO76" s="289"/>
      <c r="AP76" s="290"/>
      <c r="AQ76" s="291"/>
      <c r="AR76" s="292"/>
      <c r="AS76" s="292"/>
      <c r="AT76" s="293"/>
      <c r="AU76" s="294">
        <v>60.0</v>
      </c>
      <c r="AV76" s="469"/>
      <c r="AW76" s="296"/>
      <c r="AX76" s="349"/>
      <c r="AY76" s="326"/>
      <c r="AZ76" s="427"/>
      <c r="BA76" s="362"/>
      <c r="BB76" s="363"/>
      <c r="BC76" s="364"/>
      <c r="BD76" s="302" t="str">
        <f t="shared" si="15"/>
        <v/>
      </c>
      <c r="BE76" s="298"/>
      <c r="BF76" s="374"/>
      <c r="BG76" s="518"/>
      <c r="BH76" s="328"/>
      <c r="BI76" s="306"/>
      <c r="BJ76" s="307"/>
      <c r="BK76" s="483"/>
      <c r="BL76" s="310"/>
      <c r="BM76" s="310"/>
      <c r="BN76" s="310"/>
      <c r="BO76" s="351"/>
      <c r="BP76" s="360"/>
      <c r="BQ76" s="306"/>
      <c r="BR76" s="313"/>
      <c r="BS76" s="313"/>
      <c r="BT76" s="313"/>
      <c r="BU76" s="314" t="str">
        <f t="shared" si="16"/>
        <v/>
      </c>
      <c r="BV76" s="518"/>
      <c r="BW76" s="269"/>
      <c r="BX76" s="21"/>
      <c r="BY76" s="21"/>
      <c r="BZ76" s="269"/>
      <c r="CA76" s="365"/>
      <c r="CB76" s="269"/>
      <c r="CC76" s="270"/>
      <c r="CD76" s="270" t="s">
        <v>160</v>
      </c>
      <c r="CE76" s="270" t="s">
        <v>160</v>
      </c>
      <c r="CF76" s="271"/>
      <c r="CG76" s="271"/>
      <c r="CH76" s="272"/>
      <c r="CI76" s="31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 t="s">
        <v>4</v>
      </c>
      <c r="CW76" s="274"/>
      <c r="CX76" s="455"/>
      <c r="CY76" s="274"/>
      <c r="CZ76" s="274"/>
      <c r="DA76" s="274"/>
      <c r="DB76" s="456"/>
      <c r="DC76" s="274"/>
      <c r="DD76" s="274"/>
      <c r="DE76" s="274"/>
      <c r="DF76" s="274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X76" s="70"/>
      <c r="DY76" s="70"/>
      <c r="DZ76" s="70"/>
      <c r="EA76" s="70"/>
      <c r="EB76" s="70"/>
      <c r="EC76" s="70"/>
      <c r="ED76" s="70"/>
      <c r="EE76" s="70"/>
      <c r="EF76" s="70"/>
      <c r="EG76" s="70"/>
      <c r="EH76" s="70"/>
      <c r="EI76" s="70"/>
      <c r="EJ76" s="70"/>
      <c r="EK76" s="70"/>
      <c r="EL76" s="70"/>
      <c r="EM76" s="70"/>
      <c r="EN76" s="70"/>
      <c r="EO76" s="70"/>
      <c r="EP76" s="70"/>
      <c r="EQ76" s="70"/>
      <c r="ER76" s="70"/>
      <c r="ES76" s="70"/>
      <c r="ET76" s="70"/>
      <c r="EU76" s="70"/>
      <c r="EV76" s="70"/>
      <c r="EW76" s="70"/>
      <c r="EX76" s="70"/>
      <c r="EY76" s="70"/>
      <c r="EZ76" s="70"/>
      <c r="FA76" s="70"/>
      <c r="FB76" s="70"/>
      <c r="FC76" s="70"/>
      <c r="FD76" s="70"/>
      <c r="FE76" s="70"/>
      <c r="FF76" s="70"/>
      <c r="FG76" s="70"/>
      <c r="FH76" s="70"/>
      <c r="FI76" s="70"/>
      <c r="FJ76" s="70"/>
      <c r="FK76" s="70"/>
      <c r="FL76" s="70"/>
      <c r="FM76" s="70"/>
      <c r="FN76" s="70"/>
      <c r="FO76" s="70"/>
      <c r="FP76" s="70"/>
      <c r="FQ76" s="70"/>
      <c r="FR76" s="70"/>
      <c r="FS76" s="70"/>
      <c r="FT76" s="70"/>
      <c r="FU76" s="70"/>
      <c r="FV76" s="70"/>
      <c r="FW76" s="70"/>
    </row>
    <row r="77">
      <c r="A77" s="53"/>
      <c r="B77" s="619"/>
      <c r="C77" s="622"/>
      <c r="Z77" s="513"/>
      <c r="AA77" s="53">
        <f t="shared" si="31"/>
        <v>47</v>
      </c>
      <c r="AB77" s="611"/>
      <c r="AC77" s="612"/>
      <c r="AD77" s="613"/>
      <c r="AE77" s="616" t="s">
        <v>274</v>
      </c>
      <c r="AF77" s="617"/>
      <c r="AG77" s="53"/>
      <c r="AH77" s="53"/>
      <c r="AI77" s="53"/>
      <c r="AJ77" s="53"/>
      <c r="AK77" s="53"/>
      <c r="AL77" s="53"/>
      <c r="AM77" s="53"/>
      <c r="AN77" s="18" t="s">
        <v>4</v>
      </c>
      <c r="AO77" s="289"/>
      <c r="AP77" s="290"/>
      <c r="AQ77" s="291"/>
      <c r="AR77" s="292"/>
      <c r="AS77" s="292"/>
      <c r="AT77" s="293"/>
      <c r="AU77" s="294">
        <v>61.0</v>
      </c>
      <c r="AV77" s="453"/>
      <c r="AW77" s="296"/>
      <c r="AX77" s="349"/>
      <c r="AY77" s="349"/>
      <c r="AZ77" s="361"/>
      <c r="BA77" s="360"/>
      <c r="BB77" s="363"/>
      <c r="BC77" s="364"/>
      <c r="BD77" s="302" t="str">
        <f t="shared" si="15"/>
        <v/>
      </c>
      <c r="BE77" s="298"/>
      <c r="BF77" s="374"/>
      <c r="BG77" s="518"/>
      <c r="BH77" s="328"/>
      <c r="BI77" s="306"/>
      <c r="BJ77" s="307"/>
      <c r="BK77" s="483"/>
      <c r="BL77" s="310"/>
      <c r="BM77" s="310"/>
      <c r="BN77" s="310"/>
      <c r="BO77" s="351"/>
      <c r="BP77" s="360"/>
      <c r="BQ77" s="306"/>
      <c r="BR77" s="313"/>
      <c r="BS77" s="313"/>
      <c r="BT77" s="313"/>
      <c r="BU77" s="314" t="str">
        <f t="shared" si="16"/>
        <v/>
      </c>
      <c r="BV77" s="518"/>
      <c r="BW77" s="269"/>
      <c r="BX77" s="21"/>
      <c r="BY77" s="21"/>
      <c r="BZ77" s="269"/>
      <c r="CA77" s="365"/>
      <c r="CB77" s="269"/>
      <c r="CC77" s="270"/>
      <c r="CD77" s="270" t="s">
        <v>160</v>
      </c>
      <c r="CE77" s="270" t="s">
        <v>160</v>
      </c>
      <c r="CF77" s="271"/>
      <c r="CG77" s="271"/>
      <c r="CH77" s="272"/>
      <c r="CI77" s="31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 t="s">
        <v>4</v>
      </c>
      <c r="CW77" s="274"/>
      <c r="CX77" s="455"/>
      <c r="CY77" s="274"/>
      <c r="CZ77" s="274"/>
      <c r="DA77" s="274"/>
      <c r="DB77" s="456"/>
      <c r="DC77" s="274"/>
      <c r="DD77" s="274"/>
      <c r="DE77" s="274"/>
      <c r="DF77" s="274"/>
      <c r="DG77" s="70"/>
      <c r="DH77" s="70"/>
      <c r="DI77" s="70"/>
      <c r="DJ77" s="70"/>
      <c r="DK77" s="70"/>
      <c r="DL77" s="70"/>
      <c r="DM77" s="70"/>
      <c r="DN77" s="70"/>
      <c r="DO77" s="70"/>
      <c r="DP77" s="70"/>
      <c r="DQ77" s="70"/>
      <c r="DR77" s="70"/>
      <c r="DS77" s="70"/>
      <c r="DT77" s="70"/>
      <c r="DU77" s="70"/>
      <c r="DV77" s="70"/>
      <c r="DW77" s="70"/>
      <c r="DX77" s="70"/>
      <c r="DY77" s="70"/>
      <c r="DZ77" s="70"/>
      <c r="EA77" s="70"/>
      <c r="EB77" s="70"/>
      <c r="EC77" s="70"/>
      <c r="ED77" s="70"/>
      <c r="EE77" s="70"/>
      <c r="EF77" s="70"/>
      <c r="EG77" s="70"/>
      <c r="EH77" s="70"/>
      <c r="EI77" s="70"/>
      <c r="EJ77" s="70"/>
      <c r="EK77" s="70"/>
      <c r="EL77" s="70"/>
      <c r="EM77" s="70"/>
      <c r="EN77" s="70"/>
      <c r="EO77" s="70"/>
      <c r="EP77" s="70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  <c r="FF77" s="70"/>
      <c r="FG77" s="70"/>
      <c r="FH77" s="70"/>
      <c r="FI77" s="70"/>
      <c r="FJ77" s="70"/>
      <c r="FK77" s="70"/>
      <c r="FL77" s="70"/>
      <c r="FM77" s="70"/>
      <c r="FN77" s="70"/>
      <c r="FO77" s="70"/>
      <c r="FP77" s="70"/>
      <c r="FQ77" s="70"/>
      <c r="FR77" s="70"/>
      <c r="FS77" s="70"/>
      <c r="FT77" s="70"/>
      <c r="FU77" s="70"/>
      <c r="FV77" s="70"/>
      <c r="FW77" s="70"/>
    </row>
    <row r="78">
      <c r="A78" s="53"/>
      <c r="B78" s="623"/>
      <c r="C78" s="624"/>
      <c r="D78" s="625"/>
      <c r="E78" s="625"/>
      <c r="F78" s="625"/>
      <c r="G78" s="625"/>
      <c r="H78" s="625"/>
      <c r="I78" s="625"/>
      <c r="J78" s="625"/>
      <c r="K78" s="625"/>
      <c r="L78" s="625"/>
      <c r="M78" s="625"/>
      <c r="N78" s="625"/>
      <c r="O78" s="625"/>
      <c r="P78" s="625"/>
      <c r="Q78" s="625"/>
      <c r="R78" s="625"/>
      <c r="S78" s="625"/>
      <c r="T78" s="625"/>
      <c r="U78" s="625"/>
      <c r="V78" s="625"/>
      <c r="W78" s="625"/>
      <c r="X78" s="625"/>
      <c r="Y78" s="625"/>
      <c r="Z78" s="626"/>
      <c r="AA78" s="53">
        <f t="shared" si="31"/>
        <v>48</v>
      </c>
      <c r="AB78" s="627"/>
      <c r="AC78" s="612"/>
      <c r="AD78" s="628"/>
      <c r="AE78" s="616" t="s">
        <v>275</v>
      </c>
      <c r="AF78" s="617"/>
      <c r="AG78" s="53"/>
      <c r="AH78" s="53"/>
      <c r="AI78" s="53"/>
      <c r="AJ78" s="53"/>
      <c r="AK78" s="53"/>
      <c r="AL78" s="53"/>
      <c r="AM78" s="53"/>
      <c r="AN78" s="18" t="s">
        <v>4</v>
      </c>
      <c r="AO78" s="289"/>
      <c r="AP78" s="290"/>
      <c r="AQ78" s="291"/>
      <c r="AR78" s="292"/>
      <c r="AS78" s="292"/>
      <c r="AT78" s="293"/>
      <c r="AU78" s="294">
        <v>62.0</v>
      </c>
      <c r="AV78" s="453"/>
      <c r="AW78" s="296"/>
      <c r="AX78" s="349"/>
      <c r="AY78" s="326"/>
      <c r="AZ78" s="361"/>
      <c r="BA78" s="362"/>
      <c r="BB78" s="363"/>
      <c r="BC78" s="364"/>
      <c r="BD78" s="302" t="str">
        <f t="shared" si="15"/>
        <v/>
      </c>
      <c r="BE78" s="298"/>
      <c r="BF78" s="374"/>
      <c r="BG78" s="518"/>
      <c r="BH78" s="328"/>
      <c r="BI78" s="306"/>
      <c r="BJ78" s="307"/>
      <c r="BK78" s="483"/>
      <c r="BL78" s="310"/>
      <c r="BM78" s="310"/>
      <c r="BN78" s="310"/>
      <c r="BO78" s="351"/>
      <c r="BP78" s="360"/>
      <c r="BQ78" s="306"/>
      <c r="BR78" s="313"/>
      <c r="BS78" s="313"/>
      <c r="BT78" s="313"/>
      <c r="BU78" s="314" t="str">
        <f t="shared" si="16"/>
        <v/>
      </c>
      <c r="BV78" s="518"/>
      <c r="BW78" s="269"/>
      <c r="BX78" s="21"/>
      <c r="BY78" s="21"/>
      <c r="BZ78" s="269"/>
      <c r="CA78" s="365"/>
      <c r="CB78" s="269"/>
      <c r="CC78" s="270"/>
      <c r="CD78" s="270" t="s">
        <v>160</v>
      </c>
      <c r="CE78" s="270" t="s">
        <v>160</v>
      </c>
      <c r="CF78" s="271"/>
      <c r="CG78" s="271"/>
      <c r="CH78" s="272"/>
      <c r="CI78" s="31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 t="s">
        <v>4</v>
      </c>
      <c r="CW78" s="274"/>
      <c r="CX78" s="455"/>
      <c r="CY78" s="274"/>
      <c r="CZ78" s="274"/>
      <c r="DA78" s="274"/>
      <c r="DB78" s="456"/>
      <c r="DC78" s="274"/>
      <c r="DD78" s="274"/>
      <c r="DE78" s="274"/>
      <c r="DF78" s="274"/>
      <c r="DG78" s="70"/>
      <c r="DH78" s="70"/>
      <c r="DI78" s="70"/>
      <c r="DJ78" s="70"/>
      <c r="DK78" s="70"/>
      <c r="DL78" s="70"/>
      <c r="DM78" s="70"/>
      <c r="DN78" s="70"/>
      <c r="DO78" s="70"/>
      <c r="DP78" s="70"/>
      <c r="DQ78" s="70"/>
      <c r="DR78" s="70"/>
      <c r="DS78" s="70"/>
      <c r="DT78" s="70"/>
      <c r="DU78" s="70"/>
      <c r="DV78" s="70"/>
      <c r="DW78" s="70"/>
      <c r="DX78" s="70"/>
      <c r="DY78" s="70"/>
      <c r="DZ78" s="70"/>
      <c r="EA78" s="70"/>
      <c r="EB78" s="70"/>
      <c r="EC78" s="70"/>
      <c r="ED78" s="70"/>
      <c r="EE78" s="70"/>
      <c r="EF78" s="70"/>
      <c r="EG78" s="70"/>
      <c r="EH78" s="70"/>
      <c r="EI78" s="70"/>
      <c r="EJ78" s="70"/>
      <c r="EK78" s="70"/>
      <c r="EL78" s="70"/>
      <c r="EM78" s="70"/>
      <c r="EN78" s="70"/>
      <c r="EO78" s="70"/>
      <c r="EP78" s="70"/>
      <c r="EQ78" s="70"/>
      <c r="ER78" s="70"/>
      <c r="ES78" s="70"/>
      <c r="ET78" s="70"/>
      <c r="EU78" s="70"/>
      <c r="EV78" s="70"/>
      <c r="EW78" s="70"/>
      <c r="EX78" s="70"/>
      <c r="EY78" s="70"/>
      <c r="EZ78" s="70"/>
      <c r="FA78" s="70"/>
      <c r="FB78" s="70"/>
      <c r="FC78" s="70"/>
      <c r="FD78" s="70"/>
      <c r="FE78" s="70"/>
      <c r="FF78" s="70"/>
      <c r="FG78" s="70"/>
      <c r="FH78" s="70"/>
      <c r="FI78" s="70"/>
      <c r="FJ78" s="70"/>
      <c r="FK78" s="70"/>
      <c r="FL78" s="70"/>
      <c r="FM78" s="70"/>
      <c r="FN78" s="70"/>
      <c r="FO78" s="70"/>
      <c r="FP78" s="70"/>
      <c r="FQ78" s="70"/>
      <c r="FR78" s="70"/>
      <c r="FS78" s="70"/>
      <c r="FT78" s="70"/>
      <c r="FU78" s="70"/>
      <c r="FV78" s="70"/>
      <c r="FW78" s="70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18" t="s">
        <v>4</v>
      </c>
      <c r="AO79" s="289"/>
      <c r="AP79" s="417"/>
      <c r="AQ79" s="291"/>
      <c r="AR79" s="292"/>
      <c r="AS79" s="292"/>
      <c r="AT79" s="293"/>
      <c r="AU79" s="294">
        <v>63.0</v>
      </c>
      <c r="AV79" s="469"/>
      <c r="AW79" s="296"/>
      <c r="AX79" s="349"/>
      <c r="AY79" s="326"/>
      <c r="AZ79" s="554"/>
      <c r="BA79" s="360"/>
      <c r="BB79" s="363"/>
      <c r="BC79" s="364"/>
      <c r="BD79" s="302" t="str">
        <f t="shared" si="15"/>
        <v/>
      </c>
      <c r="BE79" s="298"/>
      <c r="BF79" s="374"/>
      <c r="BG79" s="518"/>
      <c r="BH79" s="328"/>
      <c r="BI79" s="306"/>
      <c r="BJ79" s="307"/>
      <c r="BK79" s="483"/>
      <c r="BL79" s="310"/>
      <c r="BM79" s="310"/>
      <c r="BN79" s="310"/>
      <c r="BO79" s="351"/>
      <c r="BP79" s="360"/>
      <c r="BQ79" s="306"/>
      <c r="BR79" s="313"/>
      <c r="BS79" s="313"/>
      <c r="BT79" s="313"/>
      <c r="BU79" s="314" t="str">
        <f t="shared" si="16"/>
        <v/>
      </c>
      <c r="BV79" s="518"/>
      <c r="BW79" s="269"/>
      <c r="BX79" s="21"/>
      <c r="BY79" s="21"/>
      <c r="BZ79" s="269"/>
      <c r="CA79" s="269"/>
      <c r="CB79" s="269"/>
      <c r="CC79" s="270"/>
      <c r="CD79" s="270" t="s">
        <v>160</v>
      </c>
      <c r="CE79" s="270" t="s">
        <v>160</v>
      </c>
      <c r="CF79" s="271"/>
      <c r="CG79" s="271"/>
      <c r="CH79" s="272"/>
      <c r="CI79" s="31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 t="s">
        <v>4</v>
      </c>
      <c r="CW79" s="274"/>
      <c r="CX79" s="455"/>
      <c r="CY79" s="274"/>
      <c r="CZ79" s="274"/>
      <c r="DA79" s="274"/>
      <c r="DB79" s="456"/>
      <c r="DC79" s="274"/>
      <c r="DD79" s="274"/>
      <c r="DE79" s="274"/>
      <c r="DF79" s="274"/>
      <c r="DG79" s="70"/>
      <c r="DH79" s="70"/>
      <c r="DI79" s="70"/>
      <c r="DJ79" s="70"/>
      <c r="DK79" s="70"/>
      <c r="DL79" s="70"/>
      <c r="DM79" s="70"/>
      <c r="DN79" s="70"/>
      <c r="DO79" s="70"/>
      <c r="DP79" s="70"/>
      <c r="DQ79" s="70"/>
      <c r="DR79" s="70"/>
      <c r="DS79" s="70"/>
      <c r="DT79" s="70"/>
      <c r="DU79" s="70"/>
      <c r="DV79" s="70"/>
      <c r="DW79" s="70"/>
      <c r="DX79" s="70"/>
      <c r="DY79" s="70"/>
      <c r="DZ79" s="70"/>
      <c r="EA79" s="70"/>
      <c r="EB79" s="70"/>
      <c r="EC79" s="70"/>
      <c r="ED79" s="70"/>
      <c r="EE79" s="70"/>
      <c r="EF79" s="70"/>
      <c r="EG79" s="70"/>
      <c r="EH79" s="70"/>
      <c r="EI79" s="70"/>
      <c r="EJ79" s="70"/>
      <c r="EK79" s="70"/>
      <c r="EL79" s="70"/>
      <c r="EM79" s="70"/>
      <c r="EN79" s="70"/>
      <c r="EO79" s="70"/>
      <c r="EP79" s="70"/>
      <c r="EQ79" s="70"/>
      <c r="ER79" s="70"/>
      <c r="ES79" s="70"/>
      <c r="ET79" s="70"/>
      <c r="EU79" s="70"/>
      <c r="EV79" s="70"/>
      <c r="EW79" s="70"/>
      <c r="EX79" s="70"/>
      <c r="EY79" s="70"/>
      <c r="EZ79" s="70"/>
      <c r="FA79" s="70"/>
      <c r="FB79" s="70"/>
      <c r="FC79" s="70"/>
      <c r="FD79" s="70"/>
      <c r="FE79" s="70"/>
      <c r="FF79" s="70"/>
      <c r="FG79" s="70"/>
      <c r="FH79" s="70"/>
      <c r="FI79" s="70"/>
      <c r="FJ79" s="70"/>
      <c r="FK79" s="70"/>
      <c r="FL79" s="70"/>
      <c r="FM79" s="70"/>
      <c r="FN79" s="70"/>
      <c r="FO79" s="70"/>
      <c r="FP79" s="70"/>
      <c r="FQ79" s="70"/>
      <c r="FR79" s="70"/>
      <c r="FS79" s="70"/>
      <c r="FT79" s="70"/>
      <c r="FU79" s="70"/>
      <c r="FV79" s="70"/>
      <c r="FW79" s="70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18" t="s">
        <v>4</v>
      </c>
      <c r="AO80" s="289"/>
      <c r="AP80" s="290"/>
      <c r="AQ80" s="291"/>
      <c r="AR80" s="292"/>
      <c r="AS80" s="292"/>
      <c r="AT80" s="293"/>
      <c r="AU80" s="294">
        <v>64.0</v>
      </c>
      <c r="AV80" s="469"/>
      <c r="AW80" s="296"/>
      <c r="AX80" s="349"/>
      <c r="AY80" s="387"/>
      <c r="AZ80" s="427"/>
      <c r="BA80" s="362"/>
      <c r="BB80" s="363"/>
      <c r="BC80" s="364"/>
      <c r="BD80" s="302" t="str">
        <f t="shared" si="15"/>
        <v/>
      </c>
      <c r="BE80" s="298"/>
      <c r="BF80" s="374"/>
      <c r="BG80" s="518"/>
      <c r="BH80" s="328"/>
      <c r="BI80" s="306"/>
      <c r="BJ80" s="307"/>
      <c r="BK80" s="483"/>
      <c r="BL80" s="310"/>
      <c r="BM80" s="310"/>
      <c r="BN80" s="310"/>
      <c r="BO80" s="351"/>
      <c r="BP80" s="360"/>
      <c r="BQ80" s="306"/>
      <c r="BR80" s="313"/>
      <c r="BS80" s="313"/>
      <c r="BT80" s="313"/>
      <c r="BU80" s="314" t="str">
        <f t="shared" si="16"/>
        <v/>
      </c>
      <c r="BV80" s="518"/>
      <c r="BW80" s="269"/>
      <c r="BX80" s="21"/>
      <c r="BY80" s="21"/>
      <c r="BZ80" s="269"/>
      <c r="CA80" s="365"/>
      <c r="CB80" s="269"/>
      <c r="CC80" s="270"/>
      <c r="CD80" s="270" t="s">
        <v>160</v>
      </c>
      <c r="CE80" s="270" t="s">
        <v>160</v>
      </c>
      <c r="CF80" s="271"/>
      <c r="CG80" s="271"/>
      <c r="CH80" s="272"/>
      <c r="CI80" s="31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 t="s">
        <v>4</v>
      </c>
      <c r="CW80" s="274"/>
      <c r="CX80" s="455"/>
      <c r="CY80" s="274"/>
      <c r="CZ80" s="274"/>
      <c r="DA80" s="274"/>
      <c r="DB80" s="456"/>
      <c r="DC80" s="274"/>
      <c r="DD80" s="274"/>
      <c r="DE80" s="274"/>
      <c r="DF80" s="274"/>
      <c r="DG80" s="70"/>
      <c r="DH80" s="70"/>
      <c r="DI80" s="70"/>
      <c r="DJ80" s="70"/>
      <c r="DK80" s="70"/>
      <c r="DL80" s="70"/>
      <c r="DM80" s="70"/>
      <c r="DN80" s="70"/>
      <c r="DO80" s="70"/>
      <c r="DP80" s="70"/>
      <c r="DQ80" s="70"/>
      <c r="DR80" s="70"/>
      <c r="DS80" s="70"/>
      <c r="DT80" s="70"/>
      <c r="DU80" s="70"/>
      <c r="DV80" s="70"/>
      <c r="DW80" s="70"/>
      <c r="DX80" s="70"/>
      <c r="DY80" s="70"/>
      <c r="DZ80" s="70"/>
      <c r="EA80" s="70"/>
      <c r="EB80" s="70"/>
      <c r="EC80" s="70"/>
      <c r="ED80" s="70"/>
      <c r="EE80" s="70"/>
      <c r="EF80" s="70"/>
      <c r="EG80" s="70"/>
      <c r="EH80" s="70"/>
      <c r="EI80" s="70"/>
      <c r="EJ80" s="70"/>
      <c r="EK80" s="70"/>
      <c r="EL80" s="70"/>
      <c r="EM80" s="70"/>
      <c r="EN80" s="70"/>
      <c r="EO80" s="70"/>
      <c r="EP80" s="70"/>
      <c r="EQ80" s="70"/>
      <c r="ER80" s="70"/>
      <c r="ES80" s="70"/>
      <c r="ET80" s="70"/>
      <c r="EU80" s="70"/>
      <c r="EV80" s="70"/>
      <c r="EW80" s="70"/>
      <c r="EX80" s="70"/>
      <c r="EY80" s="70"/>
      <c r="EZ80" s="70"/>
      <c r="FA80" s="70"/>
      <c r="FB80" s="70"/>
      <c r="FC80" s="70"/>
      <c r="FD80" s="70"/>
      <c r="FE80" s="70"/>
      <c r="FF80" s="70"/>
      <c r="FG80" s="70"/>
      <c r="FH80" s="70"/>
      <c r="FI80" s="70"/>
      <c r="FJ80" s="70"/>
      <c r="FK80" s="70"/>
      <c r="FL80" s="70"/>
      <c r="FM80" s="70"/>
      <c r="FN80" s="70"/>
      <c r="FO80" s="70"/>
      <c r="FP80" s="70"/>
      <c r="FQ80" s="70"/>
      <c r="FR80" s="70"/>
      <c r="FS80" s="70"/>
      <c r="FT80" s="70"/>
      <c r="FU80" s="70"/>
      <c r="FV80" s="70"/>
      <c r="FW80" s="70"/>
    </row>
    <row r="81">
      <c r="A81" s="53"/>
      <c r="B81" s="629"/>
      <c r="C81" s="630" t="s">
        <v>276</v>
      </c>
      <c r="D81" s="631" t="str">
        <f t="shared" ref="D81:F81" si="35">L246</f>
        <v>Per Diem</v>
      </c>
      <c r="E81" s="632" t="str">
        <f t="shared" si="35"/>
        <v>Dwelling</v>
      </c>
      <c r="F81" s="633" t="str">
        <f t="shared" si="35"/>
        <v>Utilities</v>
      </c>
      <c r="G81" s="634" t="str">
        <f>Q246</f>
        <v>Furniture</v>
      </c>
      <c r="H81" s="635" t="str">
        <f t="shared" ref="H81:I81" si="36">O246</f>
        <v>Unused</v>
      </c>
      <c r="I81" s="636" t="str">
        <f t="shared" si="36"/>
        <v>Out of Pocket</v>
      </c>
      <c r="J81" s="637" t="str">
        <f t="shared" ref="J81:M81" si="37">R246</f>
        <v>Lease</v>
      </c>
      <c r="K81" s="638" t="str">
        <f t="shared" si="37"/>
        <v>Total Tax</v>
      </c>
      <c r="L81" s="638" t="str">
        <f t="shared" si="37"/>
        <v>Total Bill</v>
      </c>
      <c r="M81" s="639" t="str">
        <f t="shared" si="37"/>
        <v>M&amp;IE</v>
      </c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18" t="s">
        <v>4</v>
      </c>
      <c r="AO81" s="289"/>
      <c r="AP81" s="290"/>
      <c r="AQ81" s="291"/>
      <c r="AR81" s="292"/>
      <c r="AS81" s="292"/>
      <c r="AT81" s="293"/>
      <c r="AU81" s="294">
        <v>65.0</v>
      </c>
      <c r="AV81" s="453"/>
      <c r="AW81" s="296"/>
      <c r="AX81" s="349"/>
      <c r="AY81" s="360"/>
      <c r="AZ81" s="361"/>
      <c r="BA81" s="360"/>
      <c r="BB81" s="363"/>
      <c r="BC81" s="364"/>
      <c r="BD81" s="302" t="str">
        <f t="shared" si="15"/>
        <v/>
      </c>
      <c r="BE81" s="298"/>
      <c r="BF81" s="374"/>
      <c r="BG81" s="518"/>
      <c r="BH81" s="328"/>
      <c r="BI81" s="306"/>
      <c r="BJ81" s="307"/>
      <c r="BK81" s="483"/>
      <c r="BL81" s="310"/>
      <c r="BM81" s="310"/>
      <c r="BN81" s="310"/>
      <c r="BO81" s="351"/>
      <c r="BP81" s="360"/>
      <c r="BQ81" s="306"/>
      <c r="BR81" s="313"/>
      <c r="BS81" s="313"/>
      <c r="BT81" s="313"/>
      <c r="BU81" s="314" t="str">
        <f t="shared" si="16"/>
        <v/>
      </c>
      <c r="BV81" s="518"/>
      <c r="BW81" s="269"/>
      <c r="BX81" s="21"/>
      <c r="BY81" s="21"/>
      <c r="BZ81" s="269"/>
      <c r="CA81" s="365"/>
      <c r="CB81" s="269"/>
      <c r="CC81" s="270"/>
      <c r="CD81" s="270" t="s">
        <v>160</v>
      </c>
      <c r="CE81" s="270" t="s">
        <v>160</v>
      </c>
      <c r="CF81" s="271"/>
      <c r="CG81" s="271"/>
      <c r="CH81" s="272"/>
      <c r="CI81" s="31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 t="s">
        <v>4</v>
      </c>
      <c r="CW81" s="274"/>
      <c r="CX81" s="455"/>
      <c r="CY81" s="274"/>
      <c r="CZ81" s="274"/>
      <c r="DA81" s="274"/>
      <c r="DB81" s="456"/>
      <c r="DC81" s="274"/>
      <c r="DD81" s="274"/>
      <c r="DE81" s="274"/>
      <c r="DF81" s="274"/>
      <c r="DG81" s="70"/>
      <c r="DH81" s="70"/>
      <c r="DI81" s="70"/>
      <c r="DJ81" s="70"/>
      <c r="DK81" s="70"/>
      <c r="DL81" s="70"/>
      <c r="DM81" s="70"/>
      <c r="DN81" s="70"/>
      <c r="DO81" s="70"/>
      <c r="DP81" s="70"/>
      <c r="DQ81" s="70"/>
      <c r="DR81" s="70"/>
      <c r="DS81" s="70"/>
      <c r="DT81" s="70"/>
      <c r="DU81" s="70"/>
      <c r="DV81" s="70"/>
      <c r="DW81" s="70"/>
      <c r="DX81" s="70"/>
      <c r="DY81" s="70"/>
      <c r="DZ81" s="70"/>
      <c r="EA81" s="70"/>
      <c r="EB81" s="70"/>
      <c r="EC81" s="70"/>
      <c r="ED81" s="70"/>
      <c r="EE81" s="70"/>
      <c r="EF81" s="70"/>
      <c r="EG81" s="70"/>
      <c r="EH81" s="70"/>
      <c r="EI81" s="70"/>
      <c r="EJ81" s="70"/>
      <c r="EK81" s="70"/>
      <c r="EL81" s="70"/>
      <c r="EM81" s="70"/>
      <c r="EN81" s="70"/>
      <c r="EO81" s="70"/>
      <c r="EP81" s="70"/>
      <c r="EQ81" s="70"/>
      <c r="ER81" s="70"/>
      <c r="ES81" s="70"/>
      <c r="ET81" s="70"/>
      <c r="EU81" s="70"/>
      <c r="EV81" s="70"/>
      <c r="EW81" s="70"/>
      <c r="EX81" s="70"/>
      <c r="EY81" s="70"/>
      <c r="EZ81" s="70"/>
      <c r="FA81" s="70"/>
      <c r="FB81" s="70"/>
      <c r="FC81" s="70"/>
      <c r="FD81" s="70"/>
      <c r="FE81" s="70"/>
      <c r="FF81" s="70"/>
      <c r="FG81" s="70"/>
      <c r="FH81" s="70"/>
      <c r="FI81" s="70"/>
      <c r="FJ81" s="70"/>
      <c r="FK81" s="70"/>
      <c r="FL81" s="70"/>
      <c r="FM81" s="70"/>
      <c r="FN81" s="70"/>
      <c r="FO81" s="70"/>
      <c r="FP81" s="70"/>
      <c r="FQ81" s="70"/>
      <c r="FR81" s="70"/>
      <c r="FS81" s="70"/>
      <c r="FT81" s="70"/>
      <c r="FU81" s="70"/>
      <c r="FV81" s="70"/>
      <c r="FW81" s="70"/>
    </row>
    <row r="82">
      <c r="A82" s="53"/>
      <c r="B82" s="640" t="str">
        <f t="array" ref="B82:M96">{I247:I261,K247:N261,Q247:Q261,O247:P261,R247:U261}</f>
        <v/>
      </c>
      <c r="C82" s="106" t="s">
        <v>160</v>
      </c>
      <c r="D82" s="641" t="s">
        <v>160</v>
      </c>
      <c r="E82" s="642"/>
      <c r="F82" s="643"/>
      <c r="G82" s="644" t="s">
        <v>160</v>
      </c>
      <c r="H82" s="645"/>
      <c r="I82" s="646"/>
      <c r="J82" s="647" t="s">
        <v>160</v>
      </c>
      <c r="K82" s="648" t="s">
        <v>160</v>
      </c>
      <c r="L82" s="648" t="s">
        <v>160</v>
      </c>
      <c r="M82" s="649" t="s">
        <v>160</v>
      </c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18" t="s">
        <v>4</v>
      </c>
      <c r="AO82" s="289"/>
      <c r="AP82" s="290"/>
      <c r="AQ82" s="291"/>
      <c r="AR82" s="292"/>
      <c r="AS82" s="292"/>
      <c r="AT82" s="293"/>
      <c r="AU82" s="294">
        <v>66.0</v>
      </c>
      <c r="AV82" s="469"/>
      <c r="AW82" s="296"/>
      <c r="AX82" s="349"/>
      <c r="AY82" s="326"/>
      <c r="AZ82" s="427"/>
      <c r="BA82" s="362"/>
      <c r="BB82" s="363"/>
      <c r="BC82" s="364"/>
      <c r="BD82" s="302" t="str">
        <f t="shared" si="15"/>
        <v/>
      </c>
      <c r="BE82" s="298"/>
      <c r="BF82" s="374"/>
      <c r="BG82" s="518"/>
      <c r="BH82" s="328"/>
      <c r="BI82" s="306"/>
      <c r="BJ82" s="307"/>
      <c r="BK82" s="483"/>
      <c r="BL82" s="310"/>
      <c r="BM82" s="310"/>
      <c r="BN82" s="310"/>
      <c r="BO82" s="351"/>
      <c r="BP82" s="360"/>
      <c r="BQ82" s="306"/>
      <c r="BR82" s="313"/>
      <c r="BS82" s="313"/>
      <c r="BT82" s="313"/>
      <c r="BU82" s="314" t="str">
        <f t="shared" si="16"/>
        <v/>
      </c>
      <c r="BV82" s="518"/>
      <c r="BW82" s="269"/>
      <c r="BX82" s="21"/>
      <c r="BY82" s="21"/>
      <c r="BZ82" s="269"/>
      <c r="CA82" s="365"/>
      <c r="CB82" s="269"/>
      <c r="CC82" s="270"/>
      <c r="CD82" s="270" t="s">
        <v>160</v>
      </c>
      <c r="CE82" s="270" t="s">
        <v>160</v>
      </c>
      <c r="CF82" s="271"/>
      <c r="CG82" s="271"/>
      <c r="CH82" s="272"/>
      <c r="CI82" s="31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 t="s">
        <v>4</v>
      </c>
      <c r="CW82" s="274"/>
      <c r="CX82" s="455"/>
      <c r="CY82" s="274"/>
      <c r="CZ82" s="274"/>
      <c r="DA82" s="274"/>
      <c r="DB82" s="456"/>
      <c r="DC82" s="274"/>
      <c r="DD82" s="274"/>
      <c r="DE82" s="274"/>
      <c r="DF82" s="274"/>
      <c r="DG82" s="70"/>
      <c r="DH82" s="70"/>
      <c r="DI82" s="70"/>
      <c r="DJ82" s="70"/>
      <c r="DK82" s="70"/>
      <c r="DL82" s="70"/>
      <c r="DM82" s="70"/>
      <c r="DN82" s="70"/>
      <c r="DO82" s="70"/>
      <c r="DP82" s="70"/>
      <c r="DQ82" s="70"/>
      <c r="DR82" s="70"/>
      <c r="DS82" s="70"/>
      <c r="DT82" s="70"/>
      <c r="DU82" s="70"/>
      <c r="DV82" s="70"/>
      <c r="DW82" s="70"/>
      <c r="DX82" s="70"/>
      <c r="DY82" s="70"/>
      <c r="DZ82" s="70"/>
      <c r="EA82" s="70"/>
      <c r="EB82" s="70"/>
      <c r="EC82" s="70"/>
      <c r="ED82" s="70"/>
      <c r="EE82" s="70"/>
      <c r="EF82" s="70"/>
      <c r="EG82" s="70"/>
      <c r="EH82" s="70"/>
      <c r="EI82" s="70"/>
      <c r="EJ82" s="70"/>
      <c r="EK82" s="70"/>
      <c r="EL82" s="70"/>
      <c r="EM82" s="70"/>
      <c r="EN82" s="70"/>
      <c r="EO82" s="70"/>
      <c r="EP82" s="70"/>
      <c r="EQ82" s="70"/>
      <c r="ER82" s="70"/>
      <c r="ES82" s="70"/>
      <c r="ET82" s="70"/>
      <c r="EU82" s="70"/>
      <c r="EV82" s="70"/>
      <c r="EW82" s="70"/>
      <c r="EX82" s="70"/>
      <c r="EY82" s="70"/>
      <c r="EZ82" s="70"/>
      <c r="FA82" s="70"/>
      <c r="FB82" s="70"/>
      <c r="FC82" s="70"/>
      <c r="FD82" s="70"/>
      <c r="FE82" s="70"/>
      <c r="FF82" s="70"/>
      <c r="FG82" s="70"/>
      <c r="FH82" s="70"/>
      <c r="FI82" s="70"/>
      <c r="FJ82" s="70"/>
      <c r="FK82" s="70"/>
      <c r="FL82" s="70"/>
      <c r="FM82" s="70"/>
      <c r="FN82" s="70"/>
      <c r="FO82" s="70"/>
      <c r="FP82" s="70"/>
      <c r="FQ82" s="70"/>
      <c r="FR82" s="70"/>
      <c r="FS82" s="70"/>
      <c r="FT82" s="70"/>
      <c r="FU82" s="70"/>
      <c r="FV82" s="70"/>
      <c r="FW82" s="70"/>
    </row>
    <row r="83">
      <c r="A83" s="53"/>
      <c r="B83" s="650" t="e">
        <v>#REF!</v>
      </c>
      <c r="C83" s="106" t="e">
        <v>#REF!</v>
      </c>
      <c r="D83" s="641" t="e">
        <v>#REF!</v>
      </c>
      <c r="E83" s="642"/>
      <c r="F83" s="643"/>
      <c r="G83" s="644" t="e">
        <v>#REF!</v>
      </c>
      <c r="H83" s="645"/>
      <c r="I83" s="646"/>
      <c r="J83" s="647" t="e">
        <v>#REF!</v>
      </c>
      <c r="K83" s="648" t="e">
        <v>#REF!</v>
      </c>
      <c r="L83" s="648" t="e">
        <v>#REF!</v>
      </c>
      <c r="M83" s="649" t="e">
        <v>#REF!</v>
      </c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18" t="s">
        <v>4</v>
      </c>
      <c r="AO83" s="289"/>
      <c r="AP83" s="290"/>
      <c r="AQ83" s="291"/>
      <c r="AR83" s="292"/>
      <c r="AS83" s="292"/>
      <c r="AT83" s="293"/>
      <c r="AU83" s="294">
        <v>67.0</v>
      </c>
      <c r="AV83" s="469"/>
      <c r="AW83" s="296"/>
      <c r="AX83" s="349"/>
      <c r="AY83" s="618"/>
      <c r="AZ83" s="427"/>
      <c r="BA83" s="360"/>
      <c r="BB83" s="363"/>
      <c r="BC83" s="364"/>
      <c r="BD83" s="302" t="str">
        <f t="shared" si="15"/>
        <v/>
      </c>
      <c r="BE83" s="298"/>
      <c r="BF83" s="374"/>
      <c r="BG83" s="518"/>
      <c r="BH83" s="328"/>
      <c r="BI83" s="306"/>
      <c r="BJ83" s="307"/>
      <c r="BK83" s="483"/>
      <c r="BL83" s="310"/>
      <c r="BM83" s="310"/>
      <c r="BN83" s="310"/>
      <c r="BO83" s="351"/>
      <c r="BP83" s="360"/>
      <c r="BQ83" s="306"/>
      <c r="BR83" s="313"/>
      <c r="BS83" s="313"/>
      <c r="BT83" s="313"/>
      <c r="BU83" s="314" t="str">
        <f t="shared" si="16"/>
        <v/>
      </c>
      <c r="BV83" s="518"/>
      <c r="BW83" s="269"/>
      <c r="BX83" s="21"/>
      <c r="BY83" s="21"/>
      <c r="BZ83" s="269"/>
      <c r="CA83" s="365"/>
      <c r="CB83" s="269"/>
      <c r="CC83" s="270"/>
      <c r="CD83" s="270" t="s">
        <v>160</v>
      </c>
      <c r="CE83" s="270" t="s">
        <v>160</v>
      </c>
      <c r="CF83" s="271"/>
      <c r="CG83" s="271"/>
      <c r="CH83" s="272"/>
      <c r="CI83" s="31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 t="s">
        <v>4</v>
      </c>
      <c r="CW83" s="274"/>
      <c r="CX83" s="455"/>
      <c r="CY83" s="274"/>
      <c r="CZ83" s="274"/>
      <c r="DA83" s="274"/>
      <c r="DB83" s="456"/>
      <c r="DC83" s="274"/>
      <c r="DD83" s="274"/>
      <c r="DE83" s="274"/>
      <c r="DF83" s="274"/>
      <c r="DG83" s="70"/>
      <c r="DH83" s="70"/>
      <c r="DI83" s="70"/>
      <c r="DJ83" s="70"/>
      <c r="DK83" s="70"/>
      <c r="DL83" s="70"/>
      <c r="DM83" s="70"/>
      <c r="DN83" s="70"/>
      <c r="DO83" s="70"/>
      <c r="DP83" s="70"/>
      <c r="DQ83" s="70"/>
      <c r="DR83" s="70"/>
      <c r="DS83" s="70"/>
      <c r="DT83" s="70"/>
      <c r="DU83" s="70"/>
      <c r="DV83" s="70"/>
      <c r="DW83" s="70"/>
      <c r="DX83" s="70"/>
      <c r="DY83" s="70"/>
      <c r="DZ83" s="70"/>
      <c r="EA83" s="70"/>
      <c r="EB83" s="70"/>
      <c r="EC83" s="70"/>
      <c r="ED83" s="70"/>
      <c r="EE83" s="70"/>
      <c r="EF83" s="70"/>
      <c r="EG83" s="70"/>
      <c r="EH83" s="70"/>
      <c r="EI83" s="70"/>
      <c r="EJ83" s="70"/>
      <c r="EK83" s="70"/>
      <c r="EL83" s="70"/>
      <c r="EM83" s="70"/>
      <c r="EN83" s="70"/>
      <c r="EO83" s="70"/>
      <c r="EP83" s="70"/>
      <c r="EQ83" s="70"/>
      <c r="ER83" s="70"/>
      <c r="ES83" s="70"/>
      <c r="ET83" s="70"/>
      <c r="EU83" s="70"/>
      <c r="EV83" s="70"/>
      <c r="EW83" s="70"/>
      <c r="EX83" s="70"/>
      <c r="EY83" s="70"/>
      <c r="EZ83" s="70"/>
      <c r="FA83" s="70"/>
      <c r="FB83" s="70"/>
      <c r="FC83" s="70"/>
      <c r="FD83" s="70"/>
      <c r="FE83" s="70"/>
      <c r="FF83" s="70"/>
      <c r="FG83" s="70"/>
      <c r="FH83" s="70"/>
      <c r="FI83" s="70"/>
      <c r="FJ83" s="70"/>
      <c r="FK83" s="70"/>
      <c r="FL83" s="70"/>
      <c r="FM83" s="70"/>
      <c r="FN83" s="70"/>
      <c r="FO83" s="70"/>
      <c r="FP83" s="70"/>
      <c r="FQ83" s="70"/>
      <c r="FR83" s="70"/>
      <c r="FS83" s="70"/>
      <c r="FT83" s="70"/>
      <c r="FU83" s="70"/>
      <c r="FV83" s="70"/>
      <c r="FW83" s="70"/>
    </row>
    <row r="84">
      <c r="A84" s="53"/>
      <c r="B84" s="650" t="e">
        <v>#REF!</v>
      </c>
      <c r="C84" s="106" t="e">
        <v>#REF!</v>
      </c>
      <c r="D84" s="641" t="e">
        <v>#REF!</v>
      </c>
      <c r="E84" s="642"/>
      <c r="F84" s="643"/>
      <c r="G84" s="644" t="e">
        <v>#REF!</v>
      </c>
      <c r="H84" s="645"/>
      <c r="I84" s="646"/>
      <c r="J84" s="647" t="e">
        <v>#REF!</v>
      </c>
      <c r="K84" s="648" t="e">
        <v>#REF!</v>
      </c>
      <c r="L84" s="648" t="e">
        <v>#REF!</v>
      </c>
      <c r="M84" s="649" t="e">
        <v>#REF!</v>
      </c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18" t="s">
        <v>4</v>
      </c>
      <c r="AO84" s="289"/>
      <c r="AP84" s="290"/>
      <c r="AQ84" s="291"/>
      <c r="AR84" s="292"/>
      <c r="AS84" s="292"/>
      <c r="AT84" s="293"/>
      <c r="AU84" s="294">
        <v>68.0</v>
      </c>
      <c r="AV84" s="453"/>
      <c r="AW84" s="296"/>
      <c r="AX84" s="349"/>
      <c r="AY84" s="349"/>
      <c r="AZ84" s="361"/>
      <c r="BA84" s="362"/>
      <c r="BB84" s="363"/>
      <c r="BC84" s="364"/>
      <c r="BD84" s="302" t="str">
        <f t="shared" si="15"/>
        <v/>
      </c>
      <c r="BE84" s="298"/>
      <c r="BF84" s="374"/>
      <c r="BG84" s="518"/>
      <c r="BH84" s="328"/>
      <c r="BI84" s="306"/>
      <c r="BJ84" s="307"/>
      <c r="BK84" s="483"/>
      <c r="BL84" s="310"/>
      <c r="BM84" s="310"/>
      <c r="BN84" s="310"/>
      <c r="BO84" s="351"/>
      <c r="BP84" s="360"/>
      <c r="BQ84" s="306"/>
      <c r="BR84" s="313"/>
      <c r="BS84" s="313"/>
      <c r="BT84" s="313"/>
      <c r="BU84" s="314" t="str">
        <f t="shared" si="16"/>
        <v/>
      </c>
      <c r="BV84" s="518"/>
      <c r="BW84" s="269"/>
      <c r="BX84" s="21"/>
      <c r="BY84" s="21"/>
      <c r="BZ84" s="269"/>
      <c r="CA84" s="365"/>
      <c r="CB84" s="269"/>
      <c r="CC84" s="270"/>
      <c r="CD84" s="270" t="s">
        <v>160</v>
      </c>
      <c r="CE84" s="270" t="s">
        <v>160</v>
      </c>
      <c r="CF84" s="271"/>
      <c r="CG84" s="271"/>
      <c r="CH84" s="272"/>
      <c r="CI84" s="31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 t="s">
        <v>4</v>
      </c>
      <c r="CW84" s="274"/>
      <c r="CX84" s="455"/>
      <c r="CY84" s="274"/>
      <c r="CZ84" s="274"/>
      <c r="DA84" s="274"/>
      <c r="DB84" s="456"/>
      <c r="DC84" s="274"/>
      <c r="DD84" s="274"/>
      <c r="DE84" s="274"/>
      <c r="DF84" s="274"/>
      <c r="DG84" s="70"/>
      <c r="DH84" s="70"/>
      <c r="DI84" s="70"/>
      <c r="DJ84" s="70"/>
      <c r="DK84" s="70"/>
      <c r="DL84" s="70"/>
      <c r="DM84" s="70"/>
      <c r="DN84" s="70"/>
      <c r="DO84" s="70"/>
      <c r="DP84" s="70"/>
      <c r="DQ84" s="70"/>
      <c r="DR84" s="70"/>
      <c r="DS84" s="70"/>
      <c r="DT84" s="70"/>
      <c r="DU84" s="70"/>
      <c r="DV84" s="70"/>
      <c r="DW84" s="70"/>
      <c r="DX84" s="70"/>
      <c r="DY84" s="70"/>
      <c r="DZ84" s="70"/>
      <c r="EA84" s="70"/>
      <c r="EB84" s="70"/>
      <c r="EC84" s="70"/>
      <c r="ED84" s="70"/>
      <c r="EE84" s="70"/>
      <c r="EF84" s="70"/>
      <c r="EG84" s="70"/>
      <c r="EH84" s="70"/>
      <c r="EI84" s="70"/>
      <c r="EJ84" s="70"/>
      <c r="EK84" s="70"/>
      <c r="EL84" s="70"/>
      <c r="EM84" s="70"/>
      <c r="EN84" s="70"/>
      <c r="EO84" s="70"/>
      <c r="EP84" s="70"/>
      <c r="EQ84" s="70"/>
      <c r="ER84" s="70"/>
      <c r="ES84" s="70"/>
      <c r="ET84" s="70"/>
      <c r="EU84" s="70"/>
      <c r="EV84" s="70"/>
      <c r="EW84" s="70"/>
      <c r="EX84" s="70"/>
      <c r="EY84" s="70"/>
      <c r="EZ84" s="70"/>
      <c r="FA84" s="70"/>
      <c r="FB84" s="70"/>
      <c r="FC84" s="70"/>
      <c r="FD84" s="70"/>
      <c r="FE84" s="70"/>
      <c r="FF84" s="70"/>
      <c r="FG84" s="70"/>
      <c r="FH84" s="70"/>
      <c r="FI84" s="70"/>
      <c r="FJ84" s="70"/>
      <c r="FK84" s="70"/>
      <c r="FL84" s="70"/>
      <c r="FM84" s="70"/>
      <c r="FN84" s="70"/>
      <c r="FO84" s="70"/>
      <c r="FP84" s="70"/>
      <c r="FQ84" s="70"/>
      <c r="FR84" s="70"/>
      <c r="FS84" s="70"/>
      <c r="FT84" s="70"/>
      <c r="FU84" s="70"/>
      <c r="FV84" s="70"/>
      <c r="FW84" s="70"/>
    </row>
    <row r="85">
      <c r="A85" s="53">
        <f t="shared" ref="A85:A96" si="38">A84+1</f>
        <v>1</v>
      </c>
      <c r="B85" s="650" t="e">
        <v>#REF!</v>
      </c>
      <c r="C85" s="106" t="e">
        <v>#REF!</v>
      </c>
      <c r="D85" s="641" t="e">
        <v>#REF!</v>
      </c>
      <c r="E85" s="642"/>
      <c r="F85" s="643"/>
      <c r="G85" s="644" t="e">
        <v>#REF!</v>
      </c>
      <c r="H85" s="645"/>
      <c r="I85" s="646"/>
      <c r="J85" s="647" t="e">
        <v>#REF!</v>
      </c>
      <c r="K85" s="648" t="e">
        <v>#REF!</v>
      </c>
      <c r="L85" s="648" t="e">
        <v>#REF!</v>
      </c>
      <c r="M85" s="649" t="e">
        <v>#REF!</v>
      </c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18" t="s">
        <v>4</v>
      </c>
      <c r="AO85" s="289"/>
      <c r="AP85" s="417"/>
      <c r="AQ85" s="291"/>
      <c r="AR85" s="292"/>
      <c r="AS85" s="292"/>
      <c r="AT85" s="293"/>
      <c r="AU85" s="294">
        <v>69.0</v>
      </c>
      <c r="AV85" s="469"/>
      <c r="AW85" s="296"/>
      <c r="AX85" s="349"/>
      <c r="AY85" s="482"/>
      <c r="AZ85" s="467"/>
      <c r="BA85" s="360"/>
      <c r="BB85" s="363"/>
      <c r="BC85" s="364"/>
      <c r="BD85" s="302" t="str">
        <f t="shared" si="15"/>
        <v/>
      </c>
      <c r="BE85" s="298"/>
      <c r="BF85" s="374"/>
      <c r="BG85" s="518"/>
      <c r="BH85" s="328"/>
      <c r="BI85" s="306"/>
      <c r="BJ85" s="307"/>
      <c r="BK85" s="483"/>
      <c r="BL85" s="310"/>
      <c r="BM85" s="310"/>
      <c r="BN85" s="310"/>
      <c r="BO85" s="351"/>
      <c r="BP85" s="360"/>
      <c r="BQ85" s="306"/>
      <c r="BR85" s="313"/>
      <c r="BS85" s="313"/>
      <c r="BT85" s="313"/>
      <c r="BU85" s="314" t="str">
        <f t="shared" si="16"/>
        <v/>
      </c>
      <c r="BV85" s="518"/>
      <c r="BW85" s="269"/>
      <c r="BX85" s="21"/>
      <c r="BY85" s="21"/>
      <c r="BZ85" s="269"/>
      <c r="CA85" s="365"/>
      <c r="CB85" s="269"/>
      <c r="CC85" s="270"/>
      <c r="CD85" s="270" t="s">
        <v>160</v>
      </c>
      <c r="CE85" s="270" t="s">
        <v>160</v>
      </c>
      <c r="CF85" s="271"/>
      <c r="CG85" s="271"/>
      <c r="CH85" s="272"/>
      <c r="CI85" s="31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 t="s">
        <v>4</v>
      </c>
      <c r="CW85" s="274"/>
      <c r="CX85" s="455"/>
      <c r="CY85" s="274"/>
      <c r="CZ85" s="274"/>
      <c r="DA85" s="274"/>
      <c r="DB85" s="456"/>
      <c r="DC85" s="274"/>
      <c r="DD85" s="274"/>
      <c r="DE85" s="274"/>
      <c r="DF85" s="274"/>
      <c r="DG85" s="70"/>
      <c r="DH85" s="70"/>
      <c r="DI85" s="70"/>
      <c r="DJ85" s="70"/>
      <c r="DK85" s="70"/>
      <c r="DL85" s="70"/>
      <c r="DM85" s="70"/>
      <c r="DN85" s="70"/>
      <c r="DO85" s="70"/>
      <c r="DP85" s="70"/>
      <c r="DQ85" s="70"/>
      <c r="DR85" s="70"/>
      <c r="DS85" s="70"/>
      <c r="DT85" s="70"/>
      <c r="DU85" s="70"/>
      <c r="DV85" s="70"/>
      <c r="DW85" s="70"/>
      <c r="DX85" s="70"/>
      <c r="DY85" s="70"/>
      <c r="DZ85" s="70"/>
      <c r="EA85" s="70"/>
      <c r="EB85" s="70"/>
      <c r="EC85" s="70"/>
      <c r="ED85" s="70"/>
      <c r="EE85" s="70"/>
      <c r="EF85" s="70"/>
      <c r="EG85" s="70"/>
      <c r="EH85" s="70"/>
      <c r="EI85" s="70"/>
      <c r="EJ85" s="70"/>
      <c r="EK85" s="70"/>
      <c r="EL85" s="70"/>
      <c r="EM85" s="70"/>
      <c r="EN85" s="70"/>
      <c r="EO85" s="70"/>
      <c r="EP85" s="70"/>
      <c r="EQ85" s="70"/>
      <c r="ER85" s="70"/>
      <c r="ES85" s="70"/>
      <c r="ET85" s="70"/>
      <c r="EU85" s="70"/>
      <c r="EV85" s="70"/>
      <c r="EW85" s="70"/>
      <c r="EX85" s="70"/>
      <c r="EY85" s="70"/>
      <c r="EZ85" s="70"/>
      <c r="FA85" s="70"/>
      <c r="FB85" s="70"/>
      <c r="FC85" s="70"/>
      <c r="FD85" s="70"/>
      <c r="FE85" s="70"/>
      <c r="FF85" s="70"/>
      <c r="FG85" s="70"/>
      <c r="FH85" s="70"/>
      <c r="FI85" s="70"/>
      <c r="FJ85" s="70"/>
      <c r="FK85" s="70"/>
      <c r="FL85" s="70"/>
      <c r="FM85" s="70"/>
      <c r="FN85" s="70"/>
      <c r="FO85" s="70"/>
      <c r="FP85" s="70"/>
      <c r="FQ85" s="70"/>
      <c r="FR85" s="70"/>
      <c r="FS85" s="70"/>
      <c r="FT85" s="70"/>
      <c r="FU85" s="70"/>
      <c r="FV85" s="70"/>
      <c r="FW85" s="70"/>
    </row>
    <row r="86">
      <c r="A86" s="53">
        <f t="shared" si="38"/>
        <v>2</v>
      </c>
      <c r="B86" s="650" t="e">
        <v>#REF!</v>
      </c>
      <c r="C86" s="106" t="e">
        <v>#REF!</v>
      </c>
      <c r="D86" s="641" t="e">
        <v>#REF!</v>
      </c>
      <c r="E86" s="642"/>
      <c r="F86" s="643"/>
      <c r="G86" s="644" t="e">
        <v>#REF!</v>
      </c>
      <c r="H86" s="645"/>
      <c r="I86" s="646"/>
      <c r="J86" s="647" t="e">
        <v>#REF!</v>
      </c>
      <c r="K86" s="648" t="e">
        <v>#REF!</v>
      </c>
      <c r="L86" s="648" t="e">
        <v>#REF!</v>
      </c>
      <c r="M86" s="649" t="e">
        <v>#REF!</v>
      </c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18" t="s">
        <v>4</v>
      </c>
      <c r="AO86" s="289"/>
      <c r="AP86" s="290"/>
      <c r="AQ86" s="291"/>
      <c r="AR86" s="292"/>
      <c r="AS86" s="292"/>
      <c r="AT86" s="293"/>
      <c r="AU86" s="294">
        <v>70.0</v>
      </c>
      <c r="AV86" s="453"/>
      <c r="AW86" s="296"/>
      <c r="AX86" s="349"/>
      <c r="AY86" s="618"/>
      <c r="AZ86" s="361"/>
      <c r="BA86" s="362"/>
      <c r="BB86" s="363"/>
      <c r="BC86" s="364"/>
      <c r="BD86" s="302" t="str">
        <f t="shared" si="15"/>
        <v/>
      </c>
      <c r="BE86" s="298"/>
      <c r="BF86" s="374"/>
      <c r="BG86" s="518"/>
      <c r="BH86" s="328"/>
      <c r="BI86" s="306"/>
      <c r="BJ86" s="307"/>
      <c r="BK86" s="483"/>
      <c r="BL86" s="310"/>
      <c r="BM86" s="310"/>
      <c r="BN86" s="310"/>
      <c r="BO86" s="351"/>
      <c r="BP86" s="360"/>
      <c r="BQ86" s="306"/>
      <c r="BR86" s="313"/>
      <c r="BS86" s="313"/>
      <c r="BT86" s="313"/>
      <c r="BU86" s="314" t="str">
        <f t="shared" si="16"/>
        <v/>
      </c>
      <c r="BV86" s="518"/>
      <c r="BW86" s="269"/>
      <c r="BX86" s="21"/>
      <c r="BY86" s="21"/>
      <c r="BZ86" s="269"/>
      <c r="CA86" s="365"/>
      <c r="CB86" s="269"/>
      <c r="CC86" s="270"/>
      <c r="CD86" s="270" t="s">
        <v>160</v>
      </c>
      <c r="CE86" s="270" t="s">
        <v>160</v>
      </c>
      <c r="CF86" s="271"/>
      <c r="CG86" s="271"/>
      <c r="CH86" s="272"/>
      <c r="CI86" s="31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 t="s">
        <v>4</v>
      </c>
      <c r="CW86" s="274"/>
      <c r="CX86" s="455"/>
      <c r="CY86" s="274"/>
      <c r="CZ86" s="274"/>
      <c r="DA86" s="274"/>
      <c r="DB86" s="456"/>
      <c r="DC86" s="274"/>
      <c r="DD86" s="274"/>
      <c r="DE86" s="274"/>
      <c r="DF86" s="274"/>
      <c r="DG86" s="70"/>
      <c r="DH86" s="70"/>
      <c r="DI86" s="70"/>
      <c r="DJ86" s="70"/>
      <c r="DK86" s="70"/>
      <c r="DL86" s="70"/>
      <c r="DM86" s="70"/>
      <c r="DN86" s="70"/>
      <c r="DO86" s="70"/>
      <c r="DP86" s="70"/>
      <c r="DQ86" s="70"/>
      <c r="DR86" s="70"/>
      <c r="DS86" s="70"/>
      <c r="DT86" s="70"/>
      <c r="DU86" s="70"/>
      <c r="DV86" s="70"/>
      <c r="DW86" s="70"/>
      <c r="DX86" s="70"/>
      <c r="DY86" s="70"/>
      <c r="DZ86" s="70"/>
      <c r="EA86" s="70"/>
      <c r="EB86" s="70"/>
      <c r="EC86" s="70"/>
      <c r="ED86" s="70"/>
      <c r="EE86" s="70"/>
      <c r="EF86" s="70"/>
      <c r="EG86" s="70"/>
      <c r="EH86" s="70"/>
      <c r="EI86" s="70"/>
      <c r="EJ86" s="70"/>
      <c r="EK86" s="70"/>
      <c r="EL86" s="70"/>
      <c r="EM86" s="70"/>
      <c r="EN86" s="70"/>
      <c r="EO86" s="70"/>
      <c r="EP86" s="70"/>
      <c r="EQ86" s="70"/>
      <c r="ER86" s="70"/>
      <c r="ES86" s="70"/>
      <c r="ET86" s="70"/>
      <c r="EU86" s="70"/>
      <c r="EV86" s="70"/>
      <c r="EW86" s="70"/>
      <c r="EX86" s="70"/>
      <c r="EY86" s="70"/>
      <c r="EZ86" s="70"/>
      <c r="FA86" s="70"/>
      <c r="FB86" s="70"/>
      <c r="FC86" s="70"/>
      <c r="FD86" s="70"/>
      <c r="FE86" s="70"/>
      <c r="FF86" s="70"/>
      <c r="FG86" s="70"/>
      <c r="FH86" s="70"/>
      <c r="FI86" s="70"/>
      <c r="FJ86" s="70"/>
      <c r="FK86" s="70"/>
      <c r="FL86" s="70"/>
      <c r="FM86" s="70"/>
      <c r="FN86" s="70"/>
      <c r="FO86" s="70"/>
      <c r="FP86" s="70"/>
      <c r="FQ86" s="70"/>
      <c r="FR86" s="70"/>
      <c r="FS86" s="70"/>
      <c r="FT86" s="70"/>
      <c r="FU86" s="70"/>
      <c r="FV86" s="70"/>
      <c r="FW86" s="70"/>
    </row>
    <row r="87">
      <c r="A87" s="53">
        <f t="shared" si="38"/>
        <v>3</v>
      </c>
      <c r="B87" s="650" t="e">
        <v>#REF!</v>
      </c>
      <c r="C87" s="106" t="e">
        <v>#REF!</v>
      </c>
      <c r="D87" s="641" t="e">
        <v>#REF!</v>
      </c>
      <c r="E87" s="642"/>
      <c r="F87" s="643"/>
      <c r="G87" s="644" t="e">
        <v>#REF!</v>
      </c>
      <c r="H87" s="645"/>
      <c r="I87" s="646"/>
      <c r="J87" s="647" t="e">
        <v>#REF!</v>
      </c>
      <c r="K87" s="648" t="e">
        <v>#REF!</v>
      </c>
      <c r="L87" s="648" t="e">
        <v>#REF!</v>
      </c>
      <c r="M87" s="649" t="e">
        <v>#REF!</v>
      </c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18" t="s">
        <v>4</v>
      </c>
      <c r="AO87" s="289"/>
      <c r="AP87" s="290"/>
      <c r="AQ87" s="291"/>
      <c r="AR87" s="292"/>
      <c r="AS87" s="292"/>
      <c r="AT87" s="293"/>
      <c r="AU87" s="294">
        <v>71.0</v>
      </c>
      <c r="AV87" s="469"/>
      <c r="AW87" s="296"/>
      <c r="AX87" s="349"/>
      <c r="AY87" s="618"/>
      <c r="AZ87" s="427"/>
      <c r="BA87" s="360"/>
      <c r="BB87" s="363"/>
      <c r="BC87" s="364"/>
      <c r="BD87" s="302" t="str">
        <f t="shared" si="15"/>
        <v/>
      </c>
      <c r="BE87" s="298"/>
      <c r="BF87" s="374"/>
      <c r="BG87" s="518"/>
      <c r="BH87" s="328"/>
      <c r="BI87" s="306"/>
      <c r="BJ87" s="307"/>
      <c r="BK87" s="483"/>
      <c r="BL87" s="310"/>
      <c r="BM87" s="310"/>
      <c r="BN87" s="310"/>
      <c r="BO87" s="351"/>
      <c r="BP87" s="360"/>
      <c r="BQ87" s="306"/>
      <c r="BR87" s="313"/>
      <c r="BS87" s="313"/>
      <c r="BT87" s="313"/>
      <c r="BU87" s="314" t="str">
        <f t="shared" si="16"/>
        <v/>
      </c>
      <c r="BV87" s="518"/>
      <c r="BW87" s="269"/>
      <c r="BX87" s="21"/>
      <c r="BY87" s="21"/>
      <c r="BZ87" s="269"/>
      <c r="CA87" s="365"/>
      <c r="CB87" s="269"/>
      <c r="CC87" s="270"/>
      <c r="CD87" s="270" t="s">
        <v>160</v>
      </c>
      <c r="CE87" s="270" t="s">
        <v>160</v>
      </c>
      <c r="CF87" s="271"/>
      <c r="CG87" s="271"/>
      <c r="CH87" s="272"/>
      <c r="CI87" s="31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 t="s">
        <v>4</v>
      </c>
      <c r="CW87" s="274"/>
      <c r="CX87" s="455"/>
      <c r="CY87" s="274"/>
      <c r="CZ87" s="274"/>
      <c r="DA87" s="274"/>
      <c r="DB87" s="456"/>
      <c r="DC87" s="274"/>
      <c r="DD87" s="274"/>
      <c r="DE87" s="274"/>
      <c r="DF87" s="274"/>
      <c r="DG87" s="70"/>
      <c r="DH87" s="70"/>
      <c r="DI87" s="70"/>
      <c r="DJ87" s="70"/>
      <c r="DK87" s="70"/>
      <c r="DL87" s="70"/>
      <c r="DM87" s="70"/>
      <c r="DN87" s="70"/>
      <c r="DO87" s="70"/>
      <c r="DP87" s="70"/>
      <c r="DQ87" s="70"/>
      <c r="DR87" s="70"/>
      <c r="DS87" s="70"/>
      <c r="DT87" s="70"/>
      <c r="DU87" s="70"/>
      <c r="DV87" s="70"/>
      <c r="DW87" s="70"/>
      <c r="DX87" s="70"/>
      <c r="DY87" s="70"/>
      <c r="DZ87" s="70"/>
      <c r="EA87" s="70"/>
      <c r="EB87" s="70"/>
      <c r="EC87" s="70"/>
      <c r="ED87" s="70"/>
      <c r="EE87" s="70"/>
      <c r="EF87" s="70"/>
      <c r="EG87" s="70"/>
      <c r="EH87" s="70"/>
      <c r="EI87" s="70"/>
      <c r="EJ87" s="70"/>
      <c r="EK87" s="70"/>
      <c r="EL87" s="70"/>
      <c r="EM87" s="70"/>
      <c r="EN87" s="70"/>
      <c r="EO87" s="70"/>
      <c r="EP87" s="70"/>
      <c r="EQ87" s="70"/>
      <c r="ER87" s="70"/>
      <c r="ES87" s="70"/>
      <c r="ET87" s="70"/>
      <c r="EU87" s="70"/>
      <c r="EV87" s="70"/>
      <c r="EW87" s="70"/>
      <c r="EX87" s="70"/>
      <c r="EY87" s="70"/>
      <c r="EZ87" s="70"/>
      <c r="FA87" s="70"/>
      <c r="FB87" s="70"/>
      <c r="FC87" s="70"/>
      <c r="FD87" s="70"/>
      <c r="FE87" s="70"/>
      <c r="FF87" s="70"/>
      <c r="FG87" s="70"/>
      <c r="FH87" s="70"/>
      <c r="FI87" s="70"/>
      <c r="FJ87" s="70"/>
      <c r="FK87" s="70"/>
      <c r="FL87" s="70"/>
      <c r="FM87" s="70"/>
      <c r="FN87" s="70"/>
      <c r="FO87" s="70"/>
      <c r="FP87" s="70"/>
      <c r="FQ87" s="70"/>
      <c r="FR87" s="70"/>
      <c r="FS87" s="70"/>
      <c r="FT87" s="70"/>
      <c r="FU87" s="70"/>
      <c r="FV87" s="70"/>
      <c r="FW87" s="70"/>
    </row>
    <row r="88">
      <c r="A88" s="53">
        <f t="shared" si="38"/>
        <v>4</v>
      </c>
      <c r="B88" s="650" t="e">
        <v>#REF!</v>
      </c>
      <c r="C88" s="106" t="e">
        <v>#REF!</v>
      </c>
      <c r="D88" s="641" t="e">
        <v>#REF!</v>
      </c>
      <c r="E88" s="642"/>
      <c r="F88" s="643"/>
      <c r="G88" s="644" t="e">
        <v>#REF!</v>
      </c>
      <c r="H88" s="645"/>
      <c r="I88" s="646"/>
      <c r="J88" s="647" t="e">
        <v>#REF!</v>
      </c>
      <c r="K88" s="648" t="e">
        <v>#REF!</v>
      </c>
      <c r="L88" s="648" t="e">
        <v>#REF!</v>
      </c>
      <c r="M88" s="649" t="e">
        <v>#REF!</v>
      </c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18" t="s">
        <v>4</v>
      </c>
      <c r="AO88" s="289"/>
      <c r="AP88" s="290"/>
      <c r="AQ88" s="291"/>
      <c r="AR88" s="292"/>
      <c r="AS88" s="292"/>
      <c r="AT88" s="293"/>
      <c r="AU88" s="294">
        <v>72.0</v>
      </c>
      <c r="AV88" s="469"/>
      <c r="AW88" s="296"/>
      <c r="AX88" s="349"/>
      <c r="AY88" s="326"/>
      <c r="AZ88" s="427"/>
      <c r="BA88" s="362"/>
      <c r="BB88" s="363"/>
      <c r="BC88" s="364"/>
      <c r="BD88" s="302" t="str">
        <f t="shared" si="15"/>
        <v/>
      </c>
      <c r="BE88" s="298"/>
      <c r="BF88" s="374"/>
      <c r="BG88" s="518"/>
      <c r="BH88" s="328"/>
      <c r="BI88" s="306"/>
      <c r="BJ88" s="307"/>
      <c r="BK88" s="483"/>
      <c r="BL88" s="310"/>
      <c r="BM88" s="310"/>
      <c r="BN88" s="310"/>
      <c r="BO88" s="351"/>
      <c r="BP88" s="360"/>
      <c r="BQ88" s="306"/>
      <c r="BR88" s="313"/>
      <c r="BS88" s="313"/>
      <c r="BT88" s="313"/>
      <c r="BU88" s="314" t="str">
        <f t="shared" si="16"/>
        <v/>
      </c>
      <c r="BV88" s="518"/>
      <c r="BW88" s="269"/>
      <c r="BX88" s="21"/>
      <c r="BY88" s="21"/>
      <c r="BZ88" s="269"/>
      <c r="CA88" s="365"/>
      <c r="CB88" s="269"/>
      <c r="CC88" s="270"/>
      <c r="CD88" s="270" t="s">
        <v>160</v>
      </c>
      <c r="CE88" s="270" t="s">
        <v>160</v>
      </c>
      <c r="CF88" s="271"/>
      <c r="CG88" s="271"/>
      <c r="CH88" s="272"/>
      <c r="CI88" s="31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 t="s">
        <v>4</v>
      </c>
      <c r="CW88" s="274"/>
      <c r="CX88" s="455"/>
      <c r="CY88" s="274"/>
      <c r="CZ88" s="274"/>
      <c r="DA88" s="274"/>
      <c r="DB88" s="456"/>
      <c r="DC88" s="274"/>
      <c r="DD88" s="274"/>
      <c r="DE88" s="274"/>
      <c r="DF88" s="274"/>
      <c r="DG88" s="70"/>
      <c r="DH88" s="70"/>
      <c r="DI88" s="70"/>
      <c r="DJ88" s="70"/>
      <c r="DK88" s="70"/>
      <c r="DL88" s="70"/>
      <c r="DM88" s="70"/>
      <c r="DN88" s="70"/>
      <c r="DO88" s="70"/>
      <c r="DP88" s="70"/>
      <c r="DQ88" s="70"/>
      <c r="DR88" s="70"/>
      <c r="DS88" s="70"/>
      <c r="DT88" s="70"/>
      <c r="DU88" s="70"/>
      <c r="DV88" s="70"/>
      <c r="DW88" s="70"/>
      <c r="DX88" s="70"/>
      <c r="DY88" s="70"/>
      <c r="DZ88" s="70"/>
      <c r="EA88" s="70"/>
      <c r="EB88" s="70"/>
      <c r="EC88" s="70"/>
      <c r="ED88" s="70"/>
      <c r="EE88" s="70"/>
      <c r="EF88" s="70"/>
      <c r="EG88" s="70"/>
      <c r="EH88" s="70"/>
      <c r="EI88" s="70"/>
      <c r="EJ88" s="70"/>
      <c r="EK88" s="70"/>
      <c r="EL88" s="70"/>
      <c r="EM88" s="70"/>
      <c r="EN88" s="70"/>
      <c r="EO88" s="70"/>
      <c r="EP88" s="70"/>
      <c r="EQ88" s="70"/>
      <c r="ER88" s="70"/>
      <c r="ES88" s="70"/>
      <c r="ET88" s="70"/>
      <c r="EU88" s="70"/>
      <c r="EV88" s="70"/>
      <c r="EW88" s="70"/>
      <c r="EX88" s="70"/>
      <c r="EY88" s="70"/>
      <c r="EZ88" s="70"/>
      <c r="FA88" s="70"/>
      <c r="FB88" s="70"/>
      <c r="FC88" s="70"/>
      <c r="FD88" s="70"/>
      <c r="FE88" s="70"/>
      <c r="FF88" s="70"/>
      <c r="FG88" s="70"/>
      <c r="FH88" s="70"/>
      <c r="FI88" s="70"/>
      <c r="FJ88" s="70"/>
      <c r="FK88" s="70"/>
      <c r="FL88" s="70"/>
      <c r="FM88" s="70"/>
      <c r="FN88" s="70"/>
      <c r="FO88" s="70"/>
      <c r="FP88" s="70"/>
      <c r="FQ88" s="70"/>
      <c r="FR88" s="70"/>
      <c r="FS88" s="70"/>
      <c r="FT88" s="70"/>
      <c r="FU88" s="70"/>
      <c r="FV88" s="70"/>
      <c r="FW88" s="70"/>
    </row>
    <row r="89">
      <c r="A89" s="53">
        <f t="shared" si="38"/>
        <v>5</v>
      </c>
      <c r="B89" s="650" t="e">
        <v>#REF!</v>
      </c>
      <c r="C89" s="106" t="e">
        <v>#REF!</v>
      </c>
      <c r="D89" s="641" t="e">
        <v>#REF!</v>
      </c>
      <c r="E89" s="642"/>
      <c r="F89" s="643"/>
      <c r="G89" s="644" t="e">
        <v>#REF!</v>
      </c>
      <c r="H89" s="645"/>
      <c r="I89" s="646"/>
      <c r="J89" s="647" t="e">
        <v>#REF!</v>
      </c>
      <c r="K89" s="648" t="e">
        <v>#REF!</v>
      </c>
      <c r="L89" s="648" t="e">
        <v>#REF!</v>
      </c>
      <c r="M89" s="649" t="e">
        <v>#REF!</v>
      </c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18" t="s">
        <v>4</v>
      </c>
      <c r="AO89" s="289"/>
      <c r="AP89" s="290"/>
      <c r="AQ89" s="291"/>
      <c r="AR89" s="292"/>
      <c r="AS89" s="292"/>
      <c r="AT89" s="293"/>
      <c r="AU89" s="294">
        <v>73.0</v>
      </c>
      <c r="AV89" s="469"/>
      <c r="AW89" s="296"/>
      <c r="AX89" s="349"/>
      <c r="AY89" s="326"/>
      <c r="AZ89" s="427"/>
      <c r="BA89" s="360"/>
      <c r="BB89" s="363"/>
      <c r="BC89" s="364"/>
      <c r="BD89" s="302" t="str">
        <f t="shared" si="15"/>
        <v/>
      </c>
      <c r="BE89" s="298"/>
      <c r="BF89" s="374"/>
      <c r="BG89" s="518"/>
      <c r="BH89" s="328"/>
      <c r="BI89" s="306"/>
      <c r="BJ89" s="307"/>
      <c r="BK89" s="483"/>
      <c r="BL89" s="310"/>
      <c r="BM89" s="310"/>
      <c r="BN89" s="310"/>
      <c r="BO89" s="351"/>
      <c r="BP89" s="360"/>
      <c r="BQ89" s="306"/>
      <c r="BR89" s="313"/>
      <c r="BS89" s="313"/>
      <c r="BT89" s="313"/>
      <c r="BU89" s="314" t="str">
        <f t="shared" si="16"/>
        <v/>
      </c>
      <c r="BV89" s="518"/>
      <c r="BW89" s="269"/>
      <c r="BX89" s="21"/>
      <c r="BY89" s="21"/>
      <c r="BZ89" s="269"/>
      <c r="CA89" s="365"/>
      <c r="CB89" s="269"/>
      <c r="CC89" s="270"/>
      <c r="CD89" s="270" t="s">
        <v>160</v>
      </c>
      <c r="CE89" s="270" t="s">
        <v>160</v>
      </c>
      <c r="CF89" s="271"/>
      <c r="CG89" s="271"/>
      <c r="CH89" s="272"/>
      <c r="CI89" s="31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 t="s">
        <v>4</v>
      </c>
      <c r="CW89" s="274"/>
      <c r="CX89" s="455"/>
      <c r="CY89" s="274"/>
      <c r="CZ89" s="274"/>
      <c r="DA89" s="274"/>
      <c r="DB89" s="456"/>
      <c r="DC89" s="274"/>
      <c r="DD89" s="274"/>
      <c r="DE89" s="274"/>
      <c r="DF89" s="274"/>
      <c r="DG89" s="70"/>
      <c r="DH89" s="70"/>
      <c r="DI89" s="70"/>
      <c r="DJ89" s="70"/>
      <c r="DK89" s="70"/>
      <c r="DL89" s="70"/>
      <c r="DM89" s="70"/>
      <c r="DN89" s="70"/>
      <c r="DO89" s="70"/>
      <c r="DP89" s="70"/>
      <c r="DQ89" s="70"/>
      <c r="DR89" s="70"/>
      <c r="DS89" s="70"/>
      <c r="DT89" s="70"/>
      <c r="DU89" s="70"/>
      <c r="DV89" s="70"/>
      <c r="DW89" s="70"/>
      <c r="DX89" s="70"/>
      <c r="DY89" s="70"/>
      <c r="DZ89" s="70"/>
      <c r="EA89" s="70"/>
      <c r="EB89" s="70"/>
      <c r="EC89" s="70"/>
      <c r="ED89" s="70"/>
      <c r="EE89" s="70"/>
      <c r="EF89" s="70"/>
      <c r="EG89" s="70"/>
      <c r="EH89" s="70"/>
      <c r="EI89" s="70"/>
      <c r="EJ89" s="70"/>
      <c r="EK89" s="70"/>
      <c r="EL89" s="70"/>
      <c r="EM89" s="70"/>
      <c r="EN89" s="70"/>
      <c r="EO89" s="70"/>
      <c r="EP89" s="70"/>
      <c r="EQ89" s="70"/>
      <c r="ER89" s="70"/>
      <c r="ES89" s="70"/>
      <c r="ET89" s="70"/>
      <c r="EU89" s="70"/>
      <c r="EV89" s="70"/>
      <c r="EW89" s="70"/>
      <c r="EX89" s="70"/>
      <c r="EY89" s="70"/>
      <c r="EZ89" s="70"/>
      <c r="FA89" s="70"/>
      <c r="FB89" s="70"/>
      <c r="FC89" s="70"/>
      <c r="FD89" s="70"/>
      <c r="FE89" s="70"/>
      <c r="FF89" s="70"/>
      <c r="FG89" s="70"/>
      <c r="FH89" s="70"/>
      <c r="FI89" s="70"/>
      <c r="FJ89" s="70"/>
      <c r="FK89" s="70"/>
      <c r="FL89" s="70"/>
      <c r="FM89" s="70"/>
      <c r="FN89" s="70"/>
      <c r="FO89" s="70"/>
      <c r="FP89" s="70"/>
      <c r="FQ89" s="70"/>
      <c r="FR89" s="70"/>
      <c r="FS89" s="70"/>
      <c r="FT89" s="70"/>
      <c r="FU89" s="70"/>
      <c r="FV89" s="70"/>
      <c r="FW89" s="70"/>
    </row>
    <row r="90">
      <c r="A90" s="53">
        <f t="shared" si="38"/>
        <v>6</v>
      </c>
      <c r="B90" s="650" t="e">
        <v>#REF!</v>
      </c>
      <c r="C90" s="106" t="e">
        <v>#REF!</v>
      </c>
      <c r="D90" s="641" t="e">
        <v>#REF!</v>
      </c>
      <c r="E90" s="642"/>
      <c r="F90" s="643"/>
      <c r="G90" s="644" t="e">
        <v>#REF!</v>
      </c>
      <c r="H90" s="645"/>
      <c r="I90" s="646"/>
      <c r="J90" s="647" t="e">
        <v>#REF!</v>
      </c>
      <c r="K90" s="648" t="e">
        <v>#REF!</v>
      </c>
      <c r="L90" s="648" t="e">
        <v>#REF!</v>
      </c>
      <c r="M90" s="649" t="e">
        <v>#REF!</v>
      </c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18" t="s">
        <v>4</v>
      </c>
      <c r="AO90" s="289"/>
      <c r="AP90" s="290"/>
      <c r="AQ90" s="291"/>
      <c r="AR90" s="292"/>
      <c r="AS90" s="292"/>
      <c r="AT90" s="293"/>
      <c r="AU90" s="294">
        <v>74.0</v>
      </c>
      <c r="AV90" s="469"/>
      <c r="AW90" s="296"/>
      <c r="AX90" s="349"/>
      <c r="AY90" s="326"/>
      <c r="AZ90" s="427"/>
      <c r="BA90" s="362"/>
      <c r="BB90" s="363"/>
      <c r="BC90" s="364"/>
      <c r="BD90" s="302" t="str">
        <f t="shared" si="15"/>
        <v/>
      </c>
      <c r="BE90" s="298"/>
      <c r="BF90" s="374"/>
      <c r="BG90" s="518"/>
      <c r="BH90" s="328"/>
      <c r="BI90" s="306"/>
      <c r="BJ90" s="307"/>
      <c r="BK90" s="483"/>
      <c r="BL90" s="310"/>
      <c r="BM90" s="310"/>
      <c r="BN90" s="310"/>
      <c r="BO90" s="351"/>
      <c r="BP90" s="360"/>
      <c r="BQ90" s="306"/>
      <c r="BR90" s="313"/>
      <c r="BS90" s="313"/>
      <c r="BT90" s="313"/>
      <c r="BU90" s="314" t="str">
        <f t="shared" si="16"/>
        <v/>
      </c>
      <c r="BV90" s="518"/>
      <c r="BW90" s="269"/>
      <c r="BX90" s="21"/>
      <c r="BY90" s="21"/>
      <c r="BZ90" s="269"/>
      <c r="CA90" s="365"/>
      <c r="CB90" s="269"/>
      <c r="CC90" s="270"/>
      <c r="CD90" s="270" t="s">
        <v>160</v>
      </c>
      <c r="CE90" s="270" t="s">
        <v>160</v>
      </c>
      <c r="CF90" s="271"/>
      <c r="CG90" s="271"/>
      <c r="CH90" s="272"/>
      <c r="CI90" s="31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 t="s">
        <v>4</v>
      </c>
      <c r="CW90" s="274"/>
      <c r="CX90" s="455"/>
      <c r="CY90" s="274"/>
      <c r="CZ90" s="274"/>
      <c r="DA90" s="274"/>
      <c r="DB90" s="456"/>
      <c r="DC90" s="274"/>
      <c r="DD90" s="274"/>
      <c r="DE90" s="274"/>
      <c r="DF90" s="274"/>
      <c r="DG90" s="70"/>
      <c r="DH90" s="70"/>
      <c r="DI90" s="70"/>
      <c r="DJ90" s="70"/>
      <c r="DK90" s="70"/>
      <c r="DL90" s="70"/>
      <c r="DM90" s="70"/>
      <c r="DN90" s="70"/>
      <c r="DO90" s="70"/>
      <c r="DP90" s="70"/>
      <c r="DQ90" s="70"/>
      <c r="DR90" s="70"/>
      <c r="DS90" s="70"/>
      <c r="DT90" s="70"/>
      <c r="DU90" s="70"/>
      <c r="DV90" s="70"/>
      <c r="DW90" s="70"/>
      <c r="DX90" s="70"/>
      <c r="DY90" s="70"/>
      <c r="DZ90" s="70"/>
      <c r="EA90" s="70"/>
      <c r="EB90" s="70"/>
      <c r="EC90" s="70"/>
      <c r="ED90" s="70"/>
      <c r="EE90" s="70"/>
      <c r="EF90" s="70"/>
      <c r="EG90" s="70"/>
      <c r="EH90" s="70"/>
      <c r="EI90" s="70"/>
      <c r="EJ90" s="70"/>
      <c r="EK90" s="70"/>
      <c r="EL90" s="70"/>
      <c r="EM90" s="70"/>
      <c r="EN90" s="70"/>
      <c r="EO90" s="70"/>
      <c r="EP90" s="70"/>
      <c r="EQ90" s="70"/>
      <c r="ER90" s="70"/>
      <c r="ES90" s="70"/>
      <c r="ET90" s="70"/>
      <c r="EU90" s="70"/>
      <c r="EV90" s="70"/>
      <c r="EW90" s="70"/>
      <c r="EX90" s="70"/>
      <c r="EY90" s="70"/>
      <c r="EZ90" s="70"/>
      <c r="FA90" s="70"/>
      <c r="FB90" s="70"/>
      <c r="FC90" s="70"/>
      <c r="FD90" s="70"/>
      <c r="FE90" s="70"/>
      <c r="FF90" s="70"/>
      <c r="FG90" s="70"/>
      <c r="FH90" s="70"/>
      <c r="FI90" s="70"/>
      <c r="FJ90" s="70"/>
      <c r="FK90" s="70"/>
      <c r="FL90" s="70"/>
      <c r="FM90" s="70"/>
      <c r="FN90" s="70"/>
      <c r="FO90" s="70"/>
      <c r="FP90" s="70"/>
      <c r="FQ90" s="70"/>
      <c r="FR90" s="70"/>
      <c r="FS90" s="70"/>
      <c r="FT90" s="70"/>
      <c r="FU90" s="70"/>
      <c r="FV90" s="70"/>
      <c r="FW90" s="70"/>
    </row>
    <row r="91">
      <c r="A91" s="53">
        <f t="shared" si="38"/>
        <v>7</v>
      </c>
      <c r="B91" s="650" t="e">
        <v>#REF!</v>
      </c>
      <c r="C91" s="106" t="e">
        <v>#REF!</v>
      </c>
      <c r="D91" s="641" t="e">
        <v>#REF!</v>
      </c>
      <c r="E91" s="642"/>
      <c r="F91" s="643"/>
      <c r="G91" s="644" t="e">
        <v>#REF!</v>
      </c>
      <c r="H91" s="645"/>
      <c r="I91" s="646"/>
      <c r="J91" s="647" t="e">
        <v>#REF!</v>
      </c>
      <c r="K91" s="648" t="e">
        <v>#REF!</v>
      </c>
      <c r="L91" s="648" t="e">
        <v>#REF!</v>
      </c>
      <c r="M91" s="649" t="e">
        <v>#REF!</v>
      </c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18" t="s">
        <v>4</v>
      </c>
      <c r="AO91" s="289"/>
      <c r="AP91" s="290"/>
      <c r="AQ91" s="291"/>
      <c r="AR91" s="292"/>
      <c r="AS91" s="292"/>
      <c r="AT91" s="293"/>
      <c r="AU91" s="294">
        <v>75.0</v>
      </c>
      <c r="AV91" s="469"/>
      <c r="AW91" s="296"/>
      <c r="AX91" s="349"/>
      <c r="AY91" s="326"/>
      <c r="AZ91" s="427"/>
      <c r="BA91" s="360"/>
      <c r="BB91" s="363"/>
      <c r="BC91" s="364"/>
      <c r="BD91" s="302" t="str">
        <f t="shared" si="15"/>
        <v/>
      </c>
      <c r="BE91" s="298"/>
      <c r="BF91" s="374"/>
      <c r="BG91" s="518"/>
      <c r="BH91" s="328"/>
      <c r="BI91" s="306"/>
      <c r="BJ91" s="307"/>
      <c r="BK91" s="483"/>
      <c r="BL91" s="310"/>
      <c r="BM91" s="310"/>
      <c r="BN91" s="310"/>
      <c r="BO91" s="351"/>
      <c r="BP91" s="360"/>
      <c r="BQ91" s="306"/>
      <c r="BR91" s="313"/>
      <c r="BS91" s="313"/>
      <c r="BT91" s="313"/>
      <c r="BU91" s="314" t="str">
        <f t="shared" si="16"/>
        <v/>
      </c>
      <c r="BV91" s="518"/>
      <c r="BW91" s="269"/>
      <c r="BX91" s="21"/>
      <c r="BY91" s="21"/>
      <c r="BZ91" s="269"/>
      <c r="CA91" s="365"/>
      <c r="CB91" s="269"/>
      <c r="CC91" s="270"/>
      <c r="CD91" s="270" t="s">
        <v>160</v>
      </c>
      <c r="CE91" s="270" t="s">
        <v>160</v>
      </c>
      <c r="CF91" s="271"/>
      <c r="CG91" s="271"/>
      <c r="CH91" s="272"/>
      <c r="CI91" s="31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 t="s">
        <v>4</v>
      </c>
      <c r="CW91" s="274"/>
      <c r="CX91" s="455"/>
      <c r="CY91" s="274"/>
      <c r="CZ91" s="274"/>
      <c r="DA91" s="274"/>
      <c r="DB91" s="456"/>
      <c r="DC91" s="274"/>
      <c r="DD91" s="274"/>
      <c r="DE91" s="274"/>
      <c r="DF91" s="274"/>
      <c r="DG91" s="70"/>
      <c r="DH91" s="70"/>
      <c r="DI91" s="70"/>
      <c r="DJ91" s="70"/>
      <c r="DK91" s="70"/>
      <c r="DL91" s="70"/>
      <c r="DM91" s="70"/>
      <c r="DN91" s="70"/>
      <c r="DO91" s="70"/>
      <c r="DP91" s="70"/>
      <c r="DQ91" s="70"/>
      <c r="DR91" s="70"/>
      <c r="DS91" s="70"/>
      <c r="DT91" s="70"/>
      <c r="DU91" s="70"/>
      <c r="DV91" s="70"/>
      <c r="DW91" s="70"/>
      <c r="DX91" s="70"/>
      <c r="DY91" s="70"/>
      <c r="DZ91" s="70"/>
      <c r="EA91" s="70"/>
      <c r="EB91" s="70"/>
      <c r="EC91" s="70"/>
      <c r="ED91" s="70"/>
      <c r="EE91" s="70"/>
      <c r="EF91" s="70"/>
      <c r="EG91" s="70"/>
      <c r="EH91" s="70"/>
      <c r="EI91" s="70"/>
      <c r="EJ91" s="70"/>
      <c r="EK91" s="70"/>
      <c r="EL91" s="70"/>
      <c r="EM91" s="70"/>
      <c r="EN91" s="70"/>
      <c r="EO91" s="70"/>
      <c r="EP91" s="70"/>
      <c r="EQ91" s="70"/>
      <c r="ER91" s="70"/>
      <c r="ES91" s="70"/>
      <c r="ET91" s="70"/>
      <c r="EU91" s="70"/>
      <c r="EV91" s="70"/>
      <c r="EW91" s="70"/>
      <c r="EX91" s="70"/>
      <c r="EY91" s="70"/>
      <c r="EZ91" s="70"/>
      <c r="FA91" s="70"/>
      <c r="FB91" s="70"/>
      <c r="FC91" s="70"/>
      <c r="FD91" s="70"/>
      <c r="FE91" s="70"/>
      <c r="FF91" s="70"/>
      <c r="FG91" s="70"/>
      <c r="FH91" s="70"/>
      <c r="FI91" s="70"/>
      <c r="FJ91" s="70"/>
      <c r="FK91" s="70"/>
      <c r="FL91" s="70"/>
      <c r="FM91" s="70"/>
      <c r="FN91" s="70"/>
      <c r="FO91" s="70"/>
      <c r="FP91" s="70"/>
      <c r="FQ91" s="70"/>
      <c r="FR91" s="70"/>
      <c r="FS91" s="70"/>
      <c r="FT91" s="70"/>
      <c r="FU91" s="70"/>
      <c r="FV91" s="70"/>
      <c r="FW91" s="70"/>
    </row>
    <row r="92">
      <c r="A92" s="53">
        <f t="shared" si="38"/>
        <v>8</v>
      </c>
      <c r="B92" s="650" t="e">
        <v>#REF!</v>
      </c>
      <c r="C92" s="106" t="e">
        <v>#REF!</v>
      </c>
      <c r="D92" s="641" t="e">
        <v>#REF!</v>
      </c>
      <c r="E92" s="642"/>
      <c r="F92" s="643"/>
      <c r="G92" s="644" t="e">
        <v>#REF!</v>
      </c>
      <c r="H92" s="645"/>
      <c r="I92" s="646"/>
      <c r="J92" s="647" t="e">
        <v>#REF!</v>
      </c>
      <c r="K92" s="648" t="e">
        <v>#REF!</v>
      </c>
      <c r="L92" s="648" t="e">
        <v>#REF!</v>
      </c>
      <c r="M92" s="649" t="e">
        <v>#REF!</v>
      </c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18" t="s">
        <v>4</v>
      </c>
      <c r="AO92" s="289"/>
      <c r="AP92" s="290"/>
      <c r="AQ92" s="291"/>
      <c r="AR92" s="292"/>
      <c r="AS92" s="292"/>
      <c r="AT92" s="293"/>
      <c r="AU92" s="294">
        <v>76.0</v>
      </c>
      <c r="AV92" s="469"/>
      <c r="AW92" s="296"/>
      <c r="AX92" s="349"/>
      <c r="AY92" s="651"/>
      <c r="AZ92" s="427"/>
      <c r="BA92" s="362"/>
      <c r="BB92" s="363"/>
      <c r="BC92" s="364"/>
      <c r="BD92" s="302" t="str">
        <f t="shared" si="15"/>
        <v/>
      </c>
      <c r="BE92" s="298"/>
      <c r="BF92" s="374"/>
      <c r="BG92" s="518"/>
      <c r="BH92" s="328"/>
      <c r="BI92" s="306"/>
      <c r="BJ92" s="307"/>
      <c r="BK92" s="483"/>
      <c r="BL92" s="310"/>
      <c r="BM92" s="310"/>
      <c r="BN92" s="310"/>
      <c r="BO92" s="351"/>
      <c r="BP92" s="360"/>
      <c r="BQ92" s="306"/>
      <c r="BR92" s="313"/>
      <c r="BS92" s="313"/>
      <c r="BT92" s="313"/>
      <c r="BU92" s="314" t="str">
        <f t="shared" si="16"/>
        <v/>
      </c>
      <c r="BV92" s="518"/>
      <c r="BW92" s="269"/>
      <c r="BX92" s="21"/>
      <c r="BY92" s="21"/>
      <c r="BZ92" s="269"/>
      <c r="CA92" s="365"/>
      <c r="CB92" s="269"/>
      <c r="CC92" s="270"/>
      <c r="CD92" s="270" t="s">
        <v>160</v>
      </c>
      <c r="CE92" s="270" t="s">
        <v>160</v>
      </c>
      <c r="CF92" s="271"/>
      <c r="CG92" s="271"/>
      <c r="CH92" s="272"/>
      <c r="CI92" s="31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 t="s">
        <v>4</v>
      </c>
      <c r="CW92" s="274"/>
      <c r="CX92" s="455"/>
      <c r="CY92" s="274"/>
      <c r="CZ92" s="274"/>
      <c r="DA92" s="274"/>
      <c r="DB92" s="456"/>
      <c r="DC92" s="274"/>
      <c r="DD92" s="274"/>
      <c r="DE92" s="274"/>
      <c r="DF92" s="274"/>
      <c r="DG92" s="70"/>
      <c r="DH92" s="70"/>
      <c r="DI92" s="70"/>
      <c r="DJ92" s="70"/>
      <c r="DK92" s="70"/>
      <c r="DL92" s="70"/>
      <c r="DM92" s="70"/>
      <c r="DN92" s="70"/>
      <c r="DO92" s="70"/>
      <c r="DP92" s="70"/>
      <c r="DQ92" s="70"/>
      <c r="DR92" s="70"/>
      <c r="DS92" s="70"/>
      <c r="DT92" s="70"/>
      <c r="DU92" s="70"/>
      <c r="DV92" s="70"/>
      <c r="DW92" s="70"/>
      <c r="DX92" s="70"/>
      <c r="DY92" s="70"/>
      <c r="DZ92" s="70"/>
      <c r="EA92" s="70"/>
      <c r="EB92" s="70"/>
      <c r="EC92" s="70"/>
      <c r="ED92" s="70"/>
      <c r="EE92" s="70"/>
      <c r="EF92" s="70"/>
      <c r="EG92" s="70"/>
      <c r="EH92" s="70"/>
      <c r="EI92" s="70"/>
      <c r="EJ92" s="70"/>
      <c r="EK92" s="70"/>
      <c r="EL92" s="70"/>
      <c r="EM92" s="70"/>
      <c r="EN92" s="70"/>
      <c r="EO92" s="70"/>
      <c r="EP92" s="70"/>
      <c r="EQ92" s="70"/>
      <c r="ER92" s="70"/>
      <c r="ES92" s="70"/>
      <c r="ET92" s="70"/>
      <c r="EU92" s="70"/>
      <c r="EV92" s="70"/>
      <c r="EW92" s="70"/>
      <c r="EX92" s="70"/>
      <c r="EY92" s="70"/>
      <c r="EZ92" s="70"/>
      <c r="FA92" s="70"/>
      <c r="FB92" s="70"/>
      <c r="FC92" s="70"/>
      <c r="FD92" s="70"/>
      <c r="FE92" s="70"/>
      <c r="FF92" s="70"/>
      <c r="FG92" s="70"/>
      <c r="FH92" s="70"/>
      <c r="FI92" s="70"/>
      <c r="FJ92" s="70"/>
      <c r="FK92" s="70"/>
      <c r="FL92" s="70"/>
      <c r="FM92" s="70"/>
      <c r="FN92" s="70"/>
      <c r="FO92" s="70"/>
      <c r="FP92" s="70"/>
      <c r="FQ92" s="70"/>
      <c r="FR92" s="70"/>
      <c r="FS92" s="70"/>
      <c r="FT92" s="70"/>
      <c r="FU92" s="70"/>
      <c r="FV92" s="70"/>
      <c r="FW92" s="70"/>
    </row>
    <row r="93">
      <c r="A93" s="53">
        <f t="shared" si="38"/>
        <v>9</v>
      </c>
      <c r="B93" s="650" t="e">
        <v>#REF!</v>
      </c>
      <c r="C93" s="106" t="e">
        <v>#REF!</v>
      </c>
      <c r="D93" s="641" t="e">
        <v>#REF!</v>
      </c>
      <c r="E93" s="642"/>
      <c r="F93" s="643"/>
      <c r="G93" s="644" t="e">
        <v>#REF!</v>
      </c>
      <c r="H93" s="645"/>
      <c r="I93" s="646"/>
      <c r="J93" s="647" t="e">
        <v>#REF!</v>
      </c>
      <c r="K93" s="648" t="e">
        <v>#REF!</v>
      </c>
      <c r="L93" s="648" t="e">
        <v>#REF!</v>
      </c>
      <c r="M93" s="649" t="e">
        <v>#REF!</v>
      </c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18" t="s">
        <v>4</v>
      </c>
      <c r="AO93" s="289"/>
      <c r="AP93" s="290"/>
      <c r="AQ93" s="291"/>
      <c r="AR93" s="292"/>
      <c r="AS93" s="292"/>
      <c r="AT93" s="293"/>
      <c r="AU93" s="294">
        <v>77.0</v>
      </c>
      <c r="AV93" s="469"/>
      <c r="AW93" s="296"/>
      <c r="AX93" s="349"/>
      <c r="AY93" s="326"/>
      <c r="AZ93" s="427"/>
      <c r="BA93" s="360"/>
      <c r="BB93" s="363"/>
      <c r="BC93" s="364"/>
      <c r="BD93" s="302" t="str">
        <f t="shared" si="15"/>
        <v/>
      </c>
      <c r="BE93" s="298"/>
      <c r="BF93" s="374"/>
      <c r="BG93" s="518"/>
      <c r="BH93" s="328"/>
      <c r="BI93" s="306"/>
      <c r="BJ93" s="307"/>
      <c r="BK93" s="483"/>
      <c r="BL93" s="310"/>
      <c r="BM93" s="310"/>
      <c r="BN93" s="310"/>
      <c r="BO93" s="351"/>
      <c r="BP93" s="360"/>
      <c r="BQ93" s="306"/>
      <c r="BR93" s="313"/>
      <c r="BS93" s="313"/>
      <c r="BT93" s="313"/>
      <c r="BU93" s="314" t="str">
        <f t="shared" si="16"/>
        <v/>
      </c>
      <c r="BV93" s="518"/>
      <c r="BW93" s="269"/>
      <c r="BX93" s="21"/>
      <c r="BY93" s="21"/>
      <c r="BZ93" s="269"/>
      <c r="CA93" s="365"/>
      <c r="CB93" s="269"/>
      <c r="CC93" s="270"/>
      <c r="CD93" s="270" t="s">
        <v>160</v>
      </c>
      <c r="CE93" s="270" t="s">
        <v>160</v>
      </c>
      <c r="CF93" s="271"/>
      <c r="CG93" s="271"/>
      <c r="CH93" s="272"/>
      <c r="CI93" s="31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 t="s">
        <v>4</v>
      </c>
      <c r="CW93" s="274"/>
      <c r="CX93" s="455"/>
      <c r="CY93" s="274"/>
      <c r="CZ93" s="274"/>
      <c r="DA93" s="274"/>
      <c r="DB93" s="456"/>
      <c r="DC93" s="274"/>
      <c r="DD93" s="274"/>
      <c r="DE93" s="274"/>
      <c r="DF93" s="274"/>
      <c r="DG93" s="70"/>
      <c r="DH93" s="70"/>
      <c r="DI93" s="70"/>
      <c r="DJ93" s="70"/>
      <c r="DK93" s="70"/>
      <c r="DL93" s="70"/>
      <c r="DM93" s="70"/>
      <c r="DN93" s="70"/>
      <c r="DO93" s="70"/>
      <c r="DP93" s="70"/>
      <c r="DQ93" s="70"/>
      <c r="DR93" s="70"/>
      <c r="DS93" s="70"/>
      <c r="DT93" s="70"/>
      <c r="DU93" s="70"/>
      <c r="DV93" s="70"/>
      <c r="DW93" s="70"/>
      <c r="DX93" s="70"/>
      <c r="DY93" s="70"/>
      <c r="DZ93" s="70"/>
      <c r="EA93" s="70"/>
      <c r="EB93" s="70"/>
      <c r="EC93" s="70"/>
      <c r="ED93" s="70"/>
      <c r="EE93" s="70"/>
      <c r="EF93" s="70"/>
      <c r="EG93" s="70"/>
      <c r="EH93" s="70"/>
      <c r="EI93" s="70"/>
      <c r="EJ93" s="70"/>
      <c r="EK93" s="70"/>
      <c r="EL93" s="70"/>
      <c r="EM93" s="70"/>
      <c r="EN93" s="70"/>
      <c r="EO93" s="70"/>
      <c r="EP93" s="70"/>
      <c r="EQ93" s="70"/>
      <c r="ER93" s="70"/>
      <c r="ES93" s="70"/>
      <c r="ET93" s="70"/>
      <c r="EU93" s="70"/>
      <c r="EV93" s="70"/>
      <c r="EW93" s="70"/>
      <c r="EX93" s="70"/>
      <c r="EY93" s="70"/>
      <c r="EZ93" s="70"/>
      <c r="FA93" s="70"/>
      <c r="FB93" s="70"/>
      <c r="FC93" s="70"/>
      <c r="FD93" s="70"/>
      <c r="FE93" s="70"/>
      <c r="FF93" s="70"/>
      <c r="FG93" s="70"/>
      <c r="FH93" s="70"/>
      <c r="FI93" s="70"/>
      <c r="FJ93" s="70"/>
      <c r="FK93" s="70"/>
      <c r="FL93" s="70"/>
      <c r="FM93" s="70"/>
      <c r="FN93" s="70"/>
      <c r="FO93" s="70"/>
      <c r="FP93" s="70"/>
      <c r="FQ93" s="70"/>
      <c r="FR93" s="70"/>
      <c r="FS93" s="70"/>
      <c r="FT93" s="70"/>
      <c r="FU93" s="70"/>
      <c r="FV93" s="70"/>
      <c r="FW93" s="70"/>
    </row>
    <row r="94">
      <c r="A94" s="53">
        <f t="shared" si="38"/>
        <v>10</v>
      </c>
      <c r="B94" s="650" t="e">
        <v>#REF!</v>
      </c>
      <c r="C94" s="106" t="e">
        <v>#REF!</v>
      </c>
      <c r="D94" s="641" t="e">
        <v>#REF!</v>
      </c>
      <c r="E94" s="642"/>
      <c r="F94" s="643"/>
      <c r="G94" s="644" t="e">
        <v>#REF!</v>
      </c>
      <c r="H94" s="645"/>
      <c r="I94" s="646"/>
      <c r="J94" s="647" t="e">
        <v>#REF!</v>
      </c>
      <c r="K94" s="648" t="e">
        <v>#REF!</v>
      </c>
      <c r="L94" s="648" t="e">
        <v>#REF!</v>
      </c>
      <c r="M94" s="649" t="e">
        <v>#REF!</v>
      </c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18" t="s">
        <v>4</v>
      </c>
      <c r="AO94" s="289"/>
      <c r="AP94" s="290"/>
      <c r="AQ94" s="291"/>
      <c r="AR94" s="292"/>
      <c r="AS94" s="292"/>
      <c r="AT94" s="293"/>
      <c r="AU94" s="294">
        <v>78.0</v>
      </c>
      <c r="AV94" s="469"/>
      <c r="AW94" s="296"/>
      <c r="AX94" s="349"/>
      <c r="AY94" s="652"/>
      <c r="AZ94" s="427"/>
      <c r="BA94" s="362"/>
      <c r="BB94" s="363"/>
      <c r="BC94" s="364"/>
      <c r="BD94" s="302" t="str">
        <f t="shared" si="15"/>
        <v/>
      </c>
      <c r="BE94" s="298"/>
      <c r="BF94" s="374"/>
      <c r="BG94" s="518"/>
      <c r="BH94" s="328"/>
      <c r="BI94" s="306"/>
      <c r="BJ94" s="307"/>
      <c r="BK94" s="483"/>
      <c r="BL94" s="310"/>
      <c r="BM94" s="310"/>
      <c r="BN94" s="310"/>
      <c r="BO94" s="351"/>
      <c r="BP94" s="360"/>
      <c r="BQ94" s="306"/>
      <c r="BR94" s="313"/>
      <c r="BS94" s="313"/>
      <c r="BT94" s="313"/>
      <c r="BU94" s="314" t="str">
        <f t="shared" si="16"/>
        <v/>
      </c>
      <c r="BV94" s="518"/>
      <c r="BW94" s="269"/>
      <c r="BX94" s="21"/>
      <c r="BY94" s="21"/>
      <c r="BZ94" s="269"/>
      <c r="CA94" s="365"/>
      <c r="CB94" s="269"/>
      <c r="CC94" s="270"/>
      <c r="CD94" s="270" t="s">
        <v>160</v>
      </c>
      <c r="CE94" s="270" t="s">
        <v>160</v>
      </c>
      <c r="CF94" s="271"/>
      <c r="CG94" s="271"/>
      <c r="CH94" s="272"/>
      <c r="CI94" s="31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 t="s">
        <v>4</v>
      </c>
      <c r="CW94" s="274"/>
      <c r="CX94" s="455"/>
      <c r="CY94" s="274"/>
      <c r="CZ94" s="274"/>
      <c r="DA94" s="274"/>
      <c r="DB94" s="456"/>
      <c r="DC94" s="274"/>
      <c r="DD94" s="274"/>
      <c r="DE94" s="274"/>
      <c r="DF94" s="274"/>
      <c r="DG94" s="70"/>
      <c r="DH94" s="70"/>
      <c r="DI94" s="70"/>
      <c r="DJ94" s="70"/>
      <c r="DK94" s="70"/>
      <c r="DL94" s="70"/>
      <c r="DM94" s="70"/>
      <c r="DN94" s="70"/>
      <c r="DO94" s="70"/>
      <c r="DP94" s="70"/>
      <c r="DQ94" s="70"/>
      <c r="DR94" s="70"/>
      <c r="DS94" s="70"/>
      <c r="DT94" s="70"/>
      <c r="DU94" s="70"/>
      <c r="DV94" s="70"/>
      <c r="DW94" s="70"/>
      <c r="DX94" s="70"/>
      <c r="DY94" s="70"/>
      <c r="DZ94" s="70"/>
      <c r="EA94" s="70"/>
      <c r="EB94" s="70"/>
      <c r="EC94" s="70"/>
      <c r="ED94" s="70"/>
      <c r="EE94" s="70"/>
      <c r="EF94" s="70"/>
      <c r="EG94" s="70"/>
      <c r="EH94" s="70"/>
      <c r="EI94" s="70"/>
      <c r="EJ94" s="70"/>
      <c r="EK94" s="70"/>
      <c r="EL94" s="70"/>
      <c r="EM94" s="70"/>
      <c r="EN94" s="70"/>
      <c r="EO94" s="70"/>
      <c r="EP94" s="70"/>
      <c r="EQ94" s="70"/>
      <c r="ER94" s="70"/>
      <c r="ES94" s="70"/>
      <c r="ET94" s="70"/>
      <c r="EU94" s="70"/>
      <c r="EV94" s="70"/>
      <c r="EW94" s="70"/>
      <c r="EX94" s="70"/>
      <c r="EY94" s="70"/>
      <c r="EZ94" s="70"/>
      <c r="FA94" s="70"/>
      <c r="FB94" s="70"/>
      <c r="FC94" s="70"/>
      <c r="FD94" s="70"/>
      <c r="FE94" s="70"/>
      <c r="FF94" s="70"/>
      <c r="FG94" s="70"/>
      <c r="FH94" s="70"/>
      <c r="FI94" s="70"/>
      <c r="FJ94" s="70"/>
      <c r="FK94" s="70"/>
      <c r="FL94" s="70"/>
      <c r="FM94" s="70"/>
      <c r="FN94" s="70"/>
      <c r="FO94" s="70"/>
      <c r="FP94" s="70"/>
      <c r="FQ94" s="70"/>
      <c r="FR94" s="70"/>
      <c r="FS94" s="70"/>
      <c r="FT94" s="70"/>
      <c r="FU94" s="70"/>
      <c r="FV94" s="70"/>
      <c r="FW94" s="70"/>
    </row>
    <row r="95">
      <c r="A95" s="53">
        <f t="shared" si="38"/>
        <v>11</v>
      </c>
      <c r="B95" s="650" t="e">
        <v>#REF!</v>
      </c>
      <c r="C95" s="106" t="e">
        <v>#REF!</v>
      </c>
      <c r="D95" s="641" t="e">
        <v>#REF!</v>
      </c>
      <c r="E95" s="642"/>
      <c r="F95" s="643"/>
      <c r="G95" s="644" t="e">
        <v>#REF!</v>
      </c>
      <c r="H95" s="645"/>
      <c r="I95" s="646"/>
      <c r="J95" s="647" t="e">
        <v>#REF!</v>
      </c>
      <c r="K95" s="648" t="e">
        <v>#REF!</v>
      </c>
      <c r="L95" s="648" t="e">
        <v>#REF!</v>
      </c>
      <c r="M95" s="649" t="e">
        <v>#REF!</v>
      </c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18" t="s">
        <v>4</v>
      </c>
      <c r="AO95" s="289"/>
      <c r="AP95" s="290"/>
      <c r="AQ95" s="291"/>
      <c r="AR95" s="292"/>
      <c r="AS95" s="292"/>
      <c r="AT95" s="293"/>
      <c r="AU95" s="294">
        <v>79.0</v>
      </c>
      <c r="AV95" s="469"/>
      <c r="AW95" s="296"/>
      <c r="AX95" s="349"/>
      <c r="AY95" s="651"/>
      <c r="AZ95" s="427"/>
      <c r="BA95" s="362"/>
      <c r="BB95" s="363"/>
      <c r="BC95" s="364"/>
      <c r="BD95" s="302" t="str">
        <f t="shared" si="15"/>
        <v/>
      </c>
      <c r="BE95" s="298"/>
      <c r="BF95" s="374"/>
      <c r="BG95" s="518"/>
      <c r="BH95" s="328"/>
      <c r="BI95" s="306"/>
      <c r="BJ95" s="307"/>
      <c r="BK95" s="483"/>
      <c r="BL95" s="310"/>
      <c r="BM95" s="310"/>
      <c r="BN95" s="310"/>
      <c r="BO95" s="351"/>
      <c r="BP95" s="360"/>
      <c r="BQ95" s="306"/>
      <c r="BR95" s="313"/>
      <c r="BS95" s="313"/>
      <c r="BT95" s="313"/>
      <c r="BU95" s="314" t="str">
        <f t="shared" si="16"/>
        <v/>
      </c>
      <c r="BV95" s="518"/>
      <c r="BW95" s="269"/>
      <c r="BX95" s="21"/>
      <c r="BY95" s="21"/>
      <c r="BZ95" s="269"/>
      <c r="CA95" s="365"/>
      <c r="CB95" s="269"/>
      <c r="CC95" s="270"/>
      <c r="CD95" s="270" t="s">
        <v>160</v>
      </c>
      <c r="CE95" s="270" t="s">
        <v>160</v>
      </c>
      <c r="CF95" s="271"/>
      <c r="CG95" s="271"/>
      <c r="CH95" s="272"/>
      <c r="CI95" s="31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 t="s">
        <v>4</v>
      </c>
      <c r="CW95" s="274"/>
      <c r="CX95" s="455"/>
      <c r="CY95" s="274"/>
      <c r="CZ95" s="274"/>
      <c r="DA95" s="274"/>
      <c r="DB95" s="456"/>
      <c r="DC95" s="274"/>
      <c r="DD95" s="274"/>
      <c r="DE95" s="274"/>
      <c r="DF95" s="274"/>
      <c r="DG95" s="70"/>
      <c r="DH95" s="70"/>
      <c r="DI95" s="70"/>
      <c r="DJ95" s="70"/>
      <c r="DK95" s="70"/>
      <c r="DL95" s="70"/>
      <c r="DM95" s="70"/>
      <c r="DN95" s="70"/>
      <c r="DO95" s="70"/>
      <c r="DP95" s="70"/>
      <c r="DQ95" s="70"/>
      <c r="DR95" s="70"/>
      <c r="DS95" s="70"/>
      <c r="DT95" s="70"/>
      <c r="DU95" s="70"/>
      <c r="DV95" s="70"/>
      <c r="DW95" s="70"/>
      <c r="DX95" s="70"/>
      <c r="DY95" s="70"/>
      <c r="DZ95" s="70"/>
      <c r="EA95" s="70"/>
      <c r="EB95" s="70"/>
      <c r="EC95" s="70"/>
      <c r="ED95" s="70"/>
      <c r="EE95" s="70"/>
      <c r="EF95" s="70"/>
      <c r="EG95" s="70"/>
      <c r="EH95" s="70"/>
      <c r="EI95" s="70"/>
      <c r="EJ95" s="70"/>
      <c r="EK95" s="70"/>
      <c r="EL95" s="70"/>
      <c r="EM95" s="70"/>
      <c r="EN95" s="70"/>
      <c r="EO95" s="70"/>
      <c r="EP95" s="70"/>
      <c r="EQ95" s="70"/>
      <c r="ER95" s="70"/>
      <c r="ES95" s="70"/>
      <c r="ET95" s="70"/>
      <c r="EU95" s="70"/>
      <c r="EV95" s="70"/>
      <c r="EW95" s="70"/>
      <c r="EX95" s="70"/>
      <c r="EY95" s="70"/>
      <c r="EZ95" s="70"/>
      <c r="FA95" s="70"/>
      <c r="FB95" s="70"/>
      <c r="FC95" s="70"/>
      <c r="FD95" s="70"/>
      <c r="FE95" s="70"/>
      <c r="FF95" s="70"/>
      <c r="FG95" s="70"/>
      <c r="FH95" s="70"/>
      <c r="FI95" s="70"/>
      <c r="FJ95" s="70"/>
      <c r="FK95" s="70"/>
      <c r="FL95" s="70"/>
      <c r="FM95" s="70"/>
      <c r="FN95" s="70"/>
      <c r="FO95" s="70"/>
      <c r="FP95" s="70"/>
      <c r="FQ95" s="70"/>
      <c r="FR95" s="70"/>
      <c r="FS95" s="70"/>
      <c r="FT95" s="70"/>
      <c r="FU95" s="70"/>
      <c r="FV95" s="70"/>
      <c r="FW95" s="70"/>
    </row>
    <row r="96">
      <c r="A96" s="53">
        <f t="shared" si="38"/>
        <v>12</v>
      </c>
      <c r="B96" s="650" t="e">
        <v>#REF!</v>
      </c>
      <c r="C96" s="106" t="e">
        <v>#REF!</v>
      </c>
      <c r="D96" s="641" t="e">
        <v>#REF!</v>
      </c>
      <c r="E96" s="642"/>
      <c r="F96" s="643"/>
      <c r="G96" s="644" t="e">
        <v>#REF!</v>
      </c>
      <c r="H96" s="645"/>
      <c r="I96" s="646"/>
      <c r="J96" s="647" t="e">
        <v>#REF!</v>
      </c>
      <c r="K96" s="648" t="e">
        <v>#REF!</v>
      </c>
      <c r="L96" s="648" t="e">
        <v>#REF!</v>
      </c>
      <c r="M96" s="649" t="e">
        <v>#REF!</v>
      </c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18" t="s">
        <v>4</v>
      </c>
      <c r="AO96" s="289"/>
      <c r="AP96" s="653"/>
      <c r="AQ96" s="654"/>
      <c r="AR96" s="655"/>
      <c r="AS96" s="655"/>
      <c r="AT96" s="656"/>
      <c r="AU96" s="657">
        <v>80.0</v>
      </c>
      <c r="AV96" s="658"/>
      <c r="AW96" s="659"/>
      <c r="AX96" s="660"/>
      <c r="AY96" s="661"/>
      <c r="AZ96" s="662"/>
      <c r="BA96" s="663"/>
      <c r="BB96" s="664"/>
      <c r="BC96" s="665"/>
      <c r="BD96" s="302" t="str">
        <f t="shared" si="15"/>
        <v/>
      </c>
      <c r="BE96" s="298"/>
      <c r="BF96" s="666"/>
      <c r="BG96" s="667"/>
      <c r="BH96" s="668"/>
      <c r="BI96" s="669"/>
      <c r="BJ96" s="670"/>
      <c r="BK96" s="671"/>
      <c r="BL96" s="672"/>
      <c r="BM96" s="672"/>
      <c r="BN96" s="672"/>
      <c r="BO96" s="673"/>
      <c r="BP96" s="663"/>
      <c r="BQ96" s="669"/>
      <c r="BR96" s="674"/>
      <c r="BS96" s="674"/>
      <c r="BT96" s="674"/>
      <c r="BU96" s="675" t="str">
        <f t="shared" si="16"/>
        <v/>
      </c>
      <c r="BV96" s="667"/>
      <c r="BW96" s="269"/>
      <c r="BX96" s="21"/>
      <c r="BY96" s="21"/>
      <c r="BZ96" s="269"/>
      <c r="CA96" s="365"/>
      <c r="CB96" s="269"/>
      <c r="CC96" s="270"/>
      <c r="CD96" s="270" t="s">
        <v>160</v>
      </c>
      <c r="CE96" s="270" t="s">
        <v>160</v>
      </c>
      <c r="CF96" s="271"/>
      <c r="CG96" s="271"/>
      <c r="CH96" s="272"/>
      <c r="CI96" s="31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 t="s">
        <v>4</v>
      </c>
      <c r="CW96" s="274"/>
      <c r="CX96" s="455"/>
      <c r="CY96" s="274"/>
      <c r="CZ96" s="274"/>
      <c r="DA96" s="274"/>
      <c r="DB96" s="456"/>
      <c r="DC96" s="274"/>
      <c r="DD96" s="274"/>
      <c r="DE96" s="274"/>
      <c r="DF96" s="274"/>
      <c r="DG96" s="70"/>
      <c r="DH96" s="70"/>
      <c r="DI96" s="70"/>
      <c r="DJ96" s="70"/>
      <c r="DK96" s="70"/>
      <c r="DL96" s="70"/>
      <c r="DM96" s="70"/>
      <c r="DN96" s="70"/>
      <c r="DO96" s="70"/>
      <c r="DP96" s="70"/>
      <c r="DQ96" s="70"/>
      <c r="DR96" s="70"/>
      <c r="DS96" s="70"/>
      <c r="DT96" s="70"/>
      <c r="DU96" s="70"/>
      <c r="DV96" s="70"/>
      <c r="DW96" s="70"/>
      <c r="DX96" s="70"/>
      <c r="DY96" s="70"/>
      <c r="DZ96" s="70"/>
      <c r="EA96" s="70"/>
      <c r="EB96" s="70"/>
      <c r="EC96" s="70"/>
      <c r="ED96" s="70"/>
      <c r="EE96" s="70"/>
      <c r="EF96" s="70"/>
      <c r="EG96" s="70"/>
      <c r="EH96" s="70"/>
      <c r="EI96" s="70"/>
      <c r="EJ96" s="70"/>
      <c r="EK96" s="70"/>
      <c r="EL96" s="70"/>
      <c r="EM96" s="70"/>
      <c r="EN96" s="70"/>
      <c r="EO96" s="70"/>
      <c r="EP96" s="70"/>
      <c r="EQ96" s="70"/>
      <c r="ER96" s="70"/>
      <c r="ES96" s="70"/>
      <c r="ET96" s="70"/>
      <c r="EU96" s="70"/>
      <c r="EV96" s="70"/>
      <c r="EW96" s="70"/>
      <c r="EX96" s="70"/>
      <c r="EY96" s="70"/>
      <c r="EZ96" s="70"/>
      <c r="FA96" s="70"/>
      <c r="FB96" s="70"/>
      <c r="FC96" s="70"/>
      <c r="FD96" s="70"/>
      <c r="FE96" s="70"/>
      <c r="FF96" s="70"/>
      <c r="FG96" s="70"/>
      <c r="FH96" s="70"/>
      <c r="FI96" s="70"/>
      <c r="FJ96" s="70"/>
      <c r="FK96" s="70"/>
      <c r="FL96" s="70"/>
      <c r="FM96" s="70"/>
      <c r="FN96" s="70"/>
      <c r="FO96" s="70"/>
      <c r="FP96" s="70"/>
      <c r="FQ96" s="70"/>
      <c r="FR96" s="70"/>
      <c r="FS96" s="70"/>
      <c r="FT96" s="70"/>
      <c r="FU96" s="70"/>
      <c r="FV96" s="70"/>
      <c r="FW96" s="70"/>
    </row>
    <row r="97">
      <c r="A97" s="416"/>
      <c r="B97" s="676" t="s">
        <v>277</v>
      </c>
      <c r="C97" s="106" t="str">
        <f>sum(C82:C96)</f>
        <v>#REF!</v>
      </c>
      <c r="D97" s="677" t="str">
        <f t="shared" ref="D97:M97" si="39">sum(D82:D93)</f>
        <v>#REF!</v>
      </c>
      <c r="E97" s="678">
        <f t="shared" si="39"/>
        <v>0</v>
      </c>
      <c r="F97" s="679">
        <f t="shared" si="39"/>
        <v>0</v>
      </c>
      <c r="G97" s="680" t="str">
        <f t="shared" si="39"/>
        <v>#REF!</v>
      </c>
      <c r="H97" s="681">
        <f t="shared" si="39"/>
        <v>0</v>
      </c>
      <c r="I97" s="682">
        <f t="shared" si="39"/>
        <v>0</v>
      </c>
      <c r="J97" s="683" t="str">
        <f t="shared" si="39"/>
        <v>#REF!</v>
      </c>
      <c r="K97" s="683" t="str">
        <f t="shared" si="39"/>
        <v>#REF!</v>
      </c>
      <c r="L97" s="683" t="str">
        <f t="shared" si="39"/>
        <v>#REF!</v>
      </c>
      <c r="M97" s="683" t="str">
        <f t="shared" si="39"/>
        <v>#REF!</v>
      </c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18" t="s">
        <v>4</v>
      </c>
      <c r="AO97" s="684" t="s">
        <v>278</v>
      </c>
      <c r="AP97" s="685" t="s">
        <v>278</v>
      </c>
      <c r="AQ97" s="685" t="s">
        <v>278</v>
      </c>
      <c r="AR97" s="685" t="s">
        <v>278</v>
      </c>
      <c r="AS97" s="685" t="s">
        <v>278</v>
      </c>
      <c r="AT97" s="685" t="s">
        <v>278</v>
      </c>
      <c r="AU97" s="685" t="s">
        <v>278</v>
      </c>
      <c r="AV97" s="685" t="s">
        <v>278</v>
      </c>
      <c r="AW97" s="685" t="s">
        <v>278</v>
      </c>
      <c r="AX97" s="685" t="s">
        <v>278</v>
      </c>
      <c r="AY97" s="685" t="s">
        <v>278</v>
      </c>
      <c r="AZ97" s="685" t="s">
        <v>278</v>
      </c>
      <c r="BA97" s="685" t="s">
        <v>278</v>
      </c>
      <c r="BB97" s="685" t="s">
        <v>278</v>
      </c>
      <c r="BC97" s="685" t="s">
        <v>278</v>
      </c>
      <c r="BD97" s="685" t="s">
        <v>278</v>
      </c>
      <c r="BE97" s="685" t="s">
        <v>278</v>
      </c>
      <c r="BF97" s="685" t="s">
        <v>278</v>
      </c>
      <c r="BG97" s="685" t="s">
        <v>278</v>
      </c>
      <c r="BH97" s="685" t="s">
        <v>278</v>
      </c>
      <c r="BI97" s="685" t="s">
        <v>278</v>
      </c>
      <c r="BJ97" s="685" t="s">
        <v>278</v>
      </c>
      <c r="BK97" s="685" t="s">
        <v>278</v>
      </c>
      <c r="BL97" s="685" t="s">
        <v>278</v>
      </c>
      <c r="BM97" s="685" t="s">
        <v>278</v>
      </c>
      <c r="BN97" s="686" t="s">
        <v>278</v>
      </c>
      <c r="BO97" s="685" t="s">
        <v>278</v>
      </c>
      <c r="BP97" s="687" t="s">
        <v>278</v>
      </c>
      <c r="BQ97" s="685" t="s">
        <v>278</v>
      </c>
      <c r="BR97" s="685" t="s">
        <v>278</v>
      </c>
      <c r="BS97" s="685" t="s">
        <v>278</v>
      </c>
      <c r="BT97" s="685" t="s">
        <v>278</v>
      </c>
      <c r="BU97" s="685" t="s">
        <v>278</v>
      </c>
      <c r="BV97" s="685" t="s">
        <v>278</v>
      </c>
      <c r="BW97" s="685" t="s">
        <v>278</v>
      </c>
      <c r="BX97" s="688" t="s">
        <v>278</v>
      </c>
      <c r="BY97" s="685" t="s">
        <v>278</v>
      </c>
      <c r="BZ97" s="685" t="s">
        <v>278</v>
      </c>
      <c r="CA97" s="685" t="s">
        <v>278</v>
      </c>
      <c r="CB97" s="685" t="s">
        <v>278</v>
      </c>
      <c r="CC97" s="685" t="s">
        <v>278</v>
      </c>
      <c r="CD97" s="685" t="s">
        <v>278</v>
      </c>
      <c r="CE97" s="685" t="s">
        <v>278</v>
      </c>
      <c r="CF97" s="685" t="s">
        <v>278</v>
      </c>
      <c r="CG97" s="685" t="s">
        <v>278</v>
      </c>
      <c r="CH97" s="685" t="s">
        <v>278</v>
      </c>
      <c r="CI97" s="685" t="s">
        <v>278</v>
      </c>
      <c r="CJ97" s="685" t="s">
        <v>278</v>
      </c>
      <c r="CK97" s="685" t="s">
        <v>278</v>
      </c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 t="s">
        <v>4</v>
      </c>
      <c r="CW97" s="274"/>
      <c r="CX97" s="455"/>
      <c r="CY97" s="274"/>
      <c r="CZ97" s="274"/>
      <c r="DA97" s="274"/>
      <c r="DB97" s="456"/>
      <c r="DC97" s="274"/>
      <c r="DD97" s="274"/>
      <c r="DE97" s="274"/>
      <c r="DF97" s="274"/>
      <c r="DG97" s="70"/>
      <c r="DH97" s="70"/>
      <c r="DI97" s="70"/>
      <c r="DJ97" s="70"/>
      <c r="DK97" s="70"/>
      <c r="DL97" s="70"/>
      <c r="DM97" s="70"/>
      <c r="DN97" s="70"/>
      <c r="DO97" s="70"/>
      <c r="DP97" s="70"/>
      <c r="DQ97" s="70"/>
      <c r="DR97" s="70"/>
      <c r="DS97" s="70"/>
      <c r="DT97" s="70"/>
      <c r="DU97" s="70"/>
      <c r="DV97" s="70"/>
      <c r="DW97" s="70"/>
      <c r="DX97" s="70"/>
      <c r="DY97" s="70"/>
      <c r="DZ97" s="70"/>
      <c r="EA97" s="70"/>
      <c r="EB97" s="70"/>
      <c r="EC97" s="70"/>
      <c r="ED97" s="70"/>
      <c r="EE97" s="70"/>
      <c r="EF97" s="70"/>
      <c r="EG97" s="70"/>
      <c r="EH97" s="70"/>
      <c r="EI97" s="70"/>
      <c r="EJ97" s="70"/>
      <c r="EK97" s="70"/>
      <c r="EL97" s="70"/>
      <c r="EM97" s="70"/>
      <c r="EN97" s="70"/>
      <c r="EO97" s="70"/>
      <c r="EP97" s="70"/>
      <c r="EQ97" s="70"/>
      <c r="ER97" s="70"/>
      <c r="ES97" s="70"/>
      <c r="ET97" s="70"/>
      <c r="EU97" s="70"/>
      <c r="EV97" s="70"/>
      <c r="EW97" s="70"/>
      <c r="EX97" s="70"/>
      <c r="EY97" s="70"/>
      <c r="EZ97" s="70"/>
      <c r="FA97" s="70"/>
      <c r="FB97" s="70"/>
      <c r="FC97" s="70"/>
      <c r="FD97" s="70"/>
      <c r="FE97" s="70"/>
      <c r="FF97" s="70"/>
      <c r="FG97" s="70"/>
      <c r="FH97" s="70"/>
      <c r="FI97" s="70"/>
      <c r="FJ97" s="70"/>
      <c r="FK97" s="70"/>
      <c r="FL97" s="70"/>
      <c r="FM97" s="70"/>
      <c r="FN97" s="70"/>
      <c r="FO97" s="70"/>
      <c r="FP97" s="70"/>
      <c r="FQ97" s="70"/>
      <c r="FR97" s="70"/>
      <c r="FS97" s="70"/>
      <c r="FT97" s="70"/>
      <c r="FU97" s="70"/>
      <c r="FV97" s="70"/>
      <c r="FW97" s="70"/>
    </row>
    <row r="98">
      <c r="A98" s="416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18" t="s">
        <v>4</v>
      </c>
      <c r="AO98" s="684" t="s">
        <v>278</v>
      </c>
      <c r="AP98" s="685" t="s">
        <v>278</v>
      </c>
      <c r="AQ98" s="685" t="s">
        <v>278</v>
      </c>
      <c r="AR98" s="685" t="s">
        <v>278</v>
      </c>
      <c r="AS98" s="685" t="s">
        <v>278</v>
      </c>
      <c r="AT98" s="685" t="s">
        <v>278</v>
      </c>
      <c r="AU98" s="685" t="s">
        <v>278</v>
      </c>
      <c r="AV98" s="685" t="s">
        <v>278</v>
      </c>
      <c r="AW98" s="685" t="s">
        <v>278</v>
      </c>
      <c r="AX98" s="685" t="s">
        <v>278</v>
      </c>
      <c r="AY98" s="685" t="s">
        <v>278</v>
      </c>
      <c r="AZ98" s="685" t="s">
        <v>278</v>
      </c>
      <c r="BA98" s="685" t="s">
        <v>278</v>
      </c>
      <c r="BB98" s="685" t="s">
        <v>278</v>
      </c>
      <c r="BC98" s="685" t="s">
        <v>278</v>
      </c>
      <c r="BD98" s="685" t="s">
        <v>278</v>
      </c>
      <c r="BE98" s="685" t="s">
        <v>278</v>
      </c>
      <c r="BF98" s="685" t="s">
        <v>278</v>
      </c>
      <c r="BG98" s="685" t="s">
        <v>278</v>
      </c>
      <c r="BH98" s="685" t="s">
        <v>278</v>
      </c>
      <c r="BI98" s="685" t="s">
        <v>278</v>
      </c>
      <c r="BJ98" s="685" t="s">
        <v>278</v>
      </c>
      <c r="BK98" s="685" t="s">
        <v>278</v>
      </c>
      <c r="BL98" s="685" t="s">
        <v>278</v>
      </c>
      <c r="BM98" s="685" t="s">
        <v>278</v>
      </c>
      <c r="BN98" s="685" t="s">
        <v>278</v>
      </c>
      <c r="BO98" s="685" t="s">
        <v>278</v>
      </c>
      <c r="BP98" s="687" t="s">
        <v>278</v>
      </c>
      <c r="BQ98" s="685" t="s">
        <v>278</v>
      </c>
      <c r="BR98" s="685" t="s">
        <v>278</v>
      </c>
      <c r="BS98" s="685" t="s">
        <v>278</v>
      </c>
      <c r="BT98" s="685" t="s">
        <v>278</v>
      </c>
      <c r="BU98" s="685" t="s">
        <v>278</v>
      </c>
      <c r="BV98" s="685" t="s">
        <v>278</v>
      </c>
      <c r="BW98" s="685" t="s">
        <v>278</v>
      </c>
      <c r="BX98" s="688" t="s">
        <v>278</v>
      </c>
      <c r="BY98" s="685" t="s">
        <v>278</v>
      </c>
      <c r="BZ98" s="685" t="s">
        <v>278</v>
      </c>
      <c r="CA98" s="685" t="s">
        <v>278</v>
      </c>
      <c r="CB98" s="685" t="s">
        <v>278</v>
      </c>
      <c r="CC98" s="685" t="s">
        <v>278</v>
      </c>
      <c r="CD98" s="685" t="s">
        <v>278</v>
      </c>
      <c r="CE98" s="685" t="s">
        <v>278</v>
      </c>
      <c r="CF98" s="685" t="s">
        <v>278</v>
      </c>
      <c r="CG98" s="685" t="s">
        <v>278</v>
      </c>
      <c r="CH98" s="685" t="s">
        <v>278</v>
      </c>
      <c r="CI98" s="685" t="s">
        <v>278</v>
      </c>
      <c r="CJ98" s="685" t="s">
        <v>278</v>
      </c>
      <c r="CK98" s="685" t="s">
        <v>278</v>
      </c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 t="s">
        <v>4</v>
      </c>
      <c r="CW98" s="274"/>
      <c r="CX98" s="455"/>
      <c r="CY98" s="274"/>
      <c r="CZ98" s="274"/>
      <c r="DA98" s="274"/>
      <c r="DB98" s="456"/>
      <c r="DC98" s="274"/>
      <c r="DD98" s="274"/>
      <c r="DE98" s="274"/>
      <c r="DF98" s="274"/>
      <c r="DG98" s="70"/>
      <c r="DH98" s="70"/>
      <c r="DI98" s="70"/>
      <c r="DJ98" s="70"/>
      <c r="DK98" s="70"/>
      <c r="DL98" s="70"/>
      <c r="DM98" s="70"/>
      <c r="DN98" s="70"/>
      <c r="DO98" s="70"/>
      <c r="DP98" s="70"/>
      <c r="DQ98" s="70"/>
      <c r="DR98" s="70"/>
      <c r="DS98" s="70"/>
      <c r="DT98" s="70"/>
      <c r="DU98" s="70"/>
      <c r="DV98" s="70"/>
      <c r="DW98" s="70"/>
      <c r="DX98" s="70"/>
      <c r="DY98" s="70"/>
      <c r="DZ98" s="70"/>
      <c r="EA98" s="70"/>
      <c r="EB98" s="70"/>
      <c r="EC98" s="70"/>
      <c r="ED98" s="70"/>
      <c r="EE98" s="70"/>
      <c r="EF98" s="70"/>
      <c r="EG98" s="70"/>
      <c r="EH98" s="70"/>
      <c r="EI98" s="70"/>
      <c r="EJ98" s="70"/>
      <c r="EK98" s="70"/>
      <c r="EL98" s="70"/>
      <c r="EM98" s="70"/>
      <c r="EN98" s="70"/>
      <c r="EO98" s="70"/>
      <c r="EP98" s="70"/>
      <c r="EQ98" s="70"/>
      <c r="ER98" s="70"/>
      <c r="ES98" s="70"/>
      <c r="ET98" s="70"/>
      <c r="EU98" s="70"/>
      <c r="EV98" s="70"/>
      <c r="EW98" s="70"/>
      <c r="EX98" s="70"/>
      <c r="EY98" s="70"/>
      <c r="EZ98" s="70"/>
      <c r="FA98" s="70"/>
      <c r="FB98" s="70"/>
      <c r="FC98" s="70"/>
      <c r="FD98" s="70"/>
      <c r="FE98" s="70"/>
      <c r="FF98" s="70"/>
      <c r="FG98" s="70"/>
      <c r="FH98" s="70"/>
      <c r="FI98" s="70"/>
      <c r="FJ98" s="70"/>
      <c r="FK98" s="70"/>
      <c r="FL98" s="70"/>
      <c r="FM98" s="70"/>
      <c r="FN98" s="70"/>
      <c r="FO98" s="70"/>
      <c r="FP98" s="70"/>
      <c r="FQ98" s="70"/>
      <c r="FR98" s="70"/>
      <c r="FS98" s="70"/>
      <c r="FT98" s="70"/>
      <c r="FU98" s="70"/>
      <c r="FV98" s="70"/>
      <c r="FW98" s="70"/>
    </row>
    <row r="99">
      <c r="A99" s="416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18" t="s">
        <v>4</v>
      </c>
      <c r="AO99" s="689"/>
      <c r="AP99" s="690"/>
      <c r="AQ99" s="274"/>
      <c r="AR99" s="274"/>
      <c r="AS99" s="274"/>
      <c r="AT99" s="274"/>
      <c r="AU99" s="691"/>
      <c r="AV99" s="692"/>
      <c r="AW99" s="274"/>
      <c r="AX99" s="274"/>
      <c r="AY99" s="274"/>
      <c r="AZ99" s="274"/>
      <c r="BA99" s="274"/>
      <c r="BB99" s="274"/>
      <c r="BC99" s="274"/>
      <c r="BD99" s="274"/>
      <c r="BE99" s="274"/>
      <c r="BF99" s="274"/>
      <c r="BG99" s="274"/>
      <c r="BH99" s="274"/>
      <c r="BI99" s="274"/>
      <c r="BJ99" s="274"/>
      <c r="BK99" s="274"/>
      <c r="BL99" s="274"/>
      <c r="BM99" s="274"/>
      <c r="BN99" s="274"/>
      <c r="BO99" s="274"/>
      <c r="BP99" s="693"/>
      <c r="BQ99" s="274"/>
      <c r="BR99" s="274"/>
      <c r="BS99" s="274"/>
      <c r="BT99" s="274"/>
      <c r="BU99" s="685" t="s">
        <v>278</v>
      </c>
      <c r="BV99" s="274"/>
      <c r="BW99" s="274"/>
      <c r="BX99" s="694"/>
      <c r="BY99" s="274"/>
      <c r="BZ99" s="274"/>
      <c r="CA99" s="274"/>
      <c r="CB99" s="274"/>
      <c r="CC99" s="274"/>
      <c r="CD99" s="274"/>
      <c r="CE99" s="274"/>
      <c r="CF99" s="274"/>
      <c r="CG99" s="274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 t="s">
        <v>4</v>
      </c>
      <c r="CW99" s="274"/>
      <c r="CX99" s="455"/>
      <c r="CY99" s="274"/>
      <c r="CZ99" s="274"/>
      <c r="DA99" s="274"/>
      <c r="DB99" s="456"/>
      <c r="DC99" s="274"/>
      <c r="DD99" s="274"/>
      <c r="DE99" s="274"/>
      <c r="DF99" s="274"/>
      <c r="DG99" s="70"/>
      <c r="DH99" s="70"/>
      <c r="DI99" s="70"/>
      <c r="DJ99" s="70"/>
      <c r="DK99" s="70"/>
      <c r="DL99" s="70"/>
      <c r="DM99" s="70"/>
      <c r="DN99" s="70"/>
      <c r="DO99" s="70"/>
      <c r="DP99" s="70"/>
      <c r="DQ99" s="70"/>
      <c r="DR99" s="70"/>
      <c r="DS99" s="70"/>
      <c r="DT99" s="70"/>
      <c r="DU99" s="70"/>
      <c r="DV99" s="70"/>
      <c r="DW99" s="70"/>
      <c r="DX99" s="70"/>
      <c r="DY99" s="70"/>
      <c r="DZ99" s="70"/>
      <c r="EA99" s="70"/>
      <c r="EB99" s="70"/>
      <c r="EC99" s="70"/>
      <c r="ED99" s="70"/>
      <c r="EE99" s="70"/>
      <c r="EF99" s="70"/>
      <c r="EG99" s="70"/>
      <c r="EH99" s="70"/>
      <c r="EI99" s="70"/>
      <c r="EJ99" s="70"/>
      <c r="EK99" s="70"/>
      <c r="EL99" s="70"/>
      <c r="EM99" s="70"/>
      <c r="EN99" s="70"/>
      <c r="EO99" s="70"/>
      <c r="EP99" s="70"/>
      <c r="EQ99" s="70"/>
      <c r="ER99" s="70"/>
      <c r="ES99" s="70"/>
      <c r="ET99" s="70"/>
      <c r="EU99" s="70"/>
      <c r="EV99" s="70"/>
      <c r="EW99" s="70"/>
      <c r="EX99" s="70"/>
      <c r="EY99" s="70"/>
      <c r="EZ99" s="70"/>
      <c r="FA99" s="70"/>
      <c r="FB99" s="70"/>
      <c r="FC99" s="70"/>
      <c r="FD99" s="70"/>
      <c r="FE99" s="70"/>
      <c r="FF99" s="70"/>
      <c r="FG99" s="70"/>
      <c r="FH99" s="70"/>
      <c r="FI99" s="70"/>
      <c r="FJ99" s="70"/>
      <c r="FK99" s="70"/>
      <c r="FL99" s="70"/>
      <c r="FM99" s="70"/>
      <c r="FN99" s="70"/>
      <c r="FO99" s="70"/>
      <c r="FP99" s="70"/>
      <c r="FQ99" s="70"/>
      <c r="FR99" s="70"/>
      <c r="FS99" s="70"/>
      <c r="FT99" s="70"/>
      <c r="FU99" s="70"/>
      <c r="FV99" s="70"/>
      <c r="FW99" s="70"/>
    </row>
    <row r="100">
      <c r="A100" s="416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18" t="s">
        <v>4</v>
      </c>
      <c r="AO100" s="689"/>
      <c r="AP100" s="690"/>
      <c r="AQ100" s="274"/>
      <c r="AR100" s="274"/>
      <c r="AS100" s="274"/>
      <c r="AT100" s="274"/>
      <c r="AU100" s="691"/>
      <c r="AV100" s="692"/>
      <c r="AW100" s="274"/>
      <c r="AX100" s="274"/>
      <c r="AY100" s="274"/>
      <c r="AZ100" s="274"/>
      <c r="BA100" s="274"/>
      <c r="BB100" s="274"/>
      <c r="BC100" s="274"/>
      <c r="BD100" s="274"/>
      <c r="BE100" s="274"/>
      <c r="BF100" s="274"/>
      <c r="BG100" s="274"/>
      <c r="BH100" s="274"/>
      <c r="BI100" s="274"/>
      <c r="BJ100" s="274"/>
      <c r="BK100" s="274"/>
      <c r="BL100" s="274"/>
      <c r="BM100" s="274"/>
      <c r="BN100" s="274"/>
      <c r="BO100" s="274"/>
      <c r="BP100" s="693"/>
      <c r="BQ100" s="274"/>
      <c r="BR100" s="274"/>
      <c r="BS100" s="274"/>
      <c r="BT100" s="274"/>
      <c r="BU100" s="685" t="s">
        <v>278</v>
      </c>
      <c r="BV100" s="274"/>
      <c r="BW100" s="274"/>
      <c r="BX100" s="694"/>
      <c r="BY100" s="274"/>
      <c r="BZ100" s="274"/>
      <c r="CA100" s="274"/>
      <c r="CB100" s="274"/>
      <c r="CC100" s="274"/>
      <c r="CD100" s="274"/>
      <c r="CE100" s="274"/>
      <c r="CF100" s="274"/>
      <c r="CG100" s="274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 t="s">
        <v>4</v>
      </c>
      <c r="CW100" s="274"/>
      <c r="CX100" s="455"/>
      <c r="CY100" s="274"/>
      <c r="CZ100" s="274"/>
      <c r="DA100" s="274"/>
      <c r="DB100" s="456"/>
      <c r="DC100" s="274"/>
      <c r="DD100" s="274"/>
      <c r="DE100" s="274"/>
      <c r="DF100" s="274"/>
      <c r="DG100" s="70"/>
      <c r="DH100" s="70"/>
      <c r="DI100" s="70"/>
      <c r="DJ100" s="70"/>
      <c r="DK100" s="70"/>
      <c r="DL100" s="70"/>
      <c r="DM100" s="70"/>
      <c r="DN100" s="70"/>
      <c r="DO100" s="70"/>
      <c r="DP100" s="70"/>
      <c r="DQ100" s="70"/>
      <c r="DR100" s="70"/>
      <c r="DS100" s="70"/>
      <c r="DT100" s="70"/>
      <c r="DU100" s="70"/>
      <c r="DV100" s="70"/>
      <c r="DW100" s="70"/>
      <c r="DX100" s="70"/>
      <c r="DY100" s="70"/>
      <c r="DZ100" s="70"/>
      <c r="EA100" s="70"/>
      <c r="EB100" s="70"/>
      <c r="EC100" s="70"/>
      <c r="ED100" s="70"/>
      <c r="EE100" s="70"/>
      <c r="EF100" s="70"/>
      <c r="EG100" s="70"/>
      <c r="EH100" s="70"/>
      <c r="EI100" s="70"/>
      <c r="EJ100" s="70"/>
      <c r="EK100" s="70"/>
      <c r="EL100" s="70"/>
      <c r="EM100" s="70"/>
      <c r="EN100" s="70"/>
      <c r="EO100" s="70"/>
      <c r="EP100" s="70"/>
      <c r="EQ100" s="70"/>
      <c r="ER100" s="70"/>
      <c r="ES100" s="70"/>
      <c r="ET100" s="70"/>
      <c r="EU100" s="70"/>
      <c r="EV100" s="70"/>
      <c r="EW100" s="70"/>
      <c r="EX100" s="70"/>
      <c r="EY100" s="70"/>
      <c r="EZ100" s="70"/>
      <c r="FA100" s="70"/>
      <c r="FB100" s="70"/>
      <c r="FC100" s="70"/>
      <c r="FD100" s="70"/>
      <c r="FE100" s="70"/>
      <c r="FF100" s="70"/>
      <c r="FG100" s="70"/>
      <c r="FH100" s="70"/>
      <c r="FI100" s="70"/>
      <c r="FJ100" s="70"/>
      <c r="FK100" s="70"/>
      <c r="FL100" s="70"/>
      <c r="FM100" s="70"/>
      <c r="FN100" s="70"/>
      <c r="FO100" s="70"/>
      <c r="FP100" s="70"/>
      <c r="FQ100" s="70"/>
      <c r="FR100" s="70"/>
      <c r="FS100" s="70"/>
      <c r="FT100" s="70"/>
      <c r="FU100" s="70"/>
      <c r="FV100" s="70"/>
      <c r="FW100" s="70"/>
    </row>
    <row r="101">
      <c r="A101" s="416"/>
      <c r="B101" s="53"/>
      <c r="C101" s="695" t="s">
        <v>279</v>
      </c>
      <c r="D101" s="696" t="str">
        <f>AVERAGE(D82:D96)</f>
        <v>#REF!</v>
      </c>
      <c r="E101" s="697"/>
      <c r="F101" s="698" t="s">
        <v>280</v>
      </c>
      <c r="G101" s="699"/>
      <c r="H101" s="700" t="str">
        <f>T245</f>
        <v>#REF!</v>
      </c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18" t="s">
        <v>4</v>
      </c>
      <c r="AO101" s="689"/>
      <c r="AP101" s="690"/>
      <c r="AQ101" s="274"/>
      <c r="AR101" s="274"/>
      <c r="AS101" s="274"/>
      <c r="AT101" s="274"/>
      <c r="AU101" s="691"/>
      <c r="AV101" s="692"/>
      <c r="AW101" s="274"/>
      <c r="AX101" s="274"/>
      <c r="AY101" s="274"/>
      <c r="AZ101" s="274"/>
      <c r="BA101" s="274"/>
      <c r="BB101" s="274"/>
      <c r="BC101" s="274"/>
      <c r="BD101" s="274"/>
      <c r="BE101" s="274"/>
      <c r="BF101" s="274"/>
      <c r="BG101" s="274"/>
      <c r="BH101" s="274"/>
      <c r="BI101" s="274"/>
      <c r="BJ101" s="274"/>
      <c r="BK101" s="274"/>
      <c r="BL101" s="274"/>
      <c r="BM101" s="274"/>
      <c r="BN101" s="274"/>
      <c r="BO101" s="274"/>
      <c r="BP101" s="693"/>
      <c r="BQ101" s="274"/>
      <c r="BR101" s="274"/>
      <c r="BS101" s="274"/>
      <c r="BT101" s="274"/>
      <c r="BU101" s="685" t="s">
        <v>278</v>
      </c>
      <c r="BV101" s="274"/>
      <c r="BW101" s="274"/>
      <c r="BX101" s="694"/>
      <c r="BY101" s="274"/>
      <c r="BZ101" s="274"/>
      <c r="CA101" s="274"/>
      <c r="CB101" s="274"/>
      <c r="CC101" s="274"/>
      <c r="CD101" s="274"/>
      <c r="CE101" s="274"/>
      <c r="CF101" s="274"/>
      <c r="CG101" s="274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 t="s">
        <v>4</v>
      </c>
      <c r="CW101" s="274"/>
      <c r="CX101" s="455"/>
      <c r="CY101" s="274"/>
      <c r="CZ101" s="274"/>
      <c r="DA101" s="274"/>
      <c r="DB101" s="456"/>
      <c r="DC101" s="274"/>
      <c r="DD101" s="274"/>
      <c r="DE101" s="274"/>
      <c r="DF101" s="274"/>
      <c r="DG101" s="70"/>
      <c r="DH101" s="70"/>
      <c r="DI101" s="70"/>
      <c r="DJ101" s="70"/>
      <c r="DK101" s="70"/>
      <c r="DL101" s="70"/>
      <c r="DM101" s="70"/>
      <c r="DN101" s="70"/>
      <c r="DO101" s="70"/>
      <c r="DP101" s="70"/>
      <c r="DQ101" s="70"/>
      <c r="DR101" s="70"/>
      <c r="DS101" s="70"/>
      <c r="DT101" s="70"/>
      <c r="DU101" s="70"/>
      <c r="DV101" s="70"/>
      <c r="DW101" s="70"/>
      <c r="DX101" s="70"/>
      <c r="DY101" s="70"/>
      <c r="DZ101" s="70"/>
      <c r="EA101" s="70"/>
      <c r="EB101" s="70"/>
      <c r="EC101" s="70"/>
      <c r="ED101" s="70"/>
      <c r="EE101" s="70"/>
      <c r="EF101" s="70"/>
      <c r="EG101" s="70"/>
      <c r="EH101" s="70"/>
      <c r="EI101" s="70"/>
      <c r="EJ101" s="70"/>
      <c r="EK101" s="70"/>
      <c r="EL101" s="70"/>
      <c r="EM101" s="70"/>
      <c r="EN101" s="70"/>
      <c r="EO101" s="70"/>
      <c r="EP101" s="70"/>
      <c r="EQ101" s="70"/>
      <c r="ER101" s="70"/>
      <c r="ES101" s="70"/>
      <c r="ET101" s="70"/>
      <c r="EU101" s="70"/>
      <c r="EV101" s="70"/>
      <c r="EW101" s="70"/>
      <c r="EX101" s="70"/>
      <c r="EY101" s="70"/>
      <c r="EZ101" s="70"/>
      <c r="FA101" s="70"/>
      <c r="FB101" s="70"/>
      <c r="FC101" s="70"/>
      <c r="FD101" s="70"/>
      <c r="FE101" s="70"/>
      <c r="FF101" s="70"/>
      <c r="FG101" s="70"/>
      <c r="FH101" s="70"/>
      <c r="FI101" s="70"/>
      <c r="FJ101" s="70"/>
      <c r="FK101" s="70"/>
      <c r="FL101" s="70"/>
      <c r="FM101" s="70"/>
      <c r="FN101" s="70"/>
      <c r="FO101" s="70"/>
      <c r="FP101" s="70"/>
      <c r="FQ101" s="70"/>
      <c r="FR101" s="70"/>
      <c r="FS101" s="70"/>
      <c r="FT101" s="70"/>
      <c r="FU101" s="70"/>
      <c r="FV101" s="70"/>
      <c r="FW101" s="70"/>
    </row>
    <row r="102">
      <c r="A102" s="416"/>
      <c r="B102" s="53"/>
      <c r="C102" s="701" t="s">
        <v>281</v>
      </c>
      <c r="D102" s="702" t="str">
        <f>D35</f>
        <v>#REF!</v>
      </c>
      <c r="E102" s="697"/>
      <c r="F102" s="697"/>
      <c r="G102" s="697"/>
      <c r="H102" s="697"/>
      <c r="I102" s="176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18" t="s">
        <v>4</v>
      </c>
      <c r="AO102" s="689"/>
      <c r="AP102" s="690"/>
      <c r="AQ102" s="274"/>
      <c r="AR102" s="274"/>
      <c r="AS102" s="274"/>
      <c r="AT102" s="274"/>
      <c r="AU102" s="691"/>
      <c r="AV102" s="692"/>
      <c r="AW102" s="274"/>
      <c r="AX102" s="274"/>
      <c r="AY102" s="274"/>
      <c r="AZ102" s="274"/>
      <c r="BA102" s="274"/>
      <c r="BB102" s="274"/>
      <c r="BC102" s="274"/>
      <c r="BD102" s="274"/>
      <c r="BE102" s="274"/>
      <c r="BF102" s="274"/>
      <c r="BG102" s="274"/>
      <c r="BH102" s="274"/>
      <c r="BI102" s="274"/>
      <c r="BJ102" s="274"/>
      <c r="BK102" s="274"/>
      <c r="BL102" s="274"/>
      <c r="BM102" s="274"/>
      <c r="BN102" s="274"/>
      <c r="BO102" s="274"/>
      <c r="BP102" s="693"/>
      <c r="BQ102" s="274"/>
      <c r="BR102" s="274"/>
      <c r="BS102" s="274"/>
      <c r="BT102" s="274"/>
      <c r="BU102" s="685" t="s">
        <v>278</v>
      </c>
      <c r="BV102" s="274"/>
      <c r="BW102" s="274"/>
      <c r="BX102" s="694"/>
      <c r="BY102" s="274"/>
      <c r="BZ102" s="274"/>
      <c r="CA102" s="274"/>
      <c r="CB102" s="274"/>
      <c r="CC102" s="274"/>
      <c r="CD102" s="274"/>
      <c r="CE102" s="274"/>
      <c r="CF102" s="274"/>
      <c r="CG102" s="274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 t="s">
        <v>4</v>
      </c>
      <c r="CW102" s="274"/>
      <c r="CX102" s="455"/>
      <c r="CY102" s="274"/>
      <c r="CZ102" s="274"/>
      <c r="DA102" s="274"/>
      <c r="DB102" s="456"/>
      <c r="DC102" s="274"/>
      <c r="DD102" s="274"/>
      <c r="DE102" s="274"/>
      <c r="DF102" s="274"/>
      <c r="DG102" s="70"/>
      <c r="DH102" s="70"/>
      <c r="DI102" s="70"/>
      <c r="DJ102" s="70"/>
      <c r="DK102" s="70"/>
      <c r="DL102" s="70"/>
      <c r="DM102" s="70"/>
      <c r="DN102" s="70"/>
      <c r="DO102" s="70"/>
      <c r="DP102" s="70"/>
      <c r="DQ102" s="70"/>
      <c r="DR102" s="70"/>
      <c r="DS102" s="70"/>
      <c r="DT102" s="70"/>
      <c r="DU102" s="70"/>
      <c r="DV102" s="70"/>
      <c r="DW102" s="70"/>
      <c r="DX102" s="70"/>
      <c r="DY102" s="70"/>
      <c r="DZ102" s="70"/>
      <c r="EA102" s="70"/>
      <c r="EB102" s="70"/>
      <c r="EC102" s="70"/>
      <c r="ED102" s="70"/>
      <c r="EE102" s="70"/>
      <c r="EF102" s="70"/>
      <c r="EG102" s="70"/>
      <c r="EH102" s="70"/>
      <c r="EI102" s="70"/>
      <c r="EJ102" s="70"/>
      <c r="EK102" s="70"/>
      <c r="EL102" s="70"/>
      <c r="EM102" s="70"/>
      <c r="EN102" s="70"/>
      <c r="EO102" s="70"/>
      <c r="EP102" s="70"/>
      <c r="EQ102" s="70"/>
      <c r="ER102" s="70"/>
      <c r="ES102" s="70"/>
      <c r="ET102" s="70"/>
      <c r="EU102" s="70"/>
      <c r="EV102" s="70"/>
      <c r="EW102" s="70"/>
      <c r="EX102" s="70"/>
      <c r="EY102" s="70"/>
      <c r="EZ102" s="70"/>
      <c r="FA102" s="70"/>
      <c r="FB102" s="70"/>
      <c r="FC102" s="70"/>
      <c r="FD102" s="70"/>
      <c r="FE102" s="70"/>
      <c r="FF102" s="70"/>
      <c r="FG102" s="70"/>
      <c r="FH102" s="70"/>
      <c r="FI102" s="70"/>
      <c r="FJ102" s="70"/>
      <c r="FK102" s="70"/>
      <c r="FL102" s="70"/>
      <c r="FM102" s="70"/>
      <c r="FN102" s="70"/>
      <c r="FO102" s="70"/>
      <c r="FP102" s="70"/>
      <c r="FQ102" s="70"/>
      <c r="FR102" s="70"/>
      <c r="FS102" s="70"/>
      <c r="FT102" s="70"/>
      <c r="FU102" s="70"/>
      <c r="FV102" s="70"/>
      <c r="FW102" s="70"/>
    </row>
    <row r="103">
      <c r="A103" s="416"/>
      <c r="B103" s="53"/>
      <c r="C103" s="697"/>
      <c r="D103" s="697"/>
      <c r="E103" s="697"/>
      <c r="F103" s="698" t="s">
        <v>282</v>
      </c>
      <c r="G103" s="699"/>
      <c r="H103" s="700" t="str">
        <f>G97</f>
        <v>#REF!</v>
      </c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18" t="s">
        <v>4</v>
      </c>
      <c r="AO103" s="689"/>
      <c r="AP103" s="690"/>
      <c r="AQ103" s="274"/>
      <c r="AR103" s="274"/>
      <c r="AS103" s="274"/>
      <c r="AT103" s="274"/>
      <c r="AU103" s="691"/>
      <c r="AV103" s="692"/>
      <c r="AW103" s="274"/>
      <c r="AX103" s="274"/>
      <c r="AY103" s="274"/>
      <c r="AZ103" s="274"/>
      <c r="BA103" s="274"/>
      <c r="BB103" s="274"/>
      <c r="BC103" s="274"/>
      <c r="BD103" s="274"/>
      <c r="BE103" s="274"/>
      <c r="BF103" s="274"/>
      <c r="BG103" s="274"/>
      <c r="BH103" s="274"/>
      <c r="BI103" s="274"/>
      <c r="BJ103" s="274"/>
      <c r="BK103" s="274"/>
      <c r="BL103" s="274"/>
      <c r="BM103" s="274"/>
      <c r="BN103" s="274"/>
      <c r="BO103" s="274"/>
      <c r="BP103" s="693"/>
      <c r="BQ103" s="274"/>
      <c r="BR103" s="274"/>
      <c r="BS103" s="274"/>
      <c r="BT103" s="274"/>
      <c r="BU103" s="685" t="s">
        <v>278</v>
      </c>
      <c r="BV103" s="274"/>
      <c r="BW103" s="274"/>
      <c r="BX103" s="694"/>
      <c r="BY103" s="274"/>
      <c r="BZ103" s="274"/>
      <c r="CA103" s="274"/>
      <c r="CB103" s="274"/>
      <c r="CC103" s="274"/>
      <c r="CD103" s="274"/>
      <c r="CE103" s="274"/>
      <c r="CF103" s="274"/>
      <c r="CG103" s="274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 t="s">
        <v>4</v>
      </c>
      <c r="CW103" s="274"/>
      <c r="CX103" s="455"/>
      <c r="CY103" s="274"/>
      <c r="CZ103" s="274"/>
      <c r="DA103" s="274"/>
      <c r="DB103" s="456"/>
      <c r="DC103" s="274"/>
      <c r="DD103" s="274"/>
      <c r="DE103" s="274"/>
      <c r="DF103" s="274"/>
      <c r="DG103" s="70"/>
      <c r="DH103" s="70"/>
      <c r="DI103" s="70"/>
      <c r="DJ103" s="70"/>
      <c r="DK103" s="70"/>
      <c r="DL103" s="70"/>
      <c r="DM103" s="70"/>
      <c r="DN103" s="70"/>
      <c r="DO103" s="70"/>
      <c r="DP103" s="70"/>
      <c r="DQ103" s="70"/>
      <c r="DR103" s="70"/>
      <c r="DS103" s="70"/>
      <c r="DT103" s="70"/>
      <c r="DU103" s="70"/>
      <c r="DV103" s="70"/>
      <c r="DW103" s="70"/>
      <c r="DX103" s="70"/>
      <c r="DY103" s="70"/>
      <c r="DZ103" s="70"/>
      <c r="EA103" s="70"/>
      <c r="EB103" s="70"/>
      <c r="EC103" s="70"/>
      <c r="ED103" s="70"/>
      <c r="EE103" s="70"/>
      <c r="EF103" s="70"/>
      <c r="EG103" s="70"/>
      <c r="EH103" s="70"/>
      <c r="EI103" s="70"/>
      <c r="EJ103" s="70"/>
      <c r="EK103" s="70"/>
      <c r="EL103" s="70"/>
      <c r="EM103" s="70"/>
      <c r="EN103" s="70"/>
      <c r="EO103" s="70"/>
      <c r="EP103" s="70"/>
      <c r="EQ103" s="70"/>
      <c r="ER103" s="70"/>
      <c r="ES103" s="70"/>
      <c r="ET103" s="70"/>
      <c r="EU103" s="70"/>
      <c r="EV103" s="70"/>
      <c r="EW103" s="70"/>
      <c r="EX103" s="70"/>
      <c r="EY103" s="70"/>
      <c r="EZ103" s="70"/>
      <c r="FA103" s="70"/>
      <c r="FB103" s="70"/>
      <c r="FC103" s="70"/>
      <c r="FD103" s="70"/>
      <c r="FE103" s="70"/>
      <c r="FF103" s="70"/>
      <c r="FG103" s="70"/>
      <c r="FH103" s="70"/>
      <c r="FI103" s="70"/>
      <c r="FJ103" s="70"/>
      <c r="FK103" s="70"/>
      <c r="FL103" s="70"/>
      <c r="FM103" s="70"/>
      <c r="FN103" s="70"/>
      <c r="FO103" s="70"/>
      <c r="FP103" s="70"/>
      <c r="FQ103" s="70"/>
      <c r="FR103" s="70"/>
      <c r="FS103" s="70"/>
      <c r="FT103" s="70"/>
      <c r="FU103" s="70"/>
      <c r="FV103" s="70"/>
      <c r="FW103" s="70"/>
    </row>
    <row r="104">
      <c r="A104" s="416"/>
      <c r="B104" s="53"/>
      <c r="C104" s="697"/>
      <c r="D104" s="697"/>
      <c r="E104" s="697"/>
      <c r="F104" s="697"/>
      <c r="G104" s="697"/>
      <c r="H104" s="697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18" t="s">
        <v>4</v>
      </c>
      <c r="AO104" s="689"/>
      <c r="AP104" s="690"/>
      <c r="AQ104" s="274"/>
      <c r="AR104" s="274"/>
      <c r="AS104" s="274"/>
      <c r="AT104" s="274"/>
      <c r="AU104" s="691"/>
      <c r="AV104" s="692"/>
      <c r="AW104" s="274"/>
      <c r="AX104" s="274"/>
      <c r="AY104" s="274"/>
      <c r="AZ104" s="274"/>
      <c r="BA104" s="274"/>
      <c r="BB104" s="274"/>
      <c r="BC104" s="274"/>
      <c r="BD104" s="274"/>
      <c r="BE104" s="274"/>
      <c r="BF104" s="274"/>
      <c r="BG104" s="274"/>
      <c r="BH104" s="274"/>
      <c r="BI104" s="274"/>
      <c r="BJ104" s="274"/>
      <c r="BK104" s="274"/>
      <c r="BL104" s="274"/>
      <c r="BM104" s="274"/>
      <c r="BN104" s="274"/>
      <c r="BO104" s="274"/>
      <c r="BP104" s="693"/>
      <c r="BQ104" s="274"/>
      <c r="BR104" s="274"/>
      <c r="BS104" s="274"/>
      <c r="BT104" s="274"/>
      <c r="BU104" s="685" t="s">
        <v>278</v>
      </c>
      <c r="BV104" s="274"/>
      <c r="BW104" s="274"/>
      <c r="BX104" s="694"/>
      <c r="BY104" s="274"/>
      <c r="BZ104" s="274"/>
      <c r="CA104" s="274"/>
      <c r="CB104" s="274"/>
      <c r="CC104" s="274"/>
      <c r="CD104" s="274"/>
      <c r="CE104" s="274"/>
      <c r="CF104" s="274"/>
      <c r="CG104" s="274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 t="s">
        <v>4</v>
      </c>
      <c r="CW104" s="274"/>
      <c r="CX104" s="455"/>
      <c r="CY104" s="274"/>
      <c r="CZ104" s="274"/>
      <c r="DA104" s="274"/>
      <c r="DB104" s="456"/>
      <c r="DC104" s="274"/>
      <c r="DD104" s="274"/>
      <c r="DE104" s="274"/>
      <c r="DF104" s="274"/>
      <c r="DG104" s="70"/>
      <c r="DH104" s="70"/>
      <c r="DI104" s="70"/>
      <c r="DJ104" s="70"/>
      <c r="DK104" s="70"/>
      <c r="DL104" s="70"/>
      <c r="DM104" s="70"/>
      <c r="DN104" s="70"/>
      <c r="DO104" s="70"/>
      <c r="DP104" s="70"/>
      <c r="DQ104" s="70"/>
      <c r="DR104" s="70"/>
      <c r="DS104" s="70"/>
      <c r="DT104" s="70"/>
      <c r="DU104" s="70"/>
      <c r="DV104" s="70"/>
      <c r="DW104" s="70"/>
      <c r="DX104" s="70"/>
      <c r="DY104" s="70"/>
      <c r="DZ104" s="70"/>
      <c r="EA104" s="70"/>
      <c r="EB104" s="70"/>
      <c r="EC104" s="70"/>
      <c r="ED104" s="70"/>
      <c r="EE104" s="70"/>
      <c r="EF104" s="70"/>
      <c r="EG104" s="70"/>
      <c r="EH104" s="70"/>
      <c r="EI104" s="70"/>
      <c r="EJ104" s="70"/>
      <c r="EK104" s="70"/>
      <c r="EL104" s="70"/>
      <c r="EM104" s="70"/>
      <c r="EN104" s="70"/>
      <c r="EO104" s="70"/>
      <c r="EP104" s="70"/>
      <c r="EQ104" s="70"/>
      <c r="ER104" s="70"/>
      <c r="ES104" s="70"/>
      <c r="ET104" s="70"/>
      <c r="EU104" s="70"/>
      <c r="EV104" s="70"/>
      <c r="EW104" s="70"/>
      <c r="EX104" s="70"/>
      <c r="EY104" s="70"/>
      <c r="EZ104" s="70"/>
      <c r="FA104" s="70"/>
      <c r="FB104" s="70"/>
      <c r="FC104" s="70"/>
      <c r="FD104" s="70"/>
      <c r="FE104" s="70"/>
      <c r="FF104" s="70"/>
      <c r="FG104" s="70"/>
      <c r="FH104" s="70"/>
      <c r="FI104" s="70"/>
      <c r="FJ104" s="70"/>
      <c r="FK104" s="70"/>
      <c r="FL104" s="70"/>
      <c r="FM104" s="70"/>
      <c r="FN104" s="70"/>
      <c r="FO104" s="70"/>
      <c r="FP104" s="70"/>
      <c r="FQ104" s="70"/>
      <c r="FR104" s="70"/>
      <c r="FS104" s="70"/>
      <c r="FT104" s="70"/>
      <c r="FU104" s="70"/>
      <c r="FV104" s="70"/>
      <c r="FW104" s="70"/>
    </row>
    <row r="105">
      <c r="A105" s="416"/>
      <c r="B105" s="53"/>
      <c r="C105" s="703" t="s">
        <v>283</v>
      </c>
      <c r="D105" s="704"/>
      <c r="E105" s="697"/>
      <c r="F105" s="705" t="s">
        <v>284</v>
      </c>
      <c r="G105" s="706"/>
      <c r="H105" s="707" t="str">
        <f>H103/3</f>
        <v>#REF!</v>
      </c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18" t="s">
        <v>4</v>
      </c>
      <c r="AO105" s="689"/>
      <c r="AP105" s="690"/>
      <c r="AQ105" s="274"/>
      <c r="AR105" s="274"/>
      <c r="AS105" s="274"/>
      <c r="AT105" s="274"/>
      <c r="AU105" s="691"/>
      <c r="AV105" s="692"/>
      <c r="AW105" s="274"/>
      <c r="AX105" s="274"/>
      <c r="AY105" s="274"/>
      <c r="AZ105" s="274"/>
      <c r="BA105" s="274"/>
      <c r="BB105" s="274"/>
      <c r="BC105" s="274"/>
      <c r="BD105" s="274"/>
      <c r="BE105" s="274"/>
      <c r="BF105" s="274"/>
      <c r="BG105" s="274"/>
      <c r="BH105" s="274"/>
      <c r="BI105" s="274"/>
      <c r="BJ105" s="274"/>
      <c r="BK105" s="274"/>
      <c r="BL105" s="274"/>
      <c r="BM105" s="274"/>
      <c r="BN105" s="274"/>
      <c r="BO105" s="274"/>
      <c r="BP105" s="693"/>
      <c r="BQ105" s="274"/>
      <c r="BR105" s="274"/>
      <c r="BS105" s="274"/>
      <c r="BT105" s="274"/>
      <c r="BU105" s="685" t="s">
        <v>278</v>
      </c>
      <c r="BV105" s="274"/>
      <c r="BW105" s="274"/>
      <c r="BX105" s="694"/>
      <c r="BY105" s="274"/>
      <c r="BZ105" s="274"/>
      <c r="CA105" s="274"/>
      <c r="CB105" s="274"/>
      <c r="CC105" s="274"/>
      <c r="CD105" s="274"/>
      <c r="CE105" s="274"/>
      <c r="CF105" s="274"/>
      <c r="CG105" s="274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 t="s">
        <v>4</v>
      </c>
      <c r="CW105" s="274"/>
      <c r="CX105" s="455"/>
      <c r="CY105" s="274"/>
      <c r="CZ105" s="274"/>
      <c r="DA105" s="274"/>
      <c r="DB105" s="456"/>
      <c r="DC105" s="274"/>
      <c r="DD105" s="274"/>
      <c r="DE105" s="274"/>
      <c r="DF105" s="274"/>
      <c r="DG105" s="70"/>
      <c r="DH105" s="70"/>
      <c r="DI105" s="70"/>
      <c r="DJ105" s="70"/>
      <c r="DK105" s="70"/>
      <c r="DL105" s="70"/>
      <c r="DM105" s="70"/>
      <c r="DN105" s="70"/>
      <c r="DO105" s="70"/>
      <c r="DP105" s="70"/>
      <c r="DQ105" s="70"/>
      <c r="DR105" s="70"/>
      <c r="DS105" s="70"/>
      <c r="DT105" s="70"/>
      <c r="DU105" s="70"/>
      <c r="DV105" s="70"/>
      <c r="DW105" s="70"/>
      <c r="DX105" s="70"/>
      <c r="DY105" s="70"/>
      <c r="DZ105" s="70"/>
      <c r="EA105" s="70"/>
      <c r="EB105" s="70"/>
      <c r="EC105" s="70"/>
      <c r="ED105" s="70"/>
      <c r="EE105" s="70"/>
      <c r="EF105" s="70"/>
      <c r="EG105" s="70"/>
      <c r="EH105" s="70"/>
      <c r="EI105" s="70"/>
      <c r="EJ105" s="70"/>
      <c r="EK105" s="70"/>
      <c r="EL105" s="70"/>
      <c r="EM105" s="70"/>
      <c r="EN105" s="70"/>
      <c r="EO105" s="70"/>
      <c r="EP105" s="70"/>
      <c r="EQ105" s="70"/>
      <c r="ER105" s="70"/>
      <c r="ES105" s="70"/>
      <c r="ET105" s="70"/>
      <c r="EU105" s="70"/>
      <c r="EV105" s="70"/>
      <c r="EW105" s="70"/>
      <c r="EX105" s="70"/>
      <c r="EY105" s="70"/>
      <c r="EZ105" s="70"/>
      <c r="FA105" s="70"/>
      <c r="FB105" s="70"/>
      <c r="FC105" s="70"/>
      <c r="FD105" s="70"/>
      <c r="FE105" s="70"/>
      <c r="FF105" s="70"/>
      <c r="FG105" s="70"/>
      <c r="FH105" s="70"/>
      <c r="FI105" s="70"/>
      <c r="FJ105" s="70"/>
      <c r="FK105" s="70"/>
      <c r="FL105" s="70"/>
      <c r="FM105" s="70"/>
      <c r="FN105" s="70"/>
      <c r="FO105" s="70"/>
      <c r="FP105" s="70"/>
      <c r="FQ105" s="70"/>
      <c r="FR105" s="70"/>
      <c r="FS105" s="70"/>
      <c r="FT105" s="70"/>
      <c r="FU105" s="70"/>
      <c r="FV105" s="70"/>
      <c r="FW105" s="70"/>
    </row>
    <row r="106">
      <c r="A106" s="416"/>
      <c r="B106" s="53"/>
      <c r="C106" s="708" t="s">
        <v>285</v>
      </c>
      <c r="D106" s="709"/>
      <c r="E106" s="710"/>
      <c r="F106" s="710"/>
      <c r="G106" s="710"/>
      <c r="H106" s="710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18" t="s">
        <v>4</v>
      </c>
      <c r="AO106" s="689"/>
      <c r="AP106" s="690"/>
      <c r="AQ106" s="274"/>
      <c r="AR106" s="274"/>
      <c r="AS106" s="274"/>
      <c r="AT106" s="274"/>
      <c r="AU106" s="691"/>
      <c r="AV106" s="692"/>
      <c r="AW106" s="274"/>
      <c r="AX106" s="274"/>
      <c r="AY106" s="274"/>
      <c r="AZ106" s="274"/>
      <c r="BA106" s="274"/>
      <c r="BB106" s="274"/>
      <c r="BC106" s="274"/>
      <c r="BD106" s="274"/>
      <c r="BE106" s="274"/>
      <c r="BF106" s="274"/>
      <c r="BG106" s="274"/>
      <c r="BH106" s="274"/>
      <c r="BI106" s="274"/>
      <c r="BJ106" s="274"/>
      <c r="BK106" s="274"/>
      <c r="BL106" s="274"/>
      <c r="BM106" s="274"/>
      <c r="BN106" s="274"/>
      <c r="BO106" s="274"/>
      <c r="BP106" s="693"/>
      <c r="BQ106" s="274"/>
      <c r="BR106" s="274"/>
      <c r="BS106" s="274"/>
      <c r="BT106" s="274"/>
      <c r="BU106" s="685" t="s">
        <v>278</v>
      </c>
      <c r="BV106" s="274"/>
      <c r="BW106" s="274"/>
      <c r="BX106" s="694"/>
      <c r="BY106" s="274"/>
      <c r="BZ106" s="274"/>
      <c r="CA106" s="274"/>
      <c r="CB106" s="274"/>
      <c r="CC106" s="274"/>
      <c r="CD106" s="274"/>
      <c r="CE106" s="274"/>
      <c r="CF106" s="274"/>
      <c r="CG106" s="274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 t="s">
        <v>4</v>
      </c>
      <c r="CW106" s="274"/>
      <c r="CX106" s="455"/>
      <c r="CY106" s="274"/>
      <c r="CZ106" s="274"/>
      <c r="DA106" s="274"/>
      <c r="DB106" s="456"/>
      <c r="DC106" s="274"/>
      <c r="DD106" s="274"/>
      <c r="DE106" s="274"/>
      <c r="DF106" s="274"/>
      <c r="DG106" s="70"/>
      <c r="DH106" s="70"/>
      <c r="DI106" s="70"/>
      <c r="DJ106" s="70"/>
      <c r="DK106" s="70"/>
      <c r="DL106" s="70"/>
      <c r="DM106" s="70"/>
      <c r="DN106" s="70"/>
      <c r="DO106" s="70"/>
      <c r="DP106" s="70"/>
      <c r="DQ106" s="70"/>
      <c r="DR106" s="70"/>
      <c r="DS106" s="70"/>
      <c r="DT106" s="70"/>
      <c r="DU106" s="70"/>
      <c r="DV106" s="70"/>
      <c r="DW106" s="70"/>
      <c r="DX106" s="70"/>
      <c r="DY106" s="70"/>
      <c r="DZ106" s="70"/>
      <c r="EA106" s="70"/>
      <c r="EB106" s="70"/>
      <c r="EC106" s="70"/>
      <c r="ED106" s="70"/>
      <c r="EE106" s="70"/>
      <c r="EF106" s="70"/>
      <c r="EG106" s="70"/>
      <c r="EH106" s="70"/>
      <c r="EI106" s="70"/>
      <c r="EJ106" s="70"/>
      <c r="EK106" s="70"/>
      <c r="EL106" s="70"/>
      <c r="EM106" s="70"/>
      <c r="EN106" s="70"/>
      <c r="EO106" s="70"/>
      <c r="EP106" s="70"/>
      <c r="EQ106" s="70"/>
      <c r="ER106" s="70"/>
      <c r="ES106" s="70"/>
      <c r="ET106" s="70"/>
      <c r="EU106" s="70"/>
      <c r="EV106" s="70"/>
      <c r="EW106" s="70"/>
      <c r="EX106" s="70"/>
      <c r="EY106" s="70"/>
      <c r="EZ106" s="70"/>
      <c r="FA106" s="70"/>
      <c r="FB106" s="70"/>
      <c r="FC106" s="70"/>
      <c r="FD106" s="70"/>
      <c r="FE106" s="70"/>
      <c r="FF106" s="70"/>
      <c r="FG106" s="70"/>
      <c r="FH106" s="70"/>
      <c r="FI106" s="70"/>
      <c r="FJ106" s="70"/>
      <c r="FK106" s="70"/>
      <c r="FL106" s="70"/>
      <c r="FM106" s="70"/>
      <c r="FN106" s="70"/>
      <c r="FO106" s="70"/>
      <c r="FP106" s="70"/>
      <c r="FQ106" s="70"/>
      <c r="FR106" s="70"/>
      <c r="FS106" s="70"/>
      <c r="FT106" s="70"/>
      <c r="FU106" s="70"/>
      <c r="FV106" s="70"/>
      <c r="FW106" s="70"/>
    </row>
    <row r="107">
      <c r="A107" s="416"/>
      <c r="B107" s="53"/>
      <c r="C107" s="711" t="s">
        <v>286</v>
      </c>
      <c r="D107" s="712"/>
      <c r="E107" s="710"/>
      <c r="F107" s="713" t="s">
        <v>287</v>
      </c>
      <c r="G107" s="699"/>
      <c r="H107" s="714" t="str">
        <f>H105/4</f>
        <v>#REF!</v>
      </c>
      <c r="I107" s="715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18" t="s">
        <v>4</v>
      </c>
      <c r="AO107" s="689"/>
      <c r="AP107" s="690"/>
      <c r="AQ107" s="274"/>
      <c r="AR107" s="274"/>
      <c r="AS107" s="274"/>
      <c r="AT107" s="274"/>
      <c r="AU107" s="691"/>
      <c r="AV107" s="692"/>
      <c r="AW107" s="274"/>
      <c r="AX107" s="274"/>
      <c r="AY107" s="716" t="s">
        <v>288</v>
      </c>
      <c r="AZ107" s="717" t="str">
        <f>IFERROR(__xludf.DUMMYFUNCTION("unique(FILTER($BS$42:$BS$106,$BN$42:$BN$106=AZ114))"),"XXXXXX")</f>
        <v>XXXXXX</v>
      </c>
      <c r="BA107" s="718" t="str">
        <f>IFERROR(__xludf.DUMMYFUNCTION("unique(FILTER($BS$42:$BS$106,$BN$42:$BN$106=BA114))"),"")</f>
        <v/>
      </c>
      <c r="BB107" s="718" t="str">
        <f>IFERROR(__xludf.DUMMYFUNCTION("unique(FILTER($BS$42:$BS$106,$BN$42:$BN$106=BB114))"),"")</f>
        <v/>
      </c>
      <c r="BC107" s="718" t="str">
        <f>IFERROR(__xludf.DUMMYFUNCTION("unique(FILTER($BS$42:$BS$106,$BN$42:$BN$106=BC114))"),"")</f>
        <v/>
      </c>
      <c r="BD107" s="718" t="str">
        <f>IFERROR(__xludf.DUMMYFUNCTION("unique(FILTER($BS$42:$BS$106,$BN$42:$BN$106=BD114))"),"")</f>
        <v/>
      </c>
      <c r="BE107" s="718" t="str">
        <f>IFERROR(__xludf.DUMMYFUNCTION("unique(FILTER($BS$42:$BS$106,$BN$42:$BN$106=BE114))"),"")</f>
        <v/>
      </c>
      <c r="BF107" s="718" t="str">
        <f>IFERROR(__xludf.DUMMYFUNCTION("unique(FILTER($BS$42:$BS$106,$BN$42:$BN$106=BF114))"),"")</f>
        <v/>
      </c>
      <c r="BG107" s="718" t="str">
        <f>IFERROR(__xludf.DUMMYFUNCTION("unique(FILTER($BS$42:$BS$106,$BN$42:$BN$106=BG114))"),"")</f>
        <v/>
      </c>
      <c r="BH107" s="718" t="str">
        <f>IFERROR(__xludf.DUMMYFUNCTION("unique(FILTER($BS$42:$BS$106,$BN$42:$BN$106=BH114))"),"")</f>
        <v/>
      </c>
      <c r="BI107" s="718" t="str">
        <f>IFERROR(__xludf.DUMMYFUNCTION("unique(FILTER($BS$42:$BS$106,$BN$42:$BN$106=BI114))"),"")</f>
        <v/>
      </c>
      <c r="BJ107" s="718" t="str">
        <f>IFERROR(__xludf.DUMMYFUNCTION("unique(FILTER($BS$42:$BS$106,$BN$42:$BN$106=BJ114))"),"")</f>
        <v/>
      </c>
      <c r="BK107" s="718" t="str">
        <f>IFERROR(__xludf.DUMMYFUNCTION("unique(FILTER($BS$42:$BS$106,$BN$42:$BN$106=BK114))"),"")</f>
        <v/>
      </c>
      <c r="BL107" s="718" t="str">
        <f>IFERROR(__xludf.DUMMYFUNCTION("unique(FILTER($BS$42:$BS$106,$BN$42:$BN$106=BL114))"),"")</f>
        <v/>
      </c>
      <c r="BM107" s="718" t="str">
        <f>IFERROR(__xludf.DUMMYFUNCTION("unique(FILTER($BS$42:$BS$106,$BN$42:$BN$106=BM114))"),"")</f>
        <v/>
      </c>
      <c r="BN107" s="718" t="str">
        <f>IFERROR(__xludf.DUMMYFUNCTION("unique(FILTER($BS$42:$BS$106,$BN$42:$BN$106=BN114))"),"")</f>
        <v/>
      </c>
      <c r="BO107" s="718" t="str">
        <f>IFERROR(__xludf.DUMMYFUNCTION("unique(FILTER($BS$42:$BS$106,$BN$42:$BN$106=BO114))"),"")</f>
        <v/>
      </c>
      <c r="BP107" s="719" t="str">
        <f>IFERROR(__xludf.DUMMYFUNCTION("unique(FILTER($BS$42:$BS$106,$BN$42:$BN$106=BP114))"),"")</f>
        <v/>
      </c>
      <c r="BQ107" s="718" t="str">
        <f>IFERROR(__xludf.DUMMYFUNCTION("unique(FILTER($BS$42:$BS$106,$BN$42:$BN$106=BQ114))"),"")</f>
        <v/>
      </c>
      <c r="BR107" s="718" t="str">
        <f>IFERROR(__xludf.DUMMYFUNCTION("unique(FILTER($BS$42:$BS$106,$BN$42:$BN$106=BR114))"),"")</f>
        <v/>
      </c>
      <c r="BS107" s="718" t="str">
        <f>IFERROR(__xludf.DUMMYFUNCTION("unique(FILTER($BS$42:$BS$106,$BN$42:$BN$106=BS114))"),"")</f>
        <v/>
      </c>
      <c r="BT107" s="274"/>
      <c r="BU107" s="685" t="s">
        <v>278</v>
      </c>
      <c r="BV107" s="274"/>
      <c r="BW107" s="274"/>
      <c r="BX107" s="694"/>
      <c r="BY107" s="274"/>
      <c r="BZ107" s="274"/>
      <c r="CA107" s="274"/>
      <c r="CB107" s="274"/>
      <c r="CC107" s="274"/>
      <c r="CD107" s="274"/>
      <c r="CE107" s="274"/>
      <c r="CF107" s="274"/>
      <c r="CG107" s="274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 t="s">
        <v>4</v>
      </c>
      <c r="CW107" s="274"/>
      <c r="CX107" s="455"/>
      <c r="CY107" s="274"/>
      <c r="CZ107" s="274"/>
      <c r="DA107" s="274"/>
      <c r="DB107" s="456"/>
      <c r="DC107" s="274"/>
      <c r="DD107" s="274"/>
      <c r="DE107" s="274"/>
      <c r="DF107" s="274"/>
      <c r="DG107" s="70"/>
      <c r="DH107" s="70"/>
      <c r="DI107" s="70"/>
      <c r="DJ107" s="70"/>
      <c r="DK107" s="70"/>
      <c r="DL107" s="70"/>
      <c r="DM107" s="70"/>
      <c r="DN107" s="70"/>
      <c r="DO107" s="70"/>
      <c r="DP107" s="70"/>
      <c r="DQ107" s="70"/>
      <c r="DR107" s="70"/>
      <c r="DS107" s="70"/>
      <c r="DT107" s="70"/>
      <c r="DU107" s="70"/>
      <c r="DV107" s="70"/>
      <c r="DW107" s="70"/>
      <c r="DX107" s="70"/>
      <c r="DY107" s="70"/>
      <c r="DZ107" s="70"/>
      <c r="EA107" s="70"/>
      <c r="EB107" s="70"/>
      <c r="EC107" s="70"/>
      <c r="ED107" s="70"/>
      <c r="EE107" s="70"/>
      <c r="EF107" s="70"/>
      <c r="EG107" s="70"/>
      <c r="EH107" s="70"/>
      <c r="EI107" s="70"/>
      <c r="EJ107" s="70"/>
      <c r="EK107" s="70"/>
      <c r="EL107" s="70"/>
      <c r="EM107" s="70"/>
      <c r="EN107" s="70"/>
      <c r="EO107" s="70"/>
      <c r="EP107" s="70"/>
      <c r="EQ107" s="70"/>
      <c r="ER107" s="70"/>
      <c r="ES107" s="70"/>
      <c r="ET107" s="70"/>
      <c r="EU107" s="70"/>
      <c r="EV107" s="70"/>
      <c r="EW107" s="70"/>
      <c r="EX107" s="70"/>
      <c r="EY107" s="70"/>
      <c r="EZ107" s="70"/>
      <c r="FA107" s="70"/>
      <c r="FB107" s="70"/>
      <c r="FC107" s="70"/>
      <c r="FD107" s="70"/>
      <c r="FE107" s="70"/>
      <c r="FF107" s="70"/>
      <c r="FG107" s="70"/>
      <c r="FH107" s="70"/>
      <c r="FI107" s="70"/>
      <c r="FJ107" s="70"/>
      <c r="FK107" s="70"/>
      <c r="FL107" s="70"/>
      <c r="FM107" s="70"/>
      <c r="FN107" s="70"/>
      <c r="FO107" s="70"/>
      <c r="FP107" s="70"/>
      <c r="FQ107" s="70"/>
      <c r="FR107" s="70"/>
      <c r="FS107" s="70"/>
      <c r="FT107" s="70"/>
      <c r="FU107" s="70"/>
      <c r="FV107" s="70"/>
      <c r="FW107" s="70"/>
    </row>
    <row r="108">
      <c r="A108" s="416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18" t="s">
        <v>4</v>
      </c>
      <c r="AO108" s="689"/>
      <c r="AP108" s="690"/>
      <c r="AQ108" s="274"/>
      <c r="AR108" s="274"/>
      <c r="AS108" s="274"/>
      <c r="AT108" s="274"/>
      <c r="AU108" s="691"/>
      <c r="AV108" s="692"/>
      <c r="AW108" s="274"/>
      <c r="AX108" s="274"/>
      <c r="AY108" s="274"/>
      <c r="AZ108" s="720"/>
      <c r="BA108" s="720"/>
      <c r="BB108" s="720"/>
      <c r="BC108" s="721"/>
      <c r="BD108" s="721"/>
      <c r="BE108" s="721"/>
      <c r="BF108" s="721"/>
      <c r="BG108" s="721"/>
      <c r="BH108" s="721"/>
      <c r="BI108" s="721"/>
      <c r="BJ108" s="721"/>
      <c r="BK108" s="721"/>
      <c r="BL108" s="721"/>
      <c r="BM108" s="721"/>
      <c r="BN108" s="721"/>
      <c r="BO108" s="721"/>
      <c r="BP108" s="722"/>
      <c r="BQ108" s="721"/>
      <c r="BR108" s="721"/>
      <c r="BS108" s="721"/>
      <c r="BT108" s="274"/>
      <c r="BU108" s="685" t="s">
        <v>278</v>
      </c>
      <c r="BV108" s="274"/>
      <c r="BW108" s="274"/>
      <c r="BX108" s="694"/>
      <c r="BY108" s="274"/>
      <c r="BZ108" s="274"/>
      <c r="CA108" s="274"/>
      <c r="CB108" s="274"/>
      <c r="CC108" s="274"/>
      <c r="CD108" s="274"/>
      <c r="CE108" s="274"/>
      <c r="CF108" s="274"/>
      <c r="CG108" s="274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 t="s">
        <v>4</v>
      </c>
      <c r="CW108" s="274"/>
      <c r="CX108" s="455"/>
      <c r="CY108" s="274"/>
      <c r="CZ108" s="274"/>
      <c r="DA108" s="274"/>
      <c r="DB108" s="456"/>
      <c r="DC108" s="274"/>
      <c r="DD108" s="274"/>
      <c r="DE108" s="274"/>
      <c r="DF108" s="274"/>
      <c r="DG108" s="70"/>
      <c r="DH108" s="70"/>
      <c r="DI108" s="70"/>
      <c r="DJ108" s="70"/>
      <c r="DK108" s="70"/>
      <c r="DL108" s="70"/>
      <c r="DM108" s="70"/>
      <c r="DN108" s="70"/>
      <c r="DO108" s="70"/>
      <c r="DP108" s="70"/>
      <c r="DQ108" s="70"/>
      <c r="DR108" s="70"/>
      <c r="DS108" s="70"/>
      <c r="DT108" s="70"/>
      <c r="DU108" s="70"/>
      <c r="DV108" s="70"/>
      <c r="DW108" s="70"/>
      <c r="DX108" s="70"/>
      <c r="DY108" s="70"/>
      <c r="DZ108" s="70"/>
      <c r="EA108" s="70"/>
      <c r="EB108" s="70"/>
      <c r="EC108" s="70"/>
      <c r="ED108" s="70"/>
      <c r="EE108" s="70"/>
      <c r="EF108" s="70"/>
      <c r="EG108" s="70"/>
      <c r="EH108" s="70"/>
      <c r="EI108" s="70"/>
      <c r="EJ108" s="70"/>
      <c r="EK108" s="70"/>
      <c r="EL108" s="70"/>
      <c r="EM108" s="70"/>
      <c r="EN108" s="70"/>
      <c r="EO108" s="70"/>
      <c r="EP108" s="70"/>
      <c r="EQ108" s="70"/>
      <c r="ER108" s="70"/>
      <c r="ES108" s="70"/>
      <c r="ET108" s="70"/>
      <c r="EU108" s="70"/>
      <c r="EV108" s="70"/>
      <c r="EW108" s="70"/>
      <c r="EX108" s="70"/>
      <c r="EY108" s="70"/>
      <c r="EZ108" s="70"/>
      <c r="FA108" s="70"/>
      <c r="FB108" s="70"/>
      <c r="FC108" s="70"/>
      <c r="FD108" s="70"/>
      <c r="FE108" s="70"/>
      <c r="FF108" s="70"/>
      <c r="FG108" s="70"/>
      <c r="FH108" s="70"/>
      <c r="FI108" s="70"/>
      <c r="FJ108" s="70"/>
      <c r="FK108" s="70"/>
      <c r="FL108" s="70"/>
      <c r="FM108" s="70"/>
      <c r="FN108" s="70"/>
      <c r="FO108" s="70"/>
      <c r="FP108" s="70"/>
      <c r="FQ108" s="70"/>
      <c r="FR108" s="70"/>
      <c r="FS108" s="70"/>
      <c r="FT108" s="70"/>
      <c r="FU108" s="70"/>
      <c r="FV108" s="70"/>
      <c r="FW108" s="70"/>
    </row>
    <row r="109">
      <c r="A109" s="416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18" t="s">
        <v>4</v>
      </c>
      <c r="AO109" s="689"/>
      <c r="AP109" s="690"/>
      <c r="AQ109" s="274"/>
      <c r="AR109" s="274"/>
      <c r="AS109" s="274"/>
      <c r="AT109" s="274"/>
      <c r="AU109" s="691"/>
      <c r="AV109" s="692"/>
      <c r="AW109" s="274"/>
      <c r="AX109" s="274"/>
      <c r="AY109" s="274"/>
      <c r="AZ109" s="721"/>
      <c r="BA109" s="720"/>
      <c r="BB109" s="720"/>
      <c r="BC109" s="721"/>
      <c r="BD109" s="721"/>
      <c r="BE109" s="721"/>
      <c r="BF109" s="721"/>
      <c r="BG109" s="721"/>
      <c r="BH109" s="721"/>
      <c r="BI109" s="721"/>
      <c r="BJ109" s="721"/>
      <c r="BK109" s="721"/>
      <c r="BL109" s="721"/>
      <c r="BM109" s="721"/>
      <c r="BN109" s="721"/>
      <c r="BO109" s="721"/>
      <c r="BP109" s="722"/>
      <c r="BQ109" s="721"/>
      <c r="BR109" s="721"/>
      <c r="BS109" s="721"/>
      <c r="BT109" s="274"/>
      <c r="BU109" s="685" t="s">
        <v>278</v>
      </c>
      <c r="BV109" s="274"/>
      <c r="BW109" s="274"/>
      <c r="BX109" s="694"/>
      <c r="BY109" s="274"/>
      <c r="BZ109" s="274"/>
      <c r="CA109" s="274"/>
      <c r="CB109" s="274"/>
      <c r="CC109" s="274"/>
      <c r="CD109" s="274"/>
      <c r="CE109" s="274"/>
      <c r="CF109" s="274"/>
      <c r="CG109" s="274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 t="s">
        <v>4</v>
      </c>
      <c r="CW109" s="274"/>
      <c r="CX109" s="455"/>
      <c r="CY109" s="274"/>
      <c r="CZ109" s="274"/>
      <c r="DA109" s="274"/>
      <c r="DB109" s="456"/>
      <c r="DC109" s="274"/>
      <c r="DD109" s="274"/>
      <c r="DE109" s="274"/>
      <c r="DF109" s="274"/>
      <c r="DG109" s="70"/>
      <c r="DH109" s="70"/>
      <c r="DI109" s="70"/>
      <c r="DJ109" s="70"/>
      <c r="DK109" s="70"/>
      <c r="DL109" s="70"/>
      <c r="DM109" s="70"/>
      <c r="DN109" s="70"/>
      <c r="DO109" s="70"/>
      <c r="DP109" s="70"/>
      <c r="DQ109" s="70"/>
      <c r="DR109" s="70"/>
      <c r="DS109" s="70"/>
      <c r="DT109" s="70"/>
      <c r="DU109" s="70"/>
      <c r="DV109" s="70"/>
      <c r="DW109" s="70"/>
      <c r="DX109" s="70"/>
      <c r="DY109" s="70"/>
      <c r="DZ109" s="70"/>
      <c r="EA109" s="70"/>
      <c r="EB109" s="70"/>
      <c r="EC109" s="70"/>
      <c r="ED109" s="70"/>
      <c r="EE109" s="70"/>
      <c r="EF109" s="70"/>
      <c r="EG109" s="70"/>
      <c r="EH109" s="70"/>
      <c r="EI109" s="70"/>
      <c r="EJ109" s="70"/>
      <c r="EK109" s="70"/>
      <c r="EL109" s="70"/>
      <c r="EM109" s="70"/>
      <c r="EN109" s="70"/>
      <c r="EO109" s="70"/>
      <c r="EP109" s="70"/>
      <c r="EQ109" s="70"/>
      <c r="ER109" s="70"/>
      <c r="ES109" s="70"/>
      <c r="ET109" s="70"/>
      <c r="EU109" s="70"/>
      <c r="EV109" s="70"/>
      <c r="EW109" s="70"/>
      <c r="EX109" s="70"/>
      <c r="EY109" s="70"/>
      <c r="EZ109" s="70"/>
      <c r="FA109" s="70"/>
      <c r="FB109" s="70"/>
      <c r="FC109" s="70"/>
      <c r="FD109" s="70"/>
      <c r="FE109" s="70"/>
      <c r="FF109" s="70"/>
      <c r="FG109" s="70"/>
      <c r="FH109" s="70"/>
      <c r="FI109" s="70"/>
      <c r="FJ109" s="70"/>
      <c r="FK109" s="70"/>
      <c r="FL109" s="70"/>
      <c r="FM109" s="70"/>
      <c r="FN109" s="70"/>
      <c r="FO109" s="70"/>
      <c r="FP109" s="70"/>
      <c r="FQ109" s="70"/>
      <c r="FR109" s="70"/>
      <c r="FS109" s="70"/>
      <c r="FT109" s="70"/>
      <c r="FU109" s="70"/>
      <c r="FV109" s="70"/>
      <c r="FW109" s="70"/>
    </row>
    <row r="110">
      <c r="A110" s="416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18" t="s">
        <v>4</v>
      </c>
      <c r="AO110" s="689"/>
      <c r="AP110" s="690"/>
      <c r="AQ110" s="274"/>
      <c r="AR110" s="274"/>
      <c r="AS110" s="274"/>
      <c r="AT110" s="274"/>
      <c r="AU110" s="691"/>
      <c r="AV110" s="692"/>
      <c r="AW110" s="274"/>
      <c r="AX110" s="274"/>
      <c r="AY110" s="274"/>
      <c r="AZ110" s="723">
        <f t="array" ref="AZ110:BS112">LET(
  headers, AZ107:BS107,
  filters, AZ114:BS114,
  results, MAP(headers, filters, LAMBDA(h, f, SUMIFS($BR$42:$BR$106, $BS$42:$BS$106, h, $BN$42:$BN$106, f))),
  VSTACK(results, results, results)
)
</f>
        <v>0</v>
      </c>
      <c r="BA110" s="724">
        <v>0.0</v>
      </c>
      <c r="BB110" s="724">
        <v>0.0</v>
      </c>
      <c r="BC110" s="724">
        <v>0.0</v>
      </c>
      <c r="BD110" s="724">
        <v>0.0</v>
      </c>
      <c r="BE110" s="724">
        <v>0.0</v>
      </c>
      <c r="BF110" s="724">
        <v>0.0</v>
      </c>
      <c r="BG110" s="724">
        <v>0.0</v>
      </c>
      <c r="BH110" s="724">
        <v>0.0</v>
      </c>
      <c r="BI110" s="724">
        <v>0.0</v>
      </c>
      <c r="BJ110" s="724">
        <v>0.0</v>
      </c>
      <c r="BK110" s="724">
        <v>0.0</v>
      </c>
      <c r="BL110" s="724">
        <v>0.0</v>
      </c>
      <c r="BM110" s="724">
        <v>0.0</v>
      </c>
      <c r="BN110" s="724">
        <v>0.0</v>
      </c>
      <c r="BO110" s="724">
        <v>0.0</v>
      </c>
      <c r="BP110" s="725">
        <v>0.0</v>
      </c>
      <c r="BQ110" s="724">
        <v>0.0</v>
      </c>
      <c r="BR110" s="724">
        <v>0.0</v>
      </c>
      <c r="BS110" s="724">
        <v>0.0</v>
      </c>
      <c r="BT110" s="274"/>
      <c r="BU110" s="685" t="s">
        <v>278</v>
      </c>
      <c r="BV110" s="274"/>
      <c r="BW110" s="274"/>
      <c r="BX110" s="694"/>
      <c r="BY110" s="274"/>
      <c r="BZ110" s="274"/>
      <c r="CA110" s="274"/>
      <c r="CB110" s="274"/>
      <c r="CC110" s="274"/>
      <c r="CD110" s="274"/>
      <c r="CE110" s="274"/>
      <c r="CF110" s="274"/>
      <c r="CG110" s="274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 t="s">
        <v>4</v>
      </c>
      <c r="CW110" s="274"/>
      <c r="CX110" s="455"/>
      <c r="CY110" s="274"/>
      <c r="CZ110" s="274"/>
      <c r="DA110" s="274"/>
      <c r="DB110" s="456"/>
      <c r="DC110" s="274"/>
      <c r="DD110" s="274"/>
      <c r="DE110" s="274"/>
      <c r="DF110" s="274"/>
      <c r="DG110" s="70"/>
      <c r="DH110" s="70"/>
      <c r="DI110" s="70"/>
      <c r="DJ110" s="70"/>
      <c r="DK110" s="70"/>
      <c r="DL110" s="70"/>
      <c r="DM110" s="70"/>
      <c r="DN110" s="70"/>
      <c r="DO110" s="70"/>
      <c r="DP110" s="70"/>
      <c r="DQ110" s="70"/>
      <c r="DR110" s="70"/>
      <c r="DS110" s="70"/>
      <c r="DT110" s="70"/>
      <c r="DU110" s="70"/>
      <c r="DV110" s="70"/>
      <c r="DW110" s="70"/>
      <c r="DX110" s="70"/>
      <c r="DY110" s="70"/>
      <c r="DZ110" s="70"/>
      <c r="EA110" s="70"/>
      <c r="EB110" s="70"/>
      <c r="EC110" s="70"/>
      <c r="ED110" s="70"/>
      <c r="EE110" s="70"/>
      <c r="EF110" s="70"/>
      <c r="EG110" s="70"/>
      <c r="EH110" s="70"/>
      <c r="EI110" s="70"/>
      <c r="EJ110" s="70"/>
      <c r="EK110" s="70"/>
      <c r="EL110" s="70"/>
      <c r="EM110" s="70"/>
      <c r="EN110" s="70"/>
      <c r="EO110" s="70"/>
      <c r="EP110" s="70"/>
      <c r="EQ110" s="70"/>
      <c r="ER110" s="70"/>
      <c r="ES110" s="70"/>
      <c r="ET110" s="70"/>
      <c r="EU110" s="70"/>
      <c r="EV110" s="70"/>
      <c r="EW110" s="70"/>
      <c r="EX110" s="70"/>
      <c r="EY110" s="70"/>
      <c r="EZ110" s="70"/>
      <c r="FA110" s="70"/>
      <c r="FB110" s="70"/>
      <c r="FC110" s="70"/>
      <c r="FD110" s="70"/>
      <c r="FE110" s="70"/>
      <c r="FF110" s="70"/>
      <c r="FG110" s="70"/>
      <c r="FH110" s="70"/>
      <c r="FI110" s="70"/>
      <c r="FJ110" s="70"/>
      <c r="FK110" s="70"/>
      <c r="FL110" s="70"/>
      <c r="FM110" s="70"/>
      <c r="FN110" s="70"/>
      <c r="FO110" s="70"/>
      <c r="FP110" s="70"/>
      <c r="FQ110" s="70"/>
      <c r="FR110" s="70"/>
      <c r="FS110" s="70"/>
      <c r="FT110" s="70"/>
      <c r="FU110" s="70"/>
      <c r="FV110" s="70"/>
      <c r="FW110" s="70"/>
    </row>
    <row r="111">
      <c r="A111" s="416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18" t="s">
        <v>4</v>
      </c>
      <c r="AO111" s="689"/>
      <c r="AP111" s="690"/>
      <c r="AQ111" s="274"/>
      <c r="AR111" s="274"/>
      <c r="AS111" s="274"/>
      <c r="AT111" s="274"/>
      <c r="AU111" s="691"/>
      <c r="AV111" s="692"/>
      <c r="AW111" s="274"/>
      <c r="AX111" s="274"/>
      <c r="AY111" s="274"/>
      <c r="AZ111" s="724">
        <v>0.0</v>
      </c>
      <c r="BA111" s="724">
        <v>0.0</v>
      </c>
      <c r="BB111" s="724">
        <v>0.0</v>
      </c>
      <c r="BC111" s="724">
        <v>0.0</v>
      </c>
      <c r="BD111" s="724">
        <v>0.0</v>
      </c>
      <c r="BE111" s="724">
        <v>0.0</v>
      </c>
      <c r="BF111" s="724">
        <v>0.0</v>
      </c>
      <c r="BG111" s="724">
        <v>0.0</v>
      </c>
      <c r="BH111" s="724">
        <v>0.0</v>
      </c>
      <c r="BI111" s="724">
        <v>0.0</v>
      </c>
      <c r="BJ111" s="724">
        <v>0.0</v>
      </c>
      <c r="BK111" s="724">
        <v>0.0</v>
      </c>
      <c r="BL111" s="724">
        <v>0.0</v>
      </c>
      <c r="BM111" s="724">
        <v>0.0</v>
      </c>
      <c r="BN111" s="724">
        <v>0.0</v>
      </c>
      <c r="BO111" s="724">
        <v>0.0</v>
      </c>
      <c r="BP111" s="725">
        <v>0.0</v>
      </c>
      <c r="BQ111" s="724">
        <v>0.0</v>
      </c>
      <c r="BR111" s="724">
        <v>0.0</v>
      </c>
      <c r="BS111" s="724">
        <v>0.0</v>
      </c>
      <c r="BT111" s="274"/>
      <c r="BU111" s="685" t="s">
        <v>278</v>
      </c>
      <c r="BV111" s="274"/>
      <c r="BW111" s="274"/>
      <c r="BX111" s="694"/>
      <c r="BY111" s="274"/>
      <c r="BZ111" s="274"/>
      <c r="CA111" s="274"/>
      <c r="CB111" s="274"/>
      <c r="CC111" s="274"/>
      <c r="CD111" s="274"/>
      <c r="CE111" s="274"/>
      <c r="CF111" s="274"/>
      <c r="CG111" s="274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 t="s">
        <v>4</v>
      </c>
      <c r="CW111" s="274"/>
      <c r="CX111" s="455"/>
      <c r="CY111" s="274"/>
      <c r="CZ111" s="274"/>
      <c r="DA111" s="274"/>
      <c r="DB111" s="456"/>
      <c r="DC111" s="274"/>
      <c r="DD111" s="274"/>
      <c r="DE111" s="274"/>
      <c r="DF111" s="274"/>
      <c r="DG111" s="70"/>
      <c r="DH111" s="70"/>
      <c r="DI111" s="70"/>
      <c r="DJ111" s="70"/>
      <c r="DK111" s="70"/>
      <c r="DL111" s="70"/>
      <c r="DM111" s="70"/>
      <c r="DN111" s="70"/>
      <c r="DO111" s="70"/>
      <c r="DP111" s="70"/>
      <c r="DQ111" s="70"/>
      <c r="DR111" s="70"/>
      <c r="DS111" s="70"/>
      <c r="DT111" s="70"/>
      <c r="DU111" s="70"/>
      <c r="DV111" s="70"/>
      <c r="DW111" s="70"/>
      <c r="DX111" s="70"/>
      <c r="DY111" s="70"/>
      <c r="DZ111" s="70"/>
      <c r="EA111" s="70"/>
      <c r="EB111" s="70"/>
      <c r="EC111" s="70"/>
      <c r="ED111" s="70"/>
      <c r="EE111" s="70"/>
      <c r="EF111" s="70"/>
      <c r="EG111" s="70"/>
      <c r="EH111" s="70"/>
      <c r="EI111" s="70"/>
      <c r="EJ111" s="70"/>
      <c r="EK111" s="70"/>
      <c r="EL111" s="70"/>
      <c r="EM111" s="70"/>
      <c r="EN111" s="70"/>
      <c r="EO111" s="70"/>
      <c r="EP111" s="70"/>
      <c r="EQ111" s="70"/>
      <c r="ER111" s="70"/>
      <c r="ES111" s="70"/>
      <c r="ET111" s="70"/>
      <c r="EU111" s="70"/>
      <c r="EV111" s="70"/>
      <c r="EW111" s="70"/>
      <c r="EX111" s="70"/>
      <c r="EY111" s="70"/>
      <c r="EZ111" s="70"/>
      <c r="FA111" s="70"/>
      <c r="FB111" s="70"/>
      <c r="FC111" s="70"/>
      <c r="FD111" s="70"/>
      <c r="FE111" s="70"/>
      <c r="FF111" s="70"/>
      <c r="FG111" s="70"/>
      <c r="FH111" s="70"/>
      <c r="FI111" s="70"/>
      <c r="FJ111" s="70"/>
      <c r="FK111" s="70"/>
      <c r="FL111" s="70"/>
      <c r="FM111" s="70"/>
      <c r="FN111" s="70"/>
      <c r="FO111" s="70"/>
      <c r="FP111" s="70"/>
      <c r="FQ111" s="70"/>
      <c r="FR111" s="70"/>
      <c r="FS111" s="70"/>
      <c r="FT111" s="70"/>
      <c r="FU111" s="70"/>
      <c r="FV111" s="70"/>
      <c r="FW111" s="70"/>
    </row>
    <row r="112">
      <c r="A112" s="416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18" t="s">
        <v>4</v>
      </c>
      <c r="AO112" s="689"/>
      <c r="AP112" s="690"/>
      <c r="AQ112" s="274"/>
      <c r="AR112" s="274"/>
      <c r="AS112" s="274"/>
      <c r="AT112" s="274"/>
      <c r="AU112" s="691"/>
      <c r="AV112" s="692"/>
      <c r="AW112" s="274"/>
      <c r="AX112" s="274"/>
      <c r="AY112" s="726" t="str">
        <f>G203</f>
        <v/>
      </c>
      <c r="AZ112" s="724">
        <v>0.0</v>
      </c>
      <c r="BA112" s="724">
        <v>0.0</v>
      </c>
      <c r="BB112" s="724">
        <v>0.0</v>
      </c>
      <c r="BC112" s="724">
        <v>0.0</v>
      </c>
      <c r="BD112" s="724">
        <v>0.0</v>
      </c>
      <c r="BE112" s="724">
        <v>0.0</v>
      </c>
      <c r="BF112" s="724">
        <v>0.0</v>
      </c>
      <c r="BG112" s="724">
        <v>0.0</v>
      </c>
      <c r="BH112" s="724">
        <v>0.0</v>
      </c>
      <c r="BI112" s="724">
        <v>0.0</v>
      </c>
      <c r="BJ112" s="724">
        <v>0.0</v>
      </c>
      <c r="BK112" s="724">
        <v>0.0</v>
      </c>
      <c r="BL112" s="724">
        <v>0.0</v>
      </c>
      <c r="BM112" s="724">
        <v>0.0</v>
      </c>
      <c r="BN112" s="724">
        <v>0.0</v>
      </c>
      <c r="BO112" s="724">
        <v>0.0</v>
      </c>
      <c r="BP112" s="725">
        <v>0.0</v>
      </c>
      <c r="BQ112" s="724">
        <v>0.0</v>
      </c>
      <c r="BR112" s="724">
        <v>0.0</v>
      </c>
      <c r="BS112" s="724">
        <v>0.0</v>
      </c>
      <c r="BT112" s="274"/>
      <c r="BU112" s="685" t="s">
        <v>278</v>
      </c>
      <c r="BV112" s="274"/>
      <c r="BW112" s="274"/>
      <c r="BX112" s="694"/>
      <c r="BY112" s="274"/>
      <c r="BZ112" s="274"/>
      <c r="CA112" s="274"/>
      <c r="CB112" s="274"/>
      <c r="CC112" s="274"/>
      <c r="CD112" s="274"/>
      <c r="CE112" s="274"/>
      <c r="CF112" s="274"/>
      <c r="CG112" s="274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 t="s">
        <v>4</v>
      </c>
      <c r="CW112" s="274"/>
      <c r="CX112" s="727"/>
      <c r="CY112" s="728"/>
      <c r="CZ112" s="728"/>
      <c r="DA112" s="728"/>
      <c r="DB112" s="729"/>
      <c r="DC112" s="274"/>
      <c r="DD112" s="274"/>
      <c r="DE112" s="274"/>
      <c r="DF112" s="274"/>
      <c r="DG112" s="70"/>
      <c r="DH112" s="70"/>
      <c r="DI112" s="70"/>
      <c r="DJ112" s="70"/>
      <c r="DK112" s="70"/>
      <c r="DL112" s="70"/>
      <c r="DM112" s="70"/>
      <c r="DN112" s="70"/>
      <c r="DO112" s="70"/>
      <c r="DP112" s="70"/>
      <c r="DQ112" s="70"/>
      <c r="DR112" s="70"/>
      <c r="DS112" s="70"/>
      <c r="DT112" s="70"/>
      <c r="DU112" s="70"/>
      <c r="DV112" s="70"/>
      <c r="DW112" s="70"/>
      <c r="DX112" s="70"/>
      <c r="DY112" s="70"/>
      <c r="DZ112" s="70"/>
      <c r="EA112" s="70"/>
      <c r="EB112" s="70"/>
      <c r="EC112" s="70"/>
      <c r="ED112" s="70"/>
      <c r="EE112" s="70"/>
      <c r="EF112" s="70"/>
      <c r="EG112" s="70"/>
      <c r="EH112" s="70"/>
      <c r="EI112" s="70"/>
      <c r="EJ112" s="70"/>
      <c r="EK112" s="70"/>
      <c r="EL112" s="70"/>
      <c r="EM112" s="70"/>
      <c r="EN112" s="70"/>
      <c r="EO112" s="70"/>
      <c r="EP112" s="70"/>
      <c r="EQ112" s="70"/>
      <c r="ER112" s="70"/>
      <c r="ES112" s="70"/>
      <c r="ET112" s="70"/>
      <c r="EU112" s="70"/>
      <c r="EV112" s="70"/>
      <c r="EW112" s="70"/>
      <c r="EX112" s="70"/>
      <c r="EY112" s="70"/>
      <c r="EZ112" s="70"/>
      <c r="FA112" s="70"/>
      <c r="FB112" s="70"/>
      <c r="FC112" s="70"/>
      <c r="FD112" s="70"/>
      <c r="FE112" s="70"/>
      <c r="FF112" s="70"/>
      <c r="FG112" s="70"/>
      <c r="FH112" s="70"/>
      <c r="FI112" s="70"/>
      <c r="FJ112" s="70"/>
      <c r="FK112" s="70"/>
      <c r="FL112" s="70"/>
      <c r="FM112" s="70"/>
      <c r="FN112" s="70"/>
      <c r="FO112" s="70"/>
      <c r="FP112" s="70"/>
      <c r="FQ112" s="70"/>
      <c r="FR112" s="70"/>
      <c r="FS112" s="70"/>
      <c r="FT112" s="70"/>
      <c r="FU112" s="70"/>
      <c r="FV112" s="70"/>
      <c r="FW112" s="70"/>
    </row>
    <row r="113">
      <c r="A113" s="416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18" t="s">
        <v>4</v>
      </c>
      <c r="AO113" s="689"/>
      <c r="AP113" s="690"/>
      <c r="AQ113" s="274"/>
      <c r="AR113" s="274"/>
      <c r="AS113" s="274"/>
      <c r="AT113" s="274"/>
      <c r="AU113" s="691"/>
      <c r="AV113" s="692"/>
      <c r="AW113" s="274"/>
      <c r="AX113" s="274"/>
      <c r="AY113" s="730">
        <f>sum(AZ113:BS113)</f>
        <v>0</v>
      </c>
      <c r="AZ113" s="723">
        <f t="array" ref="AZ113:BS113">MAP(AZ114:BS114, LAMBDA(c, SUMIF($BN$42:$BN$106, c, $BQ$42:$BQ$106)))
</f>
        <v>0</v>
      </c>
      <c r="BA113" s="724">
        <v>0.0</v>
      </c>
      <c r="BB113" s="724">
        <v>0.0</v>
      </c>
      <c r="BC113" s="724">
        <v>0.0</v>
      </c>
      <c r="BD113" s="724">
        <v>0.0</v>
      </c>
      <c r="BE113" s="724">
        <v>0.0</v>
      </c>
      <c r="BF113" s="724">
        <v>0.0</v>
      </c>
      <c r="BG113" s="724">
        <v>0.0</v>
      </c>
      <c r="BH113" s="724">
        <v>0.0</v>
      </c>
      <c r="BI113" s="724">
        <v>0.0</v>
      </c>
      <c r="BJ113" s="724">
        <v>0.0</v>
      </c>
      <c r="BK113" s="724">
        <v>0.0</v>
      </c>
      <c r="BL113" s="724">
        <v>0.0</v>
      </c>
      <c r="BM113" s="724">
        <v>0.0</v>
      </c>
      <c r="BN113" s="724">
        <v>0.0</v>
      </c>
      <c r="BO113" s="724">
        <v>0.0</v>
      </c>
      <c r="BP113" s="725">
        <v>0.0</v>
      </c>
      <c r="BQ113" s="724">
        <v>0.0</v>
      </c>
      <c r="BR113" s="724">
        <v>0.0</v>
      </c>
      <c r="BS113" s="724">
        <v>0.0</v>
      </c>
      <c r="BT113" s="274"/>
      <c r="BU113" s="685" t="s">
        <v>278</v>
      </c>
      <c r="BV113" s="274"/>
      <c r="BW113" s="274"/>
      <c r="BX113" s="694"/>
      <c r="BY113" s="274"/>
      <c r="BZ113" s="274"/>
      <c r="CA113" s="274"/>
      <c r="CB113" s="274"/>
      <c r="CC113" s="274"/>
      <c r="CD113" s="274"/>
      <c r="CE113" s="274"/>
      <c r="CF113" s="274"/>
      <c r="CG113" s="274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 t="s">
        <v>4</v>
      </c>
      <c r="CW113" s="274"/>
      <c r="CX113" s="274"/>
      <c r="CY113" s="274"/>
      <c r="CZ113" s="274"/>
      <c r="DA113" s="274"/>
      <c r="DB113" s="274"/>
      <c r="DC113" s="274"/>
      <c r="DD113" s="274"/>
      <c r="DE113" s="274"/>
      <c r="DF113" s="274"/>
      <c r="DG113" s="70"/>
      <c r="DH113" s="70"/>
      <c r="DI113" s="70"/>
      <c r="DJ113" s="70"/>
      <c r="DK113" s="70"/>
      <c r="DL113" s="70"/>
      <c r="DM113" s="70"/>
      <c r="DN113" s="70"/>
      <c r="DO113" s="70"/>
      <c r="DP113" s="70"/>
      <c r="DQ113" s="70"/>
      <c r="DR113" s="70"/>
      <c r="DS113" s="70"/>
      <c r="DT113" s="70"/>
      <c r="DU113" s="70"/>
      <c r="DV113" s="70"/>
      <c r="DW113" s="70"/>
      <c r="DX113" s="70"/>
      <c r="DY113" s="70"/>
      <c r="DZ113" s="70"/>
      <c r="EA113" s="70"/>
      <c r="EB113" s="70"/>
      <c r="EC113" s="70"/>
      <c r="ED113" s="70"/>
      <c r="EE113" s="70"/>
      <c r="EF113" s="70"/>
      <c r="EG113" s="70"/>
      <c r="EH113" s="70"/>
      <c r="EI113" s="70"/>
      <c r="EJ113" s="70"/>
      <c r="EK113" s="70"/>
      <c r="EL113" s="70"/>
      <c r="EM113" s="70"/>
      <c r="EN113" s="70"/>
      <c r="EO113" s="70"/>
      <c r="EP113" s="70"/>
      <c r="EQ113" s="70"/>
      <c r="ER113" s="70"/>
      <c r="ES113" s="70"/>
      <c r="ET113" s="70"/>
      <c r="EU113" s="70"/>
      <c r="EV113" s="70"/>
      <c r="EW113" s="70"/>
      <c r="EX113" s="70"/>
      <c r="EY113" s="70"/>
      <c r="EZ113" s="70"/>
      <c r="FA113" s="70"/>
      <c r="FB113" s="70"/>
      <c r="FC113" s="70"/>
      <c r="FD113" s="70"/>
      <c r="FE113" s="70"/>
      <c r="FF113" s="70"/>
      <c r="FG113" s="70"/>
      <c r="FH113" s="70"/>
      <c r="FI113" s="70"/>
      <c r="FJ113" s="70"/>
      <c r="FK113" s="70"/>
      <c r="FL113" s="70"/>
      <c r="FM113" s="70"/>
      <c r="FN113" s="70"/>
      <c r="FO113" s="70"/>
      <c r="FP113" s="70"/>
      <c r="FQ113" s="70"/>
      <c r="FR113" s="70"/>
      <c r="FS113" s="70"/>
      <c r="FT113" s="70"/>
      <c r="FU113" s="70"/>
      <c r="FV113" s="70"/>
      <c r="FW113" s="70"/>
    </row>
    <row r="114">
      <c r="A114" s="416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18" t="s">
        <v>4</v>
      </c>
      <c r="AO114" s="689"/>
      <c r="AP114" s="690"/>
      <c r="AQ114" s="274"/>
      <c r="AR114" s="274"/>
      <c r="AS114" s="274"/>
      <c r="AT114" s="274"/>
      <c r="AU114" s="691"/>
      <c r="AV114" s="692"/>
      <c r="AW114" s="274"/>
      <c r="AX114" s="274"/>
      <c r="AY114" s="731">
        <f>min(AZ114:BD114)</f>
        <v>0</v>
      </c>
      <c r="AZ114" s="717" t="str">
        <f>IFERROR(__xludf.DUMMYFUNCTION("TRANSPOSE(sort(unique(BN42:BN106),1,true))"),"XXXXXX")</f>
        <v>XXXXXX</v>
      </c>
      <c r="BA114" s="732"/>
      <c r="BB114" s="720"/>
      <c r="BC114" s="721"/>
      <c r="BD114" s="721"/>
      <c r="BE114" s="721"/>
      <c r="BF114" s="721"/>
      <c r="BG114" s="721"/>
      <c r="BH114" s="721"/>
      <c r="BI114" s="721"/>
      <c r="BJ114" s="721"/>
      <c r="BK114" s="721"/>
      <c r="BL114" s="721"/>
      <c r="BM114" s="733"/>
      <c r="BN114" s="721"/>
      <c r="BO114" s="721"/>
      <c r="BP114" s="722"/>
      <c r="BQ114" s="721"/>
      <c r="BR114" s="721"/>
      <c r="BS114" s="721"/>
      <c r="BT114" s="274"/>
      <c r="BU114" s="685" t="s">
        <v>278</v>
      </c>
      <c r="BV114" s="274"/>
      <c r="BW114" s="274"/>
      <c r="BX114" s="694"/>
      <c r="BY114" s="274"/>
      <c r="BZ114" s="274"/>
      <c r="CA114" s="274"/>
      <c r="CB114" s="274"/>
      <c r="CC114" s="274"/>
      <c r="CD114" s="274"/>
      <c r="CE114" s="274"/>
      <c r="CF114" s="274"/>
      <c r="CG114" s="274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 t="s">
        <v>4</v>
      </c>
      <c r="CW114" s="274"/>
      <c r="CX114" s="274"/>
      <c r="CY114" s="274"/>
      <c r="CZ114" s="274"/>
      <c r="DA114" s="274"/>
      <c r="DB114" s="274"/>
      <c r="DC114" s="274"/>
      <c r="DD114" s="274"/>
      <c r="DE114" s="274"/>
      <c r="DF114" s="274"/>
      <c r="DG114" s="70"/>
      <c r="DH114" s="70"/>
      <c r="DI114" s="70"/>
      <c r="DJ114" s="70"/>
      <c r="DK114" s="70"/>
      <c r="DL114" s="70"/>
      <c r="DM114" s="70"/>
      <c r="DN114" s="70"/>
      <c r="DO114" s="70"/>
      <c r="DP114" s="70"/>
      <c r="DQ114" s="70"/>
      <c r="DR114" s="70"/>
      <c r="DS114" s="70"/>
      <c r="DT114" s="70"/>
      <c r="DU114" s="70"/>
      <c r="DV114" s="70"/>
      <c r="DW114" s="70"/>
      <c r="DX114" s="70"/>
      <c r="DY114" s="70"/>
      <c r="DZ114" s="70"/>
      <c r="EA114" s="70"/>
      <c r="EB114" s="70"/>
      <c r="EC114" s="70"/>
      <c r="ED114" s="70"/>
      <c r="EE114" s="70"/>
      <c r="EF114" s="70"/>
      <c r="EG114" s="70"/>
      <c r="EH114" s="70"/>
      <c r="EI114" s="70"/>
      <c r="EJ114" s="70"/>
      <c r="EK114" s="70"/>
      <c r="EL114" s="70"/>
      <c r="EM114" s="70"/>
      <c r="EN114" s="70"/>
      <c r="EO114" s="70"/>
      <c r="EP114" s="70"/>
      <c r="EQ114" s="70"/>
      <c r="ER114" s="70"/>
      <c r="ES114" s="70"/>
      <c r="ET114" s="70"/>
      <c r="EU114" s="70"/>
      <c r="EV114" s="70"/>
      <c r="EW114" s="70"/>
      <c r="EX114" s="70"/>
      <c r="EY114" s="70"/>
      <c r="EZ114" s="70"/>
      <c r="FA114" s="70"/>
      <c r="FB114" s="70"/>
      <c r="FC114" s="70"/>
      <c r="FD114" s="70"/>
      <c r="FE114" s="70"/>
      <c r="FF114" s="70"/>
      <c r="FG114" s="70"/>
      <c r="FH114" s="70"/>
      <c r="FI114" s="70"/>
      <c r="FJ114" s="70"/>
      <c r="FK114" s="70"/>
      <c r="FL114" s="70"/>
      <c r="FM114" s="70"/>
      <c r="FN114" s="70"/>
      <c r="FO114" s="70"/>
      <c r="FP114" s="70"/>
      <c r="FQ114" s="70"/>
      <c r="FR114" s="70"/>
      <c r="FS114" s="70"/>
      <c r="FT114" s="70"/>
      <c r="FU114" s="70"/>
      <c r="FV114" s="70"/>
      <c r="FW114" s="70"/>
    </row>
    <row r="115">
      <c r="A115" s="416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18" t="s">
        <v>4</v>
      </c>
      <c r="AO115" s="689"/>
      <c r="AP115" s="690"/>
      <c r="AQ115" s="274"/>
      <c r="AR115" s="274"/>
      <c r="AS115" s="274"/>
      <c r="AT115" s="274"/>
      <c r="AU115" s="691"/>
      <c r="AV115" s="692"/>
      <c r="AW115" s="274"/>
      <c r="AX115" s="274"/>
      <c r="AY115" s="731">
        <f>max(AZ114:BS114)</f>
        <v>0</v>
      </c>
      <c r="AZ115" s="717" t="str">
        <f t="array" ref="AZ115:BS115">AZ107:BS107</f>
        <v>XXXXXX</v>
      </c>
      <c r="BA115" s="734"/>
      <c r="BB115" s="734"/>
      <c r="BC115" s="734"/>
      <c r="BD115" s="734"/>
      <c r="BE115" s="734"/>
      <c r="BF115" s="734"/>
      <c r="BG115" s="734"/>
      <c r="BH115" s="734"/>
      <c r="BI115" s="734"/>
      <c r="BJ115" s="734"/>
      <c r="BK115" s="734"/>
      <c r="BL115" s="734"/>
      <c r="BM115" s="734"/>
      <c r="BN115" s="734"/>
      <c r="BO115" s="734"/>
      <c r="BP115" s="735"/>
      <c r="BQ115" s="734"/>
      <c r="BR115" s="734"/>
      <c r="BS115" s="734"/>
      <c r="BT115" s="274"/>
      <c r="BU115" s="685" t="s">
        <v>278</v>
      </c>
      <c r="BV115" s="274"/>
      <c r="BW115" s="274"/>
      <c r="BX115" s="694"/>
      <c r="BY115" s="274"/>
      <c r="BZ115" s="274"/>
      <c r="CA115" s="274"/>
      <c r="CB115" s="274"/>
      <c r="CC115" s="274"/>
      <c r="CD115" s="274"/>
      <c r="CE115" s="274"/>
      <c r="CF115" s="274"/>
      <c r="CG115" s="274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 t="s">
        <v>4</v>
      </c>
      <c r="CW115" s="274"/>
      <c r="CX115" s="274"/>
      <c r="CY115" s="274"/>
      <c r="CZ115" s="274"/>
      <c r="DA115" s="274"/>
      <c r="DB115" s="274"/>
      <c r="DC115" s="274"/>
      <c r="DD115" s="274"/>
      <c r="DE115" s="274"/>
      <c r="DF115" s="274"/>
      <c r="DG115" s="70"/>
      <c r="DH115" s="70"/>
      <c r="DI115" s="70"/>
      <c r="DJ115" s="70"/>
      <c r="DK115" s="70"/>
      <c r="DL115" s="70"/>
      <c r="DM115" s="70"/>
      <c r="DN115" s="70"/>
      <c r="DO115" s="70"/>
      <c r="DP115" s="70"/>
      <c r="DQ115" s="70"/>
      <c r="DR115" s="70"/>
      <c r="DS115" s="70"/>
      <c r="DT115" s="70"/>
      <c r="DU115" s="70"/>
      <c r="DV115" s="70"/>
      <c r="DW115" s="70"/>
      <c r="DX115" s="70"/>
      <c r="DY115" s="70"/>
      <c r="DZ115" s="70"/>
      <c r="EA115" s="70"/>
      <c r="EB115" s="70"/>
      <c r="EC115" s="70"/>
      <c r="ED115" s="70"/>
      <c r="EE115" s="70"/>
      <c r="EF115" s="70"/>
      <c r="EG115" s="70"/>
      <c r="EH115" s="70"/>
      <c r="EI115" s="70"/>
      <c r="EJ115" s="70"/>
      <c r="EK115" s="70"/>
      <c r="EL115" s="70"/>
      <c r="EM115" s="70"/>
      <c r="EN115" s="70"/>
      <c r="EO115" s="70"/>
      <c r="EP115" s="70"/>
      <c r="EQ115" s="70"/>
      <c r="ER115" s="70"/>
      <c r="ES115" s="70"/>
      <c r="ET115" s="70"/>
      <c r="EU115" s="70"/>
      <c r="EV115" s="70"/>
      <c r="EW115" s="70"/>
      <c r="EX115" s="70"/>
      <c r="EY115" s="70"/>
      <c r="EZ115" s="70"/>
      <c r="FA115" s="70"/>
      <c r="FB115" s="70"/>
      <c r="FC115" s="70"/>
      <c r="FD115" s="70"/>
      <c r="FE115" s="70"/>
      <c r="FF115" s="70"/>
      <c r="FG115" s="70"/>
      <c r="FH115" s="70"/>
      <c r="FI115" s="70"/>
      <c r="FJ115" s="70"/>
      <c r="FK115" s="70"/>
      <c r="FL115" s="70"/>
      <c r="FM115" s="70"/>
      <c r="FN115" s="70"/>
      <c r="FO115" s="70"/>
      <c r="FP115" s="70"/>
      <c r="FQ115" s="70"/>
      <c r="FR115" s="70"/>
      <c r="FS115" s="70"/>
      <c r="FT115" s="70"/>
      <c r="FU115" s="70"/>
      <c r="FV115" s="70"/>
      <c r="FW115" s="70"/>
    </row>
    <row r="116">
      <c r="A116" s="416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18" t="s">
        <v>4</v>
      </c>
      <c r="AO116" s="689"/>
      <c r="AP116" s="690"/>
      <c r="AQ116" s="274"/>
      <c r="AR116" s="274"/>
      <c r="AS116" s="274"/>
      <c r="AT116" s="274"/>
      <c r="AU116" s="691"/>
      <c r="AV116" s="692"/>
      <c r="AW116" s="274"/>
      <c r="AX116" s="274"/>
      <c r="AY116" s="274"/>
      <c r="AZ116" s="723" t="str">
        <f t="array" ref="AZ116:BS116">IF(AZ110:BS110=0, "", AZ110:BS110)
</f>
        <v/>
      </c>
      <c r="BA116" s="724" t="s">
        <v>160</v>
      </c>
      <c r="BB116" s="724" t="s">
        <v>160</v>
      </c>
      <c r="BC116" s="724" t="s">
        <v>160</v>
      </c>
      <c r="BD116" s="724" t="s">
        <v>160</v>
      </c>
      <c r="BE116" s="724" t="s">
        <v>160</v>
      </c>
      <c r="BF116" s="724" t="s">
        <v>160</v>
      </c>
      <c r="BG116" s="724" t="s">
        <v>160</v>
      </c>
      <c r="BH116" s="724" t="s">
        <v>160</v>
      </c>
      <c r="BI116" s="724" t="s">
        <v>160</v>
      </c>
      <c r="BJ116" s="724" t="s">
        <v>160</v>
      </c>
      <c r="BK116" s="724" t="s">
        <v>160</v>
      </c>
      <c r="BL116" s="724" t="s">
        <v>160</v>
      </c>
      <c r="BM116" s="724" t="s">
        <v>160</v>
      </c>
      <c r="BN116" s="724" t="s">
        <v>160</v>
      </c>
      <c r="BO116" s="724" t="s">
        <v>160</v>
      </c>
      <c r="BP116" s="725" t="s">
        <v>160</v>
      </c>
      <c r="BQ116" s="724" t="s">
        <v>160</v>
      </c>
      <c r="BR116" s="724" t="s">
        <v>160</v>
      </c>
      <c r="BS116" s="724" t="s">
        <v>160</v>
      </c>
      <c r="BT116" s="274"/>
      <c r="BU116" s="685" t="s">
        <v>278</v>
      </c>
      <c r="BV116" s="274"/>
      <c r="BW116" s="274"/>
      <c r="BX116" s="694"/>
      <c r="BY116" s="274"/>
      <c r="BZ116" s="274"/>
      <c r="CA116" s="274"/>
      <c r="CB116" s="274"/>
      <c r="CC116" s="274"/>
      <c r="CD116" s="274"/>
      <c r="CE116" s="274"/>
      <c r="CF116" s="274"/>
      <c r="CG116" s="274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 t="s">
        <v>4</v>
      </c>
      <c r="CW116" s="274"/>
      <c r="CX116" s="274"/>
      <c r="CY116" s="274"/>
      <c r="CZ116" s="274"/>
      <c r="DA116" s="274"/>
      <c r="DB116" s="274"/>
      <c r="DC116" s="274"/>
      <c r="DD116" s="274"/>
      <c r="DE116" s="274"/>
      <c r="DF116" s="274"/>
      <c r="DG116" s="70"/>
      <c r="DH116" s="70"/>
      <c r="DI116" s="70"/>
      <c r="DJ116" s="70"/>
      <c r="DK116" s="70"/>
      <c r="DL116" s="70"/>
      <c r="DM116" s="70"/>
      <c r="DN116" s="70"/>
      <c r="DO116" s="70"/>
      <c r="DP116" s="70"/>
      <c r="DQ116" s="70"/>
      <c r="DR116" s="70"/>
      <c r="DS116" s="70"/>
      <c r="DT116" s="70"/>
      <c r="DU116" s="70"/>
      <c r="DV116" s="70"/>
      <c r="DW116" s="70"/>
      <c r="DX116" s="70"/>
      <c r="DY116" s="70"/>
      <c r="DZ116" s="70"/>
      <c r="EA116" s="70"/>
      <c r="EB116" s="70"/>
      <c r="EC116" s="70"/>
      <c r="ED116" s="70"/>
      <c r="EE116" s="70"/>
      <c r="EF116" s="70"/>
      <c r="EG116" s="70"/>
      <c r="EH116" s="70"/>
      <c r="EI116" s="70"/>
      <c r="EJ116" s="70"/>
      <c r="EK116" s="70"/>
      <c r="EL116" s="70"/>
      <c r="EM116" s="70"/>
      <c r="EN116" s="70"/>
      <c r="EO116" s="70"/>
      <c r="EP116" s="70"/>
      <c r="EQ116" s="70"/>
      <c r="ER116" s="70"/>
      <c r="ES116" s="70"/>
      <c r="ET116" s="70"/>
      <c r="EU116" s="70"/>
      <c r="EV116" s="70"/>
      <c r="EW116" s="70"/>
      <c r="EX116" s="70"/>
      <c r="EY116" s="70"/>
      <c r="EZ116" s="70"/>
      <c r="FA116" s="70"/>
      <c r="FB116" s="70"/>
      <c r="FC116" s="70"/>
      <c r="FD116" s="70"/>
      <c r="FE116" s="70"/>
      <c r="FF116" s="70"/>
      <c r="FG116" s="70"/>
      <c r="FH116" s="70"/>
      <c r="FI116" s="70"/>
      <c r="FJ116" s="70"/>
      <c r="FK116" s="70"/>
      <c r="FL116" s="70"/>
      <c r="FM116" s="70"/>
      <c r="FN116" s="70"/>
      <c r="FO116" s="70"/>
      <c r="FP116" s="70"/>
      <c r="FQ116" s="70"/>
      <c r="FR116" s="70"/>
      <c r="FS116" s="70"/>
      <c r="FT116" s="70"/>
      <c r="FU116" s="70"/>
      <c r="FV116" s="70"/>
      <c r="FW116" s="70"/>
    </row>
    <row r="117">
      <c r="A117" s="416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18" t="s">
        <v>4</v>
      </c>
      <c r="AO117" s="689"/>
      <c r="AP117" s="690"/>
      <c r="AQ117" s="274"/>
      <c r="AR117" s="274"/>
      <c r="AS117" s="274"/>
      <c r="AT117" s="274"/>
      <c r="AU117" s="691"/>
      <c r="AV117" s="692"/>
      <c r="AW117" s="274"/>
      <c r="AX117" s="274"/>
      <c r="AY117" s="274"/>
      <c r="AZ117" s="717" t="str">
        <f t="array" ref="AZ117:BS117">AZ108:BS108</f>
        <v/>
      </c>
      <c r="BA117" s="721"/>
      <c r="BB117" s="721"/>
      <c r="BC117" s="721"/>
      <c r="BD117" s="721"/>
      <c r="BE117" s="721"/>
      <c r="BF117" s="721"/>
      <c r="BG117" s="721"/>
      <c r="BH117" s="721"/>
      <c r="BI117" s="721"/>
      <c r="BJ117" s="721"/>
      <c r="BK117" s="721"/>
      <c r="BL117" s="721"/>
      <c r="BM117" s="721"/>
      <c r="BN117" s="721"/>
      <c r="BO117" s="721"/>
      <c r="BP117" s="722"/>
      <c r="BQ117" s="721"/>
      <c r="BR117" s="721"/>
      <c r="BS117" s="721"/>
      <c r="BT117" s="274"/>
      <c r="BU117" s="685" t="s">
        <v>278</v>
      </c>
      <c r="BV117" s="274"/>
      <c r="BW117" s="274"/>
      <c r="BX117" s="694"/>
      <c r="BY117" s="274"/>
      <c r="BZ117" s="274"/>
      <c r="CA117" s="274"/>
      <c r="CB117" s="274"/>
      <c r="CC117" s="274"/>
      <c r="CD117" s="274"/>
      <c r="CE117" s="274"/>
      <c r="CF117" s="274"/>
      <c r="CG117" s="274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 t="s">
        <v>4</v>
      </c>
      <c r="CW117" s="274"/>
      <c r="CX117" s="274"/>
      <c r="CY117" s="274"/>
      <c r="CZ117" s="274"/>
      <c r="DA117" s="274"/>
      <c r="DB117" s="274"/>
      <c r="DC117" s="274"/>
      <c r="DD117" s="274"/>
      <c r="DE117" s="274"/>
      <c r="DF117" s="274"/>
      <c r="DG117" s="70"/>
      <c r="DH117" s="70"/>
      <c r="DI117" s="70"/>
      <c r="DJ117" s="70"/>
      <c r="DK117" s="70"/>
      <c r="DL117" s="70"/>
      <c r="DM117" s="70"/>
      <c r="DN117" s="70"/>
      <c r="DO117" s="70"/>
      <c r="DP117" s="70"/>
      <c r="DQ117" s="70"/>
      <c r="DR117" s="70"/>
      <c r="DS117" s="70"/>
      <c r="DT117" s="70"/>
      <c r="DU117" s="70"/>
      <c r="DV117" s="70"/>
      <c r="DW117" s="70"/>
      <c r="DX117" s="70"/>
      <c r="DY117" s="70"/>
      <c r="DZ117" s="70"/>
      <c r="EA117" s="70"/>
      <c r="EB117" s="70"/>
      <c r="EC117" s="70"/>
      <c r="ED117" s="70"/>
      <c r="EE117" s="70"/>
      <c r="EF117" s="70"/>
      <c r="EG117" s="70"/>
      <c r="EH117" s="70"/>
      <c r="EI117" s="70"/>
      <c r="EJ117" s="70"/>
      <c r="EK117" s="70"/>
      <c r="EL117" s="70"/>
      <c r="EM117" s="70"/>
      <c r="EN117" s="70"/>
      <c r="EO117" s="70"/>
      <c r="EP117" s="70"/>
      <c r="EQ117" s="70"/>
      <c r="ER117" s="70"/>
      <c r="ES117" s="70"/>
      <c r="ET117" s="70"/>
      <c r="EU117" s="70"/>
      <c r="EV117" s="70"/>
      <c r="EW117" s="70"/>
      <c r="EX117" s="70"/>
      <c r="EY117" s="70"/>
      <c r="EZ117" s="70"/>
      <c r="FA117" s="70"/>
      <c r="FB117" s="70"/>
      <c r="FC117" s="70"/>
      <c r="FD117" s="70"/>
      <c r="FE117" s="70"/>
      <c r="FF117" s="70"/>
      <c r="FG117" s="70"/>
      <c r="FH117" s="70"/>
      <c r="FI117" s="70"/>
      <c r="FJ117" s="70"/>
      <c r="FK117" s="70"/>
      <c r="FL117" s="70"/>
      <c r="FM117" s="70"/>
      <c r="FN117" s="70"/>
      <c r="FO117" s="70"/>
      <c r="FP117" s="70"/>
      <c r="FQ117" s="70"/>
      <c r="FR117" s="70"/>
      <c r="FS117" s="70"/>
      <c r="FT117" s="70"/>
      <c r="FU117" s="70"/>
      <c r="FV117" s="70"/>
      <c r="FW117" s="70"/>
    </row>
    <row r="118">
      <c r="A118" s="416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18" t="s">
        <v>4</v>
      </c>
      <c r="AO118" s="689"/>
      <c r="AP118" s="690"/>
      <c r="AQ118" s="274"/>
      <c r="AR118" s="274"/>
      <c r="AS118" s="274"/>
      <c r="AT118" s="274"/>
      <c r="AU118" s="691"/>
      <c r="AV118" s="692"/>
      <c r="AW118" s="274"/>
      <c r="AX118" s="274"/>
      <c r="AY118" s="274"/>
      <c r="AZ118" s="723" t="str">
        <f t="array" ref="AZ118:BS118">if(AZ111:BS111=0,"",AZ111:BS111)</f>
        <v/>
      </c>
      <c r="BA118" s="724" t="s">
        <v>160</v>
      </c>
      <c r="BB118" s="724" t="s">
        <v>160</v>
      </c>
      <c r="BC118" s="724" t="s">
        <v>160</v>
      </c>
      <c r="BD118" s="724" t="s">
        <v>160</v>
      </c>
      <c r="BE118" s="724" t="s">
        <v>160</v>
      </c>
      <c r="BF118" s="724" t="s">
        <v>160</v>
      </c>
      <c r="BG118" s="724" t="s">
        <v>160</v>
      </c>
      <c r="BH118" s="724" t="s">
        <v>160</v>
      </c>
      <c r="BI118" s="724" t="s">
        <v>160</v>
      </c>
      <c r="BJ118" s="724" t="s">
        <v>160</v>
      </c>
      <c r="BK118" s="724" t="s">
        <v>160</v>
      </c>
      <c r="BL118" s="724" t="s">
        <v>160</v>
      </c>
      <c r="BM118" s="724" t="s">
        <v>160</v>
      </c>
      <c r="BN118" s="724" t="s">
        <v>160</v>
      </c>
      <c r="BO118" s="724" t="s">
        <v>160</v>
      </c>
      <c r="BP118" s="725" t="s">
        <v>160</v>
      </c>
      <c r="BQ118" s="724" t="s">
        <v>160</v>
      </c>
      <c r="BR118" s="724" t="s">
        <v>160</v>
      </c>
      <c r="BS118" s="724" t="s">
        <v>160</v>
      </c>
      <c r="BT118" s="716"/>
      <c r="BU118" s="685" t="s">
        <v>278</v>
      </c>
      <c r="BV118" s="716"/>
      <c r="BW118" s="716"/>
      <c r="BX118" s="688"/>
      <c r="BY118" s="716"/>
      <c r="BZ118" s="716"/>
      <c r="CA118" s="716"/>
      <c r="CB118" s="716"/>
      <c r="CC118" s="716"/>
      <c r="CD118" s="716"/>
      <c r="CE118" s="716"/>
      <c r="CF118" s="716"/>
      <c r="CG118" s="716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 t="s">
        <v>4</v>
      </c>
      <c r="CW118" s="274"/>
      <c r="CX118" s="274"/>
      <c r="CY118" s="274"/>
      <c r="CZ118" s="274"/>
      <c r="DA118" s="274"/>
      <c r="DB118" s="274"/>
      <c r="DC118" s="274"/>
      <c r="DD118" s="274"/>
      <c r="DE118" s="274"/>
      <c r="DF118" s="274"/>
      <c r="DG118" s="70"/>
      <c r="DH118" s="70"/>
      <c r="DI118" s="70"/>
      <c r="DJ118" s="70"/>
      <c r="DK118" s="70"/>
      <c r="DL118" s="70"/>
      <c r="DM118" s="70"/>
      <c r="DN118" s="70"/>
      <c r="DO118" s="70"/>
      <c r="DP118" s="70"/>
      <c r="DQ118" s="70"/>
      <c r="DR118" s="70"/>
      <c r="DS118" s="70"/>
      <c r="DT118" s="70"/>
      <c r="DU118" s="70"/>
      <c r="DV118" s="70"/>
      <c r="DW118" s="70"/>
      <c r="DX118" s="70"/>
      <c r="DY118" s="70"/>
      <c r="DZ118" s="70"/>
      <c r="EA118" s="70"/>
      <c r="EB118" s="70"/>
      <c r="EC118" s="70"/>
      <c r="ED118" s="70"/>
      <c r="EE118" s="70"/>
      <c r="EF118" s="70"/>
      <c r="EG118" s="70"/>
      <c r="EH118" s="70"/>
      <c r="EI118" s="70"/>
      <c r="EJ118" s="70"/>
      <c r="EK118" s="70"/>
      <c r="EL118" s="70"/>
      <c r="EM118" s="70"/>
      <c r="EN118" s="70"/>
      <c r="EO118" s="70"/>
      <c r="EP118" s="70"/>
      <c r="EQ118" s="70"/>
      <c r="ER118" s="70"/>
      <c r="ES118" s="70"/>
      <c r="ET118" s="70"/>
      <c r="EU118" s="70"/>
      <c r="EV118" s="70"/>
      <c r="EW118" s="70"/>
      <c r="EX118" s="70"/>
      <c r="EY118" s="70"/>
      <c r="EZ118" s="70"/>
      <c r="FA118" s="70"/>
      <c r="FB118" s="70"/>
      <c r="FC118" s="70"/>
      <c r="FD118" s="70"/>
      <c r="FE118" s="70"/>
      <c r="FF118" s="70"/>
      <c r="FG118" s="70"/>
      <c r="FH118" s="70"/>
      <c r="FI118" s="70"/>
      <c r="FJ118" s="70"/>
      <c r="FK118" s="70"/>
      <c r="FL118" s="70"/>
      <c r="FM118" s="70"/>
      <c r="FN118" s="70"/>
      <c r="FO118" s="70"/>
      <c r="FP118" s="70"/>
      <c r="FQ118" s="70"/>
      <c r="FR118" s="70"/>
      <c r="FS118" s="70"/>
      <c r="FT118" s="70"/>
      <c r="FU118" s="70"/>
      <c r="FV118" s="70"/>
      <c r="FW118" s="70"/>
    </row>
    <row r="119">
      <c r="A119" s="416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18" t="s">
        <v>4</v>
      </c>
      <c r="AO119" s="689"/>
      <c r="AP119" s="690"/>
      <c r="AQ119" s="274"/>
      <c r="AR119" s="274"/>
      <c r="AS119" s="274"/>
      <c r="AT119" s="274"/>
      <c r="AU119" s="691"/>
      <c r="AV119" s="692"/>
      <c r="AW119" s="274"/>
      <c r="AX119" s="274"/>
      <c r="AY119" s="274"/>
      <c r="AZ119" s="717" t="str">
        <f t="array" ref="AZ119:BS119">AZ109:BS109</f>
        <v/>
      </c>
      <c r="BA119" s="721"/>
      <c r="BB119" s="721"/>
      <c r="BC119" s="721"/>
      <c r="BD119" s="721"/>
      <c r="BE119" s="721"/>
      <c r="BF119" s="721"/>
      <c r="BG119" s="721"/>
      <c r="BH119" s="721"/>
      <c r="BI119" s="721"/>
      <c r="BJ119" s="721"/>
      <c r="BK119" s="721"/>
      <c r="BL119" s="721"/>
      <c r="BM119" s="721"/>
      <c r="BN119" s="721"/>
      <c r="BO119" s="721"/>
      <c r="BP119" s="722"/>
      <c r="BQ119" s="721"/>
      <c r="BR119" s="721"/>
      <c r="BS119" s="721"/>
      <c r="BT119" s="274"/>
      <c r="BU119" s="685" t="s">
        <v>278</v>
      </c>
      <c r="BV119" s="274"/>
      <c r="BW119" s="274"/>
      <c r="BX119" s="694"/>
      <c r="BY119" s="274"/>
      <c r="BZ119" s="274"/>
      <c r="CA119" s="274"/>
      <c r="CB119" s="274"/>
      <c r="CC119" s="274"/>
      <c r="CD119" s="274"/>
      <c r="CE119" s="274"/>
      <c r="CF119" s="274"/>
      <c r="CG119" s="274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 t="s">
        <v>4</v>
      </c>
      <c r="CW119" s="274"/>
      <c r="CX119" s="274"/>
      <c r="CY119" s="274"/>
      <c r="CZ119" s="274"/>
      <c r="DA119" s="274"/>
      <c r="DB119" s="274"/>
      <c r="DC119" s="274"/>
      <c r="DD119" s="274"/>
      <c r="DE119" s="274"/>
      <c r="DF119" s="274"/>
      <c r="DG119" s="70"/>
      <c r="DH119" s="70"/>
      <c r="DI119" s="70"/>
      <c r="DJ119" s="70"/>
      <c r="DK119" s="70"/>
      <c r="DL119" s="70"/>
      <c r="DM119" s="70"/>
      <c r="DN119" s="70"/>
      <c r="DO119" s="70"/>
      <c r="DP119" s="70"/>
      <c r="DQ119" s="70"/>
      <c r="DR119" s="70"/>
      <c r="DS119" s="70"/>
      <c r="DT119" s="70"/>
      <c r="DU119" s="70"/>
      <c r="DV119" s="70"/>
      <c r="DW119" s="70"/>
      <c r="DX119" s="70"/>
      <c r="DY119" s="70"/>
      <c r="DZ119" s="70"/>
      <c r="EA119" s="70"/>
      <c r="EB119" s="70"/>
      <c r="EC119" s="70"/>
      <c r="ED119" s="70"/>
      <c r="EE119" s="70"/>
      <c r="EF119" s="70"/>
      <c r="EG119" s="70"/>
      <c r="EH119" s="70"/>
      <c r="EI119" s="70"/>
      <c r="EJ119" s="70"/>
      <c r="EK119" s="70"/>
      <c r="EL119" s="70"/>
      <c r="EM119" s="70"/>
      <c r="EN119" s="70"/>
      <c r="EO119" s="70"/>
      <c r="EP119" s="70"/>
      <c r="EQ119" s="70"/>
      <c r="ER119" s="70"/>
      <c r="ES119" s="70"/>
      <c r="ET119" s="70"/>
      <c r="EU119" s="70"/>
      <c r="EV119" s="70"/>
      <c r="EW119" s="70"/>
      <c r="EX119" s="70"/>
      <c r="EY119" s="70"/>
      <c r="EZ119" s="70"/>
      <c r="FA119" s="70"/>
      <c r="FB119" s="70"/>
      <c r="FC119" s="70"/>
      <c r="FD119" s="70"/>
      <c r="FE119" s="70"/>
      <c r="FF119" s="70"/>
      <c r="FG119" s="70"/>
      <c r="FH119" s="70"/>
      <c r="FI119" s="70"/>
      <c r="FJ119" s="70"/>
      <c r="FK119" s="70"/>
      <c r="FL119" s="70"/>
      <c r="FM119" s="70"/>
      <c r="FN119" s="70"/>
      <c r="FO119" s="70"/>
      <c r="FP119" s="70"/>
      <c r="FQ119" s="70"/>
      <c r="FR119" s="70"/>
      <c r="FS119" s="70"/>
      <c r="FT119" s="70"/>
      <c r="FU119" s="70"/>
      <c r="FV119" s="70"/>
      <c r="FW119" s="70"/>
    </row>
    <row r="120">
      <c r="A120" s="416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18" t="s">
        <v>4</v>
      </c>
      <c r="AO120" s="689"/>
      <c r="AP120" s="690"/>
      <c r="AQ120" s="274"/>
      <c r="AR120" s="274"/>
      <c r="AS120" s="274"/>
      <c r="AT120" s="274"/>
      <c r="AU120" s="691"/>
      <c r="AV120" s="692"/>
      <c r="AW120" s="274"/>
      <c r="AX120" s="274"/>
      <c r="AY120" s="274"/>
      <c r="AZ120" s="723" t="str">
        <f t="array" ref="AZ120:BS120">if(AZ112:BS112=0,"",AZ112:BS112)</f>
        <v/>
      </c>
      <c r="BA120" s="724" t="s">
        <v>160</v>
      </c>
      <c r="BB120" s="724" t="s">
        <v>160</v>
      </c>
      <c r="BC120" s="724" t="s">
        <v>160</v>
      </c>
      <c r="BD120" s="724" t="s">
        <v>160</v>
      </c>
      <c r="BE120" s="724" t="s">
        <v>160</v>
      </c>
      <c r="BF120" s="724" t="s">
        <v>160</v>
      </c>
      <c r="BG120" s="724" t="s">
        <v>160</v>
      </c>
      <c r="BH120" s="724" t="s">
        <v>160</v>
      </c>
      <c r="BI120" s="724" t="s">
        <v>160</v>
      </c>
      <c r="BJ120" s="724" t="s">
        <v>160</v>
      </c>
      <c r="BK120" s="724" t="s">
        <v>160</v>
      </c>
      <c r="BL120" s="724" t="s">
        <v>160</v>
      </c>
      <c r="BM120" s="724" t="s">
        <v>160</v>
      </c>
      <c r="BN120" s="724" t="s">
        <v>160</v>
      </c>
      <c r="BO120" s="724" t="s">
        <v>160</v>
      </c>
      <c r="BP120" s="725" t="s">
        <v>160</v>
      </c>
      <c r="BQ120" s="724" t="s">
        <v>160</v>
      </c>
      <c r="BR120" s="724" t="s">
        <v>160</v>
      </c>
      <c r="BS120" s="724" t="s">
        <v>160</v>
      </c>
      <c r="BT120" s="274"/>
      <c r="BU120" s="685" t="s">
        <v>278</v>
      </c>
      <c r="BV120" s="274"/>
      <c r="BW120" s="274"/>
      <c r="BX120" s="694"/>
      <c r="BY120" s="274"/>
      <c r="BZ120" s="274"/>
      <c r="CA120" s="274"/>
      <c r="CB120" s="274"/>
      <c r="CC120" s="274"/>
      <c r="CD120" s="274"/>
      <c r="CE120" s="274"/>
      <c r="CF120" s="274"/>
      <c r="CG120" s="274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 t="s">
        <v>4</v>
      </c>
      <c r="CW120" s="274"/>
      <c r="CX120" s="274"/>
      <c r="CY120" s="274"/>
      <c r="CZ120" s="274"/>
      <c r="DA120" s="274"/>
      <c r="DB120" s="274"/>
      <c r="DC120" s="274"/>
      <c r="DD120" s="274"/>
      <c r="DE120" s="274"/>
      <c r="DF120" s="274"/>
      <c r="DG120" s="70"/>
      <c r="DH120" s="70"/>
      <c r="DI120" s="70"/>
      <c r="DJ120" s="70"/>
      <c r="DK120" s="70"/>
      <c r="DL120" s="70"/>
      <c r="DM120" s="70"/>
      <c r="DN120" s="70"/>
      <c r="DO120" s="70"/>
      <c r="DP120" s="70"/>
      <c r="DQ120" s="70"/>
      <c r="DR120" s="70"/>
      <c r="DS120" s="70"/>
      <c r="DT120" s="70"/>
      <c r="DU120" s="70"/>
      <c r="DV120" s="70"/>
      <c r="DW120" s="70"/>
      <c r="DX120" s="70"/>
      <c r="DY120" s="70"/>
      <c r="DZ120" s="70"/>
      <c r="EA120" s="70"/>
      <c r="EB120" s="70"/>
      <c r="EC120" s="70"/>
      <c r="ED120" s="70"/>
      <c r="EE120" s="70"/>
      <c r="EF120" s="70"/>
      <c r="EG120" s="70"/>
      <c r="EH120" s="70"/>
      <c r="EI120" s="70"/>
      <c r="EJ120" s="70"/>
      <c r="EK120" s="70"/>
      <c r="EL120" s="70"/>
      <c r="EM120" s="70"/>
      <c r="EN120" s="70"/>
      <c r="EO120" s="70"/>
      <c r="EP120" s="70"/>
      <c r="EQ120" s="70"/>
      <c r="ER120" s="70"/>
      <c r="ES120" s="70"/>
      <c r="ET120" s="70"/>
      <c r="EU120" s="70"/>
      <c r="EV120" s="70"/>
      <c r="EW120" s="70"/>
      <c r="EX120" s="70"/>
      <c r="EY120" s="70"/>
      <c r="EZ120" s="70"/>
      <c r="FA120" s="70"/>
      <c r="FB120" s="70"/>
      <c r="FC120" s="70"/>
      <c r="FD120" s="70"/>
      <c r="FE120" s="70"/>
      <c r="FF120" s="70"/>
      <c r="FG120" s="70"/>
      <c r="FH120" s="70"/>
      <c r="FI120" s="70"/>
      <c r="FJ120" s="70"/>
      <c r="FK120" s="70"/>
      <c r="FL120" s="70"/>
      <c r="FM120" s="70"/>
      <c r="FN120" s="70"/>
      <c r="FO120" s="70"/>
      <c r="FP120" s="70"/>
      <c r="FQ120" s="70"/>
      <c r="FR120" s="70"/>
      <c r="FS120" s="70"/>
      <c r="FT120" s="70"/>
      <c r="FU120" s="70"/>
      <c r="FV120" s="70"/>
      <c r="FW120" s="70"/>
    </row>
    <row r="121">
      <c r="A121" s="416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18" t="s">
        <v>4</v>
      </c>
      <c r="AO121" s="689"/>
      <c r="AP121" s="690"/>
      <c r="AQ121" s="274"/>
      <c r="AR121" s="274"/>
      <c r="AS121" s="274"/>
      <c r="AT121" s="274"/>
      <c r="AU121" s="691"/>
      <c r="AV121" s="692"/>
      <c r="AW121" s="274"/>
      <c r="AX121" s="274"/>
      <c r="AY121" s="274"/>
      <c r="AZ121" s="274"/>
      <c r="BA121" s="274"/>
      <c r="BB121" s="274"/>
      <c r="BC121" s="274"/>
      <c r="BD121" s="274"/>
      <c r="BE121" s="274"/>
      <c r="BF121" s="274"/>
      <c r="BG121" s="274"/>
      <c r="BH121" s="274"/>
      <c r="BI121" s="274"/>
      <c r="BJ121" s="274"/>
      <c r="BK121" s="274"/>
      <c r="BL121" s="274"/>
      <c r="BM121" s="274"/>
      <c r="BN121" s="274"/>
      <c r="BO121" s="274"/>
      <c r="BP121" s="693"/>
      <c r="BQ121" s="274"/>
      <c r="BR121" s="274"/>
      <c r="BS121" s="274"/>
      <c r="BT121" s="274"/>
      <c r="BU121" s="685" t="s">
        <v>278</v>
      </c>
      <c r="BV121" s="274"/>
      <c r="BW121" s="274"/>
      <c r="BX121" s="694"/>
      <c r="BY121" s="274"/>
      <c r="BZ121" s="274"/>
      <c r="CA121" s="274"/>
      <c r="CB121" s="274"/>
      <c r="CC121" s="274"/>
      <c r="CD121" s="274"/>
      <c r="CE121" s="274"/>
      <c r="CF121" s="274"/>
      <c r="CG121" s="274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 t="s">
        <v>4</v>
      </c>
      <c r="CW121" s="274"/>
      <c r="CX121" s="274"/>
      <c r="CY121" s="274"/>
      <c r="CZ121" s="274"/>
      <c r="DA121" s="274"/>
      <c r="DB121" s="274"/>
      <c r="DC121" s="274"/>
      <c r="DD121" s="274"/>
      <c r="DE121" s="274"/>
      <c r="DF121" s="274"/>
      <c r="DG121" s="70"/>
      <c r="DH121" s="70"/>
      <c r="DI121" s="70"/>
      <c r="DJ121" s="70"/>
      <c r="DK121" s="70"/>
      <c r="DL121" s="70"/>
      <c r="DM121" s="70"/>
      <c r="DN121" s="70"/>
      <c r="DO121" s="70"/>
      <c r="DP121" s="70"/>
      <c r="DQ121" s="70"/>
      <c r="DR121" s="70"/>
      <c r="DS121" s="70"/>
      <c r="DT121" s="70"/>
      <c r="DU121" s="70"/>
      <c r="DV121" s="70"/>
      <c r="DW121" s="70"/>
      <c r="DX121" s="70"/>
      <c r="DY121" s="70"/>
      <c r="DZ121" s="70"/>
      <c r="EA121" s="70"/>
      <c r="EB121" s="70"/>
      <c r="EC121" s="70"/>
      <c r="ED121" s="70"/>
      <c r="EE121" s="70"/>
      <c r="EF121" s="70"/>
      <c r="EG121" s="70"/>
      <c r="EH121" s="70"/>
      <c r="EI121" s="70"/>
      <c r="EJ121" s="70"/>
      <c r="EK121" s="70"/>
      <c r="EL121" s="70"/>
      <c r="EM121" s="70"/>
      <c r="EN121" s="70"/>
      <c r="EO121" s="70"/>
      <c r="EP121" s="70"/>
      <c r="EQ121" s="70"/>
      <c r="ER121" s="70"/>
      <c r="ES121" s="70"/>
      <c r="ET121" s="70"/>
      <c r="EU121" s="70"/>
      <c r="EV121" s="70"/>
      <c r="EW121" s="70"/>
      <c r="EX121" s="70"/>
      <c r="EY121" s="70"/>
      <c r="EZ121" s="70"/>
      <c r="FA121" s="70"/>
      <c r="FB121" s="70"/>
      <c r="FC121" s="70"/>
      <c r="FD121" s="70"/>
      <c r="FE121" s="70"/>
      <c r="FF121" s="70"/>
      <c r="FG121" s="70"/>
      <c r="FH121" s="70"/>
      <c r="FI121" s="70"/>
      <c r="FJ121" s="70"/>
      <c r="FK121" s="70"/>
      <c r="FL121" s="70"/>
      <c r="FM121" s="70"/>
      <c r="FN121" s="70"/>
      <c r="FO121" s="70"/>
      <c r="FP121" s="70"/>
      <c r="FQ121" s="70"/>
      <c r="FR121" s="70"/>
      <c r="FS121" s="70"/>
      <c r="FT121" s="70"/>
      <c r="FU121" s="70"/>
      <c r="FV121" s="70"/>
      <c r="FW121" s="70"/>
    </row>
    <row r="122">
      <c r="A122" s="416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18" t="s">
        <v>4</v>
      </c>
      <c r="AO122" s="689"/>
      <c r="AP122" s="690"/>
      <c r="AQ122" s="274"/>
      <c r="AR122" s="274"/>
      <c r="AS122" s="274"/>
      <c r="AT122" s="274"/>
      <c r="AU122" s="691"/>
      <c r="AV122" s="692"/>
      <c r="AW122" s="274"/>
      <c r="AX122" s="274"/>
      <c r="AY122" s="274"/>
      <c r="AZ122" s="274"/>
      <c r="BA122" s="274"/>
      <c r="BB122" s="274"/>
      <c r="BC122" s="274"/>
      <c r="BD122" s="274"/>
      <c r="BE122" s="274"/>
      <c r="BF122" s="274"/>
      <c r="BG122" s="274"/>
      <c r="BH122" s="274"/>
      <c r="BI122" s="274"/>
      <c r="BJ122" s="274"/>
      <c r="BK122" s="274"/>
      <c r="BL122" s="274"/>
      <c r="BM122" s="274"/>
      <c r="BN122" s="274"/>
      <c r="BO122" s="274"/>
      <c r="BP122" s="693"/>
      <c r="BQ122" s="274"/>
      <c r="BR122" s="274"/>
      <c r="BS122" s="274"/>
      <c r="BT122" s="274"/>
      <c r="BU122" s="685" t="s">
        <v>278</v>
      </c>
      <c r="BV122" s="274"/>
      <c r="BW122" s="274"/>
      <c r="BX122" s="694"/>
      <c r="BY122" s="274"/>
      <c r="BZ122" s="274"/>
      <c r="CA122" s="274"/>
      <c r="CB122" s="274"/>
      <c r="CC122" s="274"/>
      <c r="CD122" s="274"/>
      <c r="CE122" s="274"/>
      <c r="CF122" s="274"/>
      <c r="CG122" s="274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 t="s">
        <v>4</v>
      </c>
      <c r="CW122" s="274"/>
      <c r="CX122" s="274"/>
      <c r="CY122" s="274"/>
      <c r="CZ122" s="274"/>
      <c r="DA122" s="274"/>
      <c r="DB122" s="274"/>
      <c r="DC122" s="274"/>
      <c r="DD122" s="274"/>
      <c r="DE122" s="274"/>
      <c r="DF122" s="274"/>
      <c r="DG122" s="70"/>
      <c r="DH122" s="70"/>
      <c r="DI122" s="70"/>
      <c r="DJ122" s="70"/>
      <c r="DK122" s="70"/>
      <c r="DL122" s="70"/>
      <c r="DM122" s="70"/>
      <c r="DN122" s="70"/>
      <c r="DO122" s="70"/>
      <c r="DP122" s="70"/>
      <c r="DQ122" s="70"/>
      <c r="DR122" s="70"/>
      <c r="DS122" s="70"/>
      <c r="DT122" s="70"/>
      <c r="DU122" s="70"/>
      <c r="DV122" s="70"/>
      <c r="DW122" s="70"/>
      <c r="DX122" s="70"/>
      <c r="DY122" s="70"/>
      <c r="DZ122" s="70"/>
      <c r="EA122" s="70"/>
      <c r="EB122" s="70"/>
      <c r="EC122" s="70"/>
      <c r="ED122" s="70"/>
      <c r="EE122" s="70"/>
      <c r="EF122" s="70"/>
      <c r="EG122" s="70"/>
      <c r="EH122" s="70"/>
      <c r="EI122" s="70"/>
      <c r="EJ122" s="70"/>
      <c r="EK122" s="70"/>
      <c r="EL122" s="70"/>
      <c r="EM122" s="70"/>
      <c r="EN122" s="70"/>
      <c r="EO122" s="70"/>
      <c r="EP122" s="70"/>
      <c r="EQ122" s="70"/>
      <c r="ER122" s="70"/>
      <c r="ES122" s="70"/>
      <c r="ET122" s="70"/>
      <c r="EU122" s="70"/>
      <c r="EV122" s="70"/>
      <c r="EW122" s="70"/>
      <c r="EX122" s="70"/>
      <c r="EY122" s="70"/>
      <c r="EZ122" s="70"/>
      <c r="FA122" s="70"/>
      <c r="FB122" s="70"/>
      <c r="FC122" s="70"/>
      <c r="FD122" s="70"/>
      <c r="FE122" s="70"/>
      <c r="FF122" s="70"/>
      <c r="FG122" s="70"/>
      <c r="FH122" s="70"/>
      <c r="FI122" s="70"/>
      <c r="FJ122" s="70"/>
      <c r="FK122" s="70"/>
      <c r="FL122" s="70"/>
      <c r="FM122" s="70"/>
      <c r="FN122" s="70"/>
      <c r="FO122" s="70"/>
      <c r="FP122" s="70"/>
      <c r="FQ122" s="70"/>
      <c r="FR122" s="70"/>
      <c r="FS122" s="70"/>
      <c r="FT122" s="70"/>
      <c r="FU122" s="70"/>
      <c r="FV122" s="70"/>
      <c r="FW122" s="70"/>
    </row>
    <row r="123">
      <c r="A123" s="416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18" t="s">
        <v>4</v>
      </c>
      <c r="AO123" s="689"/>
      <c r="AP123" s="690"/>
      <c r="AQ123" s="274"/>
      <c r="AR123" s="274"/>
      <c r="AS123" s="274"/>
      <c r="AT123" s="274"/>
      <c r="AU123" s="691"/>
      <c r="AV123" s="692"/>
      <c r="AW123" s="274"/>
      <c r="AX123" s="274"/>
      <c r="AY123" s="274"/>
      <c r="AZ123" s="274"/>
      <c r="BA123" s="274"/>
      <c r="BB123" s="274"/>
      <c r="BC123" s="274"/>
      <c r="BD123" s="274"/>
      <c r="BE123" s="274"/>
      <c r="BF123" s="274"/>
      <c r="BG123" s="274"/>
      <c r="BH123" s="274"/>
      <c r="BI123" s="274"/>
      <c r="BJ123" s="274"/>
      <c r="BK123" s="274"/>
      <c r="BL123" s="274"/>
      <c r="BM123" s="274"/>
      <c r="BN123" s="274"/>
      <c r="BO123" s="274"/>
      <c r="BP123" s="693"/>
      <c r="BQ123" s="274"/>
      <c r="BR123" s="274"/>
      <c r="BS123" s="274"/>
      <c r="BT123" s="274"/>
      <c r="BU123" s="685" t="s">
        <v>278</v>
      </c>
      <c r="BV123" s="274"/>
      <c r="BW123" s="274"/>
      <c r="BX123" s="694"/>
      <c r="BY123" s="274"/>
      <c r="BZ123" s="274"/>
      <c r="CA123" s="274"/>
      <c r="CB123" s="274"/>
      <c r="CC123" s="274"/>
      <c r="CD123" s="274"/>
      <c r="CE123" s="274"/>
      <c r="CF123" s="274"/>
      <c r="CG123" s="274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 t="s">
        <v>4</v>
      </c>
      <c r="CW123" s="274"/>
      <c r="CX123" s="274"/>
      <c r="CY123" s="274"/>
      <c r="CZ123" s="274"/>
      <c r="DA123" s="274"/>
      <c r="DB123" s="274"/>
      <c r="DC123" s="274"/>
      <c r="DD123" s="274"/>
      <c r="DE123" s="274"/>
      <c r="DF123" s="274"/>
      <c r="DG123" s="70"/>
      <c r="DH123" s="70"/>
      <c r="DI123" s="70"/>
      <c r="DJ123" s="70"/>
      <c r="DK123" s="70"/>
      <c r="DL123" s="70"/>
      <c r="DM123" s="70"/>
      <c r="DN123" s="70"/>
      <c r="DO123" s="70"/>
      <c r="DP123" s="70"/>
      <c r="DQ123" s="70"/>
      <c r="DR123" s="70"/>
      <c r="DS123" s="70"/>
      <c r="DT123" s="70"/>
      <c r="DU123" s="70"/>
      <c r="DV123" s="70"/>
      <c r="DW123" s="70"/>
      <c r="DX123" s="70"/>
      <c r="DY123" s="70"/>
      <c r="DZ123" s="70"/>
      <c r="EA123" s="70"/>
      <c r="EB123" s="70"/>
      <c r="EC123" s="70"/>
      <c r="ED123" s="70"/>
      <c r="EE123" s="70"/>
      <c r="EF123" s="70"/>
      <c r="EG123" s="70"/>
      <c r="EH123" s="70"/>
      <c r="EI123" s="70"/>
      <c r="EJ123" s="70"/>
      <c r="EK123" s="70"/>
      <c r="EL123" s="70"/>
      <c r="EM123" s="70"/>
      <c r="EN123" s="70"/>
      <c r="EO123" s="70"/>
      <c r="EP123" s="70"/>
      <c r="EQ123" s="70"/>
      <c r="ER123" s="70"/>
      <c r="ES123" s="70"/>
      <c r="ET123" s="70"/>
      <c r="EU123" s="70"/>
      <c r="EV123" s="70"/>
      <c r="EW123" s="70"/>
      <c r="EX123" s="70"/>
      <c r="EY123" s="70"/>
      <c r="EZ123" s="70"/>
      <c r="FA123" s="70"/>
      <c r="FB123" s="70"/>
      <c r="FC123" s="70"/>
      <c r="FD123" s="70"/>
      <c r="FE123" s="70"/>
      <c r="FF123" s="70"/>
      <c r="FG123" s="70"/>
      <c r="FH123" s="70"/>
      <c r="FI123" s="70"/>
      <c r="FJ123" s="70"/>
      <c r="FK123" s="70"/>
      <c r="FL123" s="70"/>
      <c r="FM123" s="70"/>
      <c r="FN123" s="70"/>
      <c r="FO123" s="70"/>
      <c r="FP123" s="70"/>
      <c r="FQ123" s="70"/>
      <c r="FR123" s="70"/>
      <c r="FS123" s="70"/>
      <c r="FT123" s="70"/>
      <c r="FU123" s="70"/>
      <c r="FV123" s="70"/>
      <c r="FW123" s="70"/>
    </row>
    <row r="124">
      <c r="A124" s="416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18" t="s">
        <v>4</v>
      </c>
      <c r="AO124" s="689"/>
      <c r="AP124" s="690"/>
      <c r="AQ124" s="274"/>
      <c r="AR124" s="274"/>
      <c r="AS124" s="274"/>
      <c r="AT124" s="274"/>
      <c r="AU124" s="691"/>
      <c r="AV124" s="692"/>
      <c r="AW124" s="274"/>
      <c r="AX124" s="274"/>
      <c r="AY124" s="274"/>
      <c r="AZ124" s="274"/>
      <c r="BA124" s="274"/>
      <c r="BB124" s="274"/>
      <c r="BC124" s="274"/>
      <c r="BD124" s="274"/>
      <c r="BE124" s="274"/>
      <c r="BF124" s="274"/>
      <c r="BG124" s="274"/>
      <c r="BH124" s="274"/>
      <c r="BI124" s="274"/>
      <c r="BJ124" s="274"/>
      <c r="BK124" s="274"/>
      <c r="BL124" s="274"/>
      <c r="BM124" s="274"/>
      <c r="BN124" s="274"/>
      <c r="BO124" s="274"/>
      <c r="BP124" s="693"/>
      <c r="BQ124" s="274"/>
      <c r="BR124" s="274"/>
      <c r="BS124" s="274"/>
      <c r="BT124" s="274"/>
      <c r="BU124" s="685" t="s">
        <v>278</v>
      </c>
      <c r="BV124" s="274"/>
      <c r="BW124" s="274"/>
      <c r="BX124" s="694"/>
      <c r="BY124" s="274"/>
      <c r="BZ124" s="274"/>
      <c r="CA124" s="274"/>
      <c r="CB124" s="274"/>
      <c r="CC124" s="274"/>
      <c r="CD124" s="274"/>
      <c r="CE124" s="274"/>
      <c r="CF124" s="274"/>
      <c r="CG124" s="274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 t="s">
        <v>4</v>
      </c>
      <c r="CW124" s="274"/>
      <c r="CX124" s="274"/>
      <c r="CY124" s="274"/>
      <c r="CZ124" s="274"/>
      <c r="DA124" s="274"/>
      <c r="DB124" s="274"/>
      <c r="DC124" s="274"/>
      <c r="DD124" s="274"/>
      <c r="DE124" s="274"/>
      <c r="DF124" s="274"/>
      <c r="DG124" s="70"/>
      <c r="DH124" s="70"/>
      <c r="DI124" s="70"/>
      <c r="DJ124" s="70"/>
      <c r="DK124" s="70"/>
      <c r="DL124" s="70"/>
      <c r="DM124" s="70"/>
      <c r="DN124" s="70"/>
      <c r="DO124" s="70"/>
      <c r="DP124" s="70"/>
      <c r="DQ124" s="70"/>
      <c r="DR124" s="70"/>
      <c r="DS124" s="70"/>
      <c r="DT124" s="70"/>
      <c r="DU124" s="70"/>
      <c r="DV124" s="70"/>
      <c r="DW124" s="70"/>
      <c r="DX124" s="70"/>
      <c r="DY124" s="70"/>
      <c r="DZ124" s="70"/>
      <c r="EA124" s="70"/>
      <c r="EB124" s="70"/>
      <c r="EC124" s="70"/>
      <c r="ED124" s="70"/>
      <c r="EE124" s="70"/>
      <c r="EF124" s="70"/>
      <c r="EG124" s="70"/>
      <c r="EH124" s="70"/>
      <c r="EI124" s="70"/>
      <c r="EJ124" s="70"/>
      <c r="EK124" s="70"/>
      <c r="EL124" s="70"/>
      <c r="EM124" s="70"/>
      <c r="EN124" s="70"/>
      <c r="EO124" s="70"/>
      <c r="EP124" s="70"/>
      <c r="EQ124" s="70"/>
      <c r="ER124" s="70"/>
      <c r="ES124" s="70"/>
      <c r="ET124" s="70"/>
      <c r="EU124" s="70"/>
      <c r="EV124" s="70"/>
      <c r="EW124" s="70"/>
      <c r="EX124" s="70"/>
      <c r="EY124" s="70"/>
      <c r="EZ124" s="70"/>
      <c r="FA124" s="70"/>
      <c r="FB124" s="70"/>
      <c r="FC124" s="70"/>
      <c r="FD124" s="70"/>
      <c r="FE124" s="70"/>
      <c r="FF124" s="70"/>
      <c r="FG124" s="70"/>
      <c r="FH124" s="70"/>
      <c r="FI124" s="70"/>
      <c r="FJ124" s="70"/>
      <c r="FK124" s="70"/>
      <c r="FL124" s="70"/>
      <c r="FM124" s="70"/>
      <c r="FN124" s="70"/>
      <c r="FO124" s="70"/>
      <c r="FP124" s="70"/>
      <c r="FQ124" s="70"/>
      <c r="FR124" s="70"/>
      <c r="FS124" s="70"/>
      <c r="FT124" s="70"/>
      <c r="FU124" s="70"/>
      <c r="FV124" s="70"/>
      <c r="FW124" s="70"/>
    </row>
    <row r="125">
      <c r="A125" s="416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18" t="s">
        <v>4</v>
      </c>
      <c r="AO125" s="689"/>
      <c r="AP125" s="690"/>
      <c r="AQ125" s="274"/>
      <c r="AR125" s="274"/>
      <c r="AS125" s="274"/>
      <c r="AT125" s="274"/>
      <c r="AU125" s="691"/>
      <c r="AV125" s="692"/>
      <c r="AW125" s="274"/>
      <c r="AX125" s="274"/>
      <c r="AY125" s="274"/>
      <c r="AZ125" s="274"/>
      <c r="BA125" s="274"/>
      <c r="BB125" s="274"/>
      <c r="BC125" s="274"/>
      <c r="BD125" s="274"/>
      <c r="BE125" s="274"/>
      <c r="BF125" s="274"/>
      <c r="BG125" s="274"/>
      <c r="BH125" s="274"/>
      <c r="BI125" s="274"/>
      <c r="BJ125" s="274"/>
      <c r="BK125" s="274"/>
      <c r="BL125" s="274"/>
      <c r="BM125" s="274"/>
      <c r="BN125" s="274"/>
      <c r="BO125" s="274"/>
      <c r="BP125" s="693"/>
      <c r="BQ125" s="274"/>
      <c r="BR125" s="274"/>
      <c r="BS125" s="274"/>
      <c r="BT125" s="274"/>
      <c r="BU125" s="685" t="s">
        <v>278</v>
      </c>
      <c r="BV125" s="274"/>
      <c r="BW125" s="274"/>
      <c r="BX125" s="694"/>
      <c r="BY125" s="274"/>
      <c r="BZ125" s="274"/>
      <c r="CA125" s="274"/>
      <c r="CB125" s="274"/>
      <c r="CC125" s="274"/>
      <c r="CD125" s="274"/>
      <c r="CE125" s="274"/>
      <c r="CF125" s="274"/>
      <c r="CG125" s="274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 t="s">
        <v>4</v>
      </c>
      <c r="CW125" s="274"/>
      <c r="CX125" s="274"/>
      <c r="CY125" s="274"/>
      <c r="CZ125" s="274"/>
      <c r="DA125" s="274"/>
      <c r="DB125" s="274"/>
      <c r="DC125" s="274"/>
      <c r="DD125" s="274"/>
      <c r="DE125" s="274"/>
      <c r="DF125" s="274"/>
      <c r="DG125" s="70"/>
      <c r="DH125" s="70"/>
      <c r="DI125" s="70"/>
      <c r="DJ125" s="70"/>
      <c r="DK125" s="70"/>
      <c r="DL125" s="70"/>
      <c r="DM125" s="70"/>
      <c r="DN125" s="70"/>
      <c r="DO125" s="70"/>
      <c r="DP125" s="70"/>
      <c r="DQ125" s="70"/>
      <c r="DR125" s="70"/>
      <c r="DS125" s="70"/>
      <c r="DT125" s="70"/>
      <c r="DU125" s="70"/>
      <c r="DV125" s="70"/>
      <c r="DW125" s="70"/>
      <c r="DX125" s="70"/>
      <c r="DY125" s="70"/>
      <c r="DZ125" s="70"/>
      <c r="EA125" s="70"/>
      <c r="EB125" s="70"/>
      <c r="EC125" s="70"/>
      <c r="ED125" s="70"/>
      <c r="EE125" s="70"/>
      <c r="EF125" s="70"/>
      <c r="EG125" s="70"/>
      <c r="EH125" s="70"/>
      <c r="EI125" s="70"/>
      <c r="EJ125" s="70"/>
      <c r="EK125" s="70"/>
      <c r="EL125" s="70"/>
      <c r="EM125" s="70"/>
      <c r="EN125" s="70"/>
      <c r="EO125" s="70"/>
      <c r="EP125" s="70"/>
      <c r="EQ125" s="70"/>
      <c r="ER125" s="70"/>
      <c r="ES125" s="70"/>
      <c r="ET125" s="70"/>
      <c r="EU125" s="70"/>
      <c r="EV125" s="70"/>
      <c r="EW125" s="70"/>
      <c r="EX125" s="70"/>
      <c r="EY125" s="70"/>
      <c r="EZ125" s="70"/>
      <c r="FA125" s="70"/>
      <c r="FB125" s="70"/>
      <c r="FC125" s="70"/>
      <c r="FD125" s="70"/>
      <c r="FE125" s="70"/>
      <c r="FF125" s="70"/>
      <c r="FG125" s="70"/>
      <c r="FH125" s="70"/>
      <c r="FI125" s="70"/>
      <c r="FJ125" s="70"/>
      <c r="FK125" s="70"/>
      <c r="FL125" s="70"/>
      <c r="FM125" s="70"/>
      <c r="FN125" s="70"/>
      <c r="FO125" s="70"/>
      <c r="FP125" s="70"/>
      <c r="FQ125" s="70"/>
      <c r="FR125" s="70"/>
      <c r="FS125" s="70"/>
      <c r="FT125" s="70"/>
      <c r="FU125" s="70"/>
      <c r="FV125" s="70"/>
      <c r="FW125" s="70"/>
    </row>
    <row r="126">
      <c r="A126" s="416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18" t="s">
        <v>4</v>
      </c>
      <c r="AO126" s="689"/>
      <c r="AP126" s="690"/>
      <c r="AQ126" s="274"/>
      <c r="AR126" s="274"/>
      <c r="AS126" s="274"/>
      <c r="AT126" s="274"/>
      <c r="AU126" s="691"/>
      <c r="AV126" s="692"/>
      <c r="AW126" s="274"/>
      <c r="AX126" s="274"/>
      <c r="AY126" s="274"/>
      <c r="AZ126" s="274"/>
      <c r="BA126" s="274"/>
      <c r="BB126" s="274"/>
      <c r="BC126" s="274"/>
      <c r="BD126" s="274"/>
      <c r="BE126" s="274"/>
      <c r="BF126" s="274"/>
      <c r="BG126" s="274"/>
      <c r="BH126" s="274"/>
      <c r="BI126" s="274"/>
      <c r="BJ126" s="274"/>
      <c r="BK126" s="274"/>
      <c r="BL126" s="274"/>
      <c r="BM126" s="274"/>
      <c r="BN126" s="274"/>
      <c r="BO126" s="274"/>
      <c r="BP126" s="693"/>
      <c r="BQ126" s="274"/>
      <c r="BR126" s="274"/>
      <c r="BS126" s="274"/>
      <c r="BT126" s="274"/>
      <c r="BU126" s="685" t="s">
        <v>278</v>
      </c>
      <c r="BV126" s="274"/>
      <c r="BW126" s="274"/>
      <c r="BX126" s="694"/>
      <c r="BY126" s="274"/>
      <c r="BZ126" s="274"/>
      <c r="CA126" s="274"/>
      <c r="CB126" s="274"/>
      <c r="CC126" s="274"/>
      <c r="CD126" s="274"/>
      <c r="CE126" s="274"/>
      <c r="CF126" s="274"/>
      <c r="CG126" s="274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 t="s">
        <v>4</v>
      </c>
      <c r="CW126" s="274"/>
      <c r="CX126" s="274"/>
      <c r="CY126" s="274"/>
      <c r="CZ126" s="274"/>
      <c r="DA126" s="274"/>
      <c r="DB126" s="274"/>
      <c r="DC126" s="274"/>
      <c r="DD126" s="274"/>
      <c r="DE126" s="274"/>
      <c r="DF126" s="274"/>
      <c r="DG126" s="70"/>
      <c r="DH126" s="70"/>
      <c r="DI126" s="70"/>
      <c r="DJ126" s="70"/>
      <c r="DK126" s="70"/>
      <c r="DL126" s="70"/>
      <c r="DM126" s="70"/>
      <c r="DN126" s="70"/>
      <c r="DO126" s="70"/>
      <c r="DP126" s="70"/>
      <c r="DQ126" s="70"/>
      <c r="DR126" s="70"/>
      <c r="DS126" s="70"/>
      <c r="DT126" s="70"/>
      <c r="DU126" s="70"/>
      <c r="DV126" s="70"/>
      <c r="DW126" s="70"/>
      <c r="DX126" s="70"/>
      <c r="DY126" s="70"/>
      <c r="DZ126" s="70"/>
      <c r="EA126" s="70"/>
      <c r="EB126" s="70"/>
      <c r="EC126" s="70"/>
      <c r="ED126" s="70"/>
      <c r="EE126" s="70"/>
      <c r="EF126" s="70"/>
      <c r="EG126" s="70"/>
      <c r="EH126" s="70"/>
      <c r="EI126" s="70"/>
      <c r="EJ126" s="70"/>
      <c r="EK126" s="70"/>
      <c r="EL126" s="70"/>
      <c r="EM126" s="70"/>
      <c r="EN126" s="70"/>
      <c r="EO126" s="70"/>
      <c r="EP126" s="70"/>
      <c r="EQ126" s="70"/>
      <c r="ER126" s="70"/>
      <c r="ES126" s="70"/>
      <c r="ET126" s="70"/>
      <c r="EU126" s="70"/>
      <c r="EV126" s="70"/>
      <c r="EW126" s="70"/>
      <c r="EX126" s="70"/>
      <c r="EY126" s="70"/>
      <c r="EZ126" s="70"/>
      <c r="FA126" s="70"/>
      <c r="FB126" s="70"/>
      <c r="FC126" s="70"/>
      <c r="FD126" s="70"/>
      <c r="FE126" s="70"/>
      <c r="FF126" s="70"/>
      <c r="FG126" s="70"/>
      <c r="FH126" s="70"/>
      <c r="FI126" s="70"/>
      <c r="FJ126" s="70"/>
      <c r="FK126" s="70"/>
      <c r="FL126" s="70"/>
      <c r="FM126" s="70"/>
      <c r="FN126" s="70"/>
      <c r="FO126" s="70"/>
      <c r="FP126" s="70"/>
      <c r="FQ126" s="70"/>
      <c r="FR126" s="70"/>
      <c r="FS126" s="70"/>
      <c r="FT126" s="70"/>
      <c r="FU126" s="70"/>
      <c r="FV126" s="70"/>
      <c r="FW126" s="70"/>
    </row>
    <row r="127">
      <c r="A127" s="416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18" t="s">
        <v>4</v>
      </c>
      <c r="AO127" s="689"/>
      <c r="AP127" s="690"/>
      <c r="AQ127" s="274"/>
      <c r="AR127" s="274"/>
      <c r="AS127" s="274"/>
      <c r="AT127" s="274"/>
      <c r="AU127" s="691"/>
      <c r="AV127" s="692"/>
      <c r="AW127" s="274"/>
      <c r="AX127" s="274"/>
      <c r="AY127" s="274"/>
      <c r="AZ127" s="274"/>
      <c r="BA127" s="274"/>
      <c r="BB127" s="274"/>
      <c r="BC127" s="274"/>
      <c r="BD127" s="274"/>
      <c r="BE127" s="274"/>
      <c r="BF127" s="274"/>
      <c r="BG127" s="274"/>
      <c r="BH127" s="274"/>
      <c r="BI127" s="274"/>
      <c r="BJ127" s="274"/>
      <c r="BK127" s="274"/>
      <c r="BL127" s="274"/>
      <c r="BM127" s="274"/>
      <c r="BN127" s="274"/>
      <c r="BO127" s="274"/>
      <c r="BP127" s="693"/>
      <c r="BQ127" s="274"/>
      <c r="BR127" s="274"/>
      <c r="BS127" s="274"/>
      <c r="BT127" s="274"/>
      <c r="BU127" s="685" t="s">
        <v>278</v>
      </c>
      <c r="BV127" s="274"/>
      <c r="BW127" s="274"/>
      <c r="BX127" s="694"/>
      <c r="BY127" s="274"/>
      <c r="BZ127" s="274"/>
      <c r="CA127" s="274"/>
      <c r="CB127" s="274"/>
      <c r="CC127" s="274"/>
      <c r="CD127" s="274"/>
      <c r="CE127" s="274"/>
      <c r="CF127" s="274"/>
      <c r="CG127" s="274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 t="s">
        <v>4</v>
      </c>
      <c r="CW127" s="274"/>
      <c r="CX127" s="274"/>
      <c r="CY127" s="274"/>
      <c r="CZ127" s="274"/>
      <c r="DA127" s="274"/>
      <c r="DB127" s="274"/>
      <c r="DC127" s="274"/>
      <c r="DD127" s="274"/>
      <c r="DE127" s="274"/>
      <c r="DF127" s="274"/>
      <c r="DG127" s="70"/>
      <c r="DH127" s="70"/>
      <c r="DI127" s="70"/>
      <c r="DJ127" s="70"/>
      <c r="DK127" s="70"/>
      <c r="DL127" s="70"/>
      <c r="DM127" s="70"/>
      <c r="DN127" s="70"/>
      <c r="DO127" s="70"/>
      <c r="DP127" s="70"/>
      <c r="DQ127" s="70"/>
      <c r="DR127" s="70"/>
      <c r="DS127" s="70"/>
      <c r="DT127" s="70"/>
      <c r="DU127" s="70"/>
      <c r="DV127" s="70"/>
      <c r="DW127" s="70"/>
      <c r="DX127" s="70"/>
      <c r="DY127" s="70"/>
      <c r="DZ127" s="70"/>
      <c r="EA127" s="70"/>
      <c r="EB127" s="70"/>
      <c r="EC127" s="70"/>
      <c r="ED127" s="70"/>
      <c r="EE127" s="70"/>
      <c r="EF127" s="70"/>
      <c r="EG127" s="70"/>
      <c r="EH127" s="70"/>
      <c r="EI127" s="70"/>
      <c r="EJ127" s="70"/>
      <c r="EK127" s="70"/>
      <c r="EL127" s="70"/>
      <c r="EM127" s="70"/>
      <c r="EN127" s="70"/>
      <c r="EO127" s="70"/>
      <c r="EP127" s="70"/>
      <c r="EQ127" s="70"/>
      <c r="ER127" s="70"/>
      <c r="ES127" s="70"/>
      <c r="ET127" s="70"/>
      <c r="EU127" s="70"/>
      <c r="EV127" s="70"/>
      <c r="EW127" s="70"/>
      <c r="EX127" s="70"/>
      <c r="EY127" s="70"/>
      <c r="EZ127" s="70"/>
      <c r="FA127" s="70"/>
      <c r="FB127" s="70"/>
      <c r="FC127" s="70"/>
      <c r="FD127" s="70"/>
      <c r="FE127" s="70"/>
      <c r="FF127" s="70"/>
      <c r="FG127" s="70"/>
      <c r="FH127" s="70"/>
      <c r="FI127" s="70"/>
      <c r="FJ127" s="70"/>
      <c r="FK127" s="70"/>
      <c r="FL127" s="70"/>
      <c r="FM127" s="70"/>
      <c r="FN127" s="70"/>
      <c r="FO127" s="70"/>
      <c r="FP127" s="70"/>
      <c r="FQ127" s="70"/>
      <c r="FR127" s="70"/>
      <c r="FS127" s="70"/>
      <c r="FT127" s="70"/>
      <c r="FU127" s="70"/>
      <c r="FV127" s="70"/>
      <c r="FW127" s="70"/>
    </row>
    <row r="128">
      <c r="A128" s="416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18" t="s">
        <v>4</v>
      </c>
      <c r="AO128" s="689"/>
      <c r="AP128" s="690"/>
      <c r="AQ128" s="274"/>
      <c r="AR128" s="274"/>
      <c r="AS128" s="274"/>
      <c r="AT128" s="274"/>
      <c r="AU128" s="691"/>
      <c r="AV128" s="692"/>
      <c r="AW128" s="274"/>
      <c r="AX128" s="274"/>
      <c r="AY128" s="274"/>
      <c r="AZ128" s="274"/>
      <c r="BA128" s="274"/>
      <c r="BB128" s="274"/>
      <c r="BC128" s="274"/>
      <c r="BD128" s="274"/>
      <c r="BE128" s="274"/>
      <c r="BF128" s="274"/>
      <c r="BG128" s="274"/>
      <c r="BH128" s="274"/>
      <c r="BI128" s="274"/>
      <c r="BJ128" s="274"/>
      <c r="BK128" s="274"/>
      <c r="BL128" s="274"/>
      <c r="BM128" s="274"/>
      <c r="BN128" s="274"/>
      <c r="BO128" s="274"/>
      <c r="BP128" s="693"/>
      <c r="BQ128" s="274"/>
      <c r="BR128" s="274"/>
      <c r="BS128" s="274"/>
      <c r="BT128" s="274"/>
      <c r="BU128" s="274"/>
      <c r="BV128" s="274"/>
      <c r="BW128" s="274"/>
      <c r="BX128" s="694"/>
      <c r="BY128" s="274"/>
      <c r="BZ128" s="274"/>
      <c r="CA128" s="274"/>
      <c r="CB128" s="274"/>
      <c r="CC128" s="274"/>
      <c r="CD128" s="274"/>
      <c r="CE128" s="274"/>
      <c r="CF128" s="274"/>
      <c r="CG128" s="274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 t="s">
        <v>4</v>
      </c>
      <c r="CW128" s="274"/>
      <c r="CX128" s="274"/>
      <c r="CY128" s="274"/>
      <c r="CZ128" s="274"/>
      <c r="DA128" s="274"/>
      <c r="DB128" s="274"/>
      <c r="DC128" s="274"/>
      <c r="DD128" s="274"/>
      <c r="DE128" s="274"/>
      <c r="DF128" s="274"/>
      <c r="DG128" s="70"/>
      <c r="DH128" s="70"/>
      <c r="DI128" s="70"/>
      <c r="DJ128" s="70"/>
      <c r="DK128" s="70"/>
      <c r="DL128" s="70"/>
      <c r="DM128" s="70"/>
      <c r="DN128" s="70"/>
      <c r="DO128" s="70"/>
      <c r="DP128" s="70"/>
      <c r="DQ128" s="70"/>
      <c r="DR128" s="70"/>
      <c r="DS128" s="70"/>
      <c r="DT128" s="70"/>
      <c r="DU128" s="70"/>
      <c r="DV128" s="70"/>
      <c r="DW128" s="70"/>
      <c r="DX128" s="70"/>
      <c r="DY128" s="70"/>
      <c r="DZ128" s="70"/>
      <c r="EA128" s="70"/>
      <c r="EB128" s="70"/>
      <c r="EC128" s="70"/>
      <c r="ED128" s="70"/>
      <c r="EE128" s="70"/>
      <c r="EF128" s="70"/>
      <c r="EG128" s="70"/>
      <c r="EH128" s="70"/>
      <c r="EI128" s="70"/>
      <c r="EJ128" s="70"/>
      <c r="EK128" s="70"/>
      <c r="EL128" s="70"/>
      <c r="EM128" s="70"/>
      <c r="EN128" s="70"/>
      <c r="EO128" s="70"/>
      <c r="EP128" s="70"/>
      <c r="EQ128" s="70"/>
      <c r="ER128" s="70"/>
      <c r="ES128" s="70"/>
      <c r="ET128" s="70"/>
      <c r="EU128" s="70"/>
      <c r="EV128" s="70"/>
      <c r="EW128" s="70"/>
      <c r="EX128" s="70"/>
      <c r="EY128" s="70"/>
      <c r="EZ128" s="70"/>
      <c r="FA128" s="70"/>
      <c r="FB128" s="70"/>
      <c r="FC128" s="70"/>
      <c r="FD128" s="70"/>
      <c r="FE128" s="70"/>
      <c r="FF128" s="70"/>
      <c r="FG128" s="70"/>
      <c r="FH128" s="70"/>
      <c r="FI128" s="70"/>
      <c r="FJ128" s="70"/>
      <c r="FK128" s="70"/>
      <c r="FL128" s="70"/>
      <c r="FM128" s="70"/>
      <c r="FN128" s="70"/>
      <c r="FO128" s="70"/>
      <c r="FP128" s="70"/>
      <c r="FQ128" s="70"/>
      <c r="FR128" s="70"/>
      <c r="FS128" s="70"/>
      <c r="FT128" s="70"/>
      <c r="FU128" s="70"/>
      <c r="FV128" s="70"/>
      <c r="FW128" s="70"/>
    </row>
    <row r="129">
      <c r="A129" s="416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18" t="s">
        <v>4</v>
      </c>
      <c r="AO129" s="689"/>
      <c r="AP129" s="690"/>
      <c r="AQ129" s="274"/>
      <c r="AR129" s="274"/>
      <c r="AS129" s="274"/>
      <c r="AT129" s="274"/>
      <c r="AU129" s="691"/>
      <c r="AV129" s="692"/>
      <c r="AW129" s="274"/>
      <c r="AX129" s="274"/>
      <c r="AY129" s="274"/>
      <c r="AZ129" s="274"/>
      <c r="BA129" s="274"/>
      <c r="BB129" s="274"/>
      <c r="BC129" s="274"/>
      <c r="BD129" s="274"/>
      <c r="BE129" s="274"/>
      <c r="BF129" s="274"/>
      <c r="BG129" s="274"/>
      <c r="BH129" s="274"/>
      <c r="BI129" s="274"/>
      <c r="BJ129" s="274"/>
      <c r="BK129" s="274"/>
      <c r="BL129" s="274"/>
      <c r="BM129" s="274"/>
      <c r="BN129" s="274"/>
      <c r="BO129" s="274"/>
      <c r="BP129" s="693"/>
      <c r="BQ129" s="274"/>
      <c r="BR129" s="274"/>
      <c r="BS129" s="274"/>
      <c r="BT129" s="274"/>
      <c r="BU129" s="274"/>
      <c r="BV129" s="274"/>
      <c r="BW129" s="274"/>
      <c r="BX129" s="694"/>
      <c r="BY129" s="274"/>
      <c r="BZ129" s="274"/>
      <c r="CA129" s="274"/>
      <c r="CB129" s="274"/>
      <c r="CC129" s="274"/>
      <c r="CD129" s="274"/>
      <c r="CE129" s="274"/>
      <c r="CF129" s="274"/>
      <c r="CG129" s="274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 t="s">
        <v>4</v>
      </c>
      <c r="CW129" s="274"/>
      <c r="CX129" s="274"/>
      <c r="CY129" s="274"/>
      <c r="CZ129" s="274"/>
      <c r="DA129" s="274"/>
      <c r="DB129" s="274"/>
      <c r="DC129" s="274"/>
      <c r="DD129" s="274"/>
      <c r="DE129" s="274"/>
      <c r="DF129" s="274"/>
      <c r="DG129" s="70"/>
      <c r="DH129" s="70"/>
      <c r="DI129" s="70"/>
      <c r="DJ129" s="70"/>
      <c r="DK129" s="70"/>
      <c r="DL129" s="70"/>
      <c r="DM129" s="70"/>
      <c r="DN129" s="70"/>
      <c r="DO129" s="70"/>
      <c r="DP129" s="70"/>
      <c r="DQ129" s="70"/>
      <c r="DR129" s="70"/>
      <c r="DS129" s="70"/>
      <c r="DT129" s="70"/>
      <c r="DU129" s="70"/>
      <c r="DV129" s="70"/>
      <c r="DW129" s="70"/>
      <c r="DX129" s="70"/>
      <c r="DY129" s="70"/>
      <c r="DZ129" s="70"/>
      <c r="EA129" s="70"/>
      <c r="EB129" s="70"/>
      <c r="EC129" s="70"/>
      <c r="ED129" s="70"/>
      <c r="EE129" s="70"/>
      <c r="EF129" s="70"/>
      <c r="EG129" s="70"/>
      <c r="EH129" s="70"/>
      <c r="EI129" s="70"/>
      <c r="EJ129" s="70"/>
      <c r="EK129" s="70"/>
      <c r="EL129" s="70"/>
      <c r="EM129" s="70"/>
      <c r="EN129" s="70"/>
      <c r="EO129" s="70"/>
      <c r="EP129" s="70"/>
      <c r="EQ129" s="70"/>
      <c r="ER129" s="70"/>
      <c r="ES129" s="70"/>
      <c r="ET129" s="70"/>
      <c r="EU129" s="70"/>
      <c r="EV129" s="70"/>
      <c r="EW129" s="70"/>
      <c r="EX129" s="70"/>
      <c r="EY129" s="70"/>
      <c r="EZ129" s="70"/>
      <c r="FA129" s="70"/>
      <c r="FB129" s="70"/>
      <c r="FC129" s="70"/>
      <c r="FD129" s="70"/>
      <c r="FE129" s="70"/>
      <c r="FF129" s="70"/>
      <c r="FG129" s="70"/>
      <c r="FH129" s="70"/>
      <c r="FI129" s="70"/>
      <c r="FJ129" s="70"/>
      <c r="FK129" s="70"/>
      <c r="FL129" s="70"/>
      <c r="FM129" s="70"/>
      <c r="FN129" s="70"/>
      <c r="FO129" s="70"/>
      <c r="FP129" s="70"/>
      <c r="FQ129" s="70"/>
      <c r="FR129" s="70"/>
      <c r="FS129" s="70"/>
      <c r="FT129" s="70"/>
      <c r="FU129" s="70"/>
      <c r="FV129" s="70"/>
      <c r="FW129" s="70"/>
    </row>
    <row r="130">
      <c r="A130" s="416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18" t="s">
        <v>4</v>
      </c>
      <c r="AO130" s="689"/>
      <c r="AP130" s="690"/>
      <c r="AQ130" s="274"/>
      <c r="AR130" s="274"/>
      <c r="AS130" s="274"/>
      <c r="AT130" s="274"/>
      <c r="AU130" s="691"/>
      <c r="AV130" s="692"/>
      <c r="AW130" s="274"/>
      <c r="AX130" s="274"/>
      <c r="AY130" s="274"/>
      <c r="AZ130" s="274"/>
      <c r="BA130" s="274"/>
      <c r="BB130" s="274"/>
      <c r="BC130" s="274"/>
      <c r="BD130" s="274"/>
      <c r="BE130" s="274"/>
      <c r="BF130" s="274"/>
      <c r="BG130" s="274"/>
      <c r="BH130" s="274"/>
      <c r="BI130" s="274"/>
      <c r="BJ130" s="274"/>
      <c r="BK130" s="274"/>
      <c r="BL130" s="274"/>
      <c r="BM130" s="274"/>
      <c r="BN130" s="274"/>
      <c r="BO130" s="274"/>
      <c r="BP130" s="693"/>
      <c r="BQ130" s="274"/>
      <c r="BR130" s="274"/>
      <c r="BS130" s="274"/>
      <c r="BT130" s="274"/>
      <c r="BU130" s="274"/>
      <c r="BV130" s="274"/>
      <c r="BW130" s="274"/>
      <c r="BX130" s="694"/>
      <c r="BY130" s="274"/>
      <c r="BZ130" s="274"/>
      <c r="CA130" s="274"/>
      <c r="CB130" s="274"/>
      <c r="CC130" s="274"/>
      <c r="CD130" s="274"/>
      <c r="CE130" s="274"/>
      <c r="CF130" s="274"/>
      <c r="CG130" s="274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 t="s">
        <v>4</v>
      </c>
      <c r="CW130" s="274"/>
      <c r="CX130" s="274"/>
      <c r="CY130" s="274"/>
      <c r="CZ130" s="274"/>
      <c r="DA130" s="274"/>
      <c r="DB130" s="274"/>
      <c r="DC130" s="274"/>
      <c r="DD130" s="274"/>
      <c r="DE130" s="274"/>
      <c r="DF130" s="274"/>
      <c r="DG130" s="70"/>
      <c r="DH130" s="70"/>
      <c r="DI130" s="70"/>
      <c r="DJ130" s="70"/>
      <c r="DK130" s="70"/>
      <c r="DL130" s="70"/>
      <c r="DM130" s="70"/>
      <c r="DN130" s="70"/>
      <c r="DO130" s="70"/>
      <c r="DP130" s="70"/>
      <c r="DQ130" s="70"/>
      <c r="DR130" s="70"/>
      <c r="DS130" s="70"/>
      <c r="DT130" s="70"/>
      <c r="DU130" s="70"/>
      <c r="DV130" s="70"/>
      <c r="DW130" s="70"/>
      <c r="DX130" s="70"/>
      <c r="DY130" s="70"/>
      <c r="DZ130" s="70"/>
      <c r="EA130" s="70"/>
      <c r="EB130" s="70"/>
      <c r="EC130" s="70"/>
      <c r="ED130" s="70"/>
      <c r="EE130" s="70"/>
      <c r="EF130" s="70"/>
      <c r="EG130" s="70"/>
      <c r="EH130" s="70"/>
      <c r="EI130" s="70"/>
      <c r="EJ130" s="70"/>
      <c r="EK130" s="70"/>
      <c r="EL130" s="70"/>
      <c r="EM130" s="70"/>
      <c r="EN130" s="70"/>
      <c r="EO130" s="70"/>
      <c r="EP130" s="70"/>
      <c r="EQ130" s="70"/>
      <c r="ER130" s="70"/>
      <c r="ES130" s="70"/>
      <c r="ET130" s="70"/>
      <c r="EU130" s="70"/>
      <c r="EV130" s="70"/>
      <c r="EW130" s="70"/>
      <c r="EX130" s="70"/>
      <c r="EY130" s="70"/>
      <c r="EZ130" s="70"/>
      <c r="FA130" s="70"/>
      <c r="FB130" s="70"/>
      <c r="FC130" s="70"/>
      <c r="FD130" s="70"/>
      <c r="FE130" s="70"/>
      <c r="FF130" s="70"/>
      <c r="FG130" s="70"/>
      <c r="FH130" s="70"/>
      <c r="FI130" s="70"/>
      <c r="FJ130" s="70"/>
      <c r="FK130" s="70"/>
      <c r="FL130" s="70"/>
      <c r="FM130" s="70"/>
      <c r="FN130" s="70"/>
      <c r="FO130" s="70"/>
      <c r="FP130" s="70"/>
      <c r="FQ130" s="70"/>
      <c r="FR130" s="70"/>
      <c r="FS130" s="70"/>
      <c r="FT130" s="70"/>
      <c r="FU130" s="70"/>
      <c r="FV130" s="70"/>
      <c r="FW130" s="70"/>
    </row>
    <row r="131">
      <c r="A131" s="416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18" t="s">
        <v>4</v>
      </c>
      <c r="AO131" s="689"/>
      <c r="AP131" s="690"/>
      <c r="AQ131" s="274"/>
      <c r="AR131" s="274"/>
      <c r="AS131" s="274"/>
      <c r="AT131" s="274"/>
      <c r="AU131" s="691"/>
      <c r="AV131" s="692"/>
      <c r="AW131" s="274"/>
      <c r="AX131" s="274"/>
      <c r="AY131" s="274"/>
      <c r="AZ131" s="274"/>
      <c r="BA131" s="274"/>
      <c r="BB131" s="274"/>
      <c r="BC131" s="274"/>
      <c r="BD131" s="274"/>
      <c r="BE131" s="274"/>
      <c r="BF131" s="274"/>
      <c r="BG131" s="274"/>
      <c r="BH131" s="274"/>
      <c r="BI131" s="274"/>
      <c r="BJ131" s="274"/>
      <c r="BK131" s="274"/>
      <c r="BL131" s="274"/>
      <c r="BM131" s="274"/>
      <c r="BN131" s="274"/>
      <c r="BO131" s="274"/>
      <c r="BP131" s="693"/>
      <c r="BQ131" s="274"/>
      <c r="BR131" s="274"/>
      <c r="BS131" s="274"/>
      <c r="BT131" s="274"/>
      <c r="BU131" s="274"/>
      <c r="BV131" s="274"/>
      <c r="BW131" s="274"/>
      <c r="BX131" s="694"/>
      <c r="BY131" s="274"/>
      <c r="BZ131" s="274"/>
      <c r="CA131" s="274"/>
      <c r="CB131" s="274"/>
      <c r="CC131" s="274"/>
      <c r="CD131" s="274"/>
      <c r="CE131" s="274"/>
      <c r="CF131" s="274"/>
      <c r="CG131" s="274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74"/>
      <c r="CX131" s="274"/>
      <c r="CY131" s="274"/>
      <c r="CZ131" s="274"/>
      <c r="DA131" s="274"/>
      <c r="DB131" s="274"/>
      <c r="DC131" s="274"/>
      <c r="DD131" s="274"/>
      <c r="DE131" s="274"/>
      <c r="DF131" s="274"/>
      <c r="DG131" s="70"/>
      <c r="DH131" s="70"/>
      <c r="DI131" s="70"/>
      <c r="DJ131" s="70"/>
      <c r="DK131" s="70"/>
      <c r="DL131" s="70"/>
      <c r="DM131" s="70"/>
      <c r="DN131" s="70"/>
      <c r="DO131" s="70"/>
      <c r="DP131" s="70"/>
      <c r="DQ131" s="70"/>
      <c r="DR131" s="70"/>
      <c r="DS131" s="70"/>
      <c r="DT131" s="70"/>
      <c r="DU131" s="70"/>
      <c r="DV131" s="70"/>
      <c r="DW131" s="70"/>
      <c r="DX131" s="70"/>
      <c r="DY131" s="70"/>
      <c r="DZ131" s="70"/>
      <c r="EA131" s="70"/>
      <c r="EB131" s="70"/>
      <c r="EC131" s="70"/>
      <c r="ED131" s="70"/>
      <c r="EE131" s="70"/>
      <c r="EF131" s="70"/>
      <c r="EG131" s="70"/>
      <c r="EH131" s="70"/>
      <c r="EI131" s="70"/>
      <c r="EJ131" s="70"/>
      <c r="EK131" s="70"/>
      <c r="EL131" s="70"/>
      <c r="EM131" s="70"/>
      <c r="EN131" s="70"/>
      <c r="EO131" s="70"/>
      <c r="EP131" s="70"/>
      <c r="EQ131" s="70"/>
      <c r="ER131" s="70"/>
      <c r="ES131" s="70"/>
      <c r="ET131" s="70"/>
      <c r="EU131" s="70"/>
      <c r="EV131" s="70"/>
      <c r="EW131" s="70"/>
      <c r="EX131" s="70"/>
      <c r="EY131" s="70"/>
      <c r="EZ131" s="70"/>
      <c r="FA131" s="70"/>
      <c r="FB131" s="70"/>
      <c r="FC131" s="70"/>
      <c r="FD131" s="70"/>
      <c r="FE131" s="70"/>
      <c r="FF131" s="70"/>
      <c r="FG131" s="70"/>
      <c r="FH131" s="70"/>
      <c r="FI131" s="70"/>
      <c r="FJ131" s="70"/>
      <c r="FK131" s="70"/>
      <c r="FL131" s="70"/>
      <c r="FM131" s="70"/>
      <c r="FN131" s="70"/>
      <c r="FO131" s="70"/>
      <c r="FP131" s="70"/>
      <c r="FQ131" s="70"/>
      <c r="FR131" s="70"/>
      <c r="FS131" s="70"/>
      <c r="FT131" s="70"/>
      <c r="FU131" s="70"/>
      <c r="FV131" s="70"/>
      <c r="FW131" s="70"/>
    </row>
    <row r="132">
      <c r="A132" s="416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18" t="s">
        <v>4</v>
      </c>
      <c r="AO132" s="689"/>
      <c r="AP132" s="690"/>
      <c r="AQ132" s="274"/>
      <c r="AR132" s="274"/>
      <c r="AS132" s="274"/>
      <c r="AT132" s="274"/>
      <c r="AU132" s="691"/>
      <c r="AV132" s="692"/>
      <c r="AW132" s="274"/>
      <c r="AX132" s="274"/>
      <c r="AY132" s="274"/>
      <c r="AZ132" s="274"/>
      <c r="BA132" s="274"/>
      <c r="BB132" s="274"/>
      <c r="BC132" s="274"/>
      <c r="BD132" s="274"/>
      <c r="BE132" s="274"/>
      <c r="BF132" s="274"/>
      <c r="BG132" s="274"/>
      <c r="BH132" s="274"/>
      <c r="BI132" s="274"/>
      <c r="BJ132" s="274"/>
      <c r="BK132" s="274"/>
      <c r="BL132" s="274"/>
      <c r="BM132" s="274"/>
      <c r="BN132" s="274"/>
      <c r="BO132" s="274"/>
      <c r="BP132" s="693"/>
      <c r="BQ132" s="274"/>
      <c r="BR132" s="274"/>
      <c r="BS132" s="274"/>
      <c r="BT132" s="274"/>
      <c r="BU132" s="274"/>
      <c r="BV132" s="274"/>
      <c r="BW132" s="274"/>
      <c r="BX132" s="694"/>
      <c r="BY132" s="274"/>
      <c r="BZ132" s="274"/>
      <c r="CA132" s="274"/>
      <c r="CB132" s="274"/>
      <c r="CC132" s="274"/>
      <c r="CD132" s="274"/>
      <c r="CE132" s="274"/>
      <c r="CF132" s="274"/>
      <c r="CG132" s="274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 t="s">
        <v>4</v>
      </c>
      <c r="CW132" s="274"/>
      <c r="CX132" s="274"/>
      <c r="CY132" s="274"/>
      <c r="CZ132" s="274"/>
      <c r="DA132" s="274"/>
      <c r="DB132" s="274"/>
      <c r="DC132" s="274"/>
      <c r="DD132" s="274"/>
      <c r="DE132" s="274"/>
      <c r="DF132" s="274"/>
      <c r="DG132" s="70"/>
      <c r="DH132" s="70"/>
      <c r="DI132" s="70"/>
      <c r="DJ132" s="70"/>
      <c r="DK132" s="70"/>
      <c r="DL132" s="70"/>
      <c r="DM132" s="70"/>
      <c r="DN132" s="70"/>
      <c r="DO132" s="70"/>
      <c r="DP132" s="70"/>
      <c r="DQ132" s="70"/>
      <c r="DR132" s="70"/>
      <c r="DS132" s="70"/>
      <c r="DT132" s="70"/>
      <c r="DU132" s="70"/>
      <c r="DV132" s="70"/>
      <c r="DW132" s="70"/>
      <c r="DX132" s="70"/>
      <c r="DY132" s="70"/>
      <c r="DZ132" s="70"/>
      <c r="EA132" s="70"/>
      <c r="EB132" s="70"/>
      <c r="EC132" s="70"/>
      <c r="ED132" s="70"/>
      <c r="EE132" s="70"/>
      <c r="EF132" s="70"/>
      <c r="EG132" s="70"/>
      <c r="EH132" s="70"/>
      <c r="EI132" s="70"/>
      <c r="EJ132" s="70"/>
      <c r="EK132" s="70"/>
      <c r="EL132" s="70"/>
      <c r="EM132" s="70"/>
      <c r="EN132" s="70"/>
      <c r="EO132" s="70"/>
      <c r="EP132" s="70"/>
      <c r="EQ132" s="70"/>
      <c r="ER132" s="70"/>
      <c r="ES132" s="70"/>
      <c r="ET132" s="70"/>
      <c r="EU132" s="70"/>
      <c r="EV132" s="70"/>
      <c r="EW132" s="70"/>
      <c r="EX132" s="70"/>
      <c r="EY132" s="70"/>
      <c r="EZ132" s="70"/>
      <c r="FA132" s="70"/>
      <c r="FB132" s="70"/>
      <c r="FC132" s="70"/>
      <c r="FD132" s="70"/>
      <c r="FE132" s="70"/>
      <c r="FF132" s="70"/>
      <c r="FG132" s="70"/>
      <c r="FH132" s="70"/>
      <c r="FI132" s="70"/>
      <c r="FJ132" s="70"/>
      <c r="FK132" s="70"/>
      <c r="FL132" s="70"/>
      <c r="FM132" s="70"/>
      <c r="FN132" s="70"/>
      <c r="FO132" s="70"/>
      <c r="FP132" s="70"/>
      <c r="FQ132" s="70"/>
      <c r="FR132" s="70"/>
      <c r="FS132" s="70"/>
      <c r="FT132" s="70"/>
      <c r="FU132" s="70"/>
      <c r="FV132" s="70"/>
      <c r="FW132" s="70"/>
    </row>
    <row r="133">
      <c r="A133" s="416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18" t="s">
        <v>4</v>
      </c>
      <c r="AO133" s="689"/>
      <c r="AP133" s="690"/>
      <c r="AQ133" s="274"/>
      <c r="AR133" s="274"/>
      <c r="AS133" s="274"/>
      <c r="AT133" s="274"/>
      <c r="AU133" s="691"/>
      <c r="AV133" s="692"/>
      <c r="AW133" s="274"/>
      <c r="AX133" s="274"/>
      <c r="AY133" s="274"/>
      <c r="AZ133" s="274"/>
      <c r="BA133" s="274"/>
      <c r="BB133" s="274"/>
      <c r="BC133" s="274"/>
      <c r="BD133" s="274"/>
      <c r="BE133" s="274"/>
      <c r="BF133" s="274"/>
      <c r="BG133" s="274"/>
      <c r="BH133" s="274"/>
      <c r="BI133" s="274"/>
      <c r="BJ133" s="274"/>
      <c r="BK133" s="274"/>
      <c r="BL133" s="274"/>
      <c r="BM133" s="274"/>
      <c r="BN133" s="274"/>
      <c r="BO133" s="274"/>
      <c r="BP133" s="693"/>
      <c r="BQ133" s="274"/>
      <c r="BR133" s="274"/>
      <c r="BS133" s="274"/>
      <c r="BT133" s="274"/>
      <c r="BU133" s="274"/>
      <c r="BV133" s="274"/>
      <c r="BW133" s="274"/>
      <c r="BX133" s="694"/>
      <c r="BY133" s="274"/>
      <c r="BZ133" s="274"/>
      <c r="CA133" s="274"/>
      <c r="CB133" s="274"/>
      <c r="CC133" s="274"/>
      <c r="CD133" s="274"/>
      <c r="CE133" s="274"/>
      <c r="CF133" s="274"/>
      <c r="CG133" s="274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74"/>
      <c r="CX133" s="274"/>
      <c r="CY133" s="274"/>
      <c r="CZ133" s="274"/>
      <c r="DA133" s="274"/>
      <c r="DB133" s="274"/>
      <c r="DC133" s="274"/>
      <c r="DD133" s="274"/>
      <c r="DE133" s="274"/>
      <c r="DF133" s="274"/>
      <c r="DG133" s="70"/>
      <c r="DH133" s="70"/>
      <c r="DI133" s="70"/>
      <c r="DJ133" s="70"/>
      <c r="DK133" s="70"/>
      <c r="DL133" s="70"/>
      <c r="DM133" s="70"/>
      <c r="DN133" s="70"/>
      <c r="DO133" s="70"/>
      <c r="DP133" s="70"/>
      <c r="DQ133" s="70"/>
      <c r="DR133" s="70"/>
      <c r="DS133" s="70"/>
      <c r="DT133" s="70"/>
      <c r="DU133" s="70"/>
      <c r="DV133" s="70"/>
      <c r="DW133" s="70"/>
      <c r="DX133" s="70"/>
      <c r="DY133" s="70"/>
      <c r="DZ133" s="70"/>
      <c r="EA133" s="70"/>
      <c r="EB133" s="70"/>
      <c r="EC133" s="70"/>
      <c r="ED133" s="70"/>
      <c r="EE133" s="70"/>
      <c r="EF133" s="70"/>
      <c r="EG133" s="70"/>
      <c r="EH133" s="70"/>
      <c r="EI133" s="70"/>
      <c r="EJ133" s="70"/>
      <c r="EK133" s="70"/>
      <c r="EL133" s="70"/>
      <c r="EM133" s="70"/>
      <c r="EN133" s="70"/>
      <c r="EO133" s="70"/>
      <c r="EP133" s="70"/>
      <c r="EQ133" s="70"/>
      <c r="ER133" s="70"/>
      <c r="ES133" s="70"/>
      <c r="ET133" s="70"/>
      <c r="EU133" s="70"/>
      <c r="EV133" s="70"/>
      <c r="EW133" s="70"/>
      <c r="EX133" s="70"/>
      <c r="EY133" s="70"/>
      <c r="EZ133" s="70"/>
      <c r="FA133" s="70"/>
      <c r="FB133" s="70"/>
      <c r="FC133" s="70"/>
      <c r="FD133" s="70"/>
      <c r="FE133" s="70"/>
      <c r="FF133" s="70"/>
      <c r="FG133" s="70"/>
      <c r="FH133" s="70"/>
      <c r="FI133" s="70"/>
      <c r="FJ133" s="70"/>
      <c r="FK133" s="70"/>
      <c r="FL133" s="70"/>
      <c r="FM133" s="70"/>
      <c r="FN133" s="70"/>
      <c r="FO133" s="70"/>
      <c r="FP133" s="70"/>
      <c r="FQ133" s="70"/>
      <c r="FR133" s="70"/>
      <c r="FS133" s="70"/>
      <c r="FT133" s="70"/>
      <c r="FU133" s="70"/>
      <c r="FV133" s="70"/>
      <c r="FW133" s="70"/>
    </row>
    <row r="134">
      <c r="A134" s="416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18" t="s">
        <v>4</v>
      </c>
      <c r="AO134" s="689"/>
      <c r="AP134" s="690"/>
      <c r="AQ134" s="274"/>
      <c r="AR134" s="274"/>
      <c r="AS134" s="274"/>
      <c r="AT134" s="274"/>
      <c r="AU134" s="691"/>
      <c r="AV134" s="692"/>
      <c r="AW134" s="274"/>
      <c r="AX134" s="274"/>
      <c r="AY134" s="274"/>
      <c r="AZ134" s="274"/>
      <c r="BA134" s="274"/>
      <c r="BB134" s="274"/>
      <c r="BC134" s="274"/>
      <c r="BD134" s="274"/>
      <c r="BE134" s="274"/>
      <c r="BF134" s="274"/>
      <c r="BG134" s="274"/>
      <c r="BH134" s="274"/>
      <c r="BI134" s="274"/>
      <c r="BJ134" s="274"/>
      <c r="BK134" s="274"/>
      <c r="BL134" s="274"/>
      <c r="BM134" s="274"/>
      <c r="BN134" s="274"/>
      <c r="BO134" s="274"/>
      <c r="BP134" s="693"/>
      <c r="BQ134" s="274"/>
      <c r="BR134" s="274"/>
      <c r="BS134" s="274"/>
      <c r="BT134" s="274"/>
      <c r="BU134" s="274"/>
      <c r="BV134" s="274"/>
      <c r="BW134" s="274"/>
      <c r="BX134" s="694"/>
      <c r="BY134" s="274"/>
      <c r="BZ134" s="274"/>
      <c r="CA134" s="274"/>
      <c r="CB134" s="274"/>
      <c r="CC134" s="274"/>
      <c r="CD134" s="274"/>
      <c r="CE134" s="274"/>
      <c r="CF134" s="274"/>
      <c r="CG134" s="274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 t="s">
        <v>4</v>
      </c>
      <c r="CW134" s="274"/>
      <c r="CX134" s="274"/>
      <c r="CY134" s="274"/>
      <c r="CZ134" s="274"/>
      <c r="DA134" s="274"/>
      <c r="DB134" s="274"/>
      <c r="DC134" s="274"/>
      <c r="DD134" s="274"/>
      <c r="DE134" s="274"/>
      <c r="DF134" s="274"/>
      <c r="DG134" s="70"/>
      <c r="DH134" s="70"/>
      <c r="DI134" s="70"/>
      <c r="DJ134" s="70"/>
      <c r="DK134" s="70"/>
      <c r="DL134" s="70"/>
      <c r="DM134" s="70"/>
      <c r="DN134" s="70"/>
      <c r="DO134" s="70"/>
      <c r="DP134" s="70"/>
      <c r="DQ134" s="70"/>
      <c r="DR134" s="70"/>
      <c r="DS134" s="70"/>
      <c r="DT134" s="70"/>
      <c r="DU134" s="70"/>
      <c r="DV134" s="70"/>
      <c r="DW134" s="70"/>
      <c r="DX134" s="70"/>
      <c r="DY134" s="70"/>
      <c r="DZ134" s="70"/>
      <c r="EA134" s="70"/>
      <c r="EB134" s="70"/>
      <c r="EC134" s="70"/>
      <c r="ED134" s="70"/>
      <c r="EE134" s="70"/>
      <c r="EF134" s="70"/>
      <c r="EG134" s="70"/>
      <c r="EH134" s="70"/>
      <c r="EI134" s="70"/>
      <c r="EJ134" s="70"/>
      <c r="EK134" s="70"/>
      <c r="EL134" s="70"/>
      <c r="EM134" s="70"/>
      <c r="EN134" s="70"/>
      <c r="EO134" s="70"/>
      <c r="EP134" s="70"/>
      <c r="EQ134" s="70"/>
      <c r="ER134" s="70"/>
      <c r="ES134" s="70"/>
      <c r="ET134" s="70"/>
      <c r="EU134" s="70"/>
      <c r="EV134" s="70"/>
      <c r="EW134" s="70"/>
      <c r="EX134" s="70"/>
      <c r="EY134" s="70"/>
      <c r="EZ134" s="70"/>
      <c r="FA134" s="70"/>
      <c r="FB134" s="70"/>
      <c r="FC134" s="70"/>
      <c r="FD134" s="70"/>
      <c r="FE134" s="70"/>
      <c r="FF134" s="70"/>
      <c r="FG134" s="70"/>
      <c r="FH134" s="70"/>
      <c r="FI134" s="70"/>
      <c r="FJ134" s="70"/>
      <c r="FK134" s="70"/>
      <c r="FL134" s="70"/>
      <c r="FM134" s="70"/>
      <c r="FN134" s="70"/>
      <c r="FO134" s="70"/>
      <c r="FP134" s="70"/>
      <c r="FQ134" s="70"/>
      <c r="FR134" s="70"/>
      <c r="FS134" s="70"/>
      <c r="FT134" s="70"/>
      <c r="FU134" s="70"/>
      <c r="FV134" s="70"/>
      <c r="FW134" s="70"/>
    </row>
    <row r="135">
      <c r="A135" s="416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18" t="s">
        <v>4</v>
      </c>
      <c r="AO135" s="689"/>
      <c r="AP135" s="690"/>
      <c r="AQ135" s="274"/>
      <c r="AR135" s="274"/>
      <c r="AS135" s="274"/>
      <c r="AT135" s="274"/>
      <c r="AU135" s="691"/>
      <c r="AV135" s="692"/>
      <c r="AW135" s="274"/>
      <c r="AX135" s="274"/>
      <c r="AY135" s="274"/>
      <c r="AZ135" s="274"/>
      <c r="BA135" s="274"/>
      <c r="BB135" s="274"/>
      <c r="BC135" s="274"/>
      <c r="BD135" s="274"/>
      <c r="BE135" s="274"/>
      <c r="BF135" s="274"/>
      <c r="BG135" s="274"/>
      <c r="BH135" s="274"/>
      <c r="BI135" s="274"/>
      <c r="BJ135" s="274"/>
      <c r="BK135" s="274"/>
      <c r="BL135" s="274"/>
      <c r="BM135" s="274"/>
      <c r="BN135" s="274"/>
      <c r="BO135" s="274"/>
      <c r="BP135" s="693"/>
      <c r="BQ135" s="274"/>
      <c r="BR135" s="274"/>
      <c r="BS135" s="274"/>
      <c r="BT135" s="274"/>
      <c r="BU135" s="274"/>
      <c r="BV135" s="274"/>
      <c r="BW135" s="274"/>
      <c r="BX135" s="694"/>
      <c r="BY135" s="274"/>
      <c r="BZ135" s="274"/>
      <c r="CA135" s="274"/>
      <c r="CB135" s="274"/>
      <c r="CC135" s="274"/>
      <c r="CD135" s="274"/>
      <c r="CE135" s="274"/>
      <c r="CF135" s="274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 t="s">
        <v>4</v>
      </c>
      <c r="CW135" s="274"/>
      <c r="CX135" s="274"/>
      <c r="CY135" s="274"/>
      <c r="CZ135" s="274"/>
      <c r="DA135" s="274"/>
      <c r="DB135" s="274"/>
      <c r="DC135" s="274"/>
      <c r="DD135" s="274"/>
      <c r="DE135" s="274"/>
      <c r="DF135" s="274"/>
      <c r="DG135" s="70"/>
      <c r="DH135" s="70"/>
      <c r="DI135" s="70"/>
      <c r="DJ135" s="70"/>
      <c r="DK135" s="70"/>
      <c r="DL135" s="70"/>
      <c r="DM135" s="70"/>
      <c r="DN135" s="70"/>
      <c r="DO135" s="70"/>
      <c r="DP135" s="70"/>
      <c r="DQ135" s="70"/>
      <c r="DR135" s="70"/>
      <c r="DS135" s="70"/>
      <c r="DT135" s="70"/>
      <c r="DU135" s="70"/>
      <c r="DV135" s="70"/>
      <c r="DW135" s="70"/>
      <c r="DX135" s="70"/>
      <c r="DY135" s="70"/>
      <c r="DZ135" s="70"/>
      <c r="EA135" s="70"/>
      <c r="EB135" s="70"/>
      <c r="EC135" s="70"/>
      <c r="ED135" s="70"/>
      <c r="EE135" s="70"/>
      <c r="EF135" s="70"/>
      <c r="EG135" s="70"/>
      <c r="EH135" s="70"/>
      <c r="EI135" s="70"/>
      <c r="EJ135" s="70"/>
      <c r="EK135" s="70"/>
      <c r="EL135" s="70"/>
      <c r="EM135" s="70"/>
      <c r="EN135" s="70"/>
      <c r="EO135" s="70"/>
      <c r="EP135" s="70"/>
      <c r="EQ135" s="70"/>
      <c r="ER135" s="70"/>
      <c r="ES135" s="70"/>
      <c r="ET135" s="70"/>
      <c r="EU135" s="70"/>
      <c r="EV135" s="70"/>
      <c r="EW135" s="70"/>
      <c r="EX135" s="70"/>
      <c r="EY135" s="70"/>
      <c r="EZ135" s="70"/>
      <c r="FA135" s="70"/>
      <c r="FB135" s="70"/>
      <c r="FC135" s="70"/>
      <c r="FD135" s="70"/>
      <c r="FE135" s="70"/>
      <c r="FF135" s="70"/>
      <c r="FG135" s="70"/>
      <c r="FH135" s="70"/>
      <c r="FI135" s="70"/>
      <c r="FJ135" s="70"/>
      <c r="FK135" s="70"/>
      <c r="FL135" s="70"/>
      <c r="FM135" s="70"/>
      <c r="FN135" s="70"/>
      <c r="FO135" s="70"/>
      <c r="FP135" s="70"/>
      <c r="FQ135" s="70"/>
      <c r="FR135" s="70"/>
      <c r="FS135" s="70"/>
      <c r="FT135" s="70"/>
      <c r="FU135" s="70"/>
      <c r="FV135" s="70"/>
      <c r="FW135" s="70"/>
    </row>
    <row r="136">
      <c r="A136" s="416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18" t="s">
        <v>4</v>
      </c>
      <c r="AO136" s="689"/>
      <c r="AP136" s="690"/>
      <c r="AQ136" s="274"/>
      <c r="AR136" s="274"/>
      <c r="AS136" s="274"/>
      <c r="AT136" s="274"/>
      <c r="AU136" s="691"/>
      <c r="AV136" s="692"/>
      <c r="AW136" s="274"/>
      <c r="AX136" s="274"/>
      <c r="AY136" s="274"/>
      <c r="AZ136" s="274"/>
      <c r="BA136" s="274"/>
      <c r="BB136" s="274"/>
      <c r="BC136" s="274"/>
      <c r="BD136" s="274"/>
      <c r="BE136" s="274"/>
      <c r="BF136" s="274"/>
      <c r="BG136" s="274"/>
      <c r="BH136" s="274"/>
      <c r="BI136" s="274"/>
      <c r="BJ136" s="274"/>
      <c r="BK136" s="274"/>
      <c r="BL136" s="274"/>
      <c r="BM136" s="274"/>
      <c r="BN136" s="274"/>
      <c r="BO136" s="274"/>
      <c r="BP136" s="693"/>
      <c r="BQ136" s="274"/>
      <c r="BR136" s="274"/>
      <c r="BS136" s="274"/>
      <c r="BT136" s="274"/>
      <c r="BU136" s="274"/>
      <c r="BV136" s="274"/>
      <c r="BW136" s="274"/>
      <c r="BX136" s="694"/>
      <c r="BY136" s="274"/>
      <c r="BZ136" s="274"/>
      <c r="CA136" s="274"/>
      <c r="CB136" s="274"/>
      <c r="CC136" s="274"/>
      <c r="CD136" s="274"/>
      <c r="CE136" s="274"/>
      <c r="CF136" s="274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 t="s">
        <v>4</v>
      </c>
      <c r="CW136" s="274"/>
      <c r="CX136" s="274"/>
      <c r="CY136" s="274"/>
      <c r="CZ136" s="274"/>
      <c r="DA136" s="274"/>
      <c r="DB136" s="274"/>
      <c r="DC136" s="274"/>
      <c r="DD136" s="274"/>
      <c r="DE136" s="274"/>
      <c r="DF136" s="274"/>
      <c r="DG136" s="70"/>
      <c r="DH136" s="70"/>
      <c r="DI136" s="70"/>
      <c r="DJ136" s="70"/>
      <c r="DK136" s="70"/>
      <c r="DL136" s="70"/>
      <c r="DM136" s="70"/>
      <c r="DN136" s="70"/>
      <c r="DO136" s="70"/>
      <c r="DP136" s="70"/>
      <c r="DQ136" s="70"/>
      <c r="DR136" s="70"/>
      <c r="DS136" s="70"/>
      <c r="DT136" s="70"/>
      <c r="DU136" s="70"/>
      <c r="DV136" s="70"/>
      <c r="DW136" s="70"/>
      <c r="DX136" s="70"/>
      <c r="DY136" s="70"/>
      <c r="DZ136" s="70"/>
      <c r="EA136" s="70"/>
      <c r="EB136" s="70"/>
      <c r="EC136" s="70"/>
      <c r="ED136" s="70"/>
      <c r="EE136" s="70"/>
      <c r="EF136" s="70"/>
      <c r="EG136" s="70"/>
      <c r="EH136" s="70"/>
      <c r="EI136" s="70"/>
      <c r="EJ136" s="70"/>
      <c r="EK136" s="70"/>
      <c r="EL136" s="70"/>
      <c r="EM136" s="70"/>
      <c r="EN136" s="70"/>
      <c r="EO136" s="70"/>
      <c r="EP136" s="70"/>
      <c r="EQ136" s="70"/>
      <c r="ER136" s="70"/>
      <c r="ES136" s="70"/>
      <c r="ET136" s="70"/>
      <c r="EU136" s="70"/>
      <c r="EV136" s="70"/>
      <c r="EW136" s="70"/>
      <c r="EX136" s="70"/>
      <c r="EY136" s="70"/>
      <c r="EZ136" s="70"/>
      <c r="FA136" s="70"/>
      <c r="FB136" s="70"/>
      <c r="FC136" s="70"/>
      <c r="FD136" s="70"/>
      <c r="FE136" s="70"/>
      <c r="FF136" s="70"/>
      <c r="FG136" s="70"/>
      <c r="FH136" s="70"/>
      <c r="FI136" s="70"/>
      <c r="FJ136" s="70"/>
      <c r="FK136" s="70"/>
      <c r="FL136" s="70"/>
      <c r="FM136" s="70"/>
      <c r="FN136" s="70"/>
      <c r="FO136" s="70"/>
      <c r="FP136" s="70"/>
      <c r="FQ136" s="70"/>
      <c r="FR136" s="70"/>
      <c r="FS136" s="70"/>
      <c r="FT136" s="70"/>
      <c r="FU136" s="70"/>
      <c r="FV136" s="70"/>
      <c r="FW136" s="70"/>
    </row>
    <row r="137">
      <c r="A137" s="416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18" t="s">
        <v>4</v>
      </c>
      <c r="AO137" s="689"/>
      <c r="AP137" s="690"/>
      <c r="AQ137" s="274"/>
      <c r="AR137" s="274"/>
      <c r="AS137" s="274"/>
      <c r="AT137" s="274"/>
      <c r="AU137" s="691"/>
      <c r="AV137" s="692"/>
      <c r="AW137" s="274"/>
      <c r="AX137" s="274"/>
      <c r="AY137" s="274"/>
      <c r="AZ137" s="274"/>
      <c r="BA137" s="274"/>
      <c r="BB137" s="274"/>
      <c r="BC137" s="274"/>
      <c r="BD137" s="274"/>
      <c r="BE137" s="274"/>
      <c r="BF137" s="274"/>
      <c r="BG137" s="274"/>
      <c r="BH137" s="274"/>
      <c r="BI137" s="274"/>
      <c r="BJ137" s="274"/>
      <c r="BK137" s="274"/>
      <c r="BL137" s="274"/>
      <c r="BM137" s="274"/>
      <c r="BN137" s="274"/>
      <c r="BO137" s="274"/>
      <c r="BP137" s="693"/>
      <c r="BQ137" s="274"/>
      <c r="BR137" s="274"/>
      <c r="BS137" s="274"/>
      <c r="BT137" s="274"/>
      <c r="BU137" s="274"/>
      <c r="BV137" s="274"/>
      <c r="BW137" s="274"/>
      <c r="BX137" s="694"/>
      <c r="BY137" s="274"/>
      <c r="BZ137" s="274"/>
      <c r="CA137" s="274"/>
      <c r="CB137" s="274"/>
      <c r="CC137" s="274"/>
      <c r="CD137" s="274"/>
      <c r="CE137" s="274"/>
      <c r="CF137" s="274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 t="s">
        <v>4</v>
      </c>
      <c r="CW137" s="274"/>
      <c r="CX137" s="274"/>
      <c r="CY137" s="274"/>
      <c r="CZ137" s="274"/>
      <c r="DA137" s="274"/>
      <c r="DB137" s="274"/>
      <c r="DC137" s="274"/>
      <c r="DD137" s="274"/>
      <c r="DE137" s="274"/>
      <c r="DF137" s="274"/>
      <c r="DG137" s="70"/>
      <c r="DH137" s="70"/>
      <c r="DI137" s="70"/>
      <c r="DJ137" s="70"/>
      <c r="DK137" s="70"/>
      <c r="DL137" s="70"/>
      <c r="DM137" s="70"/>
      <c r="DN137" s="70"/>
      <c r="DO137" s="70"/>
      <c r="DP137" s="70"/>
      <c r="DQ137" s="70"/>
      <c r="DR137" s="70"/>
      <c r="DS137" s="70"/>
      <c r="DT137" s="70"/>
      <c r="DU137" s="70"/>
      <c r="DV137" s="70"/>
      <c r="DW137" s="70"/>
      <c r="DX137" s="70"/>
      <c r="DY137" s="70"/>
      <c r="DZ137" s="70"/>
      <c r="EA137" s="70"/>
      <c r="EB137" s="70"/>
      <c r="EC137" s="70"/>
      <c r="ED137" s="70"/>
      <c r="EE137" s="70"/>
      <c r="EF137" s="70"/>
      <c r="EG137" s="70"/>
      <c r="EH137" s="70"/>
      <c r="EI137" s="70"/>
      <c r="EJ137" s="70"/>
      <c r="EK137" s="70"/>
      <c r="EL137" s="70"/>
      <c r="EM137" s="70"/>
      <c r="EN137" s="70"/>
      <c r="EO137" s="70"/>
      <c r="EP137" s="70"/>
      <c r="EQ137" s="70"/>
      <c r="ER137" s="70"/>
      <c r="ES137" s="70"/>
      <c r="ET137" s="70"/>
      <c r="EU137" s="70"/>
      <c r="EV137" s="70"/>
      <c r="EW137" s="70"/>
      <c r="EX137" s="70"/>
      <c r="EY137" s="70"/>
      <c r="EZ137" s="70"/>
      <c r="FA137" s="70"/>
      <c r="FB137" s="70"/>
      <c r="FC137" s="70"/>
      <c r="FD137" s="70"/>
      <c r="FE137" s="70"/>
      <c r="FF137" s="70"/>
      <c r="FG137" s="70"/>
      <c r="FH137" s="70"/>
      <c r="FI137" s="70"/>
      <c r="FJ137" s="70"/>
      <c r="FK137" s="70"/>
      <c r="FL137" s="70"/>
      <c r="FM137" s="70"/>
      <c r="FN137" s="70"/>
      <c r="FO137" s="70"/>
      <c r="FP137" s="70"/>
      <c r="FQ137" s="70"/>
      <c r="FR137" s="70"/>
      <c r="FS137" s="70"/>
      <c r="FT137" s="70"/>
      <c r="FU137" s="70"/>
      <c r="FV137" s="70"/>
      <c r="FW137" s="70"/>
    </row>
    <row r="138">
      <c r="A138" s="416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18" t="s">
        <v>4</v>
      </c>
      <c r="AO138" s="689"/>
      <c r="AP138" s="690"/>
      <c r="AQ138" s="274"/>
      <c r="AR138" s="274"/>
      <c r="AS138" s="274"/>
      <c r="AT138" s="274"/>
      <c r="AU138" s="691"/>
      <c r="AV138" s="692"/>
      <c r="AW138" s="274"/>
      <c r="AX138" s="274"/>
      <c r="AY138" s="274"/>
      <c r="AZ138" s="274"/>
      <c r="BA138" s="274"/>
      <c r="BB138" s="274"/>
      <c r="BC138" s="274"/>
      <c r="BD138" s="274"/>
      <c r="BE138" s="274"/>
      <c r="BF138" s="274"/>
      <c r="BG138" s="274"/>
      <c r="BH138" s="274"/>
      <c r="BI138" s="274"/>
      <c r="BJ138" s="274"/>
      <c r="BK138" s="274"/>
      <c r="BL138" s="274"/>
      <c r="BM138" s="274"/>
      <c r="BN138" s="274"/>
      <c r="BO138" s="274"/>
      <c r="BP138" s="693"/>
      <c r="BQ138" s="274"/>
      <c r="BR138" s="274"/>
      <c r="BS138" s="274"/>
      <c r="BT138" s="274"/>
      <c r="BU138" s="274"/>
      <c r="BV138" s="274"/>
      <c r="BW138" s="274"/>
      <c r="BX138" s="694"/>
      <c r="BY138" s="274"/>
      <c r="BZ138" s="274"/>
      <c r="CA138" s="274"/>
      <c r="CB138" s="274"/>
      <c r="CC138" s="274"/>
      <c r="CD138" s="274"/>
      <c r="CE138" s="274"/>
      <c r="CF138" s="274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 t="s">
        <v>4</v>
      </c>
      <c r="CW138" s="274"/>
      <c r="CX138" s="274"/>
      <c r="CY138" s="274"/>
      <c r="CZ138" s="274"/>
      <c r="DA138" s="274"/>
      <c r="DB138" s="274"/>
      <c r="DC138" s="274"/>
      <c r="DD138" s="274"/>
      <c r="DE138" s="274"/>
      <c r="DF138" s="274"/>
      <c r="DG138" s="70"/>
      <c r="DH138" s="70"/>
      <c r="DI138" s="70"/>
      <c r="DJ138" s="70"/>
      <c r="DK138" s="70"/>
      <c r="DL138" s="70"/>
      <c r="DM138" s="70"/>
      <c r="DN138" s="70"/>
      <c r="DO138" s="70"/>
      <c r="DP138" s="70"/>
      <c r="DQ138" s="70"/>
      <c r="DR138" s="70"/>
      <c r="DS138" s="70"/>
      <c r="DT138" s="70"/>
      <c r="DU138" s="70"/>
      <c r="DV138" s="70"/>
      <c r="DW138" s="70"/>
      <c r="DX138" s="70"/>
      <c r="DY138" s="70"/>
      <c r="DZ138" s="70"/>
      <c r="EA138" s="70"/>
      <c r="EB138" s="70"/>
      <c r="EC138" s="70"/>
      <c r="ED138" s="70"/>
      <c r="EE138" s="70"/>
      <c r="EF138" s="70"/>
      <c r="EG138" s="70"/>
      <c r="EH138" s="70"/>
      <c r="EI138" s="70"/>
      <c r="EJ138" s="70"/>
      <c r="EK138" s="70"/>
      <c r="EL138" s="70"/>
      <c r="EM138" s="70"/>
      <c r="EN138" s="70"/>
      <c r="EO138" s="70"/>
      <c r="EP138" s="70"/>
      <c r="EQ138" s="70"/>
      <c r="ER138" s="70"/>
      <c r="ES138" s="70"/>
      <c r="ET138" s="70"/>
      <c r="EU138" s="70"/>
      <c r="EV138" s="70"/>
      <c r="EW138" s="70"/>
      <c r="EX138" s="70"/>
      <c r="EY138" s="70"/>
      <c r="EZ138" s="70"/>
      <c r="FA138" s="70"/>
      <c r="FB138" s="70"/>
      <c r="FC138" s="70"/>
      <c r="FD138" s="70"/>
      <c r="FE138" s="70"/>
      <c r="FF138" s="70"/>
      <c r="FG138" s="70"/>
      <c r="FH138" s="70"/>
      <c r="FI138" s="70"/>
      <c r="FJ138" s="70"/>
      <c r="FK138" s="70"/>
      <c r="FL138" s="70"/>
      <c r="FM138" s="70"/>
      <c r="FN138" s="70"/>
      <c r="FO138" s="70"/>
      <c r="FP138" s="70"/>
      <c r="FQ138" s="70"/>
      <c r="FR138" s="70"/>
      <c r="FS138" s="70"/>
      <c r="FT138" s="70"/>
      <c r="FU138" s="70"/>
      <c r="FV138" s="70"/>
      <c r="FW138" s="70"/>
    </row>
    <row r="139">
      <c r="A139" s="416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18" t="s">
        <v>4</v>
      </c>
      <c r="AO139" s="689"/>
      <c r="AP139" s="690"/>
      <c r="AQ139" s="274"/>
      <c r="AR139" s="274"/>
      <c r="AS139" s="274"/>
      <c r="AT139" s="274"/>
      <c r="AU139" s="691"/>
      <c r="AV139" s="692"/>
      <c r="AW139" s="274"/>
      <c r="AX139" s="274"/>
      <c r="AY139" s="274"/>
      <c r="AZ139" s="274"/>
      <c r="BA139" s="274"/>
      <c r="BB139" s="274"/>
      <c r="BC139" s="274"/>
      <c r="BD139" s="274"/>
      <c r="BE139" s="274"/>
      <c r="BF139" s="274"/>
      <c r="BG139" s="274"/>
      <c r="BH139" s="274"/>
      <c r="BI139" s="274"/>
      <c r="BJ139" s="274"/>
      <c r="BK139" s="274"/>
      <c r="BL139" s="274"/>
      <c r="BM139" s="274"/>
      <c r="BN139" s="274"/>
      <c r="BO139" s="274"/>
      <c r="BP139" s="693"/>
      <c r="BQ139" s="274"/>
      <c r="BR139" s="274"/>
      <c r="BS139" s="274"/>
      <c r="BT139" s="274"/>
      <c r="BU139" s="274"/>
      <c r="BV139" s="274"/>
      <c r="BW139" s="274"/>
      <c r="BX139" s="694"/>
      <c r="BY139" s="274"/>
      <c r="BZ139" s="274"/>
      <c r="CA139" s="274"/>
      <c r="CB139" s="274"/>
      <c r="CC139" s="274"/>
      <c r="CD139" s="274"/>
      <c r="CE139" s="274"/>
      <c r="CF139" s="274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 t="s">
        <v>4</v>
      </c>
      <c r="CW139" s="274"/>
      <c r="CX139" s="274"/>
      <c r="CY139" s="274"/>
      <c r="CZ139" s="274"/>
      <c r="DA139" s="274"/>
      <c r="DB139" s="274"/>
      <c r="DC139" s="274"/>
      <c r="DD139" s="274"/>
      <c r="DE139" s="274"/>
      <c r="DF139" s="274"/>
      <c r="DG139" s="70"/>
      <c r="DH139" s="70"/>
      <c r="DI139" s="70"/>
      <c r="DJ139" s="70"/>
      <c r="DK139" s="70"/>
      <c r="DL139" s="70"/>
      <c r="DM139" s="70"/>
      <c r="DN139" s="70"/>
      <c r="DO139" s="70"/>
      <c r="DP139" s="70"/>
      <c r="DQ139" s="70"/>
      <c r="DR139" s="70"/>
      <c r="DS139" s="70"/>
      <c r="DT139" s="70"/>
      <c r="DU139" s="70"/>
      <c r="DV139" s="70"/>
      <c r="DW139" s="70"/>
      <c r="DX139" s="70"/>
      <c r="DY139" s="70"/>
      <c r="DZ139" s="70"/>
      <c r="EA139" s="70"/>
      <c r="EB139" s="70"/>
      <c r="EC139" s="70"/>
      <c r="ED139" s="70"/>
      <c r="EE139" s="70"/>
      <c r="EF139" s="70"/>
      <c r="EG139" s="70"/>
      <c r="EH139" s="70"/>
      <c r="EI139" s="70"/>
      <c r="EJ139" s="70"/>
      <c r="EK139" s="70"/>
      <c r="EL139" s="70"/>
      <c r="EM139" s="70"/>
      <c r="EN139" s="70"/>
      <c r="EO139" s="70"/>
      <c r="EP139" s="70"/>
      <c r="EQ139" s="70"/>
      <c r="ER139" s="70"/>
      <c r="ES139" s="70"/>
      <c r="ET139" s="70"/>
      <c r="EU139" s="70"/>
      <c r="EV139" s="70"/>
      <c r="EW139" s="70"/>
      <c r="EX139" s="70"/>
      <c r="EY139" s="70"/>
      <c r="EZ139" s="70"/>
      <c r="FA139" s="70"/>
      <c r="FB139" s="70"/>
      <c r="FC139" s="70"/>
      <c r="FD139" s="70"/>
      <c r="FE139" s="70"/>
      <c r="FF139" s="70"/>
      <c r="FG139" s="70"/>
      <c r="FH139" s="70"/>
      <c r="FI139" s="70"/>
      <c r="FJ139" s="70"/>
      <c r="FK139" s="70"/>
      <c r="FL139" s="70"/>
      <c r="FM139" s="70"/>
      <c r="FN139" s="70"/>
      <c r="FO139" s="70"/>
      <c r="FP139" s="70"/>
      <c r="FQ139" s="70"/>
      <c r="FR139" s="70"/>
      <c r="FS139" s="70"/>
      <c r="FT139" s="70"/>
      <c r="FU139" s="70"/>
      <c r="FV139" s="70"/>
      <c r="FW139" s="70"/>
    </row>
    <row r="140">
      <c r="A140" s="416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18" t="s">
        <v>4</v>
      </c>
      <c r="AO140" s="689"/>
      <c r="AP140" s="690"/>
      <c r="AQ140" s="274"/>
      <c r="AR140" s="274"/>
      <c r="AS140" s="274"/>
      <c r="AT140" s="274"/>
      <c r="AU140" s="691"/>
      <c r="AV140" s="692"/>
      <c r="AW140" s="274"/>
      <c r="AX140" s="274"/>
      <c r="AY140" s="274"/>
      <c r="AZ140" s="274"/>
      <c r="BA140" s="274"/>
      <c r="BB140" s="274"/>
      <c r="BC140" s="274"/>
      <c r="BD140" s="274"/>
      <c r="BE140" s="274"/>
      <c r="BF140" s="274"/>
      <c r="BG140" s="274"/>
      <c r="BH140" s="274"/>
      <c r="BI140" s="274"/>
      <c r="BJ140" s="274"/>
      <c r="BK140" s="274"/>
      <c r="BL140" s="274"/>
      <c r="BM140" s="274"/>
      <c r="BN140" s="274"/>
      <c r="BO140" s="274"/>
      <c r="BP140" s="693"/>
      <c r="BQ140" s="274"/>
      <c r="BR140" s="274"/>
      <c r="BS140" s="274"/>
      <c r="BT140" s="274"/>
      <c r="BU140" s="274"/>
      <c r="BV140" s="274"/>
      <c r="BW140" s="274"/>
      <c r="BX140" s="694"/>
      <c r="BY140" s="274"/>
      <c r="BZ140" s="274"/>
      <c r="CA140" s="274"/>
      <c r="CB140" s="274"/>
      <c r="CC140" s="274"/>
      <c r="CD140" s="274"/>
      <c r="CE140" s="274"/>
      <c r="CF140" s="274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 t="s">
        <v>4</v>
      </c>
      <c r="CW140" s="274"/>
      <c r="CX140" s="274"/>
      <c r="CY140" s="274"/>
      <c r="CZ140" s="274"/>
      <c r="DA140" s="274"/>
      <c r="DB140" s="274"/>
      <c r="DC140" s="274"/>
      <c r="DD140" s="274"/>
      <c r="DE140" s="274"/>
      <c r="DF140" s="274"/>
      <c r="DG140" s="70"/>
      <c r="DH140" s="70"/>
      <c r="DI140" s="70"/>
      <c r="DJ140" s="70"/>
      <c r="DK140" s="70"/>
      <c r="DL140" s="70"/>
      <c r="DM140" s="70"/>
      <c r="DN140" s="70"/>
      <c r="DO140" s="70"/>
      <c r="DP140" s="70"/>
      <c r="DQ140" s="70"/>
      <c r="DR140" s="70"/>
      <c r="DS140" s="70"/>
      <c r="DT140" s="70"/>
      <c r="DU140" s="70"/>
      <c r="DV140" s="70"/>
      <c r="DW140" s="70"/>
      <c r="DX140" s="70"/>
      <c r="DY140" s="70"/>
      <c r="DZ140" s="70"/>
      <c r="EA140" s="70"/>
      <c r="EB140" s="70"/>
      <c r="EC140" s="70"/>
      <c r="ED140" s="70"/>
      <c r="EE140" s="70"/>
      <c r="EF140" s="70"/>
      <c r="EG140" s="70"/>
      <c r="EH140" s="70"/>
      <c r="EI140" s="70"/>
      <c r="EJ140" s="70"/>
      <c r="EK140" s="70"/>
      <c r="EL140" s="70"/>
      <c r="EM140" s="70"/>
      <c r="EN140" s="70"/>
      <c r="EO140" s="70"/>
      <c r="EP140" s="70"/>
      <c r="EQ140" s="70"/>
      <c r="ER140" s="70"/>
      <c r="ES140" s="70"/>
      <c r="ET140" s="70"/>
      <c r="EU140" s="70"/>
      <c r="EV140" s="70"/>
      <c r="EW140" s="70"/>
      <c r="EX140" s="70"/>
      <c r="EY140" s="70"/>
      <c r="EZ140" s="70"/>
      <c r="FA140" s="70"/>
      <c r="FB140" s="70"/>
      <c r="FC140" s="70"/>
      <c r="FD140" s="70"/>
      <c r="FE140" s="70"/>
      <c r="FF140" s="70"/>
      <c r="FG140" s="70"/>
      <c r="FH140" s="70"/>
      <c r="FI140" s="70"/>
      <c r="FJ140" s="70"/>
      <c r="FK140" s="70"/>
      <c r="FL140" s="70"/>
      <c r="FM140" s="70"/>
      <c r="FN140" s="70"/>
      <c r="FO140" s="70"/>
      <c r="FP140" s="70"/>
      <c r="FQ140" s="70"/>
      <c r="FR140" s="70"/>
      <c r="FS140" s="70"/>
      <c r="FT140" s="70"/>
      <c r="FU140" s="70"/>
      <c r="FV140" s="70"/>
      <c r="FW140" s="70"/>
    </row>
    <row r="141">
      <c r="A141" s="416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18" t="s">
        <v>4</v>
      </c>
      <c r="AO141" s="689"/>
      <c r="AP141" s="690"/>
      <c r="AQ141" s="274"/>
      <c r="AR141" s="274"/>
      <c r="AS141" s="274"/>
      <c r="AT141" s="274"/>
      <c r="AU141" s="691"/>
      <c r="AV141" s="692"/>
      <c r="AW141" s="274"/>
      <c r="AX141" s="274"/>
      <c r="AY141" s="274"/>
      <c r="AZ141" s="274"/>
      <c r="BA141" s="274"/>
      <c r="BB141" s="274"/>
      <c r="BC141" s="274"/>
      <c r="BD141" s="274"/>
      <c r="BE141" s="274"/>
      <c r="BF141" s="274"/>
      <c r="BG141" s="274"/>
      <c r="BH141" s="274"/>
      <c r="BI141" s="274"/>
      <c r="BJ141" s="274"/>
      <c r="BK141" s="274"/>
      <c r="BL141" s="274"/>
      <c r="BM141" s="274"/>
      <c r="BN141" s="274"/>
      <c r="BO141" s="274"/>
      <c r="BP141" s="693"/>
      <c r="BQ141" s="274"/>
      <c r="BR141" s="274"/>
      <c r="BS141" s="274"/>
      <c r="BT141" s="274"/>
      <c r="BU141" s="274"/>
      <c r="BV141" s="274"/>
      <c r="BW141" s="274"/>
      <c r="BX141" s="694"/>
      <c r="BY141" s="274"/>
      <c r="BZ141" s="274"/>
      <c r="CA141" s="274"/>
      <c r="CB141" s="274"/>
      <c r="CC141" s="274"/>
      <c r="CD141" s="274"/>
      <c r="CE141" s="274"/>
      <c r="CF141" s="274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 t="s">
        <v>4</v>
      </c>
      <c r="CW141" s="274"/>
      <c r="CX141" s="274"/>
      <c r="CY141" s="274"/>
      <c r="CZ141" s="274"/>
      <c r="DA141" s="274"/>
      <c r="DB141" s="274"/>
      <c r="DC141" s="274"/>
      <c r="DD141" s="274"/>
      <c r="DE141" s="274"/>
      <c r="DF141" s="274"/>
      <c r="DG141" s="70"/>
      <c r="DH141" s="70"/>
      <c r="DI141" s="70"/>
      <c r="DJ141" s="70"/>
      <c r="DK141" s="70"/>
      <c r="DL141" s="70"/>
      <c r="DM141" s="70"/>
      <c r="DN141" s="70"/>
      <c r="DO141" s="70"/>
      <c r="DP141" s="70"/>
      <c r="DQ141" s="70"/>
      <c r="DR141" s="70"/>
      <c r="DS141" s="70"/>
      <c r="DT141" s="70"/>
      <c r="DU141" s="70"/>
      <c r="DV141" s="70"/>
      <c r="DW141" s="70"/>
      <c r="DX141" s="70"/>
      <c r="DY141" s="70"/>
      <c r="DZ141" s="70"/>
      <c r="EA141" s="70"/>
      <c r="EB141" s="70"/>
      <c r="EC141" s="70"/>
      <c r="ED141" s="70"/>
      <c r="EE141" s="70"/>
      <c r="EF141" s="70"/>
      <c r="EG141" s="70"/>
      <c r="EH141" s="70"/>
      <c r="EI141" s="70"/>
      <c r="EJ141" s="70"/>
      <c r="EK141" s="70"/>
      <c r="EL141" s="70"/>
      <c r="EM141" s="70"/>
      <c r="EN141" s="70"/>
      <c r="EO141" s="70"/>
      <c r="EP141" s="70"/>
      <c r="EQ141" s="70"/>
      <c r="ER141" s="70"/>
      <c r="ES141" s="70"/>
      <c r="ET141" s="70"/>
      <c r="EU141" s="70"/>
      <c r="EV141" s="70"/>
      <c r="EW141" s="70"/>
      <c r="EX141" s="70"/>
      <c r="EY141" s="70"/>
      <c r="EZ141" s="70"/>
      <c r="FA141" s="70"/>
      <c r="FB141" s="70"/>
      <c r="FC141" s="70"/>
      <c r="FD141" s="70"/>
      <c r="FE141" s="70"/>
      <c r="FF141" s="70"/>
      <c r="FG141" s="70"/>
      <c r="FH141" s="70"/>
      <c r="FI141" s="70"/>
      <c r="FJ141" s="70"/>
      <c r="FK141" s="70"/>
      <c r="FL141" s="70"/>
      <c r="FM141" s="70"/>
      <c r="FN141" s="70"/>
      <c r="FO141" s="70"/>
      <c r="FP141" s="70"/>
      <c r="FQ141" s="70"/>
      <c r="FR141" s="70"/>
      <c r="FS141" s="70"/>
      <c r="FT141" s="70"/>
      <c r="FU141" s="70"/>
      <c r="FV141" s="70"/>
      <c r="FW141" s="70"/>
    </row>
    <row r="142">
      <c r="A142" s="416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18" t="s">
        <v>4</v>
      </c>
      <c r="AO142" s="689"/>
      <c r="AP142" s="690"/>
      <c r="AQ142" s="274"/>
      <c r="AR142" s="274"/>
      <c r="AS142" s="274"/>
      <c r="AT142" s="274"/>
      <c r="AU142" s="691"/>
      <c r="AV142" s="692"/>
      <c r="AW142" s="274"/>
      <c r="AX142" s="274"/>
      <c r="AY142" s="274"/>
      <c r="AZ142" s="274"/>
      <c r="BA142" s="274"/>
      <c r="BB142" s="274"/>
      <c r="BC142" s="274"/>
      <c r="BD142" s="274"/>
      <c r="BE142" s="274"/>
      <c r="BF142" s="274"/>
      <c r="BG142" s="274"/>
      <c r="BH142" s="274"/>
      <c r="BI142" s="274"/>
      <c r="BJ142" s="274"/>
      <c r="BK142" s="274"/>
      <c r="BL142" s="274"/>
      <c r="BM142" s="274"/>
      <c r="BN142" s="274"/>
      <c r="BO142" s="274"/>
      <c r="BP142" s="693"/>
      <c r="BQ142" s="274"/>
      <c r="BR142" s="274"/>
      <c r="BS142" s="274"/>
      <c r="BT142" s="274"/>
      <c r="BU142" s="274"/>
      <c r="BV142" s="274"/>
      <c r="BW142" s="274"/>
      <c r="BX142" s="694"/>
      <c r="BY142" s="274"/>
      <c r="BZ142" s="274"/>
      <c r="CA142" s="274"/>
      <c r="CB142" s="274"/>
      <c r="CC142" s="274"/>
      <c r="CD142" s="274"/>
      <c r="CE142" s="274"/>
      <c r="CF142" s="274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 t="s">
        <v>4</v>
      </c>
      <c r="CW142" s="274"/>
      <c r="CX142" s="274"/>
      <c r="CY142" s="274"/>
      <c r="CZ142" s="274"/>
      <c r="DA142" s="274"/>
      <c r="DB142" s="274"/>
      <c r="DC142" s="274"/>
      <c r="DD142" s="274"/>
      <c r="DE142" s="274"/>
      <c r="DF142" s="274"/>
      <c r="DG142" s="70"/>
      <c r="DH142" s="70"/>
      <c r="DI142" s="70"/>
      <c r="DJ142" s="70"/>
      <c r="DK142" s="70"/>
      <c r="DL142" s="70"/>
      <c r="DM142" s="70"/>
      <c r="DN142" s="70"/>
      <c r="DO142" s="70"/>
      <c r="DP142" s="70"/>
      <c r="DQ142" s="70"/>
      <c r="DR142" s="70"/>
      <c r="DS142" s="70"/>
      <c r="DT142" s="70"/>
      <c r="DU142" s="70"/>
      <c r="DV142" s="70"/>
      <c r="DW142" s="70"/>
      <c r="DX142" s="70"/>
      <c r="DY142" s="70"/>
      <c r="DZ142" s="70"/>
      <c r="EA142" s="70"/>
      <c r="EB142" s="70"/>
      <c r="EC142" s="70"/>
      <c r="ED142" s="70"/>
      <c r="EE142" s="70"/>
      <c r="EF142" s="70"/>
      <c r="EG142" s="70"/>
      <c r="EH142" s="70"/>
      <c r="EI142" s="70"/>
      <c r="EJ142" s="70"/>
      <c r="EK142" s="70"/>
      <c r="EL142" s="70"/>
      <c r="EM142" s="70"/>
      <c r="EN142" s="70"/>
      <c r="EO142" s="70"/>
      <c r="EP142" s="70"/>
      <c r="EQ142" s="70"/>
      <c r="ER142" s="70"/>
      <c r="ES142" s="70"/>
      <c r="ET142" s="70"/>
      <c r="EU142" s="70"/>
      <c r="EV142" s="70"/>
      <c r="EW142" s="70"/>
      <c r="EX142" s="70"/>
      <c r="EY142" s="70"/>
      <c r="EZ142" s="70"/>
      <c r="FA142" s="70"/>
      <c r="FB142" s="70"/>
      <c r="FC142" s="70"/>
      <c r="FD142" s="70"/>
      <c r="FE142" s="70"/>
      <c r="FF142" s="70"/>
      <c r="FG142" s="70"/>
      <c r="FH142" s="70"/>
      <c r="FI142" s="70"/>
      <c r="FJ142" s="70"/>
      <c r="FK142" s="70"/>
      <c r="FL142" s="70"/>
      <c r="FM142" s="70"/>
      <c r="FN142" s="70"/>
      <c r="FO142" s="70"/>
      <c r="FP142" s="70"/>
      <c r="FQ142" s="70"/>
      <c r="FR142" s="70"/>
      <c r="FS142" s="70"/>
      <c r="FT142" s="70"/>
      <c r="FU142" s="70"/>
      <c r="FV142" s="70"/>
      <c r="FW142" s="70"/>
    </row>
    <row r="143">
      <c r="A143" s="416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18" t="s">
        <v>4</v>
      </c>
      <c r="AO143" s="689"/>
      <c r="AP143" s="690"/>
      <c r="AQ143" s="274"/>
      <c r="AR143" s="274"/>
      <c r="AS143" s="274"/>
      <c r="AT143" s="274"/>
      <c r="AU143" s="691"/>
      <c r="AV143" s="692"/>
      <c r="AW143" s="274"/>
      <c r="AX143" s="274"/>
      <c r="AY143" s="274"/>
      <c r="AZ143" s="274"/>
      <c r="BA143" s="274"/>
      <c r="BB143" s="274"/>
      <c r="BC143" s="274"/>
      <c r="BD143" s="274"/>
      <c r="BE143" s="274"/>
      <c r="BF143" s="274"/>
      <c r="BG143" s="274"/>
      <c r="BH143" s="274"/>
      <c r="BI143" s="274"/>
      <c r="BJ143" s="274"/>
      <c r="BK143" s="274"/>
      <c r="BL143" s="274"/>
      <c r="BM143" s="274"/>
      <c r="BN143" s="274"/>
      <c r="BO143" s="274"/>
      <c r="BP143" s="693"/>
      <c r="BQ143" s="274"/>
      <c r="BR143" s="274"/>
      <c r="BS143" s="274"/>
      <c r="BT143" s="274"/>
      <c r="BU143" s="274"/>
      <c r="BV143" s="274"/>
      <c r="BW143" s="274"/>
      <c r="BX143" s="694"/>
      <c r="BY143" s="274"/>
      <c r="BZ143" s="274"/>
      <c r="CA143" s="274"/>
      <c r="CB143" s="274"/>
      <c r="CC143" s="274"/>
      <c r="CD143" s="274"/>
      <c r="CE143" s="274"/>
      <c r="CF143" s="274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 t="s">
        <v>4</v>
      </c>
      <c r="CW143" s="274"/>
      <c r="CX143" s="274"/>
      <c r="CY143" s="274"/>
      <c r="CZ143" s="274"/>
      <c r="DA143" s="274"/>
      <c r="DB143" s="274"/>
      <c r="DC143" s="274"/>
      <c r="DD143" s="274"/>
      <c r="DE143" s="274"/>
      <c r="DF143" s="274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  <c r="DU143" s="70"/>
      <c r="DV143" s="70"/>
      <c r="DW143" s="70"/>
      <c r="DX143" s="70"/>
      <c r="DY143" s="70"/>
      <c r="DZ143" s="70"/>
      <c r="EA143" s="70"/>
      <c r="EB143" s="70"/>
      <c r="EC143" s="70"/>
      <c r="ED143" s="70"/>
      <c r="EE143" s="70"/>
      <c r="EF143" s="70"/>
      <c r="EG143" s="70"/>
      <c r="EH143" s="70"/>
      <c r="EI143" s="70"/>
      <c r="EJ143" s="70"/>
      <c r="EK143" s="70"/>
      <c r="EL143" s="70"/>
      <c r="EM143" s="70"/>
      <c r="EN143" s="70"/>
      <c r="EO143" s="70"/>
      <c r="EP143" s="70"/>
      <c r="EQ143" s="70"/>
      <c r="ER143" s="70"/>
      <c r="ES143" s="70"/>
      <c r="ET143" s="70"/>
      <c r="EU143" s="70"/>
      <c r="EV143" s="70"/>
      <c r="EW143" s="70"/>
      <c r="EX143" s="70"/>
      <c r="EY143" s="70"/>
      <c r="EZ143" s="70"/>
      <c r="FA143" s="70"/>
      <c r="FB143" s="70"/>
      <c r="FC143" s="70"/>
      <c r="FD143" s="70"/>
      <c r="FE143" s="70"/>
      <c r="FF143" s="70"/>
      <c r="FG143" s="70"/>
      <c r="FH143" s="70"/>
      <c r="FI143" s="70"/>
      <c r="FJ143" s="70"/>
      <c r="FK143" s="70"/>
      <c r="FL143" s="70"/>
      <c r="FM143" s="70"/>
      <c r="FN143" s="70"/>
      <c r="FO143" s="70"/>
      <c r="FP143" s="70"/>
      <c r="FQ143" s="70"/>
      <c r="FR143" s="70"/>
      <c r="FS143" s="70"/>
      <c r="FT143" s="70"/>
      <c r="FU143" s="70"/>
      <c r="FV143" s="70"/>
      <c r="FW143" s="70"/>
    </row>
    <row r="144">
      <c r="A144" s="416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18" t="s">
        <v>4</v>
      </c>
      <c r="AO144" s="689"/>
      <c r="AP144" s="690"/>
      <c r="AQ144" s="274"/>
      <c r="AR144" s="274"/>
      <c r="AS144" s="274"/>
      <c r="AT144" s="274"/>
      <c r="AU144" s="691"/>
      <c r="AV144" s="692"/>
      <c r="AW144" s="274"/>
      <c r="AX144" s="274"/>
      <c r="AY144" s="274"/>
      <c r="AZ144" s="274"/>
      <c r="BA144" s="274"/>
      <c r="BB144" s="274"/>
      <c r="BC144" s="274"/>
      <c r="BD144" s="274"/>
      <c r="BE144" s="274"/>
      <c r="BF144" s="274"/>
      <c r="BG144" s="274"/>
      <c r="BH144" s="274"/>
      <c r="BI144" s="274"/>
      <c r="BJ144" s="274"/>
      <c r="BK144" s="274"/>
      <c r="BL144" s="274"/>
      <c r="BM144" s="274"/>
      <c r="BN144" s="274"/>
      <c r="BO144" s="274"/>
      <c r="BP144" s="693"/>
      <c r="BQ144" s="274"/>
      <c r="BR144" s="274"/>
      <c r="BS144" s="274"/>
      <c r="BT144" s="274"/>
      <c r="BU144" s="274"/>
      <c r="BV144" s="274"/>
      <c r="BW144" s="274"/>
      <c r="BX144" s="694"/>
      <c r="BY144" s="274"/>
      <c r="BZ144" s="274"/>
      <c r="CA144" s="274"/>
      <c r="CB144" s="274"/>
      <c r="CC144" s="274"/>
      <c r="CD144" s="274"/>
      <c r="CE144" s="274"/>
      <c r="CF144" s="274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 t="s">
        <v>4</v>
      </c>
      <c r="CW144" s="274"/>
      <c r="CX144" s="274"/>
      <c r="CY144" s="274"/>
      <c r="CZ144" s="274"/>
      <c r="DA144" s="274"/>
      <c r="DB144" s="274"/>
      <c r="DC144" s="274"/>
      <c r="DD144" s="274"/>
      <c r="DE144" s="274"/>
      <c r="DF144" s="274"/>
      <c r="DG144" s="70"/>
      <c r="DH144" s="70"/>
      <c r="DI144" s="70"/>
      <c r="DJ144" s="70"/>
      <c r="DK144" s="70"/>
      <c r="DL144" s="70"/>
      <c r="DM144" s="70"/>
      <c r="DN144" s="70"/>
      <c r="DO144" s="70"/>
      <c r="DP144" s="70"/>
      <c r="DQ144" s="70"/>
      <c r="DR144" s="70"/>
      <c r="DS144" s="70"/>
      <c r="DT144" s="70"/>
      <c r="DU144" s="70"/>
      <c r="DV144" s="70"/>
      <c r="DW144" s="70"/>
      <c r="DX144" s="70"/>
      <c r="DY144" s="70"/>
      <c r="DZ144" s="70"/>
      <c r="EA144" s="70"/>
      <c r="EB144" s="70"/>
      <c r="EC144" s="70"/>
      <c r="ED144" s="70"/>
      <c r="EE144" s="70"/>
      <c r="EF144" s="70"/>
      <c r="EG144" s="70"/>
      <c r="EH144" s="70"/>
      <c r="EI144" s="70"/>
      <c r="EJ144" s="70"/>
      <c r="EK144" s="70"/>
      <c r="EL144" s="70"/>
      <c r="EM144" s="70"/>
      <c r="EN144" s="70"/>
      <c r="EO144" s="70"/>
      <c r="EP144" s="70"/>
      <c r="EQ144" s="70"/>
      <c r="ER144" s="70"/>
      <c r="ES144" s="70"/>
      <c r="ET144" s="70"/>
      <c r="EU144" s="70"/>
      <c r="EV144" s="70"/>
      <c r="EW144" s="70"/>
      <c r="EX144" s="70"/>
      <c r="EY144" s="70"/>
      <c r="EZ144" s="70"/>
      <c r="FA144" s="70"/>
      <c r="FB144" s="70"/>
      <c r="FC144" s="70"/>
      <c r="FD144" s="70"/>
      <c r="FE144" s="70"/>
      <c r="FF144" s="70"/>
      <c r="FG144" s="70"/>
      <c r="FH144" s="70"/>
      <c r="FI144" s="70"/>
      <c r="FJ144" s="70"/>
      <c r="FK144" s="70"/>
      <c r="FL144" s="70"/>
      <c r="FM144" s="70"/>
      <c r="FN144" s="70"/>
      <c r="FO144" s="70"/>
      <c r="FP144" s="70"/>
      <c r="FQ144" s="70"/>
      <c r="FR144" s="70"/>
      <c r="FS144" s="70"/>
      <c r="FT144" s="70"/>
      <c r="FU144" s="70"/>
      <c r="FV144" s="70"/>
      <c r="FW144" s="70"/>
    </row>
    <row r="145">
      <c r="A145" s="416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18" t="s">
        <v>4</v>
      </c>
      <c r="AO145" s="689"/>
      <c r="AP145" s="690"/>
      <c r="AQ145" s="274"/>
      <c r="AR145" s="274"/>
      <c r="AS145" s="274"/>
      <c r="AT145" s="274"/>
      <c r="AU145" s="691"/>
      <c r="AV145" s="692"/>
      <c r="AW145" s="274"/>
      <c r="AX145" s="274"/>
      <c r="AY145" s="274"/>
      <c r="AZ145" s="274"/>
      <c r="BA145" s="274"/>
      <c r="BB145" s="274"/>
      <c r="BC145" s="274"/>
      <c r="BD145" s="274"/>
      <c r="BE145" s="274"/>
      <c r="BF145" s="274"/>
      <c r="BG145" s="274"/>
      <c r="BH145" s="274"/>
      <c r="BI145" s="274"/>
      <c r="BJ145" s="274"/>
      <c r="BK145" s="274"/>
      <c r="BL145" s="274"/>
      <c r="BM145" s="274"/>
      <c r="BN145" s="274"/>
      <c r="BO145" s="274"/>
      <c r="BP145" s="693"/>
      <c r="BQ145" s="274"/>
      <c r="BR145" s="274"/>
      <c r="BS145" s="274"/>
      <c r="BT145" s="274"/>
      <c r="BU145" s="274"/>
      <c r="BV145" s="274"/>
      <c r="BW145" s="274"/>
      <c r="BX145" s="694"/>
      <c r="BY145" s="274"/>
      <c r="BZ145" s="274"/>
      <c r="CA145" s="274"/>
      <c r="CB145" s="274"/>
      <c r="CC145" s="274"/>
      <c r="CD145" s="274"/>
      <c r="CE145" s="274"/>
      <c r="CF145" s="274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 t="s">
        <v>4</v>
      </c>
      <c r="CW145" s="274"/>
      <c r="CX145" s="274"/>
      <c r="CY145" s="274"/>
      <c r="CZ145" s="274"/>
      <c r="DA145" s="274"/>
      <c r="DB145" s="274"/>
      <c r="DC145" s="274"/>
      <c r="DD145" s="274"/>
      <c r="DE145" s="274"/>
      <c r="DF145" s="274"/>
      <c r="DG145" s="70"/>
      <c r="DH145" s="70"/>
      <c r="DI145" s="70"/>
      <c r="DJ145" s="70"/>
      <c r="DK145" s="70"/>
      <c r="DL145" s="70"/>
      <c r="DM145" s="70"/>
      <c r="DN145" s="70"/>
      <c r="DO145" s="70"/>
      <c r="DP145" s="70"/>
      <c r="DQ145" s="70"/>
      <c r="DR145" s="70"/>
      <c r="DS145" s="70"/>
      <c r="DT145" s="70"/>
      <c r="DU145" s="70"/>
      <c r="DV145" s="70"/>
      <c r="DW145" s="70"/>
      <c r="DX145" s="70"/>
      <c r="DY145" s="70"/>
      <c r="DZ145" s="70"/>
      <c r="EA145" s="70"/>
      <c r="EB145" s="70"/>
      <c r="EC145" s="70"/>
      <c r="ED145" s="70"/>
      <c r="EE145" s="70"/>
      <c r="EF145" s="70"/>
      <c r="EG145" s="70"/>
      <c r="EH145" s="70"/>
      <c r="EI145" s="70"/>
      <c r="EJ145" s="70"/>
      <c r="EK145" s="70"/>
      <c r="EL145" s="70"/>
      <c r="EM145" s="70"/>
      <c r="EN145" s="70"/>
      <c r="EO145" s="70"/>
      <c r="EP145" s="70"/>
      <c r="EQ145" s="70"/>
      <c r="ER145" s="70"/>
      <c r="ES145" s="70"/>
      <c r="ET145" s="70"/>
      <c r="EU145" s="70"/>
      <c r="EV145" s="70"/>
      <c r="EW145" s="70"/>
      <c r="EX145" s="70"/>
      <c r="EY145" s="70"/>
      <c r="EZ145" s="70"/>
      <c r="FA145" s="70"/>
      <c r="FB145" s="70"/>
      <c r="FC145" s="70"/>
      <c r="FD145" s="70"/>
      <c r="FE145" s="70"/>
      <c r="FF145" s="70"/>
      <c r="FG145" s="70"/>
      <c r="FH145" s="70"/>
      <c r="FI145" s="70"/>
      <c r="FJ145" s="70"/>
      <c r="FK145" s="70"/>
      <c r="FL145" s="70"/>
      <c r="FM145" s="70"/>
      <c r="FN145" s="70"/>
      <c r="FO145" s="70"/>
      <c r="FP145" s="70"/>
      <c r="FQ145" s="70"/>
      <c r="FR145" s="70"/>
      <c r="FS145" s="70"/>
      <c r="FT145" s="70"/>
      <c r="FU145" s="70"/>
      <c r="FV145" s="70"/>
      <c r="FW145" s="70"/>
    </row>
    <row r="146">
      <c r="A146" s="416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18" t="s">
        <v>4</v>
      </c>
      <c r="AO146" s="689"/>
      <c r="AP146" s="690"/>
      <c r="AQ146" s="274"/>
      <c r="AR146" s="274"/>
      <c r="AS146" s="274"/>
      <c r="AT146" s="274"/>
      <c r="AU146" s="691"/>
      <c r="AV146" s="692"/>
      <c r="AW146" s="274"/>
      <c r="AX146" s="274"/>
      <c r="AY146" s="274"/>
      <c r="AZ146" s="274"/>
      <c r="BA146" s="274"/>
      <c r="BB146" s="274"/>
      <c r="BC146" s="274"/>
      <c r="BD146" s="274"/>
      <c r="BE146" s="274"/>
      <c r="BF146" s="274"/>
      <c r="BG146" s="274"/>
      <c r="BH146" s="274"/>
      <c r="BI146" s="274"/>
      <c r="BJ146" s="274"/>
      <c r="BK146" s="274"/>
      <c r="BL146" s="274"/>
      <c r="BM146" s="274"/>
      <c r="BN146" s="274"/>
      <c r="BO146" s="274"/>
      <c r="BP146" s="693"/>
      <c r="BQ146" s="274"/>
      <c r="BR146" s="274"/>
      <c r="BS146" s="274"/>
      <c r="BT146" s="274"/>
      <c r="BU146" s="274"/>
      <c r="BV146" s="274"/>
      <c r="BW146" s="274"/>
      <c r="BX146" s="694"/>
      <c r="BY146" s="274"/>
      <c r="BZ146" s="274"/>
      <c r="CA146" s="274"/>
      <c r="CB146" s="274"/>
      <c r="CC146" s="274"/>
      <c r="CD146" s="274"/>
      <c r="CE146" s="274"/>
      <c r="CF146" s="274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 t="s">
        <v>4</v>
      </c>
      <c r="CW146" s="274"/>
      <c r="CX146" s="274"/>
      <c r="CY146" s="274"/>
      <c r="CZ146" s="274"/>
      <c r="DA146" s="274"/>
      <c r="DB146" s="274"/>
      <c r="DC146" s="274"/>
      <c r="DD146" s="274"/>
      <c r="DE146" s="274"/>
      <c r="DF146" s="274"/>
      <c r="DG146" s="70"/>
      <c r="DH146" s="70"/>
      <c r="DI146" s="70"/>
      <c r="DJ146" s="70"/>
      <c r="DK146" s="70"/>
      <c r="DL146" s="70"/>
      <c r="DM146" s="70"/>
      <c r="DN146" s="70"/>
      <c r="DO146" s="70"/>
      <c r="DP146" s="70"/>
      <c r="DQ146" s="70"/>
      <c r="DR146" s="70"/>
      <c r="DS146" s="70"/>
      <c r="DT146" s="70"/>
      <c r="DU146" s="70"/>
      <c r="DV146" s="70"/>
      <c r="DW146" s="70"/>
      <c r="DX146" s="70"/>
      <c r="DY146" s="70"/>
      <c r="DZ146" s="70"/>
      <c r="EA146" s="70"/>
      <c r="EB146" s="70"/>
      <c r="EC146" s="70"/>
      <c r="ED146" s="70"/>
      <c r="EE146" s="70"/>
      <c r="EF146" s="70"/>
      <c r="EG146" s="70"/>
      <c r="EH146" s="70"/>
      <c r="EI146" s="70"/>
      <c r="EJ146" s="70"/>
      <c r="EK146" s="70"/>
      <c r="EL146" s="70"/>
      <c r="EM146" s="70"/>
      <c r="EN146" s="70"/>
      <c r="EO146" s="70"/>
      <c r="EP146" s="70"/>
      <c r="EQ146" s="70"/>
      <c r="ER146" s="70"/>
      <c r="ES146" s="70"/>
      <c r="ET146" s="70"/>
      <c r="EU146" s="70"/>
      <c r="EV146" s="70"/>
      <c r="EW146" s="70"/>
      <c r="EX146" s="70"/>
      <c r="EY146" s="70"/>
      <c r="EZ146" s="70"/>
      <c r="FA146" s="70"/>
      <c r="FB146" s="70"/>
      <c r="FC146" s="70"/>
      <c r="FD146" s="70"/>
      <c r="FE146" s="70"/>
      <c r="FF146" s="70"/>
      <c r="FG146" s="70"/>
      <c r="FH146" s="70"/>
      <c r="FI146" s="70"/>
      <c r="FJ146" s="70"/>
      <c r="FK146" s="70"/>
      <c r="FL146" s="70"/>
      <c r="FM146" s="70"/>
      <c r="FN146" s="70"/>
      <c r="FO146" s="70"/>
      <c r="FP146" s="70"/>
      <c r="FQ146" s="70"/>
      <c r="FR146" s="70"/>
      <c r="FS146" s="70"/>
      <c r="FT146" s="70"/>
      <c r="FU146" s="70"/>
      <c r="FV146" s="70"/>
      <c r="FW146" s="70"/>
    </row>
    <row r="147">
      <c r="A147" s="416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18" t="s">
        <v>4</v>
      </c>
      <c r="AO147" s="689"/>
      <c r="AP147" s="690"/>
      <c r="AQ147" s="274"/>
      <c r="AR147" s="274"/>
      <c r="AS147" s="274"/>
      <c r="AT147" s="274"/>
      <c r="AU147" s="691"/>
      <c r="AV147" s="692"/>
      <c r="AW147" s="274"/>
      <c r="AX147" s="274"/>
      <c r="AY147" s="274"/>
      <c r="AZ147" s="274"/>
      <c r="BA147" s="274"/>
      <c r="BB147" s="274"/>
      <c r="BC147" s="274"/>
      <c r="BD147" s="274"/>
      <c r="BE147" s="274"/>
      <c r="BF147" s="274"/>
      <c r="BG147" s="274"/>
      <c r="BH147" s="274"/>
      <c r="BI147" s="274"/>
      <c r="BJ147" s="274"/>
      <c r="BK147" s="274"/>
      <c r="BL147" s="274"/>
      <c r="BM147" s="274"/>
      <c r="BN147" s="274"/>
      <c r="BO147" s="274"/>
      <c r="BP147" s="693"/>
      <c r="BQ147" s="274"/>
      <c r="BR147" s="274"/>
      <c r="BS147" s="274"/>
      <c r="BT147" s="274"/>
      <c r="BU147" s="274"/>
      <c r="BV147" s="274"/>
      <c r="BW147" s="274"/>
      <c r="BX147" s="694"/>
      <c r="BY147" s="274"/>
      <c r="BZ147" s="274"/>
      <c r="CA147" s="274"/>
      <c r="CB147" s="274"/>
      <c r="CC147" s="274"/>
      <c r="CD147" s="274"/>
      <c r="CE147" s="274"/>
      <c r="CF147" s="274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 t="s">
        <v>4</v>
      </c>
      <c r="CW147" s="274"/>
      <c r="CX147" s="274"/>
      <c r="CY147" s="274"/>
      <c r="CZ147" s="274"/>
      <c r="DA147" s="274"/>
      <c r="DB147" s="274"/>
      <c r="DC147" s="274"/>
      <c r="DD147" s="274"/>
      <c r="DE147" s="274"/>
      <c r="DF147" s="274"/>
      <c r="DG147" s="70"/>
      <c r="DH147" s="70"/>
      <c r="DI147" s="70"/>
      <c r="DJ147" s="70"/>
      <c r="DK147" s="70"/>
      <c r="DL147" s="70"/>
      <c r="DM147" s="70"/>
      <c r="DN147" s="70"/>
      <c r="DO147" s="70"/>
      <c r="DP147" s="70"/>
      <c r="DQ147" s="70"/>
      <c r="DR147" s="70"/>
      <c r="DS147" s="70"/>
      <c r="DT147" s="70"/>
      <c r="DU147" s="70"/>
      <c r="DV147" s="70"/>
      <c r="DW147" s="70"/>
      <c r="DX147" s="70"/>
      <c r="DY147" s="70"/>
      <c r="DZ147" s="70"/>
      <c r="EA147" s="70"/>
      <c r="EB147" s="70"/>
      <c r="EC147" s="70"/>
      <c r="ED147" s="70"/>
      <c r="EE147" s="70"/>
      <c r="EF147" s="70"/>
      <c r="EG147" s="70"/>
      <c r="EH147" s="70"/>
      <c r="EI147" s="70"/>
      <c r="EJ147" s="70"/>
      <c r="EK147" s="70"/>
      <c r="EL147" s="70"/>
      <c r="EM147" s="70"/>
      <c r="EN147" s="70"/>
      <c r="EO147" s="70"/>
      <c r="EP147" s="70"/>
      <c r="EQ147" s="70"/>
      <c r="ER147" s="70"/>
      <c r="ES147" s="70"/>
      <c r="ET147" s="70"/>
      <c r="EU147" s="70"/>
      <c r="EV147" s="70"/>
      <c r="EW147" s="70"/>
      <c r="EX147" s="70"/>
      <c r="EY147" s="70"/>
      <c r="EZ147" s="70"/>
      <c r="FA147" s="70"/>
      <c r="FB147" s="70"/>
      <c r="FC147" s="70"/>
      <c r="FD147" s="70"/>
      <c r="FE147" s="70"/>
      <c r="FF147" s="70"/>
      <c r="FG147" s="70"/>
      <c r="FH147" s="70"/>
      <c r="FI147" s="70"/>
      <c r="FJ147" s="70"/>
      <c r="FK147" s="70"/>
      <c r="FL147" s="70"/>
      <c r="FM147" s="70"/>
      <c r="FN147" s="70"/>
      <c r="FO147" s="70"/>
      <c r="FP147" s="70"/>
      <c r="FQ147" s="70"/>
      <c r="FR147" s="70"/>
      <c r="FS147" s="70"/>
      <c r="FT147" s="70"/>
      <c r="FU147" s="70"/>
      <c r="FV147" s="70"/>
      <c r="FW147" s="70"/>
    </row>
    <row r="148">
      <c r="A148" s="416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18" t="s">
        <v>4</v>
      </c>
      <c r="AO148" s="689"/>
      <c r="AP148" s="690"/>
      <c r="AQ148" s="274"/>
      <c r="AR148" s="274"/>
      <c r="AS148" s="274"/>
      <c r="AT148" s="274"/>
      <c r="AU148" s="691"/>
      <c r="AV148" s="692"/>
      <c r="AW148" s="274"/>
      <c r="AX148" s="274"/>
      <c r="AY148" s="274"/>
      <c r="AZ148" s="274"/>
      <c r="BA148" s="274"/>
      <c r="BB148" s="274"/>
      <c r="BC148" s="274"/>
      <c r="BD148" s="274"/>
      <c r="BE148" s="274"/>
      <c r="BF148" s="274"/>
      <c r="BG148" s="274"/>
      <c r="BH148" s="274"/>
      <c r="BI148" s="274"/>
      <c r="BJ148" s="274"/>
      <c r="BK148" s="274"/>
      <c r="BL148" s="274"/>
      <c r="BM148" s="274"/>
      <c r="BN148" s="274"/>
      <c r="BO148" s="274"/>
      <c r="BP148" s="693"/>
      <c r="BQ148" s="274"/>
      <c r="BR148" s="274"/>
      <c r="BS148" s="274"/>
      <c r="BT148" s="274"/>
      <c r="BU148" s="274"/>
      <c r="BV148" s="274"/>
      <c r="BW148" s="274"/>
      <c r="BX148" s="694"/>
      <c r="BY148" s="274"/>
      <c r="BZ148" s="274"/>
      <c r="CA148" s="274"/>
      <c r="CB148" s="274"/>
      <c r="CC148" s="274"/>
      <c r="CD148" s="274"/>
      <c r="CE148" s="274"/>
      <c r="CF148" s="274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 t="s">
        <v>4</v>
      </c>
      <c r="CW148" s="274"/>
      <c r="CX148" s="274"/>
      <c r="CY148" s="274"/>
      <c r="CZ148" s="274"/>
      <c r="DA148" s="274"/>
      <c r="DB148" s="274"/>
      <c r="DC148" s="274"/>
      <c r="DD148" s="274"/>
      <c r="DE148" s="274"/>
      <c r="DF148" s="274"/>
      <c r="DG148" s="70"/>
      <c r="DH148" s="70"/>
      <c r="DI148" s="70"/>
      <c r="DJ148" s="70"/>
      <c r="DK148" s="70"/>
      <c r="DL148" s="70"/>
      <c r="DM148" s="70"/>
      <c r="DN148" s="70"/>
      <c r="DO148" s="70"/>
      <c r="DP148" s="70"/>
      <c r="DQ148" s="70"/>
      <c r="DR148" s="70"/>
      <c r="DS148" s="70"/>
      <c r="DT148" s="70"/>
      <c r="DU148" s="70"/>
      <c r="DV148" s="70"/>
      <c r="DW148" s="70"/>
      <c r="DX148" s="70"/>
      <c r="DY148" s="70"/>
      <c r="DZ148" s="70"/>
      <c r="EA148" s="70"/>
      <c r="EB148" s="70"/>
      <c r="EC148" s="70"/>
      <c r="ED148" s="70"/>
      <c r="EE148" s="70"/>
      <c r="EF148" s="70"/>
      <c r="EG148" s="70"/>
      <c r="EH148" s="70"/>
      <c r="EI148" s="70"/>
      <c r="EJ148" s="70"/>
      <c r="EK148" s="70"/>
      <c r="EL148" s="70"/>
      <c r="EM148" s="70"/>
      <c r="EN148" s="70"/>
      <c r="EO148" s="70"/>
      <c r="EP148" s="70"/>
      <c r="EQ148" s="70"/>
      <c r="ER148" s="70"/>
      <c r="ES148" s="70"/>
      <c r="ET148" s="70"/>
      <c r="EU148" s="70"/>
      <c r="EV148" s="70"/>
      <c r="EW148" s="70"/>
      <c r="EX148" s="70"/>
      <c r="EY148" s="70"/>
      <c r="EZ148" s="70"/>
      <c r="FA148" s="70"/>
      <c r="FB148" s="70"/>
      <c r="FC148" s="70"/>
      <c r="FD148" s="70"/>
      <c r="FE148" s="70"/>
      <c r="FF148" s="70"/>
      <c r="FG148" s="70"/>
      <c r="FH148" s="70"/>
      <c r="FI148" s="70"/>
      <c r="FJ148" s="70"/>
      <c r="FK148" s="70"/>
      <c r="FL148" s="70"/>
      <c r="FM148" s="70"/>
      <c r="FN148" s="70"/>
      <c r="FO148" s="70"/>
      <c r="FP148" s="70"/>
      <c r="FQ148" s="70"/>
      <c r="FR148" s="70"/>
      <c r="FS148" s="70"/>
      <c r="FT148" s="70"/>
      <c r="FU148" s="70"/>
      <c r="FV148" s="70"/>
      <c r="FW148" s="70"/>
    </row>
    <row r="149">
      <c r="A149" s="416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18" t="s">
        <v>4</v>
      </c>
      <c r="AO149" s="689"/>
      <c r="AP149" s="690"/>
      <c r="AQ149" s="274"/>
      <c r="AR149" s="274"/>
      <c r="AS149" s="274"/>
      <c r="AT149" s="274"/>
      <c r="AU149" s="691"/>
      <c r="AV149" s="692"/>
      <c r="AW149" s="274"/>
      <c r="AX149" s="274"/>
      <c r="AY149" s="274"/>
      <c r="AZ149" s="274"/>
      <c r="BA149" s="274"/>
      <c r="BB149" s="274"/>
      <c r="BC149" s="274"/>
      <c r="BD149" s="274"/>
      <c r="BE149" s="274"/>
      <c r="BF149" s="274"/>
      <c r="BG149" s="274"/>
      <c r="BH149" s="274"/>
      <c r="BI149" s="274"/>
      <c r="BJ149" s="274"/>
      <c r="BK149" s="274"/>
      <c r="BL149" s="274"/>
      <c r="BM149" s="274"/>
      <c r="BN149" s="274"/>
      <c r="BO149" s="274"/>
      <c r="BP149" s="693"/>
      <c r="BQ149" s="274"/>
      <c r="BR149" s="274"/>
      <c r="BS149" s="274"/>
      <c r="BT149" s="274"/>
      <c r="BU149" s="274"/>
      <c r="BV149" s="274"/>
      <c r="BW149" s="274"/>
      <c r="BX149" s="694"/>
      <c r="BY149" s="274"/>
      <c r="BZ149" s="274"/>
      <c r="CA149" s="274"/>
      <c r="CB149" s="274"/>
      <c r="CC149" s="274"/>
      <c r="CD149" s="274"/>
      <c r="CE149" s="274"/>
      <c r="CF149" s="274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 t="s">
        <v>4</v>
      </c>
      <c r="CW149" s="274"/>
      <c r="CX149" s="274"/>
      <c r="CY149" s="274"/>
      <c r="CZ149" s="274"/>
      <c r="DA149" s="274"/>
      <c r="DB149" s="274"/>
      <c r="DC149" s="274"/>
      <c r="DD149" s="274"/>
      <c r="DE149" s="274"/>
      <c r="DF149" s="274"/>
      <c r="DG149" s="70"/>
      <c r="DH149" s="70"/>
      <c r="DI149" s="70"/>
      <c r="DJ149" s="70"/>
      <c r="DK149" s="70"/>
      <c r="DL149" s="70"/>
      <c r="DM149" s="70"/>
      <c r="DN149" s="70"/>
      <c r="DO149" s="70"/>
      <c r="DP149" s="70"/>
      <c r="DQ149" s="70"/>
      <c r="DR149" s="70"/>
      <c r="DS149" s="70"/>
      <c r="DT149" s="70"/>
      <c r="DU149" s="70"/>
      <c r="DV149" s="70"/>
      <c r="DW149" s="70"/>
      <c r="DX149" s="70"/>
      <c r="DY149" s="70"/>
      <c r="DZ149" s="70"/>
      <c r="EA149" s="70"/>
      <c r="EB149" s="70"/>
      <c r="EC149" s="70"/>
      <c r="ED149" s="70"/>
      <c r="EE149" s="70"/>
      <c r="EF149" s="70"/>
      <c r="EG149" s="70"/>
      <c r="EH149" s="70"/>
      <c r="EI149" s="70"/>
      <c r="EJ149" s="70"/>
      <c r="EK149" s="70"/>
      <c r="EL149" s="70"/>
      <c r="EM149" s="70"/>
      <c r="EN149" s="70"/>
      <c r="EO149" s="70"/>
      <c r="EP149" s="70"/>
      <c r="EQ149" s="70"/>
      <c r="ER149" s="70"/>
      <c r="ES149" s="70"/>
      <c r="ET149" s="70"/>
      <c r="EU149" s="70"/>
      <c r="EV149" s="70"/>
      <c r="EW149" s="70"/>
      <c r="EX149" s="70"/>
      <c r="EY149" s="70"/>
      <c r="EZ149" s="70"/>
      <c r="FA149" s="70"/>
      <c r="FB149" s="70"/>
      <c r="FC149" s="70"/>
      <c r="FD149" s="70"/>
      <c r="FE149" s="70"/>
      <c r="FF149" s="70"/>
      <c r="FG149" s="70"/>
      <c r="FH149" s="70"/>
      <c r="FI149" s="70"/>
      <c r="FJ149" s="70"/>
      <c r="FK149" s="70"/>
      <c r="FL149" s="70"/>
      <c r="FM149" s="70"/>
      <c r="FN149" s="70"/>
      <c r="FO149" s="70"/>
      <c r="FP149" s="70"/>
      <c r="FQ149" s="70"/>
      <c r="FR149" s="70"/>
      <c r="FS149" s="70"/>
      <c r="FT149" s="70"/>
      <c r="FU149" s="70"/>
      <c r="FV149" s="70"/>
      <c r="FW149" s="70"/>
    </row>
    <row r="150">
      <c r="A150" s="416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18" t="s">
        <v>4</v>
      </c>
      <c r="AO150" s="689"/>
      <c r="AP150" s="690"/>
      <c r="AQ150" s="274"/>
      <c r="AR150" s="274"/>
      <c r="AS150" s="274"/>
      <c r="AT150" s="274"/>
      <c r="AU150" s="691"/>
      <c r="AV150" s="692"/>
      <c r="AW150" s="274"/>
      <c r="AX150" s="274"/>
      <c r="AY150" s="274"/>
      <c r="AZ150" s="274"/>
      <c r="BA150" s="274"/>
      <c r="BB150" s="274"/>
      <c r="BC150" s="274"/>
      <c r="BD150" s="274"/>
      <c r="BE150" s="274"/>
      <c r="BF150" s="274"/>
      <c r="BG150" s="274"/>
      <c r="BH150" s="274"/>
      <c r="BI150" s="274"/>
      <c r="BJ150" s="274"/>
      <c r="BK150" s="274"/>
      <c r="BL150" s="274"/>
      <c r="BM150" s="274"/>
      <c r="BN150" s="274"/>
      <c r="BO150" s="274"/>
      <c r="BP150" s="693"/>
      <c r="BQ150" s="274"/>
      <c r="BR150" s="274"/>
      <c r="BS150" s="274"/>
      <c r="BT150" s="274"/>
      <c r="BU150" s="274"/>
      <c r="BV150" s="274"/>
      <c r="BW150" s="274"/>
      <c r="BX150" s="694"/>
      <c r="BY150" s="274"/>
      <c r="BZ150" s="274"/>
      <c r="CA150" s="274"/>
      <c r="CB150" s="274"/>
      <c r="CC150" s="274"/>
      <c r="CD150" s="274"/>
      <c r="CE150" s="274"/>
      <c r="CF150" s="274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 t="s">
        <v>4</v>
      </c>
      <c r="CW150" s="274"/>
      <c r="CX150" s="274"/>
      <c r="CY150" s="274"/>
      <c r="CZ150" s="274"/>
      <c r="DA150" s="274"/>
      <c r="DB150" s="274"/>
      <c r="DC150" s="274"/>
      <c r="DD150" s="274"/>
      <c r="DE150" s="274"/>
      <c r="DF150" s="274"/>
      <c r="DG150" s="70"/>
      <c r="DH150" s="70"/>
      <c r="DI150" s="70"/>
      <c r="DJ150" s="70"/>
      <c r="DK150" s="70"/>
      <c r="DL150" s="70"/>
      <c r="DM150" s="70"/>
      <c r="DN150" s="70"/>
      <c r="DO150" s="70"/>
      <c r="DP150" s="70"/>
      <c r="DQ150" s="70"/>
      <c r="DR150" s="70"/>
      <c r="DS150" s="70"/>
      <c r="DT150" s="70"/>
      <c r="DU150" s="70"/>
      <c r="DV150" s="70"/>
      <c r="DW150" s="70"/>
      <c r="DX150" s="70"/>
      <c r="DY150" s="70"/>
      <c r="DZ150" s="70"/>
      <c r="EA150" s="70"/>
      <c r="EB150" s="70"/>
      <c r="EC150" s="70"/>
      <c r="ED150" s="70"/>
      <c r="EE150" s="70"/>
      <c r="EF150" s="70"/>
      <c r="EG150" s="70"/>
      <c r="EH150" s="70"/>
      <c r="EI150" s="70"/>
      <c r="EJ150" s="70"/>
      <c r="EK150" s="70"/>
      <c r="EL150" s="70"/>
      <c r="EM150" s="70"/>
      <c r="EN150" s="70"/>
      <c r="EO150" s="70"/>
      <c r="EP150" s="70"/>
      <c r="EQ150" s="70"/>
      <c r="ER150" s="70"/>
      <c r="ES150" s="70"/>
      <c r="ET150" s="70"/>
      <c r="EU150" s="70"/>
      <c r="EV150" s="70"/>
      <c r="EW150" s="70"/>
      <c r="EX150" s="70"/>
      <c r="EY150" s="70"/>
      <c r="EZ150" s="70"/>
      <c r="FA150" s="70"/>
      <c r="FB150" s="70"/>
      <c r="FC150" s="70"/>
      <c r="FD150" s="70"/>
      <c r="FE150" s="70"/>
      <c r="FF150" s="70"/>
      <c r="FG150" s="70"/>
      <c r="FH150" s="70"/>
      <c r="FI150" s="70"/>
      <c r="FJ150" s="70"/>
      <c r="FK150" s="70"/>
      <c r="FL150" s="70"/>
      <c r="FM150" s="70"/>
      <c r="FN150" s="70"/>
      <c r="FO150" s="70"/>
      <c r="FP150" s="70"/>
      <c r="FQ150" s="70"/>
      <c r="FR150" s="70"/>
      <c r="FS150" s="70"/>
      <c r="FT150" s="70"/>
      <c r="FU150" s="70"/>
      <c r="FV150" s="70"/>
      <c r="FW150" s="70"/>
    </row>
    <row r="151">
      <c r="A151" s="736" t="s">
        <v>4</v>
      </c>
      <c r="B151" s="736" t="s">
        <v>4</v>
      </c>
      <c r="C151" s="736" t="s">
        <v>4</v>
      </c>
      <c r="D151" s="736" t="s">
        <v>4</v>
      </c>
      <c r="E151" s="736" t="s">
        <v>4</v>
      </c>
      <c r="F151" s="736" t="s">
        <v>4</v>
      </c>
      <c r="G151" s="736" t="s">
        <v>4</v>
      </c>
      <c r="H151" s="736" t="s">
        <v>4</v>
      </c>
      <c r="I151" s="736" t="s">
        <v>4</v>
      </c>
      <c r="J151" s="736" t="s">
        <v>4</v>
      </c>
      <c r="K151" s="736" t="s">
        <v>4</v>
      </c>
      <c r="L151" s="736" t="s">
        <v>4</v>
      </c>
      <c r="M151" s="736" t="s">
        <v>4</v>
      </c>
      <c r="N151" s="736" t="s">
        <v>4</v>
      </c>
      <c r="O151" s="736" t="s">
        <v>4</v>
      </c>
      <c r="P151" s="736" t="s">
        <v>4</v>
      </c>
      <c r="Q151" s="736" t="s">
        <v>4</v>
      </c>
      <c r="R151" s="736" t="s">
        <v>4</v>
      </c>
      <c r="S151" s="736" t="s">
        <v>4</v>
      </c>
      <c r="T151" s="736" t="s">
        <v>4</v>
      </c>
      <c r="U151" s="736" t="s">
        <v>4</v>
      </c>
      <c r="V151" s="736" t="s">
        <v>4</v>
      </c>
      <c r="W151" s="736" t="s">
        <v>4</v>
      </c>
      <c r="X151" s="737" t="s">
        <v>4</v>
      </c>
      <c r="Y151" s="737" t="s">
        <v>4</v>
      </c>
      <c r="Z151" s="737" t="s">
        <v>4</v>
      </c>
      <c r="AA151" s="737" t="s">
        <v>4</v>
      </c>
      <c r="AB151" s="737" t="s">
        <v>4</v>
      </c>
      <c r="AC151" s="737" t="s">
        <v>4</v>
      </c>
      <c r="AD151" s="737" t="s">
        <v>4</v>
      </c>
      <c r="AE151" s="737" t="s">
        <v>4</v>
      </c>
      <c r="AF151" s="737" t="s">
        <v>4</v>
      </c>
      <c r="AG151" s="737" t="s">
        <v>4</v>
      </c>
      <c r="AH151" s="737" t="s">
        <v>4</v>
      </c>
      <c r="AI151" s="737" t="s">
        <v>4</v>
      </c>
      <c r="AJ151" s="737" t="s">
        <v>4</v>
      </c>
      <c r="AK151" s="737" t="s">
        <v>4</v>
      </c>
      <c r="AL151" s="737" t="s">
        <v>4</v>
      </c>
      <c r="AM151" s="737" t="s">
        <v>4</v>
      </c>
      <c r="AN151" s="18" t="s">
        <v>4</v>
      </c>
      <c r="AO151" s="689"/>
      <c r="AP151" s="690"/>
      <c r="AQ151" s="274"/>
      <c r="AR151" s="274"/>
      <c r="AS151" s="274"/>
      <c r="AT151" s="274"/>
      <c r="AU151" s="691"/>
      <c r="AV151" s="692"/>
      <c r="AW151" s="274"/>
      <c r="AX151" s="274"/>
      <c r="AY151" s="274"/>
      <c r="AZ151" s="274"/>
      <c r="BA151" s="274"/>
      <c r="BB151" s="274"/>
      <c r="BC151" s="274"/>
      <c r="BD151" s="274"/>
      <c r="BE151" s="274"/>
      <c r="BF151" s="274"/>
      <c r="BG151" s="274"/>
      <c r="BH151" s="274"/>
      <c r="BI151" s="274"/>
      <c r="BJ151" s="274"/>
      <c r="BK151" s="274"/>
      <c r="BL151" s="274"/>
      <c r="BM151" s="274"/>
      <c r="BN151" s="274"/>
      <c r="BO151" s="274"/>
      <c r="BP151" s="693"/>
      <c r="BQ151" s="274"/>
      <c r="BR151" s="274"/>
      <c r="BS151" s="274"/>
      <c r="BT151" s="274"/>
      <c r="BU151" s="274"/>
      <c r="BV151" s="274"/>
      <c r="BW151" s="274"/>
      <c r="BX151" s="694"/>
      <c r="BY151" s="274"/>
      <c r="BZ151" s="274"/>
      <c r="CA151" s="274"/>
      <c r="CB151" s="274"/>
      <c r="CC151" s="274"/>
      <c r="CD151" s="274"/>
      <c r="CE151" s="274"/>
      <c r="CF151" s="274"/>
      <c r="CG151" s="738" t="s">
        <v>4</v>
      </c>
      <c r="CH151" s="738" t="s">
        <v>4</v>
      </c>
      <c r="CI151" s="738"/>
      <c r="CJ151" s="738"/>
      <c r="CK151" s="738"/>
      <c r="CL151" s="738"/>
      <c r="CM151" s="738"/>
      <c r="CN151" s="738"/>
      <c r="CO151" s="738"/>
      <c r="CP151" s="738"/>
      <c r="CQ151" s="738"/>
      <c r="CR151" s="738"/>
      <c r="CS151" s="738"/>
      <c r="CT151" s="738"/>
      <c r="CU151" s="738"/>
      <c r="CV151" s="738"/>
      <c r="CW151" s="738" t="s">
        <v>4</v>
      </c>
      <c r="CX151" s="738" t="s">
        <v>4</v>
      </c>
      <c r="CY151" s="738" t="s">
        <v>4</v>
      </c>
      <c r="CZ151" s="738" t="s">
        <v>4</v>
      </c>
      <c r="DA151" s="738" t="s">
        <v>4</v>
      </c>
      <c r="DB151" s="738" t="s">
        <v>4</v>
      </c>
      <c r="DC151" s="738" t="s">
        <v>4</v>
      </c>
      <c r="DD151" s="738"/>
      <c r="DE151" s="738"/>
      <c r="DF151" s="738"/>
      <c r="DG151" s="738"/>
      <c r="DH151" s="738"/>
      <c r="DI151" s="738"/>
      <c r="DJ151" s="738"/>
      <c r="DK151" s="738"/>
      <c r="DL151" s="738"/>
      <c r="DM151" s="738"/>
      <c r="DN151" s="738"/>
      <c r="DO151" s="738"/>
      <c r="DP151" s="738"/>
      <c r="DQ151" s="738"/>
      <c r="DR151" s="738"/>
      <c r="DS151" s="738"/>
      <c r="DT151" s="738"/>
      <c r="DU151" s="738"/>
      <c r="DV151" s="738"/>
      <c r="DW151" s="738"/>
      <c r="DX151" s="738"/>
      <c r="DY151" s="738"/>
      <c r="DZ151" s="738"/>
      <c r="EA151" s="738"/>
      <c r="EB151" s="738"/>
      <c r="EC151" s="738"/>
      <c r="ED151" s="738"/>
      <c r="EE151" s="738"/>
      <c r="EF151" s="738"/>
      <c r="EG151" s="738"/>
      <c r="EH151" s="738"/>
      <c r="EI151" s="738"/>
      <c r="EJ151" s="738"/>
      <c r="EK151" s="738"/>
      <c r="EL151" s="738"/>
      <c r="EM151" s="738"/>
      <c r="EN151" s="738"/>
      <c r="EO151" s="738"/>
      <c r="EP151" s="738"/>
      <c r="EQ151" s="738"/>
      <c r="ER151" s="738"/>
      <c r="ES151" s="738"/>
      <c r="ET151" s="738"/>
      <c r="EU151" s="738"/>
      <c r="EV151" s="738"/>
      <c r="EW151" s="738"/>
      <c r="EX151" s="738"/>
      <c r="EY151" s="738"/>
      <c r="EZ151" s="738"/>
      <c r="FA151" s="738"/>
      <c r="FB151" s="738"/>
      <c r="FC151" s="738"/>
      <c r="FD151" s="738"/>
      <c r="FE151" s="738"/>
      <c r="FF151" s="738"/>
      <c r="FG151" s="738"/>
      <c r="FH151" s="738"/>
      <c r="FI151" s="738"/>
      <c r="FJ151" s="738"/>
      <c r="FK151" s="738"/>
      <c r="FL151" s="738"/>
      <c r="FM151" s="738"/>
      <c r="FN151" s="738"/>
      <c r="FO151" s="738"/>
      <c r="FP151" s="738"/>
      <c r="FQ151" s="738"/>
      <c r="FR151" s="738"/>
      <c r="FS151" s="738"/>
      <c r="FT151" s="738"/>
      <c r="FU151" s="738"/>
      <c r="FV151" s="738"/>
      <c r="FW151" s="738"/>
    </row>
    <row r="152">
      <c r="A152" s="739" t="s">
        <v>289</v>
      </c>
      <c r="B152" s="740"/>
      <c r="C152" s="740"/>
      <c r="D152" s="740"/>
      <c r="E152" s="740"/>
      <c r="F152" s="740"/>
      <c r="G152" s="740"/>
      <c r="H152" s="740"/>
      <c r="I152" s="740"/>
      <c r="J152" s="740"/>
      <c r="K152" s="740"/>
      <c r="L152" s="740"/>
      <c r="M152" s="740"/>
      <c r="N152" s="740"/>
      <c r="O152" s="740"/>
      <c r="P152" s="740"/>
      <c r="Q152" s="740"/>
      <c r="R152" s="740"/>
      <c r="S152" s="740"/>
      <c r="T152" s="740"/>
      <c r="U152" s="740"/>
      <c r="V152" s="740"/>
      <c r="W152" s="740"/>
      <c r="X152" s="740"/>
      <c r="Y152" s="740"/>
      <c r="Z152" s="740"/>
      <c r="AA152" s="740"/>
      <c r="AB152" s="740"/>
      <c r="AC152" s="740"/>
      <c r="AD152" s="740"/>
      <c r="AE152" s="740"/>
      <c r="AF152" s="740"/>
      <c r="AG152" s="740"/>
      <c r="AH152" s="740"/>
      <c r="AI152" s="740"/>
      <c r="AJ152" s="740"/>
      <c r="AK152" s="740"/>
      <c r="AL152" s="740"/>
      <c r="AM152" s="740"/>
      <c r="AN152" s="18" t="s">
        <v>4</v>
      </c>
      <c r="AO152" s="689"/>
      <c r="AP152" s="690"/>
      <c r="AQ152" s="274"/>
      <c r="AR152" s="274"/>
      <c r="AS152" s="274"/>
      <c r="AT152" s="274"/>
      <c r="AU152" s="691"/>
      <c r="AV152" s="692"/>
      <c r="AW152" s="274"/>
      <c r="AX152" s="274"/>
      <c r="AY152" s="274"/>
      <c r="AZ152" s="274"/>
      <c r="BA152" s="274"/>
      <c r="BB152" s="274"/>
      <c r="BC152" s="274"/>
      <c r="BD152" s="274"/>
      <c r="BE152" s="274"/>
      <c r="BF152" s="274"/>
      <c r="BG152" s="274"/>
      <c r="BH152" s="274"/>
      <c r="BI152" s="274"/>
      <c r="BJ152" s="274"/>
      <c r="BK152" s="274"/>
      <c r="BL152" s="274"/>
      <c r="BM152" s="274"/>
      <c r="BN152" s="274"/>
      <c r="BO152" s="274"/>
      <c r="BP152" s="693"/>
      <c r="BQ152" s="274"/>
      <c r="BR152" s="274"/>
      <c r="BS152" s="274"/>
      <c r="BT152" s="274"/>
      <c r="BU152" s="274"/>
      <c r="BV152" s="274"/>
      <c r="BW152" s="274"/>
      <c r="BX152" s="694"/>
      <c r="BY152" s="274"/>
      <c r="BZ152" s="274"/>
      <c r="CA152" s="274"/>
      <c r="CB152" s="274"/>
      <c r="CC152" s="274"/>
      <c r="CD152" s="274"/>
      <c r="CE152" s="274"/>
      <c r="CF152" s="274"/>
      <c r="CG152" s="741"/>
      <c r="CH152" s="741"/>
      <c r="CI152" s="741"/>
      <c r="CJ152" s="741"/>
      <c r="CK152" s="741"/>
      <c r="CL152" s="741"/>
      <c r="CM152" s="741"/>
      <c r="CN152" s="741"/>
      <c r="CO152" s="741"/>
      <c r="CP152" s="741"/>
      <c r="CQ152" s="741"/>
      <c r="CR152" s="741"/>
      <c r="CS152" s="741"/>
      <c r="CT152" s="741"/>
      <c r="CU152" s="741"/>
      <c r="CV152" s="741"/>
      <c r="CW152" s="741" t="s">
        <v>290</v>
      </c>
      <c r="CX152" s="742"/>
      <c r="CY152" s="742"/>
      <c r="CZ152" s="742"/>
      <c r="DA152" s="742"/>
      <c r="DB152" s="742"/>
      <c r="DC152" s="742"/>
      <c r="DD152" s="742"/>
      <c r="DE152" s="742"/>
      <c r="DF152" s="742"/>
      <c r="DG152" s="742"/>
      <c r="DH152" s="742"/>
      <c r="DI152" s="742"/>
      <c r="DJ152" s="742"/>
      <c r="DK152" s="742"/>
      <c r="DL152" s="742"/>
      <c r="DM152" s="742"/>
      <c r="DN152" s="742"/>
      <c r="DO152" s="742"/>
      <c r="DP152" s="742"/>
      <c r="DQ152" s="742"/>
      <c r="DR152" s="742"/>
      <c r="DS152" s="742"/>
      <c r="DT152" s="742"/>
      <c r="DU152" s="742"/>
      <c r="DV152" s="742"/>
      <c r="DW152" s="742"/>
      <c r="DX152" s="742"/>
      <c r="DY152" s="742"/>
      <c r="DZ152" s="742"/>
      <c r="EA152" s="742"/>
      <c r="EB152" s="742"/>
      <c r="EC152" s="742"/>
      <c r="ED152" s="742"/>
      <c r="EE152" s="742"/>
      <c r="EF152" s="742"/>
      <c r="EG152" s="742"/>
      <c r="EH152" s="742"/>
      <c r="EI152" s="742"/>
      <c r="EJ152" s="742"/>
      <c r="EK152" s="742"/>
      <c r="EL152" s="742"/>
      <c r="EM152" s="742"/>
      <c r="EN152" s="742"/>
      <c r="EO152" s="742"/>
      <c r="EP152" s="742"/>
      <c r="EQ152" s="742"/>
      <c r="ER152" s="742"/>
      <c r="ES152" s="742"/>
      <c r="ET152" s="742"/>
      <c r="EU152" s="742"/>
      <c r="EV152" s="742"/>
      <c r="EW152" s="742"/>
      <c r="EX152" s="742"/>
      <c r="EY152" s="742"/>
      <c r="EZ152" s="742"/>
      <c r="FA152" s="742"/>
      <c r="FB152" s="742"/>
      <c r="FC152" s="742"/>
      <c r="FD152" s="742"/>
      <c r="FE152" s="742"/>
      <c r="FF152" s="742"/>
      <c r="FG152" s="742"/>
      <c r="FH152" s="742"/>
      <c r="FI152" s="742"/>
      <c r="FJ152" s="742"/>
      <c r="FK152" s="742"/>
      <c r="FL152" s="742"/>
      <c r="FM152" s="742"/>
      <c r="FN152" s="742"/>
      <c r="FO152" s="742"/>
      <c r="FP152" s="742"/>
      <c r="FQ152" s="742"/>
      <c r="FR152" s="742"/>
      <c r="FS152" s="742"/>
      <c r="FT152" s="742"/>
      <c r="FU152" s="742"/>
      <c r="FV152" s="742"/>
      <c r="FW152" s="742"/>
    </row>
    <row r="153" outlineLevel="1">
      <c r="A153" s="743"/>
      <c r="W153" s="744"/>
      <c r="X153" s="745"/>
      <c r="Y153" s="745"/>
      <c r="Z153" s="745"/>
      <c r="AA153" s="745"/>
      <c r="AB153" s="745"/>
      <c r="AC153" s="745"/>
      <c r="AD153" s="745"/>
      <c r="AE153" s="745"/>
      <c r="AF153" s="745"/>
      <c r="AG153" s="745"/>
      <c r="AH153" s="745"/>
      <c r="AI153" s="745"/>
      <c r="AJ153" s="745"/>
      <c r="AK153" s="745"/>
      <c r="AL153" s="745"/>
      <c r="AM153" s="745"/>
      <c r="AN153" s="18" t="s">
        <v>4</v>
      </c>
      <c r="AO153" s="689"/>
      <c r="AP153" s="690"/>
      <c r="AQ153" s="274"/>
      <c r="AR153" s="274"/>
      <c r="AS153" s="274"/>
      <c r="AT153" s="274"/>
      <c r="AU153" s="691"/>
      <c r="AV153" s="692"/>
      <c r="AW153" s="274"/>
      <c r="AX153" s="274"/>
      <c r="AY153" s="274"/>
      <c r="AZ153" s="274"/>
      <c r="BA153" s="274"/>
      <c r="BB153" s="274"/>
      <c r="BC153" s="274"/>
      <c r="BD153" s="274"/>
      <c r="BE153" s="274"/>
      <c r="BF153" s="274"/>
      <c r="BG153" s="274"/>
      <c r="BH153" s="274"/>
      <c r="BI153" s="274"/>
      <c r="BJ153" s="274"/>
      <c r="BK153" s="274"/>
      <c r="BL153" s="274"/>
      <c r="BM153" s="274"/>
      <c r="BN153" s="274"/>
      <c r="BO153" s="274"/>
      <c r="BP153" s="693"/>
      <c r="BQ153" s="274"/>
      <c r="BR153" s="274"/>
      <c r="BS153" s="274"/>
      <c r="BT153" s="274"/>
      <c r="BU153" s="274"/>
      <c r="BV153" s="274"/>
      <c r="BW153" s="274"/>
      <c r="BX153" s="694"/>
      <c r="BY153" s="274"/>
      <c r="BZ153" s="274"/>
      <c r="CA153" s="274"/>
      <c r="CB153" s="274"/>
      <c r="CC153" s="274"/>
      <c r="CD153" s="274"/>
      <c r="CE153" s="274"/>
      <c r="CF153" s="274"/>
      <c r="CG153" s="742"/>
      <c r="CH153" s="742"/>
      <c r="CI153" s="742"/>
      <c r="CJ153" s="742"/>
      <c r="CK153" s="742"/>
      <c r="CL153" s="742"/>
      <c r="CM153" s="742"/>
      <c r="CN153" s="742"/>
      <c r="CO153" s="742"/>
      <c r="CP153" s="742"/>
      <c r="CQ153" s="742"/>
      <c r="CR153" s="742"/>
      <c r="CS153" s="742"/>
      <c r="CT153" s="742"/>
      <c r="CU153" s="742"/>
      <c r="CV153" s="742"/>
      <c r="CW153" s="742"/>
      <c r="CX153" s="746" t="s">
        <v>291</v>
      </c>
      <c r="CY153" s="745"/>
      <c r="CZ153" s="745"/>
      <c r="DA153" s="745"/>
      <c r="DB153" s="745"/>
      <c r="DC153" s="745"/>
      <c r="DD153" s="745"/>
      <c r="DE153" s="745"/>
      <c r="DF153" s="745"/>
      <c r="DG153" s="747"/>
      <c r="DH153" s="747"/>
      <c r="DI153" s="747"/>
      <c r="DJ153" s="747"/>
      <c r="DK153" s="747"/>
      <c r="DL153" s="747"/>
      <c r="DM153" s="747"/>
      <c r="DN153" s="747"/>
      <c r="DO153" s="747"/>
      <c r="DP153" s="747"/>
      <c r="DQ153" s="747"/>
      <c r="DR153" s="747"/>
      <c r="DS153" s="747"/>
      <c r="DT153" s="747"/>
      <c r="DU153" s="747"/>
      <c r="DV153" s="747"/>
      <c r="DW153" s="747"/>
      <c r="DX153" s="747"/>
      <c r="DY153" s="747"/>
      <c r="DZ153" s="747"/>
      <c r="EA153" s="747"/>
      <c r="EB153" s="747"/>
      <c r="EC153" s="747"/>
      <c r="ED153" s="747"/>
      <c r="EE153" s="747"/>
      <c r="EF153" s="747"/>
      <c r="EG153" s="747"/>
      <c r="EH153" s="747"/>
      <c r="EI153" s="747"/>
      <c r="EJ153" s="747"/>
      <c r="EK153" s="747"/>
      <c r="EL153" s="747"/>
      <c r="EM153" s="747"/>
      <c r="EN153" s="747"/>
      <c r="EO153" s="747"/>
      <c r="EP153" s="747"/>
      <c r="EQ153" s="747"/>
      <c r="ER153" s="747"/>
      <c r="ES153" s="747"/>
      <c r="ET153" s="747"/>
      <c r="EU153" s="747"/>
      <c r="EV153" s="747"/>
      <c r="EW153" s="747"/>
      <c r="EX153" s="747"/>
      <c r="EY153" s="747"/>
      <c r="EZ153" s="747"/>
      <c r="FA153" s="747"/>
      <c r="FB153" s="747"/>
      <c r="FC153" s="747"/>
      <c r="FD153" s="747"/>
      <c r="FE153" s="747"/>
      <c r="FF153" s="747"/>
      <c r="FG153" s="747"/>
      <c r="FH153" s="747"/>
      <c r="FI153" s="747"/>
      <c r="FJ153" s="747"/>
      <c r="FK153" s="747"/>
      <c r="FL153" s="747"/>
      <c r="FM153" s="747"/>
      <c r="FN153" s="747"/>
      <c r="FO153" s="747"/>
      <c r="FP153" s="747"/>
      <c r="FQ153" s="747"/>
      <c r="FR153" s="747"/>
      <c r="FS153" s="747"/>
      <c r="FT153" s="747"/>
      <c r="FU153" s="747"/>
      <c r="FV153" s="747"/>
      <c r="FW153" s="742"/>
    </row>
    <row r="154" outlineLevel="1">
      <c r="A154" s="743"/>
      <c r="W154" s="744"/>
      <c r="X154" s="745"/>
      <c r="Y154" s="745"/>
      <c r="Z154" s="745"/>
      <c r="AA154" s="745"/>
      <c r="AB154" s="745"/>
      <c r="AC154" s="745"/>
      <c r="AD154" s="745"/>
      <c r="AE154" s="745"/>
      <c r="AF154" s="745"/>
      <c r="AG154" s="745"/>
      <c r="AH154" s="745"/>
      <c r="AI154" s="745"/>
      <c r="AJ154" s="745"/>
      <c r="AK154" s="745"/>
      <c r="AL154" s="745"/>
      <c r="AM154" s="745"/>
      <c r="AN154" s="18" t="s">
        <v>4</v>
      </c>
      <c r="AO154" s="689"/>
      <c r="AP154" s="690"/>
      <c r="AQ154" s="274"/>
      <c r="AR154" s="274"/>
      <c r="AS154" s="274"/>
      <c r="AT154" s="274"/>
      <c r="AU154" s="691"/>
      <c r="AV154" s="692"/>
      <c r="AW154" s="274"/>
      <c r="AX154" s="274"/>
      <c r="AY154" s="274"/>
      <c r="AZ154" s="274"/>
      <c r="BA154" s="274"/>
      <c r="BB154" s="274"/>
      <c r="BC154" s="274"/>
      <c r="BD154" s="274"/>
      <c r="BE154" s="274"/>
      <c r="BF154" s="274"/>
      <c r="BG154" s="274"/>
      <c r="BH154" s="274"/>
      <c r="BI154" s="274"/>
      <c r="BJ154" s="274"/>
      <c r="BK154" s="274"/>
      <c r="BL154" s="274"/>
      <c r="BM154" s="274"/>
      <c r="BN154" s="274"/>
      <c r="BO154" s="274"/>
      <c r="BP154" s="693"/>
      <c r="BQ154" s="274"/>
      <c r="BR154" s="274"/>
      <c r="BS154" s="274"/>
      <c r="BT154" s="274"/>
      <c r="BU154" s="274"/>
      <c r="BV154" s="274"/>
      <c r="BW154" s="274"/>
      <c r="BX154" s="694"/>
      <c r="BY154" s="274"/>
      <c r="BZ154" s="274"/>
      <c r="CA154" s="274"/>
      <c r="CB154" s="274"/>
      <c r="CC154" s="274"/>
      <c r="CD154" s="274"/>
      <c r="CE154" s="274"/>
      <c r="CF154" s="274"/>
      <c r="CG154" s="742"/>
      <c r="CH154" s="742"/>
      <c r="CI154" s="742"/>
      <c r="CJ154" s="742"/>
      <c r="CK154" s="742"/>
      <c r="CL154" s="742"/>
      <c r="CM154" s="742"/>
      <c r="CN154" s="742"/>
      <c r="CO154" s="742"/>
      <c r="CP154" s="742"/>
      <c r="CQ154" s="742"/>
      <c r="CR154" s="742"/>
      <c r="CS154" s="742"/>
      <c r="CT154" s="742"/>
      <c r="CU154" s="742"/>
      <c r="CV154" s="742"/>
      <c r="CW154" s="742"/>
      <c r="CX154" s="745"/>
      <c r="CY154" s="745"/>
      <c r="CZ154" s="745"/>
      <c r="DA154" s="745"/>
      <c r="DB154" s="745"/>
      <c r="DC154" s="745"/>
      <c r="DD154" s="745"/>
      <c r="DE154" s="745"/>
      <c r="DF154" s="745"/>
      <c r="DG154" s="747"/>
      <c r="DH154" s="747"/>
      <c r="DI154" s="747"/>
      <c r="DJ154" s="747"/>
      <c r="DK154" s="747"/>
      <c r="DL154" s="747"/>
      <c r="DM154" s="747"/>
      <c r="DN154" s="747"/>
      <c r="DO154" s="747"/>
      <c r="DP154" s="747"/>
      <c r="DQ154" s="747"/>
      <c r="DR154" s="747"/>
      <c r="DS154" s="747"/>
      <c r="DT154" s="747"/>
      <c r="DU154" s="747"/>
      <c r="DV154" s="747"/>
      <c r="DW154" s="747"/>
      <c r="DX154" s="747"/>
      <c r="DY154" s="747"/>
      <c r="DZ154" s="747"/>
      <c r="EA154" s="747"/>
      <c r="EB154" s="747"/>
      <c r="EC154" s="747"/>
      <c r="ED154" s="747"/>
      <c r="EE154" s="747"/>
      <c r="EF154" s="747"/>
      <c r="EG154" s="747"/>
      <c r="EH154" s="747"/>
      <c r="EI154" s="747"/>
      <c r="EJ154" s="747"/>
      <c r="EK154" s="747"/>
      <c r="EL154" s="747"/>
      <c r="EM154" s="747"/>
      <c r="EN154" s="747"/>
      <c r="EO154" s="747"/>
      <c r="EP154" s="747"/>
      <c r="EQ154" s="747"/>
      <c r="ER154" s="747"/>
      <c r="ES154" s="747"/>
      <c r="ET154" s="747"/>
      <c r="EU154" s="747"/>
      <c r="EV154" s="747"/>
      <c r="EW154" s="747"/>
      <c r="EX154" s="747"/>
      <c r="EY154" s="747"/>
      <c r="EZ154" s="747"/>
      <c r="FA154" s="747"/>
      <c r="FB154" s="747"/>
      <c r="FC154" s="747"/>
      <c r="FD154" s="747"/>
      <c r="FE154" s="747"/>
      <c r="FF154" s="747"/>
      <c r="FG154" s="747"/>
      <c r="FH154" s="747"/>
      <c r="FI154" s="747"/>
      <c r="FJ154" s="747"/>
      <c r="FK154" s="747"/>
      <c r="FL154" s="747"/>
      <c r="FM154" s="747"/>
      <c r="FN154" s="747"/>
      <c r="FO154" s="747"/>
      <c r="FP154" s="747"/>
      <c r="FQ154" s="747"/>
      <c r="FR154" s="747"/>
      <c r="FS154" s="747"/>
      <c r="FT154" s="747"/>
      <c r="FU154" s="747"/>
      <c r="FV154" s="747"/>
      <c r="FW154" s="742"/>
    </row>
    <row r="155" outlineLevel="1">
      <c r="A155" s="743"/>
      <c r="C155" s="748" t="s">
        <v>292</v>
      </c>
      <c r="U155" s="749" t="s">
        <v>293</v>
      </c>
      <c r="W155" s="744"/>
      <c r="X155" s="745"/>
      <c r="Y155" s="745"/>
      <c r="Z155" s="745"/>
      <c r="AA155" s="745"/>
      <c r="AB155" s="745"/>
      <c r="AC155" s="745"/>
      <c r="AD155" s="745"/>
      <c r="AE155" s="745"/>
      <c r="AF155" s="745"/>
      <c r="AG155" s="745"/>
      <c r="AH155" s="745"/>
      <c r="AI155" s="745"/>
      <c r="AJ155" s="745"/>
      <c r="AK155" s="745"/>
      <c r="AL155" s="745"/>
      <c r="AM155" s="745"/>
      <c r="AN155" s="18" t="s">
        <v>4</v>
      </c>
      <c r="AO155" s="689"/>
      <c r="AP155" s="690"/>
      <c r="AQ155" s="274"/>
      <c r="AR155" s="274"/>
      <c r="AS155" s="274"/>
      <c r="AT155" s="274"/>
      <c r="AU155" s="691"/>
      <c r="AV155" s="692"/>
      <c r="AW155" s="274"/>
      <c r="AX155" s="274"/>
      <c r="AY155" s="274"/>
      <c r="AZ155" s="274"/>
      <c r="BA155" s="274"/>
      <c r="BB155" s="274"/>
      <c r="BC155" s="274"/>
      <c r="BD155" s="274"/>
      <c r="BE155" s="274"/>
      <c r="BF155" s="274"/>
      <c r="BG155" s="274"/>
      <c r="BH155" s="274"/>
      <c r="BI155" s="274"/>
      <c r="BJ155" s="274"/>
      <c r="BK155" s="274"/>
      <c r="BL155" s="274"/>
      <c r="BM155" s="274"/>
      <c r="BN155" s="274"/>
      <c r="BO155" s="274"/>
      <c r="BP155" s="693"/>
      <c r="BQ155" s="274"/>
      <c r="BR155" s="274"/>
      <c r="BS155" s="274"/>
      <c r="BT155" s="274"/>
      <c r="BU155" s="274"/>
      <c r="BV155" s="274"/>
      <c r="BW155" s="274"/>
      <c r="BX155" s="694"/>
      <c r="BY155" s="274"/>
      <c r="BZ155" s="274"/>
      <c r="CA155" s="274"/>
      <c r="CB155" s="274"/>
      <c r="CC155" s="274"/>
      <c r="CD155" s="274"/>
      <c r="CE155" s="274"/>
      <c r="CF155" s="274"/>
      <c r="CG155" s="742"/>
      <c r="CH155" s="742"/>
      <c r="CI155" s="742"/>
      <c r="CJ155" s="742"/>
      <c r="CK155" s="742"/>
      <c r="CL155" s="742"/>
      <c r="CM155" s="742"/>
      <c r="CN155" s="742"/>
      <c r="CO155" s="742"/>
      <c r="CP155" s="742"/>
      <c r="CQ155" s="742"/>
      <c r="CR155" s="742"/>
      <c r="CS155" s="742"/>
      <c r="CT155" s="742"/>
      <c r="CU155" s="742"/>
      <c r="CV155" s="742"/>
      <c r="CW155" s="742"/>
      <c r="CX155" s="745"/>
      <c r="CY155" s="750" t="str">
        <f t="array" ref="CY155:DN171">F245:U261</f>
        <v/>
      </c>
      <c r="CZ155" s="751"/>
      <c r="DA155" s="751"/>
      <c r="DB155" s="751"/>
      <c r="DC155" s="751"/>
      <c r="DD155" s="751" t="e">
        <v>#REF!</v>
      </c>
      <c r="DE155" s="751" t="e">
        <v>#REF!</v>
      </c>
      <c r="DF155" s="752">
        <v>0.0</v>
      </c>
      <c r="DG155" s="752">
        <v>0.0</v>
      </c>
      <c r="DH155" s="752">
        <v>0.0</v>
      </c>
      <c r="DI155" s="752">
        <v>0.0</v>
      </c>
      <c r="DJ155" s="751" t="e">
        <v>#REF!</v>
      </c>
      <c r="DK155" s="751" t="e">
        <v>#REF!</v>
      </c>
      <c r="DL155" s="751">
        <v>0.0</v>
      </c>
      <c r="DM155" s="751" t="e">
        <v>#REF!</v>
      </c>
      <c r="DN155" s="753" t="e">
        <v>#REF!</v>
      </c>
      <c r="DP155" s="754" t="str">
        <f t="array" ref="DP155:DT175">B7:F27</f>
        <v>TDY Type</v>
      </c>
      <c r="DQ155" s="755" t="s">
        <v>43</v>
      </c>
      <c r="DR155" s="755" t="s">
        <v>44</v>
      </c>
      <c r="DS155" s="755" t="s">
        <v>45</v>
      </c>
      <c r="DT155" s="756" t="s">
        <v>46</v>
      </c>
      <c r="DU155" s="747"/>
      <c r="DV155" s="757" t="str">
        <f t="array" ref="DV155:DV160">E269:E274</f>
        <v>First Billing Day</v>
      </c>
      <c r="DW155" s="747"/>
      <c r="DX155" s="747"/>
      <c r="DY155" s="747"/>
      <c r="DZ155" s="747"/>
      <c r="EA155" s="747"/>
      <c r="EB155" s="747"/>
      <c r="EC155" s="747"/>
      <c r="ED155" s="747"/>
      <c r="EE155" s="747"/>
      <c r="EF155" s="747"/>
      <c r="EG155" s="747"/>
      <c r="EH155" s="747"/>
      <c r="EI155" s="747"/>
      <c r="EJ155" s="747"/>
      <c r="EK155" s="747"/>
      <c r="EL155" s="747"/>
      <c r="EM155" s="747"/>
      <c r="EN155" s="747"/>
      <c r="EO155" s="747"/>
      <c r="EP155" s="747"/>
      <c r="EQ155" s="747"/>
      <c r="ER155" s="747"/>
      <c r="ES155" s="747"/>
      <c r="ET155" s="747"/>
      <c r="EU155" s="747"/>
      <c r="EV155" s="747"/>
      <c r="EW155" s="747"/>
      <c r="EX155" s="747"/>
      <c r="EY155" s="747"/>
      <c r="EZ155" s="747"/>
      <c r="FA155" s="747"/>
      <c r="FB155" s="747"/>
      <c r="FC155" s="747"/>
      <c r="FD155" s="747"/>
      <c r="FE155" s="747"/>
      <c r="FF155" s="747"/>
      <c r="FG155" s="747"/>
      <c r="FH155" s="747"/>
      <c r="FI155" s="747"/>
      <c r="FJ155" s="747"/>
      <c r="FK155" s="747"/>
      <c r="FL155" s="747"/>
      <c r="FM155" s="747"/>
      <c r="FN155" s="747"/>
      <c r="FO155" s="747"/>
      <c r="FP155" s="747"/>
      <c r="FQ155" s="747"/>
      <c r="FR155" s="747"/>
      <c r="FS155" s="747"/>
      <c r="FT155" s="747"/>
      <c r="FU155" s="747"/>
      <c r="FV155" s="747"/>
      <c r="FW155" s="742"/>
    </row>
    <row r="156" outlineLevel="1">
      <c r="A156" s="743"/>
      <c r="C156" s="758" t="str">
        <f t="array" ref="C156:T173">CX8:DO25</f>
        <v/>
      </c>
      <c r="D156" s="759"/>
      <c r="E156" s="759"/>
      <c r="F156" s="759"/>
      <c r="G156" s="759"/>
      <c r="H156" s="759"/>
      <c r="I156" s="759"/>
      <c r="J156" s="759"/>
      <c r="K156" s="759"/>
      <c r="L156" s="759"/>
      <c r="M156" s="759"/>
      <c r="N156" s="759"/>
      <c r="O156" s="759"/>
      <c r="P156" s="759"/>
      <c r="Q156" s="759"/>
      <c r="R156" s="759"/>
      <c r="S156" s="759"/>
      <c r="T156" s="760"/>
      <c r="U156" s="2">
        <f t="shared" ref="U156:U174" si="40">iF(C$177="",1,2)</f>
        <v>1</v>
      </c>
      <c r="V156" s="2" t="str">
        <f t="shared" ref="V156:V173" si="41">DQ8</f>
        <v/>
      </c>
      <c r="W156" s="744"/>
      <c r="X156" s="745"/>
      <c r="Y156" s="745"/>
      <c r="Z156" s="745"/>
      <c r="AA156" s="745"/>
      <c r="AB156" s="745"/>
      <c r="AC156" s="745"/>
      <c r="AD156" s="745"/>
      <c r="AE156" s="745"/>
      <c r="AF156" s="745"/>
      <c r="AG156" s="745"/>
      <c r="AH156" s="745"/>
      <c r="AI156" s="745"/>
      <c r="AJ156" s="745"/>
      <c r="AK156" s="745"/>
      <c r="AL156" s="745"/>
      <c r="AM156" s="745"/>
      <c r="AN156" s="18" t="s">
        <v>4</v>
      </c>
      <c r="AO156" s="689"/>
      <c r="AP156" s="690"/>
      <c r="AQ156" s="274"/>
      <c r="AR156" s="274"/>
      <c r="AS156" s="274"/>
      <c r="AT156" s="274"/>
      <c r="AU156" s="691"/>
      <c r="AV156" s="692"/>
      <c r="AW156" s="274"/>
      <c r="AX156" s="274"/>
      <c r="AY156" s="274"/>
      <c r="AZ156" s="274"/>
      <c r="BA156" s="274"/>
      <c r="BB156" s="274"/>
      <c r="BC156" s="274"/>
      <c r="BD156" s="274"/>
      <c r="BE156" s="274"/>
      <c r="BF156" s="274"/>
      <c r="BG156" s="274"/>
      <c r="BH156" s="274"/>
      <c r="BI156" s="274"/>
      <c r="BJ156" s="274"/>
      <c r="BK156" s="274"/>
      <c r="BL156" s="274"/>
      <c r="BM156" s="274"/>
      <c r="BN156" s="274"/>
      <c r="BO156" s="274"/>
      <c r="BP156" s="693"/>
      <c r="BQ156" s="274"/>
      <c r="BR156" s="274"/>
      <c r="BS156" s="274"/>
      <c r="BT156" s="274"/>
      <c r="BU156" s="274"/>
      <c r="BV156" s="274"/>
      <c r="BW156" s="274"/>
      <c r="BX156" s="694"/>
      <c r="BY156" s="274"/>
      <c r="BZ156" s="274"/>
      <c r="CA156" s="274"/>
      <c r="CB156" s="274"/>
      <c r="CC156" s="274"/>
      <c r="CD156" s="274"/>
      <c r="CE156" s="274"/>
      <c r="CF156" s="274"/>
      <c r="CG156" s="742"/>
      <c r="CH156" s="742"/>
      <c r="CI156" s="742"/>
      <c r="CJ156" s="742"/>
      <c r="CK156" s="742"/>
      <c r="CL156" s="742"/>
      <c r="CM156" s="742"/>
      <c r="CN156" s="742"/>
      <c r="CO156" s="742"/>
      <c r="CP156" s="742"/>
      <c r="CQ156" s="742"/>
      <c r="CR156" s="742"/>
      <c r="CS156" s="742"/>
      <c r="CT156" s="742"/>
      <c r="CU156" s="742"/>
      <c r="CV156" s="742"/>
      <c r="CW156" s="742"/>
      <c r="CX156" s="745"/>
      <c r="CY156" s="761" t="s">
        <v>294</v>
      </c>
      <c r="CZ156" s="746" t="s">
        <v>295</v>
      </c>
      <c r="DA156" s="746" t="s">
        <v>296</v>
      </c>
      <c r="DB156" s="746" t="s">
        <v>297</v>
      </c>
      <c r="DC156" s="746" t="s">
        <v>298</v>
      </c>
      <c r="DD156" s="746" t="s">
        <v>276</v>
      </c>
      <c r="DE156" s="746" t="s">
        <v>299</v>
      </c>
      <c r="DF156" s="746" t="s">
        <v>300</v>
      </c>
      <c r="DG156" s="746" t="s">
        <v>301</v>
      </c>
      <c r="DH156" s="746" t="s">
        <v>177</v>
      </c>
      <c r="DI156" s="746" t="s">
        <v>302</v>
      </c>
      <c r="DJ156" s="746" t="s">
        <v>303</v>
      </c>
      <c r="DK156" s="746" t="s">
        <v>304</v>
      </c>
      <c r="DL156" s="746" t="s">
        <v>305</v>
      </c>
      <c r="DM156" s="746" t="s">
        <v>306</v>
      </c>
      <c r="DN156" s="762" t="s">
        <v>307</v>
      </c>
      <c r="DP156" s="763" t="s">
        <v>57</v>
      </c>
      <c r="DQ156" s="745" t="s">
        <v>58</v>
      </c>
      <c r="DR156" s="764" t="s">
        <v>59</v>
      </c>
      <c r="DS156" s="745" t="s">
        <v>60</v>
      </c>
      <c r="DT156" s="765" t="s">
        <v>61</v>
      </c>
      <c r="DU156" s="747"/>
      <c r="DV156" s="766"/>
      <c r="DW156" s="747"/>
      <c r="DX156" s="747"/>
      <c r="DY156" s="747"/>
      <c r="DZ156" s="747"/>
      <c r="EA156" s="747"/>
      <c r="EB156" s="747"/>
      <c r="EC156" s="747"/>
      <c r="ED156" s="747"/>
      <c r="EE156" s="747"/>
      <c r="EF156" s="747"/>
      <c r="EG156" s="747"/>
      <c r="EH156" s="747"/>
      <c r="EI156" s="747"/>
      <c r="EJ156" s="747"/>
      <c r="EK156" s="747"/>
      <c r="EL156" s="747"/>
      <c r="EM156" s="747"/>
      <c r="EN156" s="747"/>
      <c r="EO156" s="747"/>
      <c r="EP156" s="747"/>
      <c r="EQ156" s="747"/>
      <c r="ER156" s="747"/>
      <c r="ES156" s="747"/>
      <c r="ET156" s="747"/>
      <c r="EU156" s="747"/>
      <c r="EV156" s="747"/>
      <c r="EW156" s="747"/>
      <c r="EX156" s="747"/>
      <c r="EY156" s="747"/>
      <c r="EZ156" s="747"/>
      <c r="FA156" s="747"/>
      <c r="FB156" s="747"/>
      <c r="FC156" s="747"/>
      <c r="FD156" s="747"/>
      <c r="FE156" s="747"/>
      <c r="FF156" s="747"/>
      <c r="FG156" s="747"/>
      <c r="FH156" s="747"/>
      <c r="FI156" s="747"/>
      <c r="FJ156" s="747"/>
      <c r="FK156" s="747"/>
      <c r="FL156" s="747"/>
      <c r="FM156" s="747"/>
      <c r="FN156" s="747"/>
      <c r="FO156" s="747"/>
      <c r="FP156" s="747"/>
      <c r="FQ156" s="747"/>
      <c r="FR156" s="747"/>
      <c r="FS156" s="747"/>
      <c r="FT156" s="747"/>
      <c r="FU156" s="747"/>
      <c r="FV156" s="747"/>
      <c r="FW156" s="742"/>
    </row>
    <row r="157" outlineLevel="1">
      <c r="A157" s="743"/>
      <c r="C157" s="6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513"/>
      <c r="U157" s="2">
        <f t="shared" si="40"/>
        <v>1</v>
      </c>
      <c r="V157" s="2" t="str">
        <f t="shared" si="41"/>
        <v/>
      </c>
      <c r="W157" s="744"/>
      <c r="X157" s="745"/>
      <c r="Y157" s="745"/>
      <c r="Z157" s="745"/>
      <c r="AA157" s="745"/>
      <c r="AB157" s="745"/>
      <c r="AC157" s="745"/>
      <c r="AD157" s="745"/>
      <c r="AE157" s="745"/>
      <c r="AF157" s="745"/>
      <c r="AG157" s="745"/>
      <c r="AH157" s="745"/>
      <c r="AI157" s="745"/>
      <c r="AJ157" s="745"/>
      <c r="AK157" s="745"/>
      <c r="AL157" s="745"/>
      <c r="AM157" s="745"/>
      <c r="AN157" s="18" t="s">
        <v>4</v>
      </c>
      <c r="AO157" s="689"/>
      <c r="AP157" s="690"/>
      <c r="AQ157" s="274"/>
      <c r="AR157" s="274"/>
      <c r="AS157" s="274"/>
      <c r="AT157" s="274"/>
      <c r="AU157" s="691"/>
      <c r="AV157" s="692"/>
      <c r="AW157" s="274"/>
      <c r="AX157" s="274"/>
      <c r="AY157" s="274"/>
      <c r="AZ157" s="274"/>
      <c r="BA157" s="274"/>
      <c r="BB157" s="274"/>
      <c r="BC157" s="274"/>
      <c r="BD157" s="274"/>
      <c r="BE157" s="274"/>
      <c r="BF157" s="274"/>
      <c r="BG157" s="274"/>
      <c r="BH157" s="274"/>
      <c r="BI157" s="274"/>
      <c r="BJ157" s="274"/>
      <c r="BK157" s="274"/>
      <c r="BL157" s="274"/>
      <c r="BM157" s="274"/>
      <c r="BN157" s="274"/>
      <c r="BO157" s="274"/>
      <c r="BP157" s="693"/>
      <c r="BQ157" s="274"/>
      <c r="BR157" s="274"/>
      <c r="BS157" s="274"/>
      <c r="BT157" s="274"/>
      <c r="BU157" s="274"/>
      <c r="BV157" s="274"/>
      <c r="BW157" s="274"/>
      <c r="BX157" s="694"/>
      <c r="BY157" s="274"/>
      <c r="BZ157" s="274"/>
      <c r="CA157" s="274"/>
      <c r="CB157" s="274"/>
      <c r="CC157" s="274"/>
      <c r="CD157" s="274"/>
      <c r="CE157" s="274"/>
      <c r="CF157" s="274"/>
      <c r="CG157" s="742"/>
      <c r="CH157" s="742"/>
      <c r="CI157" s="742"/>
      <c r="CJ157" s="742"/>
      <c r="CK157" s="742"/>
      <c r="CL157" s="742"/>
      <c r="CM157" s="742"/>
      <c r="CN157" s="742"/>
      <c r="CO157" s="742"/>
      <c r="CP157" s="742"/>
      <c r="CQ157" s="742"/>
      <c r="CR157" s="742"/>
      <c r="CS157" s="742"/>
      <c r="CT157" s="742"/>
      <c r="CU157" s="742"/>
      <c r="CV157" s="742"/>
      <c r="CW157" s="742"/>
      <c r="CX157" s="745"/>
      <c r="CY157" s="767"/>
      <c r="CZ157" s="746" t="s">
        <v>160</v>
      </c>
      <c r="DA157" s="746" t="s">
        <v>160</v>
      </c>
      <c r="DB157" s="768"/>
      <c r="DC157" s="746" t="s">
        <v>160</v>
      </c>
      <c r="DD157" s="746" t="s">
        <v>160</v>
      </c>
      <c r="DE157" s="769" t="s">
        <v>160</v>
      </c>
      <c r="DF157" s="769"/>
      <c r="DG157" s="769"/>
      <c r="DH157" s="769"/>
      <c r="DI157" s="769"/>
      <c r="DJ157" s="769" t="s">
        <v>160</v>
      </c>
      <c r="DK157" s="769" t="s">
        <v>160</v>
      </c>
      <c r="DL157" s="769" t="s">
        <v>160</v>
      </c>
      <c r="DM157" s="769" t="s">
        <v>160</v>
      </c>
      <c r="DN157" s="770" t="s">
        <v>160</v>
      </c>
      <c r="DP157" s="763"/>
      <c r="DQ157" s="745"/>
      <c r="DR157" s="745"/>
      <c r="DS157" s="745"/>
      <c r="DT157" s="765"/>
      <c r="DU157" s="747"/>
      <c r="DV157" s="766" t="s">
        <v>308</v>
      </c>
      <c r="DW157" s="747"/>
      <c r="DX157" s="747"/>
      <c r="DY157" s="747"/>
      <c r="DZ157" s="747"/>
      <c r="EA157" s="747"/>
      <c r="EB157" s="747"/>
      <c r="EC157" s="747"/>
      <c r="ED157" s="747"/>
      <c r="EE157" s="747"/>
      <c r="EF157" s="747"/>
      <c r="EG157" s="747"/>
      <c r="EH157" s="747"/>
      <c r="EI157" s="747"/>
      <c r="EJ157" s="747"/>
      <c r="EK157" s="747"/>
      <c r="EL157" s="747"/>
      <c r="EM157" s="747"/>
      <c r="EN157" s="747"/>
      <c r="EO157" s="747"/>
      <c r="EP157" s="747"/>
      <c r="EQ157" s="747"/>
      <c r="ER157" s="747"/>
      <c r="ES157" s="747"/>
      <c r="ET157" s="747"/>
      <c r="EU157" s="747"/>
      <c r="EV157" s="747"/>
      <c r="EW157" s="747"/>
      <c r="EX157" s="747"/>
      <c r="EY157" s="747"/>
      <c r="EZ157" s="747"/>
      <c r="FA157" s="747"/>
      <c r="FB157" s="747"/>
      <c r="FC157" s="747"/>
      <c r="FD157" s="747"/>
      <c r="FE157" s="747"/>
      <c r="FF157" s="747"/>
      <c r="FG157" s="747"/>
      <c r="FH157" s="747"/>
      <c r="FI157" s="747"/>
      <c r="FJ157" s="747"/>
      <c r="FK157" s="747"/>
      <c r="FL157" s="747"/>
      <c r="FM157" s="747"/>
      <c r="FN157" s="747"/>
      <c r="FO157" s="747"/>
      <c r="FP157" s="747"/>
      <c r="FQ157" s="747"/>
      <c r="FR157" s="747"/>
      <c r="FS157" s="747"/>
      <c r="FT157" s="747"/>
      <c r="FU157" s="747"/>
      <c r="FV157" s="747"/>
      <c r="FW157" s="742"/>
    </row>
    <row r="158" outlineLevel="1">
      <c r="A158" s="743"/>
      <c r="C158" s="6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513"/>
      <c r="U158" s="2">
        <f t="shared" si="40"/>
        <v>1</v>
      </c>
      <c r="V158" s="2" t="str">
        <f t="shared" si="41"/>
        <v/>
      </c>
      <c r="W158" s="744"/>
      <c r="X158" s="745"/>
      <c r="Y158" s="745"/>
      <c r="Z158" s="745"/>
      <c r="AA158" s="745"/>
      <c r="AB158" s="745"/>
      <c r="AC158" s="745"/>
      <c r="AD158" s="745"/>
      <c r="AE158" s="745"/>
      <c r="AF158" s="745"/>
      <c r="AG158" s="745"/>
      <c r="AH158" s="745"/>
      <c r="AI158" s="745"/>
      <c r="AJ158" s="745"/>
      <c r="AK158" s="745"/>
      <c r="AL158" s="745"/>
      <c r="AM158" s="745"/>
      <c r="AN158" s="18" t="s">
        <v>4</v>
      </c>
      <c r="AO158" s="689"/>
      <c r="AP158" s="690"/>
      <c r="AQ158" s="274"/>
      <c r="AR158" s="274"/>
      <c r="AS158" s="274"/>
      <c r="AT158" s="274"/>
      <c r="AU158" s="691"/>
      <c r="AV158" s="692"/>
      <c r="AW158" s="274"/>
      <c r="AX158" s="274"/>
      <c r="AY158" s="274"/>
      <c r="AZ158" s="274"/>
      <c r="BA158" s="274"/>
      <c r="BB158" s="274"/>
      <c r="BC158" s="274"/>
      <c r="BD158" s="274"/>
      <c r="BE158" s="274"/>
      <c r="BF158" s="274"/>
      <c r="BG158" s="274"/>
      <c r="BH158" s="274"/>
      <c r="BI158" s="274"/>
      <c r="BJ158" s="274"/>
      <c r="BK158" s="274"/>
      <c r="BL158" s="274"/>
      <c r="BM158" s="274"/>
      <c r="BN158" s="274"/>
      <c r="BO158" s="274"/>
      <c r="BP158" s="693"/>
      <c r="BQ158" s="274"/>
      <c r="BR158" s="274"/>
      <c r="BS158" s="274"/>
      <c r="BT158" s="274"/>
      <c r="BU158" s="274"/>
      <c r="BV158" s="274"/>
      <c r="BW158" s="274"/>
      <c r="BX158" s="694"/>
      <c r="BY158" s="274"/>
      <c r="BZ158" s="274"/>
      <c r="CA158" s="274"/>
      <c r="CB158" s="274"/>
      <c r="CC158" s="274"/>
      <c r="CD158" s="274"/>
      <c r="CE158" s="274"/>
      <c r="CF158" s="274"/>
      <c r="CG158" s="742"/>
      <c r="CH158" s="742"/>
      <c r="CI158" s="742"/>
      <c r="CJ158" s="742"/>
      <c r="CK158" s="742"/>
      <c r="CL158" s="742"/>
      <c r="CM158" s="742"/>
      <c r="CN158" s="742"/>
      <c r="CO158" s="742"/>
      <c r="CP158" s="742"/>
      <c r="CQ158" s="742"/>
      <c r="CR158" s="742"/>
      <c r="CS158" s="742"/>
      <c r="CT158" s="742"/>
      <c r="CU158" s="742"/>
      <c r="CV158" s="742"/>
      <c r="CW158" s="742"/>
      <c r="CX158" s="745"/>
      <c r="CY158" s="767" t="e">
        <v>#REF!</v>
      </c>
      <c r="CZ158" s="746" t="e">
        <v>#REF!</v>
      </c>
      <c r="DA158" s="746" t="e">
        <v>#REF!</v>
      </c>
      <c r="DB158" s="768" t="e">
        <v>#REF!</v>
      </c>
      <c r="DC158" s="746" t="e">
        <v>#REF!</v>
      </c>
      <c r="DD158" s="746" t="e">
        <v>#REF!</v>
      </c>
      <c r="DE158" s="769" t="e">
        <v>#REF!</v>
      </c>
      <c r="DF158" s="769"/>
      <c r="DG158" s="769"/>
      <c r="DH158" s="769"/>
      <c r="DI158" s="769"/>
      <c r="DJ158" s="769" t="e">
        <v>#REF!</v>
      </c>
      <c r="DK158" s="769" t="e">
        <v>#REF!</v>
      </c>
      <c r="DL158" s="769" t="e">
        <v>#REF!</v>
      </c>
      <c r="DM158" s="769" t="e">
        <v>#REF!</v>
      </c>
      <c r="DN158" s="770" t="e">
        <v>#REF!</v>
      </c>
      <c r="DP158" s="763" t="s">
        <v>75</v>
      </c>
      <c r="DQ158" s="745"/>
      <c r="DR158" s="745"/>
      <c r="DS158" s="745"/>
      <c r="DT158" s="765"/>
      <c r="DU158" s="747"/>
      <c r="DV158" s="766" t="e">
        <v>#REF!</v>
      </c>
      <c r="DW158" s="747"/>
      <c r="DX158" s="747"/>
      <c r="DY158" s="747"/>
      <c r="DZ158" s="747"/>
      <c r="EA158" s="747"/>
      <c r="EB158" s="747"/>
      <c r="EC158" s="747"/>
      <c r="ED158" s="747"/>
      <c r="EE158" s="747"/>
      <c r="EF158" s="747"/>
      <c r="EG158" s="747"/>
      <c r="EH158" s="747"/>
      <c r="EI158" s="747"/>
      <c r="EJ158" s="747"/>
      <c r="EK158" s="747"/>
      <c r="EL158" s="747"/>
      <c r="EM158" s="747"/>
      <c r="EN158" s="747"/>
      <c r="EO158" s="747"/>
      <c r="EP158" s="747"/>
      <c r="EQ158" s="747"/>
      <c r="ER158" s="747"/>
      <c r="ES158" s="747"/>
      <c r="ET158" s="747"/>
      <c r="EU158" s="747"/>
      <c r="EV158" s="747"/>
      <c r="EW158" s="747"/>
      <c r="EX158" s="747"/>
      <c r="EY158" s="747"/>
      <c r="EZ158" s="747"/>
      <c r="FA158" s="747"/>
      <c r="FB158" s="747"/>
      <c r="FC158" s="747"/>
      <c r="FD158" s="747"/>
      <c r="FE158" s="747"/>
      <c r="FF158" s="747"/>
      <c r="FG158" s="747"/>
      <c r="FH158" s="747"/>
      <c r="FI158" s="747"/>
      <c r="FJ158" s="747"/>
      <c r="FK158" s="747"/>
      <c r="FL158" s="747"/>
      <c r="FM158" s="747"/>
      <c r="FN158" s="747"/>
      <c r="FO158" s="747"/>
      <c r="FP158" s="747"/>
      <c r="FQ158" s="747"/>
      <c r="FR158" s="747"/>
      <c r="FS158" s="747"/>
      <c r="FT158" s="747"/>
      <c r="FU158" s="747"/>
      <c r="FV158" s="747"/>
      <c r="FW158" s="742"/>
    </row>
    <row r="159" outlineLevel="1">
      <c r="A159" s="743"/>
      <c r="C159" s="6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513"/>
      <c r="U159" s="2">
        <f t="shared" si="40"/>
        <v>1</v>
      </c>
      <c r="V159" s="2" t="str">
        <f t="shared" si="41"/>
        <v/>
      </c>
      <c r="W159" s="744"/>
      <c r="X159" s="745"/>
      <c r="Y159" s="745"/>
      <c r="Z159" s="745"/>
      <c r="AA159" s="745"/>
      <c r="AB159" s="745"/>
      <c r="AC159" s="745"/>
      <c r="AD159" s="745"/>
      <c r="AE159" s="745"/>
      <c r="AF159" s="745"/>
      <c r="AG159" s="745"/>
      <c r="AH159" s="745"/>
      <c r="AI159" s="745"/>
      <c r="AJ159" s="745"/>
      <c r="AK159" s="745"/>
      <c r="AL159" s="745"/>
      <c r="AM159" s="745"/>
      <c r="AN159" s="18" t="s">
        <v>4</v>
      </c>
      <c r="AO159" s="689"/>
      <c r="AP159" s="690"/>
      <c r="AQ159" s="274"/>
      <c r="AR159" s="274"/>
      <c r="AS159" s="274"/>
      <c r="AT159" s="274"/>
      <c r="AU159" s="691"/>
      <c r="AV159" s="692"/>
      <c r="AW159" s="274"/>
      <c r="AX159" s="274"/>
      <c r="AY159" s="274"/>
      <c r="AZ159" s="274"/>
      <c r="BA159" s="274"/>
      <c r="BB159" s="274"/>
      <c r="BC159" s="274"/>
      <c r="BD159" s="274"/>
      <c r="BE159" s="274"/>
      <c r="BF159" s="274"/>
      <c r="BG159" s="274"/>
      <c r="BH159" s="274"/>
      <c r="BI159" s="274"/>
      <c r="BJ159" s="274"/>
      <c r="BK159" s="274"/>
      <c r="BL159" s="274"/>
      <c r="BM159" s="274"/>
      <c r="BN159" s="274"/>
      <c r="BO159" s="274"/>
      <c r="BP159" s="693"/>
      <c r="BQ159" s="274"/>
      <c r="BR159" s="274"/>
      <c r="BS159" s="274"/>
      <c r="BT159" s="274"/>
      <c r="BU159" s="274"/>
      <c r="BV159" s="274"/>
      <c r="BW159" s="274"/>
      <c r="BX159" s="694"/>
      <c r="BY159" s="274"/>
      <c r="BZ159" s="274"/>
      <c r="CA159" s="274"/>
      <c r="CB159" s="274"/>
      <c r="CC159" s="274"/>
      <c r="CD159" s="274"/>
      <c r="CE159" s="274"/>
      <c r="CF159" s="274"/>
      <c r="CG159" s="742"/>
      <c r="CH159" s="742"/>
      <c r="CI159" s="742"/>
      <c r="CJ159" s="742"/>
      <c r="CK159" s="742"/>
      <c r="CL159" s="742"/>
      <c r="CM159" s="742"/>
      <c r="CN159" s="742"/>
      <c r="CO159" s="742"/>
      <c r="CP159" s="742"/>
      <c r="CQ159" s="742"/>
      <c r="CR159" s="742"/>
      <c r="CS159" s="742"/>
      <c r="CT159" s="742"/>
      <c r="CU159" s="742"/>
      <c r="CV159" s="742"/>
      <c r="CW159" s="742"/>
      <c r="CX159" s="745"/>
      <c r="CY159" s="767" t="e">
        <v>#REF!</v>
      </c>
      <c r="CZ159" s="746" t="e">
        <v>#REF!</v>
      </c>
      <c r="DA159" s="746" t="e">
        <v>#REF!</v>
      </c>
      <c r="DB159" s="768" t="e">
        <v>#REF!</v>
      </c>
      <c r="DC159" s="746" t="e">
        <v>#REF!</v>
      </c>
      <c r="DD159" s="746" t="e">
        <v>#REF!</v>
      </c>
      <c r="DE159" s="769" t="e">
        <v>#REF!</v>
      </c>
      <c r="DF159" s="769"/>
      <c r="DG159" s="769"/>
      <c r="DH159" s="769"/>
      <c r="DI159" s="769"/>
      <c r="DJ159" s="769" t="e">
        <v>#REF!</v>
      </c>
      <c r="DK159" s="769" t="e">
        <v>#REF!</v>
      </c>
      <c r="DL159" s="769" t="e">
        <v>#REF!</v>
      </c>
      <c r="DM159" s="769" t="e">
        <v>#REF!</v>
      </c>
      <c r="DN159" s="770" t="e">
        <v>#REF!</v>
      </c>
      <c r="DP159" s="763" t="s">
        <v>83</v>
      </c>
      <c r="DQ159" s="745" t="s">
        <v>84</v>
      </c>
      <c r="DR159" s="745" t="s">
        <v>85</v>
      </c>
      <c r="DS159" s="745"/>
      <c r="DT159" s="765"/>
      <c r="DU159" s="747"/>
      <c r="DV159" s="766" t="s">
        <v>309</v>
      </c>
      <c r="DW159" s="747"/>
      <c r="DX159" s="747"/>
      <c r="DY159" s="747"/>
      <c r="DZ159" s="747"/>
      <c r="EA159" s="747"/>
      <c r="EB159" s="747"/>
      <c r="EC159" s="747"/>
      <c r="ED159" s="747"/>
      <c r="EE159" s="747"/>
      <c r="EF159" s="747"/>
      <c r="EG159" s="747"/>
      <c r="EH159" s="747"/>
      <c r="EI159" s="747"/>
      <c r="EJ159" s="747"/>
      <c r="EK159" s="747"/>
      <c r="EL159" s="747"/>
      <c r="EM159" s="747"/>
      <c r="EN159" s="747"/>
      <c r="EO159" s="747"/>
      <c r="EP159" s="747"/>
      <c r="EQ159" s="747"/>
      <c r="ER159" s="747"/>
      <c r="ES159" s="747"/>
      <c r="ET159" s="747"/>
      <c r="EU159" s="747"/>
      <c r="EV159" s="747"/>
      <c r="EW159" s="747"/>
      <c r="EX159" s="747"/>
      <c r="EY159" s="747"/>
      <c r="EZ159" s="747"/>
      <c r="FA159" s="747"/>
      <c r="FB159" s="747"/>
      <c r="FC159" s="747"/>
      <c r="FD159" s="747"/>
      <c r="FE159" s="747"/>
      <c r="FF159" s="747"/>
      <c r="FG159" s="747"/>
      <c r="FH159" s="747"/>
      <c r="FI159" s="747"/>
      <c r="FJ159" s="747"/>
      <c r="FK159" s="747"/>
      <c r="FL159" s="747"/>
      <c r="FM159" s="747"/>
      <c r="FN159" s="747"/>
      <c r="FO159" s="747"/>
      <c r="FP159" s="747"/>
      <c r="FQ159" s="747"/>
      <c r="FR159" s="747"/>
      <c r="FS159" s="747"/>
      <c r="FT159" s="747"/>
      <c r="FU159" s="747"/>
      <c r="FV159" s="747"/>
      <c r="FW159" s="742"/>
    </row>
    <row r="160" outlineLevel="1">
      <c r="A160" s="743"/>
      <c r="C160" s="6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513"/>
      <c r="U160" s="2">
        <f t="shared" si="40"/>
        <v>1</v>
      </c>
      <c r="V160" s="2" t="str">
        <f t="shared" si="41"/>
        <v/>
      </c>
      <c r="W160" s="744"/>
      <c r="X160" s="745"/>
      <c r="Y160" s="745"/>
      <c r="Z160" s="745"/>
      <c r="AA160" s="745"/>
      <c r="AB160" s="745"/>
      <c r="AC160" s="745"/>
      <c r="AD160" s="745"/>
      <c r="AE160" s="745"/>
      <c r="AF160" s="745"/>
      <c r="AG160" s="745"/>
      <c r="AH160" s="745"/>
      <c r="AI160" s="745"/>
      <c r="AJ160" s="745"/>
      <c r="AK160" s="745"/>
      <c r="AL160" s="745"/>
      <c r="AM160" s="745"/>
      <c r="AN160" s="18" t="s">
        <v>4</v>
      </c>
      <c r="AO160" s="689"/>
      <c r="AP160" s="690"/>
      <c r="AQ160" s="274"/>
      <c r="AR160" s="274"/>
      <c r="AS160" s="274"/>
      <c r="AT160" s="274"/>
      <c r="AU160" s="691"/>
      <c r="AV160" s="692"/>
      <c r="AW160" s="274"/>
      <c r="AX160" s="274"/>
      <c r="AY160" s="274"/>
      <c r="AZ160" s="274"/>
      <c r="BA160" s="274"/>
      <c r="BB160" s="274"/>
      <c r="BC160" s="274"/>
      <c r="BD160" s="274"/>
      <c r="BE160" s="274"/>
      <c r="BF160" s="274"/>
      <c r="BG160" s="274"/>
      <c r="BH160" s="274"/>
      <c r="BI160" s="274"/>
      <c r="BJ160" s="274"/>
      <c r="BK160" s="274"/>
      <c r="BL160" s="274"/>
      <c r="BM160" s="274"/>
      <c r="BN160" s="274"/>
      <c r="BO160" s="274"/>
      <c r="BP160" s="693"/>
      <c r="BQ160" s="274"/>
      <c r="BR160" s="274"/>
      <c r="BS160" s="274"/>
      <c r="BT160" s="274"/>
      <c r="BU160" s="274"/>
      <c r="BV160" s="274"/>
      <c r="BW160" s="274"/>
      <c r="BX160" s="694"/>
      <c r="BY160" s="274"/>
      <c r="BZ160" s="274"/>
      <c r="CA160" s="274"/>
      <c r="CB160" s="274"/>
      <c r="CC160" s="274"/>
      <c r="CD160" s="274"/>
      <c r="CE160" s="274"/>
      <c r="CF160" s="274"/>
      <c r="CG160" s="742"/>
      <c r="CH160" s="742"/>
      <c r="CI160" s="742"/>
      <c r="CJ160" s="742"/>
      <c r="CK160" s="742"/>
      <c r="CL160" s="742"/>
      <c r="CM160" s="742"/>
      <c r="CN160" s="742"/>
      <c r="CO160" s="742"/>
      <c r="CP160" s="742"/>
      <c r="CQ160" s="742"/>
      <c r="CR160" s="742"/>
      <c r="CS160" s="742"/>
      <c r="CT160" s="742"/>
      <c r="CU160" s="742"/>
      <c r="CV160" s="742"/>
      <c r="CW160" s="742"/>
      <c r="CX160" s="745"/>
      <c r="CY160" s="767" t="e">
        <v>#REF!</v>
      </c>
      <c r="CZ160" s="746" t="e">
        <v>#REF!</v>
      </c>
      <c r="DA160" s="746" t="e">
        <v>#REF!</v>
      </c>
      <c r="DB160" s="768" t="e">
        <v>#REF!</v>
      </c>
      <c r="DC160" s="746" t="e">
        <v>#REF!</v>
      </c>
      <c r="DD160" s="746" t="e">
        <v>#REF!</v>
      </c>
      <c r="DE160" s="769" t="e">
        <v>#REF!</v>
      </c>
      <c r="DF160" s="769"/>
      <c r="DG160" s="769"/>
      <c r="DH160" s="769"/>
      <c r="DI160" s="769"/>
      <c r="DJ160" s="769" t="e">
        <v>#REF!</v>
      </c>
      <c r="DK160" s="769" t="e">
        <v>#REF!</v>
      </c>
      <c r="DL160" s="769" t="e">
        <v>#REF!</v>
      </c>
      <c r="DM160" s="769" t="e">
        <v>#REF!</v>
      </c>
      <c r="DN160" s="770" t="e">
        <v>#REF!</v>
      </c>
      <c r="DP160" s="763"/>
      <c r="DQ160" s="745"/>
      <c r="DR160" s="745" t="s">
        <v>93</v>
      </c>
      <c r="DS160" s="745"/>
      <c r="DT160" s="765"/>
      <c r="DU160" s="747"/>
      <c r="DV160" s="771" t="e">
        <v>#REF!</v>
      </c>
      <c r="DW160" s="747"/>
      <c r="DX160" s="747"/>
      <c r="DY160" s="747"/>
      <c r="DZ160" s="747"/>
      <c r="EA160" s="747"/>
      <c r="EB160" s="747"/>
      <c r="EC160" s="747"/>
      <c r="ED160" s="747"/>
      <c r="EE160" s="747"/>
      <c r="EF160" s="747"/>
      <c r="EG160" s="747"/>
      <c r="EH160" s="747"/>
      <c r="EI160" s="747"/>
      <c r="EJ160" s="747"/>
      <c r="EK160" s="747"/>
      <c r="EL160" s="747"/>
      <c r="EM160" s="747"/>
      <c r="EN160" s="747"/>
      <c r="EO160" s="747"/>
      <c r="EP160" s="747"/>
      <c r="EQ160" s="747"/>
      <c r="ER160" s="747"/>
      <c r="ES160" s="747"/>
      <c r="ET160" s="747"/>
      <c r="EU160" s="747"/>
      <c r="EV160" s="747"/>
      <c r="EW160" s="747"/>
      <c r="EX160" s="747"/>
      <c r="EY160" s="747"/>
      <c r="EZ160" s="747"/>
      <c r="FA160" s="747"/>
      <c r="FB160" s="747"/>
      <c r="FC160" s="747"/>
      <c r="FD160" s="747"/>
      <c r="FE160" s="747"/>
      <c r="FF160" s="747"/>
      <c r="FG160" s="747"/>
      <c r="FH160" s="747"/>
      <c r="FI160" s="747"/>
      <c r="FJ160" s="747"/>
      <c r="FK160" s="747"/>
      <c r="FL160" s="747"/>
      <c r="FM160" s="747"/>
      <c r="FN160" s="747"/>
      <c r="FO160" s="747"/>
      <c r="FP160" s="747"/>
      <c r="FQ160" s="747"/>
      <c r="FR160" s="747"/>
      <c r="FS160" s="747"/>
      <c r="FT160" s="747"/>
      <c r="FU160" s="747"/>
      <c r="FV160" s="747"/>
      <c r="FW160" s="742"/>
    </row>
    <row r="161" outlineLevel="1">
      <c r="A161" s="743"/>
      <c r="C161" s="6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513"/>
      <c r="U161" s="2">
        <f t="shared" si="40"/>
        <v>1</v>
      </c>
      <c r="V161" s="2" t="str">
        <f t="shared" si="41"/>
        <v/>
      </c>
      <c r="W161" s="744"/>
      <c r="X161" s="745"/>
      <c r="Y161" s="745"/>
      <c r="Z161" s="745"/>
      <c r="AA161" s="745"/>
      <c r="AB161" s="745"/>
      <c r="AC161" s="745"/>
      <c r="AD161" s="745"/>
      <c r="AE161" s="745"/>
      <c r="AF161" s="745"/>
      <c r="AG161" s="745"/>
      <c r="AH161" s="745"/>
      <c r="AI161" s="745"/>
      <c r="AJ161" s="745"/>
      <c r="AK161" s="745"/>
      <c r="AL161" s="745"/>
      <c r="AM161" s="745"/>
      <c r="AN161" s="18" t="s">
        <v>4</v>
      </c>
      <c r="AO161" s="689"/>
      <c r="AP161" s="690"/>
      <c r="AQ161" s="274"/>
      <c r="AR161" s="274"/>
      <c r="AS161" s="274"/>
      <c r="AT161" s="274"/>
      <c r="AU161" s="691"/>
      <c r="AV161" s="692"/>
      <c r="AW161" s="274"/>
      <c r="AX161" s="274"/>
      <c r="AY161" s="274"/>
      <c r="AZ161" s="274"/>
      <c r="BA161" s="274"/>
      <c r="BB161" s="274"/>
      <c r="BC161" s="274"/>
      <c r="BD161" s="274"/>
      <c r="BE161" s="274"/>
      <c r="BF161" s="274"/>
      <c r="BG161" s="274"/>
      <c r="BH161" s="274"/>
      <c r="BI161" s="274"/>
      <c r="BJ161" s="274"/>
      <c r="BK161" s="274"/>
      <c r="BL161" s="274"/>
      <c r="BM161" s="274"/>
      <c r="BN161" s="274"/>
      <c r="BO161" s="274"/>
      <c r="BP161" s="693"/>
      <c r="BQ161" s="274"/>
      <c r="BR161" s="274"/>
      <c r="BS161" s="274"/>
      <c r="BT161" s="274"/>
      <c r="BU161" s="274"/>
      <c r="BV161" s="274"/>
      <c r="BW161" s="274"/>
      <c r="BX161" s="694"/>
      <c r="BY161" s="274"/>
      <c r="BZ161" s="274"/>
      <c r="CA161" s="274"/>
      <c r="CB161" s="274"/>
      <c r="CC161" s="274"/>
      <c r="CD161" s="274"/>
      <c r="CE161" s="274"/>
      <c r="CF161" s="274"/>
      <c r="CG161" s="742"/>
      <c r="CH161" s="742"/>
      <c r="CI161" s="742"/>
      <c r="CJ161" s="742"/>
      <c r="CK161" s="742"/>
      <c r="CL161" s="742"/>
      <c r="CM161" s="742"/>
      <c r="CN161" s="742"/>
      <c r="CO161" s="742"/>
      <c r="CP161" s="742"/>
      <c r="CQ161" s="742"/>
      <c r="CR161" s="742"/>
      <c r="CS161" s="742"/>
      <c r="CT161" s="742"/>
      <c r="CU161" s="742"/>
      <c r="CV161" s="742"/>
      <c r="CW161" s="742"/>
      <c r="CX161" s="745"/>
      <c r="CY161" s="767" t="e">
        <v>#REF!</v>
      </c>
      <c r="CZ161" s="746" t="e">
        <v>#REF!</v>
      </c>
      <c r="DA161" s="746" t="e">
        <v>#REF!</v>
      </c>
      <c r="DB161" s="768" t="e">
        <v>#REF!</v>
      </c>
      <c r="DC161" s="746" t="e">
        <v>#REF!</v>
      </c>
      <c r="DD161" s="746" t="e">
        <v>#REF!</v>
      </c>
      <c r="DE161" s="769" t="e">
        <v>#REF!</v>
      </c>
      <c r="DF161" s="769"/>
      <c r="DG161" s="769"/>
      <c r="DH161" s="769"/>
      <c r="DI161" s="769"/>
      <c r="DJ161" s="769" t="e">
        <v>#REF!</v>
      </c>
      <c r="DK161" s="769" t="e">
        <v>#REF!</v>
      </c>
      <c r="DL161" s="769" t="e">
        <v>#REF!</v>
      </c>
      <c r="DM161" s="769" t="e">
        <v>#REF!</v>
      </c>
      <c r="DN161" s="770" t="e">
        <v>#REF!</v>
      </c>
      <c r="DP161" s="763"/>
      <c r="DQ161" s="745"/>
      <c r="DR161" s="745"/>
      <c r="DS161" s="745"/>
      <c r="DT161" s="765"/>
      <c r="DU161" s="747"/>
      <c r="DV161" s="745"/>
      <c r="DW161" s="747"/>
      <c r="DX161" s="747"/>
      <c r="DY161" s="747"/>
      <c r="DZ161" s="747"/>
      <c r="EA161" s="747"/>
      <c r="EB161" s="747"/>
      <c r="EC161" s="747"/>
      <c r="ED161" s="747"/>
      <c r="EE161" s="747"/>
      <c r="EF161" s="747"/>
      <c r="EG161" s="747"/>
      <c r="EH161" s="747"/>
      <c r="EI161" s="747"/>
      <c r="EJ161" s="747"/>
      <c r="EK161" s="747"/>
      <c r="EL161" s="747"/>
      <c r="EM161" s="747"/>
      <c r="EN161" s="747"/>
      <c r="EO161" s="747"/>
      <c r="EP161" s="747"/>
      <c r="EQ161" s="747"/>
      <c r="ER161" s="747"/>
      <c r="ES161" s="747"/>
      <c r="ET161" s="747"/>
      <c r="EU161" s="747"/>
      <c r="EV161" s="747"/>
      <c r="EW161" s="747"/>
      <c r="EX161" s="747"/>
      <c r="EY161" s="747"/>
      <c r="EZ161" s="747"/>
      <c r="FA161" s="747"/>
      <c r="FB161" s="747"/>
      <c r="FC161" s="747"/>
      <c r="FD161" s="747"/>
      <c r="FE161" s="747"/>
      <c r="FF161" s="747"/>
      <c r="FG161" s="747"/>
      <c r="FH161" s="747"/>
      <c r="FI161" s="747"/>
      <c r="FJ161" s="747"/>
      <c r="FK161" s="747"/>
      <c r="FL161" s="747"/>
      <c r="FM161" s="747"/>
      <c r="FN161" s="747"/>
      <c r="FO161" s="747"/>
      <c r="FP161" s="747"/>
      <c r="FQ161" s="747"/>
      <c r="FR161" s="747"/>
      <c r="FS161" s="747"/>
      <c r="FT161" s="747"/>
      <c r="FU161" s="747"/>
      <c r="FV161" s="747"/>
      <c r="FW161" s="742"/>
    </row>
    <row r="162" outlineLevel="1">
      <c r="A162" s="743"/>
      <c r="C162" s="6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513"/>
      <c r="U162" s="2">
        <f t="shared" si="40"/>
        <v>1</v>
      </c>
      <c r="V162" s="2" t="str">
        <f t="shared" si="41"/>
        <v/>
      </c>
      <c r="W162" s="744"/>
      <c r="X162" s="745"/>
      <c r="Y162" s="745"/>
      <c r="Z162" s="745"/>
      <c r="AA162" s="745"/>
      <c r="AB162" s="745"/>
      <c r="AC162" s="745"/>
      <c r="AD162" s="745"/>
      <c r="AE162" s="745"/>
      <c r="AF162" s="745"/>
      <c r="AG162" s="745"/>
      <c r="AH162" s="745"/>
      <c r="AI162" s="745"/>
      <c r="AJ162" s="745"/>
      <c r="AK162" s="745"/>
      <c r="AL162" s="745"/>
      <c r="AM162" s="745"/>
      <c r="AN162" s="18" t="s">
        <v>4</v>
      </c>
      <c r="AO162" s="689"/>
      <c r="AP162" s="690"/>
      <c r="AQ162" s="274"/>
      <c r="AR162" s="274"/>
      <c r="AS162" s="274"/>
      <c r="AT162" s="274"/>
      <c r="AU162" s="691"/>
      <c r="AV162" s="692"/>
      <c r="AW162" s="274"/>
      <c r="AX162" s="274"/>
      <c r="AY162" s="274"/>
      <c r="AZ162" s="274"/>
      <c r="BA162" s="274"/>
      <c r="BB162" s="274"/>
      <c r="BC162" s="274"/>
      <c r="BD162" s="274"/>
      <c r="BE162" s="274"/>
      <c r="BF162" s="274"/>
      <c r="BG162" s="274"/>
      <c r="BH162" s="274"/>
      <c r="BI162" s="274"/>
      <c r="BJ162" s="274"/>
      <c r="BK162" s="274"/>
      <c r="BL162" s="274"/>
      <c r="BM162" s="274"/>
      <c r="BN162" s="274"/>
      <c r="BO162" s="274"/>
      <c r="BP162" s="693"/>
      <c r="BQ162" s="274"/>
      <c r="BR162" s="274"/>
      <c r="BS162" s="274"/>
      <c r="BT162" s="274"/>
      <c r="BU162" s="274"/>
      <c r="BV162" s="274"/>
      <c r="BW162" s="274"/>
      <c r="BX162" s="694"/>
      <c r="BY162" s="274"/>
      <c r="BZ162" s="274"/>
      <c r="CA162" s="274"/>
      <c r="CB162" s="274"/>
      <c r="CC162" s="274"/>
      <c r="CD162" s="274"/>
      <c r="CE162" s="274"/>
      <c r="CF162" s="274"/>
      <c r="CG162" s="742"/>
      <c r="CH162" s="742"/>
      <c r="CI162" s="742"/>
      <c r="CJ162" s="742"/>
      <c r="CK162" s="742"/>
      <c r="CL162" s="742"/>
      <c r="CM162" s="742"/>
      <c r="CN162" s="742"/>
      <c r="CO162" s="742"/>
      <c r="CP162" s="742"/>
      <c r="CQ162" s="742"/>
      <c r="CR162" s="742"/>
      <c r="CS162" s="742"/>
      <c r="CT162" s="742"/>
      <c r="CU162" s="742"/>
      <c r="CV162" s="742"/>
      <c r="CW162" s="742"/>
      <c r="CX162" s="745"/>
      <c r="CY162" s="767" t="e">
        <v>#REF!</v>
      </c>
      <c r="CZ162" s="746" t="e">
        <v>#REF!</v>
      </c>
      <c r="DA162" s="746" t="e">
        <v>#REF!</v>
      </c>
      <c r="DB162" s="768" t="e">
        <v>#REF!</v>
      </c>
      <c r="DC162" s="746" t="e">
        <v>#REF!</v>
      </c>
      <c r="DD162" s="746" t="e">
        <v>#REF!</v>
      </c>
      <c r="DE162" s="769" t="e">
        <v>#REF!</v>
      </c>
      <c r="DF162" s="769"/>
      <c r="DG162" s="769"/>
      <c r="DH162" s="769"/>
      <c r="DI162" s="769"/>
      <c r="DJ162" s="769" t="e">
        <v>#REF!</v>
      </c>
      <c r="DK162" s="769" t="e">
        <v>#REF!</v>
      </c>
      <c r="DL162" s="769" t="e">
        <v>#REF!</v>
      </c>
      <c r="DM162" s="769" t="e">
        <v>#REF!</v>
      </c>
      <c r="DN162" s="770" t="e">
        <v>#REF!</v>
      </c>
      <c r="DP162" s="763" t="s">
        <v>109</v>
      </c>
      <c r="DQ162" s="745"/>
      <c r="DR162" s="745" t="s">
        <v>110</v>
      </c>
      <c r="DS162" s="745" t="s">
        <v>111</v>
      </c>
      <c r="DT162" s="765" t="s">
        <v>112</v>
      </c>
      <c r="DU162" s="747"/>
      <c r="DV162" s="745"/>
      <c r="DW162" s="747"/>
      <c r="DX162" s="747"/>
      <c r="DY162" s="747"/>
      <c r="DZ162" s="747"/>
      <c r="EA162" s="747"/>
      <c r="EB162" s="747"/>
      <c r="EC162" s="747"/>
      <c r="ED162" s="747"/>
      <c r="EE162" s="747"/>
      <c r="EF162" s="747"/>
      <c r="EG162" s="747"/>
      <c r="EH162" s="747"/>
      <c r="EI162" s="747"/>
      <c r="EJ162" s="747"/>
      <c r="EK162" s="747"/>
      <c r="EL162" s="747"/>
      <c r="EM162" s="747"/>
      <c r="EN162" s="747"/>
      <c r="EO162" s="747"/>
      <c r="EP162" s="747"/>
      <c r="EQ162" s="747"/>
      <c r="ER162" s="747"/>
      <c r="ES162" s="747"/>
      <c r="ET162" s="747"/>
      <c r="EU162" s="747"/>
      <c r="EV162" s="747"/>
      <c r="EW162" s="747"/>
      <c r="EX162" s="747"/>
      <c r="EY162" s="747"/>
      <c r="EZ162" s="747"/>
      <c r="FA162" s="747"/>
      <c r="FB162" s="747"/>
      <c r="FC162" s="747"/>
      <c r="FD162" s="747"/>
      <c r="FE162" s="747"/>
      <c r="FF162" s="747"/>
      <c r="FG162" s="747"/>
      <c r="FH162" s="747"/>
      <c r="FI162" s="747"/>
      <c r="FJ162" s="747"/>
      <c r="FK162" s="747"/>
      <c r="FL162" s="747"/>
      <c r="FM162" s="747"/>
      <c r="FN162" s="747"/>
      <c r="FO162" s="747"/>
      <c r="FP162" s="747"/>
      <c r="FQ162" s="747"/>
      <c r="FR162" s="747"/>
      <c r="FS162" s="747"/>
      <c r="FT162" s="747"/>
      <c r="FU162" s="747"/>
      <c r="FV162" s="747"/>
      <c r="FW162" s="742"/>
    </row>
    <row r="163" outlineLevel="1">
      <c r="A163" s="743"/>
      <c r="C163" s="6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513"/>
      <c r="U163" s="2">
        <f t="shared" si="40"/>
        <v>1</v>
      </c>
      <c r="V163" s="2" t="str">
        <f t="shared" si="41"/>
        <v/>
      </c>
      <c r="W163" s="744"/>
      <c r="X163" s="745"/>
      <c r="Y163" s="745"/>
      <c r="Z163" s="745"/>
      <c r="AA163" s="745"/>
      <c r="AB163" s="745"/>
      <c r="AC163" s="745"/>
      <c r="AD163" s="745"/>
      <c r="AE163" s="745"/>
      <c r="AF163" s="745"/>
      <c r="AG163" s="745"/>
      <c r="AH163" s="745"/>
      <c r="AI163" s="745"/>
      <c r="AJ163" s="745"/>
      <c r="AK163" s="745"/>
      <c r="AL163" s="745"/>
      <c r="AM163" s="745"/>
      <c r="AN163" s="18" t="s">
        <v>4</v>
      </c>
      <c r="AO163" s="689"/>
      <c r="AP163" s="690"/>
      <c r="AQ163" s="274"/>
      <c r="AR163" s="274"/>
      <c r="AS163" s="274"/>
      <c r="AT163" s="274"/>
      <c r="AU163" s="691"/>
      <c r="AV163" s="692"/>
      <c r="AW163" s="274"/>
      <c r="AX163" s="274"/>
      <c r="AY163" s="274"/>
      <c r="AZ163" s="274"/>
      <c r="BA163" s="274"/>
      <c r="BB163" s="274"/>
      <c r="BC163" s="274"/>
      <c r="BD163" s="274"/>
      <c r="BE163" s="274"/>
      <c r="BF163" s="274"/>
      <c r="BG163" s="274"/>
      <c r="BH163" s="274"/>
      <c r="BI163" s="274"/>
      <c r="BJ163" s="274"/>
      <c r="BK163" s="274"/>
      <c r="BL163" s="274"/>
      <c r="BM163" s="274"/>
      <c r="BN163" s="274"/>
      <c r="BO163" s="274"/>
      <c r="BP163" s="693"/>
      <c r="BQ163" s="274"/>
      <c r="BR163" s="274"/>
      <c r="BS163" s="274"/>
      <c r="BT163" s="274"/>
      <c r="BU163" s="274"/>
      <c r="BV163" s="274"/>
      <c r="BW163" s="274"/>
      <c r="BX163" s="694"/>
      <c r="BY163" s="274"/>
      <c r="BZ163" s="274"/>
      <c r="CA163" s="274"/>
      <c r="CB163" s="274"/>
      <c r="CC163" s="274"/>
      <c r="CD163" s="274"/>
      <c r="CE163" s="274"/>
      <c r="CF163" s="274"/>
      <c r="CG163" s="742"/>
      <c r="CH163" s="742"/>
      <c r="CI163" s="742"/>
      <c r="CJ163" s="742"/>
      <c r="CK163" s="742"/>
      <c r="CL163" s="742"/>
      <c r="CM163" s="742"/>
      <c r="CN163" s="742"/>
      <c r="CO163" s="742"/>
      <c r="CP163" s="742"/>
      <c r="CQ163" s="742"/>
      <c r="CR163" s="742"/>
      <c r="CS163" s="742"/>
      <c r="CT163" s="742"/>
      <c r="CU163" s="742"/>
      <c r="CV163" s="742"/>
      <c r="CW163" s="742"/>
      <c r="CX163" s="745"/>
      <c r="CY163" s="767" t="e">
        <v>#REF!</v>
      </c>
      <c r="CZ163" s="746" t="e">
        <v>#REF!</v>
      </c>
      <c r="DA163" s="746" t="e">
        <v>#REF!</v>
      </c>
      <c r="DB163" s="768" t="e">
        <v>#REF!</v>
      </c>
      <c r="DC163" s="746" t="e">
        <v>#REF!</v>
      </c>
      <c r="DD163" s="746" t="e">
        <v>#REF!</v>
      </c>
      <c r="DE163" s="769" t="e">
        <v>#REF!</v>
      </c>
      <c r="DF163" s="769"/>
      <c r="DG163" s="769"/>
      <c r="DH163" s="769"/>
      <c r="DI163" s="769"/>
      <c r="DJ163" s="769" t="e">
        <v>#REF!</v>
      </c>
      <c r="DK163" s="769" t="e">
        <v>#REF!</v>
      </c>
      <c r="DL163" s="769" t="e">
        <v>#REF!</v>
      </c>
      <c r="DM163" s="769" t="e">
        <v>#REF!</v>
      </c>
      <c r="DN163" s="770" t="e">
        <v>#REF!</v>
      </c>
      <c r="DP163" s="763"/>
      <c r="DQ163" s="745"/>
      <c r="DR163" s="745" t="s">
        <v>61</v>
      </c>
      <c r="DS163" s="745" t="s">
        <v>93</v>
      </c>
      <c r="DT163" s="765" t="s">
        <v>115</v>
      </c>
      <c r="DU163" s="747"/>
      <c r="DV163" s="745"/>
      <c r="DW163" s="747"/>
      <c r="DX163" s="747"/>
      <c r="DY163" s="747"/>
      <c r="DZ163" s="747"/>
      <c r="EA163" s="747"/>
      <c r="EB163" s="747"/>
      <c r="EC163" s="747"/>
      <c r="ED163" s="747"/>
      <c r="EE163" s="747"/>
      <c r="EF163" s="747"/>
      <c r="EG163" s="747"/>
      <c r="EH163" s="747"/>
      <c r="EI163" s="747"/>
      <c r="EJ163" s="747"/>
      <c r="EK163" s="747"/>
      <c r="EL163" s="747"/>
      <c r="EM163" s="747"/>
      <c r="EN163" s="747"/>
      <c r="EO163" s="747"/>
      <c r="EP163" s="747"/>
      <c r="EQ163" s="747"/>
      <c r="ER163" s="747"/>
      <c r="ES163" s="747"/>
      <c r="ET163" s="747"/>
      <c r="EU163" s="747"/>
      <c r="EV163" s="747"/>
      <c r="EW163" s="747"/>
      <c r="EX163" s="747"/>
      <c r="EY163" s="747"/>
      <c r="EZ163" s="747"/>
      <c r="FA163" s="747"/>
      <c r="FB163" s="747"/>
      <c r="FC163" s="747"/>
      <c r="FD163" s="747"/>
      <c r="FE163" s="747"/>
      <c r="FF163" s="747"/>
      <c r="FG163" s="747"/>
      <c r="FH163" s="747"/>
      <c r="FI163" s="747"/>
      <c r="FJ163" s="747"/>
      <c r="FK163" s="747"/>
      <c r="FL163" s="747"/>
      <c r="FM163" s="747"/>
      <c r="FN163" s="747"/>
      <c r="FO163" s="747"/>
      <c r="FP163" s="747"/>
      <c r="FQ163" s="747"/>
      <c r="FR163" s="747"/>
      <c r="FS163" s="747"/>
      <c r="FT163" s="747"/>
      <c r="FU163" s="747"/>
      <c r="FV163" s="747"/>
      <c r="FW163" s="742"/>
    </row>
    <row r="164" outlineLevel="1">
      <c r="A164" s="743"/>
      <c r="C164" s="6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513"/>
      <c r="U164" s="2">
        <f t="shared" si="40"/>
        <v>1</v>
      </c>
      <c r="V164" s="2" t="str">
        <f t="shared" si="41"/>
        <v/>
      </c>
      <c r="W164" s="744"/>
      <c r="X164" s="745"/>
      <c r="Y164" s="745"/>
      <c r="Z164" s="745"/>
      <c r="AA164" s="745"/>
      <c r="AB164" s="745"/>
      <c r="AC164" s="745"/>
      <c r="AD164" s="745"/>
      <c r="AE164" s="745"/>
      <c r="AF164" s="745"/>
      <c r="AG164" s="745"/>
      <c r="AH164" s="745"/>
      <c r="AI164" s="745"/>
      <c r="AJ164" s="745"/>
      <c r="AK164" s="745"/>
      <c r="AL164" s="745"/>
      <c r="AM164" s="745"/>
      <c r="AN164" s="18" t="s">
        <v>4</v>
      </c>
      <c r="AO164" s="689"/>
      <c r="AP164" s="690"/>
      <c r="AQ164" s="274"/>
      <c r="AR164" s="274"/>
      <c r="AS164" s="274"/>
      <c r="AT164" s="274"/>
      <c r="AU164" s="691"/>
      <c r="AV164" s="692"/>
      <c r="AW164" s="274"/>
      <c r="AX164" s="274"/>
      <c r="AY164" s="274"/>
      <c r="AZ164" s="274"/>
      <c r="BA164" s="274"/>
      <c r="BB164" s="274"/>
      <c r="BC164" s="274"/>
      <c r="BD164" s="274"/>
      <c r="BE164" s="274"/>
      <c r="BF164" s="274"/>
      <c r="BG164" s="274"/>
      <c r="BH164" s="274"/>
      <c r="BI164" s="274"/>
      <c r="BJ164" s="274"/>
      <c r="BK164" s="274"/>
      <c r="BL164" s="274"/>
      <c r="BM164" s="274"/>
      <c r="BN164" s="274"/>
      <c r="BO164" s="274"/>
      <c r="BP164" s="693"/>
      <c r="BQ164" s="274"/>
      <c r="BR164" s="274"/>
      <c r="BS164" s="274"/>
      <c r="BT164" s="274"/>
      <c r="BU164" s="274"/>
      <c r="BV164" s="274"/>
      <c r="BW164" s="274"/>
      <c r="BX164" s="694"/>
      <c r="BY164" s="274"/>
      <c r="BZ164" s="274"/>
      <c r="CA164" s="274"/>
      <c r="CB164" s="274"/>
      <c r="CC164" s="274"/>
      <c r="CD164" s="274"/>
      <c r="CE164" s="274"/>
      <c r="CF164" s="274"/>
      <c r="CG164" s="742"/>
      <c r="CH164" s="742"/>
      <c r="CI164" s="742"/>
      <c r="CJ164" s="742"/>
      <c r="CK164" s="742"/>
      <c r="CL164" s="742"/>
      <c r="CM164" s="742"/>
      <c r="CN164" s="742"/>
      <c r="CO164" s="742"/>
      <c r="CP164" s="742"/>
      <c r="CQ164" s="742"/>
      <c r="CR164" s="742"/>
      <c r="CS164" s="742"/>
      <c r="CT164" s="742"/>
      <c r="CU164" s="742"/>
      <c r="CV164" s="742"/>
      <c r="CW164" s="742"/>
      <c r="CX164" s="745"/>
      <c r="CY164" s="767" t="e">
        <v>#REF!</v>
      </c>
      <c r="CZ164" s="746" t="e">
        <v>#REF!</v>
      </c>
      <c r="DA164" s="746" t="e">
        <v>#REF!</v>
      </c>
      <c r="DB164" s="768" t="e">
        <v>#REF!</v>
      </c>
      <c r="DC164" s="746" t="e">
        <v>#REF!</v>
      </c>
      <c r="DD164" s="746" t="e">
        <v>#REF!</v>
      </c>
      <c r="DE164" s="769" t="e">
        <v>#REF!</v>
      </c>
      <c r="DF164" s="769"/>
      <c r="DG164" s="769"/>
      <c r="DH164" s="769"/>
      <c r="DI164" s="769"/>
      <c r="DJ164" s="769" t="e">
        <v>#REF!</v>
      </c>
      <c r="DK164" s="769" t="e">
        <v>#REF!</v>
      </c>
      <c r="DL164" s="769" t="e">
        <v>#REF!</v>
      </c>
      <c r="DM164" s="769" t="e">
        <v>#REF!</v>
      </c>
      <c r="DN164" s="770" t="e">
        <v>#REF!</v>
      </c>
      <c r="DP164" s="763"/>
      <c r="DQ164" s="745"/>
      <c r="DR164" s="745"/>
      <c r="DS164" s="745"/>
      <c r="DT164" s="765"/>
      <c r="DU164" s="747"/>
      <c r="DV164" s="745"/>
      <c r="DW164" s="747"/>
      <c r="DX164" s="747"/>
      <c r="DY164" s="747"/>
      <c r="DZ164" s="747"/>
      <c r="EA164" s="747"/>
      <c r="EB164" s="747"/>
      <c r="EC164" s="747"/>
      <c r="ED164" s="747"/>
      <c r="EE164" s="747"/>
      <c r="EF164" s="747"/>
      <c r="EG164" s="747"/>
      <c r="EH164" s="747"/>
      <c r="EI164" s="747"/>
      <c r="EJ164" s="747"/>
      <c r="EK164" s="747"/>
      <c r="EL164" s="747"/>
      <c r="EM164" s="747"/>
      <c r="EN164" s="747"/>
      <c r="EO164" s="747"/>
      <c r="EP164" s="747"/>
      <c r="EQ164" s="747"/>
      <c r="ER164" s="747"/>
      <c r="ES164" s="747"/>
      <c r="ET164" s="747"/>
      <c r="EU164" s="747"/>
      <c r="EV164" s="747"/>
      <c r="EW164" s="747"/>
      <c r="EX164" s="747"/>
      <c r="EY164" s="747"/>
      <c r="EZ164" s="747"/>
      <c r="FA164" s="747"/>
      <c r="FB164" s="747"/>
      <c r="FC164" s="747"/>
      <c r="FD164" s="747"/>
      <c r="FE164" s="747"/>
      <c r="FF164" s="747"/>
      <c r="FG164" s="747"/>
      <c r="FH164" s="747"/>
      <c r="FI164" s="747"/>
      <c r="FJ164" s="747"/>
      <c r="FK164" s="747"/>
      <c r="FL164" s="747"/>
      <c r="FM164" s="747"/>
      <c r="FN164" s="747"/>
      <c r="FO164" s="747"/>
      <c r="FP164" s="747"/>
      <c r="FQ164" s="747"/>
      <c r="FR164" s="747"/>
      <c r="FS164" s="747"/>
      <c r="FT164" s="747"/>
      <c r="FU164" s="747"/>
      <c r="FV164" s="747"/>
      <c r="FW164" s="742"/>
    </row>
    <row r="165" outlineLevel="1">
      <c r="A165" s="743"/>
      <c r="C165" s="6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513"/>
      <c r="U165" s="2">
        <f t="shared" si="40"/>
        <v>1</v>
      </c>
      <c r="V165" s="2" t="str">
        <f t="shared" si="41"/>
        <v/>
      </c>
      <c r="W165" s="744"/>
      <c r="X165" s="745"/>
      <c r="Y165" s="745"/>
      <c r="Z165" s="745"/>
      <c r="AA165" s="745"/>
      <c r="AB165" s="745"/>
      <c r="AC165" s="745"/>
      <c r="AD165" s="745"/>
      <c r="AE165" s="745"/>
      <c r="AF165" s="745"/>
      <c r="AG165" s="745"/>
      <c r="AH165" s="745"/>
      <c r="AI165" s="745"/>
      <c r="AJ165" s="745"/>
      <c r="AK165" s="745"/>
      <c r="AL165" s="745"/>
      <c r="AM165" s="745"/>
      <c r="AN165" s="18" t="s">
        <v>4</v>
      </c>
      <c r="AO165" s="689"/>
      <c r="AP165" s="690"/>
      <c r="AQ165" s="274"/>
      <c r="AR165" s="274"/>
      <c r="AS165" s="274"/>
      <c r="AT165" s="274"/>
      <c r="AU165" s="691"/>
      <c r="AV165" s="692"/>
      <c r="AW165" s="274"/>
      <c r="AX165" s="274"/>
      <c r="AY165" s="274"/>
      <c r="AZ165" s="274"/>
      <c r="BA165" s="274"/>
      <c r="BB165" s="274"/>
      <c r="BC165" s="274"/>
      <c r="BD165" s="274"/>
      <c r="BE165" s="274"/>
      <c r="BF165" s="274"/>
      <c r="BG165" s="274"/>
      <c r="BH165" s="274"/>
      <c r="BI165" s="274"/>
      <c r="BJ165" s="274"/>
      <c r="BK165" s="274"/>
      <c r="BL165" s="274"/>
      <c r="BM165" s="274"/>
      <c r="BN165" s="274"/>
      <c r="BO165" s="274"/>
      <c r="BP165" s="693"/>
      <c r="BQ165" s="274"/>
      <c r="BR165" s="274"/>
      <c r="BS165" s="274"/>
      <c r="BT165" s="274"/>
      <c r="BU165" s="274"/>
      <c r="BV165" s="274"/>
      <c r="BW165" s="274"/>
      <c r="BX165" s="694"/>
      <c r="BY165" s="274"/>
      <c r="BZ165" s="274"/>
      <c r="CA165" s="274"/>
      <c r="CB165" s="274"/>
      <c r="CC165" s="274"/>
      <c r="CD165" s="274"/>
      <c r="CE165" s="274"/>
      <c r="CF165" s="274"/>
      <c r="CG165" s="742"/>
      <c r="CH165" s="742"/>
      <c r="CI165" s="742"/>
      <c r="CJ165" s="742"/>
      <c r="CK165" s="742"/>
      <c r="CL165" s="742"/>
      <c r="CM165" s="742"/>
      <c r="CN165" s="742"/>
      <c r="CO165" s="742"/>
      <c r="CP165" s="742"/>
      <c r="CQ165" s="742"/>
      <c r="CR165" s="742"/>
      <c r="CS165" s="742"/>
      <c r="CT165" s="742"/>
      <c r="CU165" s="742"/>
      <c r="CV165" s="742"/>
      <c r="CW165" s="742"/>
      <c r="CX165" s="745"/>
      <c r="CY165" s="767" t="e">
        <v>#REF!</v>
      </c>
      <c r="CZ165" s="746" t="e">
        <v>#REF!</v>
      </c>
      <c r="DA165" s="746" t="e">
        <v>#REF!</v>
      </c>
      <c r="DB165" s="768" t="e">
        <v>#REF!</v>
      </c>
      <c r="DC165" s="746" t="e">
        <v>#REF!</v>
      </c>
      <c r="DD165" s="746" t="e">
        <v>#REF!</v>
      </c>
      <c r="DE165" s="769" t="e">
        <v>#REF!</v>
      </c>
      <c r="DF165" s="769"/>
      <c r="DG165" s="769"/>
      <c r="DH165" s="769"/>
      <c r="DI165" s="769"/>
      <c r="DJ165" s="769" t="e">
        <v>#REF!</v>
      </c>
      <c r="DK165" s="769" t="e">
        <v>#REF!</v>
      </c>
      <c r="DL165" s="769" t="e">
        <v>#REF!</v>
      </c>
      <c r="DM165" s="769" t="e">
        <v>#REF!</v>
      </c>
      <c r="DN165" s="770" t="e">
        <v>#REF!</v>
      </c>
      <c r="DP165" s="763" t="s">
        <v>152</v>
      </c>
      <c r="DQ165" s="745"/>
      <c r="DR165" s="745"/>
      <c r="DS165" s="745"/>
      <c r="DT165" s="765"/>
      <c r="DU165" s="747"/>
      <c r="DV165" s="772" t="str">
        <f>IFERROR(__xludf.DUMMYFUNCTION("filter(W234:X242,W234:W242&gt;0)"),"Tax calculator")</f>
        <v>Tax calculator</v>
      </c>
      <c r="DW165" s="773" t="str">
        <f>IFERROR(__xludf.DUMMYFUNCTION("""COMPUTED_VALUE"""),"#REF!")</f>
        <v>#REF!</v>
      </c>
      <c r="DX165" s="747"/>
      <c r="DY165" s="747"/>
      <c r="DZ165" s="747"/>
      <c r="EA165" s="747"/>
      <c r="EB165" s="747"/>
      <c r="EC165" s="747"/>
      <c r="ED165" s="747"/>
      <c r="EE165" s="747"/>
      <c r="EF165" s="747"/>
      <c r="EG165" s="747"/>
      <c r="EH165" s="747"/>
      <c r="EI165" s="747"/>
      <c r="EJ165" s="747"/>
      <c r="EK165" s="747"/>
      <c r="EL165" s="747"/>
      <c r="EM165" s="747"/>
      <c r="EN165" s="747"/>
      <c r="EO165" s="747"/>
      <c r="EP165" s="747"/>
      <c r="EQ165" s="747"/>
      <c r="ER165" s="747"/>
      <c r="ES165" s="747"/>
      <c r="ET165" s="747"/>
      <c r="EU165" s="747"/>
      <c r="EV165" s="747"/>
      <c r="EW165" s="747"/>
      <c r="EX165" s="747"/>
      <c r="EY165" s="747"/>
      <c r="EZ165" s="747"/>
      <c r="FA165" s="747"/>
      <c r="FB165" s="747"/>
      <c r="FC165" s="747"/>
      <c r="FD165" s="747"/>
      <c r="FE165" s="747"/>
      <c r="FF165" s="747"/>
      <c r="FG165" s="747"/>
      <c r="FH165" s="747"/>
      <c r="FI165" s="747"/>
      <c r="FJ165" s="747"/>
      <c r="FK165" s="747"/>
      <c r="FL165" s="747"/>
      <c r="FM165" s="747"/>
      <c r="FN165" s="747"/>
      <c r="FO165" s="747"/>
      <c r="FP165" s="747"/>
      <c r="FQ165" s="747"/>
      <c r="FR165" s="747"/>
      <c r="FS165" s="747"/>
      <c r="FT165" s="747"/>
      <c r="FU165" s="747"/>
      <c r="FV165" s="747"/>
      <c r="FW165" s="742"/>
    </row>
    <row r="166" outlineLevel="1">
      <c r="A166" s="743"/>
      <c r="C166" s="6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513"/>
      <c r="U166" s="2">
        <f t="shared" si="40"/>
        <v>1</v>
      </c>
      <c r="V166" s="2" t="str">
        <f t="shared" si="41"/>
        <v/>
      </c>
      <c r="W166" s="744"/>
      <c r="X166" s="745"/>
      <c r="Y166" s="745"/>
      <c r="Z166" s="745"/>
      <c r="AA166" s="745"/>
      <c r="AB166" s="745"/>
      <c r="AC166" s="745"/>
      <c r="AD166" s="745"/>
      <c r="AE166" s="745"/>
      <c r="AF166" s="745"/>
      <c r="AG166" s="745"/>
      <c r="AH166" s="745"/>
      <c r="AI166" s="745"/>
      <c r="AJ166" s="745"/>
      <c r="AK166" s="745"/>
      <c r="AL166" s="745"/>
      <c r="AM166" s="745"/>
      <c r="AN166" s="18" t="s">
        <v>4</v>
      </c>
      <c r="AO166" s="689"/>
      <c r="AP166" s="690"/>
      <c r="AQ166" s="274"/>
      <c r="AR166" s="274"/>
      <c r="AS166" s="274"/>
      <c r="AT166" s="274"/>
      <c r="AU166" s="691"/>
      <c r="AV166" s="692"/>
      <c r="AW166" s="274"/>
      <c r="AX166" s="274"/>
      <c r="AY166" s="274"/>
      <c r="AZ166" s="274"/>
      <c r="BA166" s="274"/>
      <c r="BB166" s="274"/>
      <c r="BC166" s="274"/>
      <c r="BD166" s="274"/>
      <c r="BE166" s="274"/>
      <c r="BF166" s="274"/>
      <c r="BG166" s="274"/>
      <c r="BH166" s="274"/>
      <c r="BI166" s="274"/>
      <c r="BJ166" s="274"/>
      <c r="BK166" s="274"/>
      <c r="BL166" s="274"/>
      <c r="BM166" s="274"/>
      <c r="BN166" s="274"/>
      <c r="BO166" s="274"/>
      <c r="BP166" s="693"/>
      <c r="BQ166" s="274"/>
      <c r="BR166" s="274"/>
      <c r="BS166" s="274"/>
      <c r="BT166" s="274"/>
      <c r="BU166" s="274"/>
      <c r="BV166" s="274"/>
      <c r="BW166" s="274"/>
      <c r="BX166" s="694"/>
      <c r="BY166" s="274"/>
      <c r="BZ166" s="274"/>
      <c r="CA166" s="274"/>
      <c r="CB166" s="274"/>
      <c r="CC166" s="274"/>
      <c r="CD166" s="274"/>
      <c r="CE166" s="274"/>
      <c r="CF166" s="274"/>
      <c r="CG166" s="742"/>
      <c r="CH166" s="742"/>
      <c r="CI166" s="742"/>
      <c r="CJ166" s="742"/>
      <c r="CK166" s="742"/>
      <c r="CL166" s="742"/>
      <c r="CM166" s="742"/>
      <c r="CN166" s="742"/>
      <c r="CO166" s="742"/>
      <c r="CP166" s="742"/>
      <c r="CQ166" s="742"/>
      <c r="CR166" s="742"/>
      <c r="CS166" s="742"/>
      <c r="CT166" s="742"/>
      <c r="CU166" s="742"/>
      <c r="CV166" s="742"/>
      <c r="CW166" s="742"/>
      <c r="CX166" s="745"/>
      <c r="CY166" s="767" t="e">
        <v>#REF!</v>
      </c>
      <c r="CZ166" s="746" t="e">
        <v>#REF!</v>
      </c>
      <c r="DA166" s="746" t="e">
        <v>#REF!</v>
      </c>
      <c r="DB166" s="768" t="e">
        <v>#REF!</v>
      </c>
      <c r="DC166" s="746" t="e">
        <v>#REF!</v>
      </c>
      <c r="DD166" s="746" t="e">
        <v>#REF!</v>
      </c>
      <c r="DE166" s="769" t="e">
        <v>#REF!</v>
      </c>
      <c r="DF166" s="769"/>
      <c r="DG166" s="769"/>
      <c r="DH166" s="769"/>
      <c r="DI166" s="769"/>
      <c r="DJ166" s="769" t="e">
        <v>#REF!</v>
      </c>
      <c r="DK166" s="769" t="e">
        <v>#REF!</v>
      </c>
      <c r="DL166" s="769" t="e">
        <v>#REF!</v>
      </c>
      <c r="DM166" s="769" t="e">
        <v>#REF!</v>
      </c>
      <c r="DN166" s="770" t="e">
        <v>#REF!</v>
      </c>
      <c r="DP166" s="763" t="s">
        <v>179</v>
      </c>
      <c r="DQ166" s="745"/>
      <c r="DR166" s="745"/>
      <c r="DS166" s="745"/>
      <c r="DT166" s="765"/>
      <c r="DU166" s="747"/>
      <c r="DV166" s="774" t="str">
        <f>IFERROR(__xludf.DUMMYFUNCTION("""COMPUTED_VALUE"""),"Total")</f>
        <v>Total</v>
      </c>
      <c r="DW166" s="775" t="str">
        <f>IFERROR(__xludf.DUMMYFUNCTION("""COMPUTED_VALUE"""),"#REF!")</f>
        <v>#REF!</v>
      </c>
      <c r="DX166" s="747"/>
      <c r="DY166" s="747"/>
      <c r="DZ166" s="747"/>
      <c r="EA166" s="747"/>
      <c r="EB166" s="747"/>
      <c r="EC166" s="747"/>
      <c r="ED166" s="747"/>
      <c r="EE166" s="747"/>
      <c r="EF166" s="747"/>
      <c r="EG166" s="747"/>
      <c r="EH166" s="747"/>
      <c r="EI166" s="747"/>
      <c r="EJ166" s="747"/>
      <c r="EK166" s="747"/>
      <c r="EL166" s="747"/>
      <c r="EM166" s="747"/>
      <c r="EN166" s="747"/>
      <c r="EO166" s="747"/>
      <c r="EP166" s="747"/>
      <c r="EQ166" s="747"/>
      <c r="ER166" s="747"/>
      <c r="ES166" s="747"/>
      <c r="ET166" s="747"/>
      <c r="EU166" s="747"/>
      <c r="EV166" s="747"/>
      <c r="EW166" s="747"/>
      <c r="EX166" s="747"/>
      <c r="EY166" s="747"/>
      <c r="EZ166" s="747"/>
      <c r="FA166" s="747"/>
      <c r="FB166" s="747"/>
      <c r="FC166" s="747"/>
      <c r="FD166" s="747"/>
      <c r="FE166" s="747"/>
      <c r="FF166" s="747"/>
      <c r="FG166" s="747"/>
      <c r="FH166" s="747"/>
      <c r="FI166" s="747"/>
      <c r="FJ166" s="747"/>
      <c r="FK166" s="747"/>
      <c r="FL166" s="747"/>
      <c r="FM166" s="747"/>
      <c r="FN166" s="747"/>
      <c r="FO166" s="747"/>
      <c r="FP166" s="747"/>
      <c r="FQ166" s="747"/>
      <c r="FR166" s="747"/>
      <c r="FS166" s="747"/>
      <c r="FT166" s="747"/>
      <c r="FU166" s="747"/>
      <c r="FV166" s="747"/>
      <c r="FW166" s="742"/>
    </row>
    <row r="167" outlineLevel="1">
      <c r="A167" s="743"/>
      <c r="C167" s="6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513"/>
      <c r="U167" s="2">
        <f t="shared" si="40"/>
        <v>1</v>
      </c>
      <c r="V167" s="2" t="str">
        <f t="shared" si="41"/>
        <v/>
      </c>
      <c r="W167" s="744"/>
      <c r="X167" s="745"/>
      <c r="Y167" s="745"/>
      <c r="Z167" s="745"/>
      <c r="AA167" s="745"/>
      <c r="AB167" s="745"/>
      <c r="AC167" s="745"/>
      <c r="AD167" s="745"/>
      <c r="AE167" s="745"/>
      <c r="AF167" s="745"/>
      <c r="AG167" s="745"/>
      <c r="AH167" s="745"/>
      <c r="AI167" s="745"/>
      <c r="AJ167" s="745"/>
      <c r="AK167" s="745"/>
      <c r="AL167" s="745"/>
      <c r="AM167" s="745"/>
      <c r="AN167" s="18" t="s">
        <v>4</v>
      </c>
      <c r="AO167" s="689"/>
      <c r="AP167" s="690"/>
      <c r="AQ167" s="274"/>
      <c r="AR167" s="274"/>
      <c r="AS167" s="274"/>
      <c r="AT167" s="274"/>
      <c r="AU167" s="691"/>
      <c r="AV167" s="692"/>
      <c r="AW167" s="274"/>
      <c r="AX167" s="274"/>
      <c r="AY167" s="274"/>
      <c r="AZ167" s="274"/>
      <c r="BA167" s="274"/>
      <c r="BB167" s="274"/>
      <c r="BC167" s="274"/>
      <c r="BD167" s="274"/>
      <c r="BE167" s="274"/>
      <c r="BF167" s="274"/>
      <c r="BG167" s="274"/>
      <c r="BH167" s="274"/>
      <c r="BI167" s="274"/>
      <c r="BJ167" s="274"/>
      <c r="BK167" s="274"/>
      <c r="BL167" s="274"/>
      <c r="BM167" s="274"/>
      <c r="BN167" s="274"/>
      <c r="BO167" s="274"/>
      <c r="BP167" s="693"/>
      <c r="BQ167" s="274"/>
      <c r="BR167" s="274"/>
      <c r="BS167" s="274"/>
      <c r="BT167" s="274"/>
      <c r="BU167" s="274"/>
      <c r="BV167" s="274"/>
      <c r="BW167" s="274"/>
      <c r="BX167" s="694"/>
      <c r="BY167" s="274"/>
      <c r="BZ167" s="274"/>
      <c r="CA167" s="274"/>
      <c r="CB167" s="274"/>
      <c r="CC167" s="274"/>
      <c r="CD167" s="274"/>
      <c r="CE167" s="274"/>
      <c r="CF167" s="274"/>
      <c r="CG167" s="742"/>
      <c r="CH167" s="742"/>
      <c r="CI167" s="742"/>
      <c r="CJ167" s="742"/>
      <c r="CK167" s="742"/>
      <c r="CL167" s="742"/>
      <c r="CM167" s="742"/>
      <c r="CN167" s="742"/>
      <c r="CO167" s="742"/>
      <c r="CP167" s="742"/>
      <c r="CQ167" s="742"/>
      <c r="CR167" s="742"/>
      <c r="CS167" s="742"/>
      <c r="CT167" s="742"/>
      <c r="CU167" s="742"/>
      <c r="CV167" s="742"/>
      <c r="CW167" s="742"/>
      <c r="CX167" s="745"/>
      <c r="CY167" s="767" t="e">
        <v>#REF!</v>
      </c>
      <c r="CZ167" s="746" t="e">
        <v>#REF!</v>
      </c>
      <c r="DA167" s="746" t="e">
        <v>#REF!</v>
      </c>
      <c r="DB167" s="768" t="e">
        <v>#REF!</v>
      </c>
      <c r="DC167" s="746" t="e">
        <v>#REF!</v>
      </c>
      <c r="DD167" s="746" t="e">
        <v>#REF!</v>
      </c>
      <c r="DE167" s="769" t="e">
        <v>#REF!</v>
      </c>
      <c r="DF167" s="769"/>
      <c r="DG167" s="769"/>
      <c r="DH167" s="769"/>
      <c r="DI167" s="769"/>
      <c r="DJ167" s="769" t="e">
        <v>#REF!</v>
      </c>
      <c r="DK167" s="769" t="e">
        <v>#REF!</v>
      </c>
      <c r="DL167" s="769" t="e">
        <v>#REF!</v>
      </c>
      <c r="DM167" s="769" t="e">
        <v>#REF!</v>
      </c>
      <c r="DN167" s="770" t="e">
        <v>#REF!</v>
      </c>
      <c r="DP167" s="776">
        <v>0.06</v>
      </c>
      <c r="DQ167" s="777"/>
      <c r="DR167" s="777"/>
      <c r="DS167" s="777"/>
      <c r="DT167" s="778"/>
      <c r="DU167" s="747"/>
      <c r="DV167" s="774" t="str">
        <f>IFERROR(__xludf.DUMMYFUNCTION("""COMPUTED_VALUE"""),"Nightly")</f>
        <v>Nightly</v>
      </c>
      <c r="DW167" s="775" t="str">
        <f>IFERROR(__xludf.DUMMYFUNCTION("""COMPUTED_VALUE"""),"#REF!")</f>
        <v>#REF!</v>
      </c>
      <c r="DX167" s="747"/>
      <c r="DY167" s="747"/>
      <c r="DZ167" s="747"/>
      <c r="EA167" s="747"/>
      <c r="EB167" s="747"/>
      <c r="EC167" s="747"/>
      <c r="ED167" s="747"/>
      <c r="EE167" s="747"/>
      <c r="EF167" s="747"/>
      <c r="EG167" s="747"/>
      <c r="EH167" s="747"/>
      <c r="EI167" s="747"/>
      <c r="EJ167" s="747"/>
      <c r="EK167" s="747"/>
      <c r="EL167" s="747"/>
      <c r="EM167" s="747"/>
      <c r="EN167" s="747"/>
      <c r="EO167" s="747"/>
      <c r="EP167" s="747"/>
      <c r="EQ167" s="747"/>
      <c r="ER167" s="747"/>
      <c r="ES167" s="747"/>
      <c r="ET167" s="747"/>
      <c r="EU167" s="747"/>
      <c r="EV167" s="747"/>
      <c r="EW167" s="747"/>
      <c r="EX167" s="747"/>
      <c r="EY167" s="747"/>
      <c r="EZ167" s="747"/>
      <c r="FA167" s="747"/>
      <c r="FB167" s="747"/>
      <c r="FC167" s="747"/>
      <c r="FD167" s="747"/>
      <c r="FE167" s="747"/>
      <c r="FF167" s="747"/>
      <c r="FG167" s="747"/>
      <c r="FH167" s="747"/>
      <c r="FI167" s="747"/>
      <c r="FJ167" s="747"/>
      <c r="FK167" s="747"/>
      <c r="FL167" s="747"/>
      <c r="FM167" s="747"/>
      <c r="FN167" s="747"/>
      <c r="FO167" s="747"/>
      <c r="FP167" s="747"/>
      <c r="FQ167" s="747"/>
      <c r="FR167" s="747"/>
      <c r="FS167" s="747"/>
      <c r="FT167" s="747"/>
      <c r="FU167" s="747"/>
      <c r="FV167" s="747"/>
      <c r="FW167" s="742"/>
    </row>
    <row r="168" outlineLevel="1">
      <c r="A168" s="743"/>
      <c r="C168" s="6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513"/>
      <c r="U168" s="2">
        <f t="shared" si="40"/>
        <v>1</v>
      </c>
      <c r="V168" s="2" t="str">
        <f t="shared" si="41"/>
        <v/>
      </c>
      <c r="W168" s="744"/>
      <c r="X168" s="745"/>
      <c r="Y168" s="745"/>
      <c r="Z168" s="745"/>
      <c r="AA168" s="745"/>
      <c r="AB168" s="745"/>
      <c r="AC168" s="745"/>
      <c r="AD168" s="745"/>
      <c r="AE168" s="745"/>
      <c r="AF168" s="745"/>
      <c r="AG168" s="745"/>
      <c r="AH168" s="745"/>
      <c r="AI168" s="745"/>
      <c r="AJ168" s="745"/>
      <c r="AK168" s="745"/>
      <c r="AL168" s="745"/>
      <c r="AM168" s="745"/>
      <c r="AN168" s="18" t="s">
        <v>4</v>
      </c>
      <c r="AO168" s="689"/>
      <c r="AP168" s="690"/>
      <c r="AQ168" s="274"/>
      <c r="AR168" s="274"/>
      <c r="AS168" s="274"/>
      <c r="AT168" s="274"/>
      <c r="AU168" s="691"/>
      <c r="AV168" s="692"/>
      <c r="AW168" s="274"/>
      <c r="AX168" s="274"/>
      <c r="AY168" s="274"/>
      <c r="AZ168" s="274"/>
      <c r="BA168" s="274"/>
      <c r="BB168" s="274"/>
      <c r="BC168" s="274"/>
      <c r="BD168" s="274"/>
      <c r="BE168" s="274"/>
      <c r="BF168" s="274"/>
      <c r="BG168" s="274"/>
      <c r="BH168" s="274"/>
      <c r="BI168" s="274"/>
      <c r="BJ168" s="274"/>
      <c r="BK168" s="274"/>
      <c r="BL168" s="274"/>
      <c r="BM168" s="274"/>
      <c r="BN168" s="274"/>
      <c r="BO168" s="274"/>
      <c r="BP168" s="693"/>
      <c r="BQ168" s="274"/>
      <c r="BR168" s="274"/>
      <c r="BS168" s="274"/>
      <c r="BT168" s="274"/>
      <c r="BU168" s="274"/>
      <c r="BV168" s="274"/>
      <c r="BW168" s="274"/>
      <c r="BX168" s="694"/>
      <c r="BY168" s="274"/>
      <c r="BZ168" s="274"/>
      <c r="CA168" s="274"/>
      <c r="CB168" s="274"/>
      <c r="CC168" s="274"/>
      <c r="CD168" s="274"/>
      <c r="CE168" s="274"/>
      <c r="CF168" s="274"/>
      <c r="CG168" s="742"/>
      <c r="CH168" s="742"/>
      <c r="CI168" s="742"/>
      <c r="CJ168" s="742"/>
      <c r="CK168" s="742"/>
      <c r="CL168" s="742"/>
      <c r="CM168" s="742"/>
      <c r="CN168" s="742"/>
      <c r="CO168" s="742"/>
      <c r="CP168" s="742"/>
      <c r="CQ168" s="742"/>
      <c r="CR168" s="742"/>
      <c r="CS168" s="742"/>
      <c r="CT168" s="742"/>
      <c r="CU168" s="742"/>
      <c r="CV168" s="742"/>
      <c r="CW168" s="742"/>
      <c r="CX168" s="745"/>
      <c r="CY168" s="767" t="e">
        <v>#REF!</v>
      </c>
      <c r="CZ168" s="746" t="e">
        <v>#REF!</v>
      </c>
      <c r="DA168" s="746" t="e">
        <v>#REF!</v>
      </c>
      <c r="DB168" s="768" t="e">
        <v>#REF!</v>
      </c>
      <c r="DC168" s="746" t="e">
        <v>#REF!</v>
      </c>
      <c r="DD168" s="746" t="e">
        <v>#REF!</v>
      </c>
      <c r="DE168" s="769" t="e">
        <v>#REF!</v>
      </c>
      <c r="DF168" s="769"/>
      <c r="DG168" s="769"/>
      <c r="DH168" s="769"/>
      <c r="DI168" s="769"/>
      <c r="DJ168" s="769" t="e">
        <v>#REF!</v>
      </c>
      <c r="DK168" s="769" t="e">
        <v>#REF!</v>
      </c>
      <c r="DL168" s="769" t="e">
        <v>#REF!</v>
      </c>
      <c r="DM168" s="769" t="e">
        <v>#REF!</v>
      </c>
      <c r="DN168" s="770" t="e">
        <v>#REF!</v>
      </c>
      <c r="DP168" s="763"/>
      <c r="DQ168" s="745"/>
      <c r="DR168" s="745"/>
      <c r="DS168" s="745"/>
      <c r="DT168" s="765"/>
      <c r="DU168" s="747"/>
      <c r="DV168" s="774" t="str">
        <f>IFERROR(__xludf.DUMMYFUNCTION("""COMPUTED_VALUE"""),"estimated lodging tax")</f>
        <v>estimated lodging tax</v>
      </c>
      <c r="DW168" s="779" t="str">
        <f>IFERROR(__xludf.DUMMYFUNCTION("""COMPUTED_VALUE"""),"#REF!")</f>
        <v>#REF!</v>
      </c>
      <c r="DX168" s="747"/>
      <c r="DY168" s="747"/>
      <c r="DZ168" s="747"/>
      <c r="EA168" s="747"/>
      <c r="EB168" s="747"/>
      <c r="EC168" s="747"/>
      <c r="ED168" s="747"/>
      <c r="EE168" s="747"/>
      <c r="EF168" s="747"/>
      <c r="EG168" s="747"/>
      <c r="EH168" s="747"/>
      <c r="EI168" s="747"/>
      <c r="EJ168" s="747"/>
      <c r="EK168" s="747"/>
      <c r="EL168" s="747"/>
      <c r="EM168" s="747"/>
      <c r="EN168" s="747"/>
      <c r="EO168" s="747"/>
      <c r="EP168" s="747"/>
      <c r="EQ168" s="747"/>
      <c r="ER168" s="747"/>
      <c r="ES168" s="747"/>
      <c r="ET168" s="747"/>
      <c r="EU168" s="747"/>
      <c r="EV168" s="747"/>
      <c r="EW168" s="747"/>
      <c r="EX168" s="747"/>
      <c r="EY168" s="747"/>
      <c r="EZ168" s="747"/>
      <c r="FA168" s="747"/>
      <c r="FB168" s="747"/>
      <c r="FC168" s="747"/>
      <c r="FD168" s="747"/>
      <c r="FE168" s="747"/>
      <c r="FF168" s="747"/>
      <c r="FG168" s="747"/>
      <c r="FH168" s="747"/>
      <c r="FI168" s="747"/>
      <c r="FJ168" s="747"/>
      <c r="FK168" s="747"/>
      <c r="FL168" s="747"/>
      <c r="FM168" s="747"/>
      <c r="FN168" s="747"/>
      <c r="FO168" s="747"/>
      <c r="FP168" s="747"/>
      <c r="FQ168" s="747"/>
      <c r="FR168" s="747"/>
      <c r="FS168" s="747"/>
      <c r="FT168" s="747"/>
      <c r="FU168" s="747"/>
      <c r="FV168" s="747"/>
      <c r="FW168" s="742"/>
    </row>
    <row r="169" outlineLevel="1">
      <c r="A169" s="743"/>
      <c r="C169" s="6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513"/>
      <c r="U169" s="2">
        <f t="shared" si="40"/>
        <v>1</v>
      </c>
      <c r="V169" s="2" t="str">
        <f t="shared" si="41"/>
        <v/>
      </c>
      <c r="W169" s="744"/>
      <c r="X169" s="745"/>
      <c r="Y169" s="745"/>
      <c r="Z169" s="745"/>
      <c r="AA169" s="745"/>
      <c r="AB169" s="745"/>
      <c r="AC169" s="745"/>
      <c r="AD169" s="745"/>
      <c r="AE169" s="745"/>
      <c r="AF169" s="745"/>
      <c r="AG169" s="745"/>
      <c r="AH169" s="745"/>
      <c r="AI169" s="745"/>
      <c r="AJ169" s="745"/>
      <c r="AK169" s="745"/>
      <c r="AL169" s="745"/>
      <c r="AM169" s="745"/>
      <c r="AN169" s="18" t="s">
        <v>4</v>
      </c>
      <c r="AO169" s="689"/>
      <c r="AP169" s="690"/>
      <c r="AQ169" s="274"/>
      <c r="AR169" s="274"/>
      <c r="AS169" s="274"/>
      <c r="AT169" s="274"/>
      <c r="AU169" s="691"/>
      <c r="AV169" s="692"/>
      <c r="AW169" s="274"/>
      <c r="AX169" s="274"/>
      <c r="AY169" s="274"/>
      <c r="AZ169" s="274"/>
      <c r="BA169" s="274"/>
      <c r="BB169" s="274"/>
      <c r="BC169" s="274"/>
      <c r="BD169" s="274"/>
      <c r="BE169" s="274"/>
      <c r="BF169" s="274"/>
      <c r="BG169" s="274"/>
      <c r="BH169" s="274"/>
      <c r="BI169" s="274"/>
      <c r="BJ169" s="274"/>
      <c r="BK169" s="274"/>
      <c r="BL169" s="274"/>
      <c r="BM169" s="274"/>
      <c r="BN169" s="274"/>
      <c r="BO169" s="274"/>
      <c r="BP169" s="693"/>
      <c r="BQ169" s="274"/>
      <c r="BR169" s="274"/>
      <c r="BS169" s="274"/>
      <c r="BT169" s="274"/>
      <c r="BU169" s="274"/>
      <c r="BV169" s="274"/>
      <c r="BW169" s="274"/>
      <c r="BX169" s="694"/>
      <c r="BY169" s="274"/>
      <c r="BZ169" s="274"/>
      <c r="CA169" s="274"/>
      <c r="CB169" s="274"/>
      <c r="CC169" s="274"/>
      <c r="CD169" s="274"/>
      <c r="CE169" s="274"/>
      <c r="CF169" s="274"/>
      <c r="CG169" s="742"/>
      <c r="CH169" s="742"/>
      <c r="CI169" s="742"/>
      <c r="CJ169" s="742"/>
      <c r="CK169" s="742"/>
      <c r="CL169" s="742"/>
      <c r="CM169" s="742"/>
      <c r="CN169" s="742"/>
      <c r="CO169" s="742"/>
      <c r="CP169" s="742"/>
      <c r="CQ169" s="742"/>
      <c r="CR169" s="742"/>
      <c r="CS169" s="742"/>
      <c r="CT169" s="742"/>
      <c r="CU169" s="742"/>
      <c r="CV169" s="742"/>
      <c r="CW169" s="742"/>
      <c r="CX169" s="745"/>
      <c r="CY169" s="767" t="e">
        <v>#REF!</v>
      </c>
      <c r="CZ169" s="746" t="e">
        <v>#REF!</v>
      </c>
      <c r="DA169" s="746" t="e">
        <v>#REF!</v>
      </c>
      <c r="DB169" s="768" t="e">
        <v>#REF!</v>
      </c>
      <c r="DC169" s="746" t="e">
        <v>#REF!</v>
      </c>
      <c r="DD169" s="746" t="e">
        <v>#REF!</v>
      </c>
      <c r="DE169" s="769" t="e">
        <v>#REF!</v>
      </c>
      <c r="DF169" s="769"/>
      <c r="DG169" s="769"/>
      <c r="DH169" s="769"/>
      <c r="DI169" s="769"/>
      <c r="DJ169" s="769" t="e">
        <v>#REF!</v>
      </c>
      <c r="DK169" s="769" t="e">
        <v>#REF!</v>
      </c>
      <c r="DL169" s="769" t="e">
        <v>#REF!</v>
      </c>
      <c r="DM169" s="769" t="e">
        <v>#REF!</v>
      </c>
      <c r="DN169" s="770" t="e">
        <v>#REF!</v>
      </c>
      <c r="DP169" s="780" t="s">
        <v>169</v>
      </c>
      <c r="DQ169" s="745" t="s">
        <v>170</v>
      </c>
      <c r="DR169" s="745"/>
      <c r="DS169" s="745"/>
      <c r="DT169" s="765"/>
      <c r="DU169" s="747"/>
      <c r="DV169" s="781"/>
      <c r="DW169" s="782"/>
      <c r="DX169" s="747"/>
      <c r="DY169" s="747"/>
      <c r="DZ169" s="747"/>
      <c r="EA169" s="747"/>
      <c r="EB169" s="747"/>
      <c r="EC169" s="747"/>
      <c r="ED169" s="747"/>
      <c r="EE169" s="747"/>
      <c r="EF169" s="747"/>
      <c r="EG169" s="747"/>
      <c r="EH169" s="747"/>
      <c r="EI169" s="747"/>
      <c r="EJ169" s="747"/>
      <c r="EK169" s="747"/>
      <c r="EL169" s="747"/>
      <c r="EM169" s="747"/>
      <c r="EN169" s="747"/>
      <c r="EO169" s="747"/>
      <c r="EP169" s="747"/>
      <c r="EQ169" s="747"/>
      <c r="ER169" s="747"/>
      <c r="ES169" s="747"/>
      <c r="ET169" s="747"/>
      <c r="EU169" s="747"/>
      <c r="EV169" s="747"/>
      <c r="EW169" s="747"/>
      <c r="EX169" s="747"/>
      <c r="EY169" s="747"/>
      <c r="EZ169" s="747"/>
      <c r="FA169" s="747"/>
      <c r="FB169" s="747"/>
      <c r="FC169" s="747"/>
      <c r="FD169" s="747"/>
      <c r="FE169" s="747"/>
      <c r="FF169" s="747"/>
      <c r="FG169" s="747"/>
      <c r="FH169" s="747"/>
      <c r="FI169" s="747"/>
      <c r="FJ169" s="747"/>
      <c r="FK169" s="747"/>
      <c r="FL169" s="747"/>
      <c r="FM169" s="747"/>
      <c r="FN169" s="747"/>
      <c r="FO169" s="747"/>
      <c r="FP169" s="747"/>
      <c r="FQ169" s="747"/>
      <c r="FR169" s="747"/>
      <c r="FS169" s="747"/>
      <c r="FT169" s="747"/>
      <c r="FU169" s="747"/>
      <c r="FV169" s="747"/>
      <c r="FW169" s="742"/>
    </row>
    <row r="170" outlineLevel="1">
      <c r="A170" s="743"/>
      <c r="C170" s="6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513"/>
      <c r="U170" s="2">
        <f t="shared" si="40"/>
        <v>1</v>
      </c>
      <c r="V170" s="2" t="str">
        <f t="shared" si="41"/>
        <v/>
      </c>
      <c r="W170" s="744"/>
      <c r="X170" s="745"/>
      <c r="Y170" s="745"/>
      <c r="Z170" s="745"/>
      <c r="AA170" s="745"/>
      <c r="AB170" s="745"/>
      <c r="AC170" s="745"/>
      <c r="AD170" s="745"/>
      <c r="AE170" s="745"/>
      <c r="AF170" s="745"/>
      <c r="AG170" s="745"/>
      <c r="AH170" s="745"/>
      <c r="AI170" s="745"/>
      <c r="AJ170" s="745"/>
      <c r="AK170" s="745"/>
      <c r="AL170" s="745"/>
      <c r="AM170" s="745"/>
      <c r="AN170" s="18" t="s">
        <v>4</v>
      </c>
      <c r="AO170" s="689"/>
      <c r="AP170" s="690"/>
      <c r="AQ170" s="274"/>
      <c r="AR170" s="274"/>
      <c r="AS170" s="274"/>
      <c r="AT170" s="274"/>
      <c r="AU170" s="691"/>
      <c r="AV170" s="692"/>
      <c r="AW170" s="274"/>
      <c r="AX170" s="274"/>
      <c r="AY170" s="274"/>
      <c r="AZ170" s="274"/>
      <c r="BA170" s="274"/>
      <c r="BB170" s="274"/>
      <c r="BC170" s="274"/>
      <c r="BD170" s="274"/>
      <c r="BE170" s="274"/>
      <c r="BF170" s="274"/>
      <c r="BG170" s="274"/>
      <c r="BH170" s="274"/>
      <c r="BI170" s="274"/>
      <c r="BJ170" s="274"/>
      <c r="BK170" s="274"/>
      <c r="BL170" s="274"/>
      <c r="BM170" s="274"/>
      <c r="BN170" s="274"/>
      <c r="BO170" s="274"/>
      <c r="BP170" s="693"/>
      <c r="BQ170" s="274"/>
      <c r="BR170" s="274"/>
      <c r="BS170" s="274"/>
      <c r="BT170" s="274"/>
      <c r="BU170" s="274"/>
      <c r="BV170" s="274"/>
      <c r="BW170" s="274"/>
      <c r="BX170" s="694"/>
      <c r="BY170" s="274"/>
      <c r="BZ170" s="274"/>
      <c r="CA170" s="274"/>
      <c r="CB170" s="274"/>
      <c r="CC170" s="274"/>
      <c r="CD170" s="274"/>
      <c r="CE170" s="274"/>
      <c r="CF170" s="274"/>
      <c r="CG170" s="742"/>
      <c r="CH170" s="742"/>
      <c r="CI170" s="742"/>
      <c r="CJ170" s="742"/>
      <c r="CK170" s="742"/>
      <c r="CL170" s="742"/>
      <c r="CM170" s="742"/>
      <c r="CN170" s="742"/>
      <c r="CO170" s="742"/>
      <c r="CP170" s="742"/>
      <c r="CQ170" s="742"/>
      <c r="CR170" s="742"/>
      <c r="CS170" s="742"/>
      <c r="CT170" s="742"/>
      <c r="CU170" s="742"/>
      <c r="CV170" s="742"/>
      <c r="CW170" s="742"/>
      <c r="CX170" s="745"/>
      <c r="CY170" s="767" t="e">
        <v>#REF!</v>
      </c>
      <c r="CZ170" s="746" t="e">
        <v>#REF!</v>
      </c>
      <c r="DA170" s="746" t="e">
        <v>#REF!</v>
      </c>
      <c r="DB170" s="768" t="e">
        <v>#REF!</v>
      </c>
      <c r="DC170" s="746" t="e">
        <v>#REF!</v>
      </c>
      <c r="DD170" s="746" t="e">
        <v>#REF!</v>
      </c>
      <c r="DE170" s="769" t="e">
        <v>#REF!</v>
      </c>
      <c r="DF170" s="769"/>
      <c r="DG170" s="769"/>
      <c r="DH170" s="769"/>
      <c r="DI170" s="769"/>
      <c r="DJ170" s="769" t="e">
        <v>#REF!</v>
      </c>
      <c r="DK170" s="769" t="e">
        <v>#REF!</v>
      </c>
      <c r="DL170" s="769" t="e">
        <v>#REF!</v>
      </c>
      <c r="DM170" s="769" t="e">
        <v>#REF!</v>
      </c>
      <c r="DN170" s="770" t="e">
        <v>#REF!</v>
      </c>
      <c r="DP170" s="763" t="s">
        <v>175</v>
      </c>
      <c r="DQ170" s="745" t="s">
        <v>176</v>
      </c>
      <c r="DR170" s="745"/>
      <c r="DS170" s="745" t="s">
        <v>177</v>
      </c>
      <c r="DT170" s="765" t="s">
        <v>178</v>
      </c>
      <c r="DU170" s="747"/>
      <c r="DV170" s="781"/>
      <c r="DW170" s="782"/>
      <c r="DX170" s="747"/>
      <c r="DY170" s="747"/>
      <c r="DZ170" s="747"/>
      <c r="EA170" s="747"/>
      <c r="EB170" s="747"/>
      <c r="EC170" s="747"/>
      <c r="ED170" s="747"/>
      <c r="EE170" s="747"/>
      <c r="EF170" s="747"/>
      <c r="EG170" s="747"/>
      <c r="EH170" s="747"/>
      <c r="EI170" s="747"/>
      <c r="EJ170" s="747"/>
      <c r="EK170" s="747"/>
      <c r="EL170" s="747"/>
      <c r="EM170" s="747"/>
      <c r="EN170" s="747"/>
      <c r="EO170" s="747"/>
      <c r="EP170" s="747"/>
      <c r="EQ170" s="747"/>
      <c r="ER170" s="747"/>
      <c r="ES170" s="747"/>
      <c r="ET170" s="747"/>
      <c r="EU170" s="747"/>
      <c r="EV170" s="747"/>
      <c r="EW170" s="747"/>
      <c r="EX170" s="747"/>
      <c r="EY170" s="747"/>
      <c r="EZ170" s="747"/>
      <c r="FA170" s="747"/>
      <c r="FB170" s="747"/>
      <c r="FC170" s="747"/>
      <c r="FD170" s="747"/>
      <c r="FE170" s="747"/>
      <c r="FF170" s="747"/>
      <c r="FG170" s="747"/>
      <c r="FH170" s="747"/>
      <c r="FI170" s="747"/>
      <c r="FJ170" s="747"/>
      <c r="FK170" s="747"/>
      <c r="FL170" s="747"/>
      <c r="FM170" s="747"/>
      <c r="FN170" s="747"/>
      <c r="FO170" s="747"/>
      <c r="FP170" s="747"/>
      <c r="FQ170" s="747"/>
      <c r="FR170" s="747"/>
      <c r="FS170" s="747"/>
      <c r="FT170" s="747"/>
      <c r="FU170" s="747"/>
      <c r="FV170" s="747"/>
      <c r="FW170" s="742"/>
    </row>
    <row r="171" outlineLevel="1">
      <c r="A171" s="743"/>
      <c r="C171" s="6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513"/>
      <c r="U171" s="2">
        <f t="shared" si="40"/>
        <v>1</v>
      </c>
      <c r="V171" s="2" t="str">
        <f t="shared" si="41"/>
        <v/>
      </c>
      <c r="W171" s="744"/>
      <c r="X171" s="745"/>
      <c r="Y171" s="745"/>
      <c r="Z171" s="745"/>
      <c r="AA171" s="745"/>
      <c r="AB171" s="745"/>
      <c r="AC171" s="745"/>
      <c r="AD171" s="745"/>
      <c r="AE171" s="745"/>
      <c r="AF171" s="745"/>
      <c r="AG171" s="745"/>
      <c r="AH171" s="745"/>
      <c r="AI171" s="745"/>
      <c r="AJ171" s="745"/>
      <c r="AK171" s="745"/>
      <c r="AL171" s="745"/>
      <c r="AM171" s="745"/>
      <c r="AN171" s="18" t="s">
        <v>4</v>
      </c>
      <c r="AO171" s="689"/>
      <c r="AP171" s="690"/>
      <c r="AQ171" s="274"/>
      <c r="AR171" s="274"/>
      <c r="AS171" s="274"/>
      <c r="AT171" s="274"/>
      <c r="AU171" s="691"/>
      <c r="AV171" s="692"/>
      <c r="AW171" s="274"/>
      <c r="AX171" s="274"/>
      <c r="AY171" s="274"/>
      <c r="AZ171" s="274"/>
      <c r="BA171" s="274"/>
      <c r="BB171" s="274"/>
      <c r="BC171" s="274"/>
      <c r="BD171" s="274"/>
      <c r="BE171" s="274"/>
      <c r="BF171" s="274"/>
      <c r="BG171" s="274"/>
      <c r="BH171" s="274"/>
      <c r="BI171" s="274"/>
      <c r="BJ171" s="274"/>
      <c r="BK171" s="274"/>
      <c r="BL171" s="274"/>
      <c r="BM171" s="274"/>
      <c r="BN171" s="274"/>
      <c r="BO171" s="274"/>
      <c r="BP171" s="693"/>
      <c r="BQ171" s="274"/>
      <c r="BR171" s="274"/>
      <c r="BS171" s="274"/>
      <c r="BT171" s="274"/>
      <c r="BU171" s="274"/>
      <c r="BV171" s="274"/>
      <c r="BW171" s="274"/>
      <c r="BX171" s="694"/>
      <c r="BY171" s="274"/>
      <c r="BZ171" s="274"/>
      <c r="CA171" s="274"/>
      <c r="CB171" s="274"/>
      <c r="CC171" s="274"/>
      <c r="CD171" s="274"/>
      <c r="CE171" s="274"/>
      <c r="CF171" s="274"/>
      <c r="CG171" s="742"/>
      <c r="CH171" s="742"/>
      <c r="CI171" s="742"/>
      <c r="CJ171" s="742"/>
      <c r="CK171" s="742"/>
      <c r="CL171" s="742"/>
      <c r="CM171" s="742"/>
      <c r="CN171" s="742"/>
      <c r="CO171" s="742"/>
      <c r="CP171" s="742"/>
      <c r="CQ171" s="742"/>
      <c r="CR171" s="742"/>
      <c r="CS171" s="742"/>
      <c r="CT171" s="742"/>
      <c r="CU171" s="742"/>
      <c r="CV171" s="742"/>
      <c r="CW171" s="742"/>
      <c r="CX171" s="745"/>
      <c r="CY171" s="783" t="e">
        <v>#REF!</v>
      </c>
      <c r="CZ171" s="784" t="e">
        <v>#REF!</v>
      </c>
      <c r="DA171" s="784" t="e">
        <v>#REF!</v>
      </c>
      <c r="DB171" s="785" t="e">
        <v>#REF!</v>
      </c>
      <c r="DC171" s="784" t="e">
        <v>#REF!</v>
      </c>
      <c r="DD171" s="784" t="e">
        <v>#REF!</v>
      </c>
      <c r="DE171" s="786" t="e">
        <v>#REF!</v>
      </c>
      <c r="DF171" s="786"/>
      <c r="DG171" s="786"/>
      <c r="DH171" s="786"/>
      <c r="DI171" s="786"/>
      <c r="DJ171" s="786" t="e">
        <v>#REF!</v>
      </c>
      <c r="DK171" s="786" t="e">
        <v>#REF!</v>
      </c>
      <c r="DL171" s="786" t="e">
        <v>#REF!</v>
      </c>
      <c r="DM171" s="786" t="e">
        <v>#REF!</v>
      </c>
      <c r="DN171" s="787" t="e">
        <v>#REF!</v>
      </c>
      <c r="DP171" s="788"/>
      <c r="DQ171" s="789"/>
      <c r="DR171" s="745"/>
      <c r="DS171" s="745" t="s">
        <v>61</v>
      </c>
      <c r="DT171" s="765" t="s">
        <v>61</v>
      </c>
      <c r="DU171" s="747"/>
      <c r="DV171" s="781"/>
      <c r="DW171" s="782"/>
      <c r="DX171" s="747"/>
      <c r="DY171" s="747"/>
      <c r="DZ171" s="747"/>
      <c r="EA171" s="747"/>
      <c r="EB171" s="747"/>
      <c r="EC171" s="747"/>
      <c r="ED171" s="747"/>
      <c r="EE171" s="747"/>
      <c r="EF171" s="747"/>
      <c r="EG171" s="747"/>
      <c r="EH171" s="747"/>
      <c r="EI171" s="747"/>
      <c r="EJ171" s="747"/>
      <c r="EK171" s="747"/>
      <c r="EL171" s="747"/>
      <c r="EM171" s="747"/>
      <c r="EN171" s="747"/>
      <c r="EO171" s="747"/>
      <c r="EP171" s="747"/>
      <c r="EQ171" s="747"/>
      <c r="ER171" s="747"/>
      <c r="ES171" s="747"/>
      <c r="ET171" s="747"/>
      <c r="EU171" s="747"/>
      <c r="EV171" s="747"/>
      <c r="EW171" s="747"/>
      <c r="EX171" s="747"/>
      <c r="EY171" s="747"/>
      <c r="EZ171" s="747"/>
      <c r="FA171" s="747"/>
      <c r="FB171" s="747"/>
      <c r="FC171" s="747"/>
      <c r="FD171" s="747"/>
      <c r="FE171" s="747"/>
      <c r="FF171" s="747"/>
      <c r="FG171" s="747"/>
      <c r="FH171" s="747"/>
      <c r="FI171" s="747"/>
      <c r="FJ171" s="747"/>
      <c r="FK171" s="747"/>
      <c r="FL171" s="747"/>
      <c r="FM171" s="747"/>
      <c r="FN171" s="747"/>
      <c r="FO171" s="747"/>
      <c r="FP171" s="747"/>
      <c r="FQ171" s="747"/>
      <c r="FR171" s="747"/>
      <c r="FS171" s="747"/>
      <c r="FT171" s="747"/>
      <c r="FU171" s="747"/>
      <c r="FV171" s="747"/>
      <c r="FW171" s="742"/>
    </row>
    <row r="172" outlineLevel="1">
      <c r="A172" s="743"/>
      <c r="C172" s="6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513"/>
      <c r="U172" s="2">
        <f t="shared" si="40"/>
        <v>1</v>
      </c>
      <c r="V172" s="2" t="str">
        <f t="shared" si="41"/>
        <v/>
      </c>
      <c r="W172" s="744"/>
      <c r="X172" s="745"/>
      <c r="Y172" s="745"/>
      <c r="Z172" s="745"/>
      <c r="AA172" s="745"/>
      <c r="AB172" s="745"/>
      <c r="AC172" s="745"/>
      <c r="AD172" s="745"/>
      <c r="AE172" s="745"/>
      <c r="AF172" s="745"/>
      <c r="AG172" s="745"/>
      <c r="AH172" s="745"/>
      <c r="AI172" s="745"/>
      <c r="AJ172" s="745"/>
      <c r="AK172" s="745"/>
      <c r="AL172" s="745"/>
      <c r="AM172" s="745"/>
      <c r="AN172" s="18" t="s">
        <v>4</v>
      </c>
      <c r="AO172" s="689"/>
      <c r="AP172" s="690"/>
      <c r="AQ172" s="274"/>
      <c r="AR172" s="274"/>
      <c r="AS172" s="274"/>
      <c r="AT172" s="274"/>
      <c r="AU172" s="691"/>
      <c r="AV172" s="692"/>
      <c r="AW172" s="274"/>
      <c r="AX172" s="274"/>
      <c r="AY172" s="274"/>
      <c r="AZ172" s="274"/>
      <c r="BA172" s="274"/>
      <c r="BB172" s="274"/>
      <c r="BC172" s="274"/>
      <c r="BD172" s="274"/>
      <c r="BE172" s="274"/>
      <c r="BF172" s="274"/>
      <c r="BG172" s="274"/>
      <c r="BH172" s="274"/>
      <c r="BI172" s="274"/>
      <c r="BJ172" s="274"/>
      <c r="BK172" s="274"/>
      <c r="BL172" s="274"/>
      <c r="BM172" s="274"/>
      <c r="BN172" s="274"/>
      <c r="BO172" s="274"/>
      <c r="BP172" s="693"/>
      <c r="BQ172" s="274"/>
      <c r="BR172" s="274"/>
      <c r="BS172" s="274"/>
      <c r="BT172" s="274"/>
      <c r="BU172" s="274"/>
      <c r="BV172" s="274"/>
      <c r="BW172" s="274"/>
      <c r="BX172" s="694"/>
      <c r="BY172" s="274"/>
      <c r="BZ172" s="274"/>
      <c r="CA172" s="274"/>
      <c r="CB172" s="274"/>
      <c r="CC172" s="274"/>
      <c r="CD172" s="274"/>
      <c r="CE172" s="274"/>
      <c r="CF172" s="274"/>
      <c r="CG172" s="742"/>
      <c r="CH172" s="742"/>
      <c r="CI172" s="742"/>
      <c r="CJ172" s="742"/>
      <c r="CK172" s="742"/>
      <c r="CL172" s="742"/>
      <c r="CM172" s="742"/>
      <c r="CN172" s="742"/>
      <c r="CO172" s="742"/>
      <c r="CP172" s="742"/>
      <c r="CQ172" s="742"/>
      <c r="CR172" s="742"/>
      <c r="CS172" s="742"/>
      <c r="CT172" s="742"/>
      <c r="CU172" s="742"/>
      <c r="CV172" s="742"/>
      <c r="CW172" s="742"/>
      <c r="CX172" s="745"/>
      <c r="CY172" s="745"/>
      <c r="CZ172" s="745"/>
      <c r="DA172" s="745"/>
      <c r="DB172" s="745"/>
      <c r="DC172" s="745"/>
      <c r="DD172" s="745"/>
      <c r="DE172" s="745"/>
      <c r="DF172" s="745"/>
      <c r="DG172" s="747"/>
      <c r="DH172" s="747"/>
      <c r="DI172" s="747"/>
      <c r="DP172" s="763"/>
      <c r="DQ172" s="745"/>
      <c r="DR172" s="745"/>
      <c r="DS172" s="745"/>
      <c r="DT172" s="765"/>
      <c r="DU172" s="747"/>
      <c r="DV172" s="790"/>
      <c r="DW172" s="791"/>
      <c r="DX172" s="747"/>
      <c r="DY172" s="747"/>
      <c r="DZ172" s="747"/>
      <c r="EA172" s="747"/>
      <c r="EB172" s="747"/>
      <c r="EC172" s="747"/>
      <c r="ED172" s="747"/>
      <c r="EE172" s="747"/>
      <c r="EF172" s="747"/>
      <c r="EG172" s="747"/>
      <c r="EH172" s="747"/>
      <c r="EI172" s="747"/>
      <c r="EJ172" s="747"/>
      <c r="EK172" s="747"/>
      <c r="EL172" s="747"/>
      <c r="EM172" s="747"/>
      <c r="EN172" s="747"/>
      <c r="EO172" s="747"/>
      <c r="EP172" s="747"/>
      <c r="EQ172" s="747"/>
      <c r="ER172" s="747"/>
      <c r="ES172" s="747"/>
      <c r="ET172" s="747"/>
      <c r="EU172" s="747"/>
      <c r="EV172" s="747"/>
      <c r="EW172" s="747"/>
      <c r="EX172" s="747"/>
      <c r="EY172" s="747"/>
      <c r="EZ172" s="747"/>
      <c r="FA172" s="747"/>
      <c r="FB172" s="747"/>
      <c r="FC172" s="747"/>
      <c r="FD172" s="747"/>
      <c r="FE172" s="747"/>
      <c r="FF172" s="747"/>
      <c r="FG172" s="747"/>
      <c r="FH172" s="747"/>
      <c r="FI172" s="747"/>
      <c r="FJ172" s="747"/>
      <c r="FK172" s="747"/>
      <c r="FL172" s="747"/>
      <c r="FM172" s="747"/>
      <c r="FN172" s="747"/>
      <c r="FO172" s="747"/>
      <c r="FP172" s="747"/>
      <c r="FQ172" s="747"/>
      <c r="FR172" s="747"/>
      <c r="FS172" s="747"/>
      <c r="FT172" s="747"/>
      <c r="FU172" s="747"/>
      <c r="FV172" s="747"/>
      <c r="FW172" s="742"/>
    </row>
    <row r="173" outlineLevel="1">
      <c r="A173" s="743"/>
      <c r="C173" s="6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513"/>
      <c r="U173" s="2">
        <f t="shared" si="40"/>
        <v>1</v>
      </c>
      <c r="V173" s="2" t="str">
        <f t="shared" si="41"/>
        <v/>
      </c>
      <c r="W173" s="744"/>
      <c r="X173" s="745"/>
      <c r="Y173" s="745"/>
      <c r="Z173" s="745"/>
      <c r="AA173" s="745"/>
      <c r="AB173" s="745"/>
      <c r="AC173" s="745"/>
      <c r="AD173" s="745"/>
      <c r="AE173" s="745"/>
      <c r="AF173" s="745"/>
      <c r="AG173" s="745"/>
      <c r="AH173" s="745"/>
      <c r="AI173" s="745"/>
      <c r="AJ173" s="745"/>
      <c r="AK173" s="745"/>
      <c r="AL173" s="745"/>
      <c r="AM173" s="745"/>
      <c r="AN173" s="18" t="s">
        <v>4</v>
      </c>
      <c r="AO173" s="689"/>
      <c r="AP173" s="690"/>
      <c r="AQ173" s="274"/>
      <c r="AR173" s="274"/>
      <c r="AS173" s="274"/>
      <c r="AT173" s="274"/>
      <c r="AU173" s="691"/>
      <c r="AV173" s="692"/>
      <c r="AW173" s="274"/>
      <c r="AX173" s="274"/>
      <c r="AY173" s="274"/>
      <c r="AZ173" s="274"/>
      <c r="BA173" s="274"/>
      <c r="BB173" s="274"/>
      <c r="BC173" s="274"/>
      <c r="BD173" s="274"/>
      <c r="BE173" s="274"/>
      <c r="BF173" s="274"/>
      <c r="BG173" s="274"/>
      <c r="BH173" s="274"/>
      <c r="BI173" s="274"/>
      <c r="BJ173" s="274"/>
      <c r="BK173" s="274"/>
      <c r="BL173" s="274"/>
      <c r="BM173" s="274"/>
      <c r="BN173" s="274"/>
      <c r="BO173" s="274"/>
      <c r="BP173" s="693"/>
      <c r="BQ173" s="274"/>
      <c r="BR173" s="274"/>
      <c r="BS173" s="274"/>
      <c r="BT173" s="274"/>
      <c r="BU173" s="274"/>
      <c r="BV173" s="274"/>
      <c r="BW173" s="274"/>
      <c r="BX173" s="694"/>
      <c r="BY173" s="274"/>
      <c r="BZ173" s="274"/>
      <c r="CA173" s="274"/>
      <c r="CB173" s="274"/>
      <c r="CC173" s="274"/>
      <c r="CD173" s="274"/>
      <c r="CE173" s="274"/>
      <c r="CF173" s="274"/>
      <c r="CG173" s="742"/>
      <c r="CH173" s="742"/>
      <c r="CI173" s="742"/>
      <c r="CJ173" s="742"/>
      <c r="CK173" s="742"/>
      <c r="CL173" s="742"/>
      <c r="CM173" s="742"/>
      <c r="CN173" s="742"/>
      <c r="CO173" s="742"/>
      <c r="CP173" s="742"/>
      <c r="CQ173" s="742"/>
      <c r="CR173" s="742"/>
      <c r="CS173" s="742"/>
      <c r="CT173" s="742"/>
      <c r="CU173" s="742"/>
      <c r="CV173" s="742"/>
      <c r="CW173" s="742"/>
      <c r="CX173" s="745"/>
      <c r="CY173" s="745"/>
      <c r="CZ173" s="745"/>
      <c r="DA173" s="745"/>
      <c r="DB173" s="745"/>
      <c r="DC173" s="745"/>
      <c r="DD173" s="745"/>
      <c r="DE173" s="745"/>
      <c r="DF173" s="745"/>
      <c r="DG173" s="747"/>
      <c r="DH173" s="747"/>
      <c r="DI173" s="747"/>
      <c r="DP173" s="763" t="s">
        <v>189</v>
      </c>
      <c r="DQ173" s="745"/>
      <c r="DR173" s="745"/>
      <c r="DS173" s="745"/>
      <c r="DT173" s="765"/>
      <c r="DU173" s="747"/>
      <c r="DV173" s="792"/>
      <c r="DW173" s="793"/>
      <c r="DX173" s="747"/>
      <c r="DY173" s="747"/>
      <c r="DZ173" s="747"/>
      <c r="EA173" s="747"/>
      <c r="EB173" s="747"/>
      <c r="EC173" s="747"/>
      <c r="ED173" s="747"/>
      <c r="EE173" s="747"/>
      <c r="EF173" s="747"/>
      <c r="EG173" s="747"/>
      <c r="EH173" s="747"/>
      <c r="EI173" s="747"/>
      <c r="EJ173" s="747"/>
      <c r="EK173" s="747"/>
      <c r="EL173" s="747"/>
      <c r="EM173" s="747"/>
      <c r="EN173" s="747"/>
      <c r="EO173" s="747"/>
      <c r="EP173" s="747"/>
      <c r="EQ173" s="747"/>
      <c r="ER173" s="747"/>
      <c r="ES173" s="747"/>
      <c r="ET173" s="747"/>
      <c r="EU173" s="747"/>
      <c r="EV173" s="747"/>
      <c r="EW173" s="747"/>
      <c r="EX173" s="747"/>
      <c r="EY173" s="747"/>
      <c r="EZ173" s="747"/>
      <c r="FA173" s="747"/>
      <c r="FB173" s="747"/>
      <c r="FC173" s="747"/>
      <c r="FD173" s="747"/>
      <c r="FE173" s="747"/>
      <c r="FF173" s="747"/>
      <c r="FG173" s="747"/>
      <c r="FH173" s="747"/>
      <c r="FI173" s="747"/>
      <c r="FJ173" s="747"/>
      <c r="FK173" s="747"/>
      <c r="FL173" s="747"/>
      <c r="FM173" s="747"/>
      <c r="FN173" s="747"/>
      <c r="FO173" s="747"/>
      <c r="FP173" s="747"/>
      <c r="FQ173" s="747"/>
      <c r="FR173" s="747"/>
      <c r="FS173" s="747"/>
      <c r="FT173" s="747"/>
      <c r="FU173" s="747"/>
      <c r="FV173" s="747"/>
      <c r="FW173" s="742"/>
    </row>
    <row r="174" outlineLevel="1">
      <c r="A174" s="743"/>
      <c r="C174" s="623"/>
      <c r="D174" s="625"/>
      <c r="E174" s="625"/>
      <c r="F174" s="625"/>
      <c r="G174" s="625"/>
      <c r="H174" s="625"/>
      <c r="I174" s="625"/>
      <c r="J174" s="625"/>
      <c r="K174" s="625"/>
      <c r="L174" s="625"/>
      <c r="M174" s="625"/>
      <c r="N174" s="625"/>
      <c r="O174" s="625"/>
      <c r="P174" s="625"/>
      <c r="Q174" s="625"/>
      <c r="R174" s="625"/>
      <c r="S174" s="625"/>
      <c r="T174" s="626"/>
      <c r="U174" s="2">
        <f t="shared" si="40"/>
        <v>1</v>
      </c>
      <c r="W174" s="744"/>
      <c r="X174" s="745"/>
      <c r="Y174" s="745"/>
      <c r="Z174" s="745"/>
      <c r="AA174" s="745"/>
      <c r="AB174" s="745"/>
      <c r="AC174" s="745"/>
      <c r="AD174" s="745"/>
      <c r="AE174" s="745"/>
      <c r="AF174" s="745"/>
      <c r="AG174" s="745"/>
      <c r="AH174" s="745"/>
      <c r="AI174" s="745"/>
      <c r="AJ174" s="745"/>
      <c r="AK174" s="745"/>
      <c r="AL174" s="745"/>
      <c r="AM174" s="745"/>
      <c r="AN174" s="18" t="s">
        <v>4</v>
      </c>
      <c r="AO174" s="689"/>
      <c r="AP174" s="690"/>
      <c r="AQ174" s="274"/>
      <c r="AR174" s="274"/>
      <c r="AS174" s="274"/>
      <c r="AT174" s="274"/>
      <c r="AU174" s="691"/>
      <c r="AV174" s="692"/>
      <c r="AW174" s="274"/>
      <c r="AX174" s="274"/>
      <c r="AY174" s="274"/>
      <c r="AZ174" s="274"/>
      <c r="BA174" s="274"/>
      <c r="BB174" s="274"/>
      <c r="BC174" s="274"/>
      <c r="BD174" s="274"/>
      <c r="BE174" s="274"/>
      <c r="BF174" s="274"/>
      <c r="BG174" s="274"/>
      <c r="BH174" s="274"/>
      <c r="BI174" s="274"/>
      <c r="BJ174" s="274"/>
      <c r="BK174" s="274"/>
      <c r="BL174" s="274"/>
      <c r="BM174" s="274"/>
      <c r="BN174" s="274"/>
      <c r="BO174" s="274"/>
      <c r="BP174" s="693"/>
      <c r="BQ174" s="274"/>
      <c r="BR174" s="274"/>
      <c r="BS174" s="274"/>
      <c r="BT174" s="274"/>
      <c r="BU174" s="274"/>
      <c r="BV174" s="274"/>
      <c r="BW174" s="274"/>
      <c r="BX174" s="694"/>
      <c r="BY174" s="274"/>
      <c r="BZ174" s="274"/>
      <c r="CA174" s="274"/>
      <c r="CB174" s="274"/>
      <c r="CC174" s="274"/>
      <c r="CD174" s="274"/>
      <c r="CE174" s="274"/>
      <c r="CF174" s="274"/>
      <c r="CG174" s="742"/>
      <c r="CH174" s="742"/>
      <c r="CI174" s="742"/>
      <c r="CJ174" s="742"/>
      <c r="CK174" s="742"/>
      <c r="CL174" s="742"/>
      <c r="CM174" s="742"/>
      <c r="CN174" s="742"/>
      <c r="CO174" s="742"/>
      <c r="CP174" s="742"/>
      <c r="CQ174" s="742"/>
      <c r="CR174" s="742"/>
      <c r="CS174" s="742"/>
      <c r="CT174" s="742"/>
      <c r="CU174" s="742"/>
      <c r="CV174" s="742"/>
      <c r="CW174" s="742"/>
      <c r="CX174" s="745"/>
      <c r="CY174" s="745"/>
      <c r="CZ174" s="745"/>
      <c r="DA174" s="745"/>
      <c r="DB174" s="745"/>
      <c r="DC174" s="745"/>
      <c r="DD174" s="745"/>
      <c r="DE174" s="745"/>
      <c r="DF174" s="745"/>
      <c r="DG174" s="747"/>
      <c r="DH174" s="747"/>
      <c r="DI174" s="747"/>
      <c r="DP174" s="763" t="s">
        <v>193</v>
      </c>
      <c r="DQ174" s="745" t="s">
        <v>194</v>
      </c>
      <c r="DR174" s="745" t="s">
        <v>171</v>
      </c>
      <c r="DS174" s="745" t="s">
        <v>195</v>
      </c>
      <c r="DT174" s="765" t="s">
        <v>196</v>
      </c>
      <c r="DU174" s="747"/>
      <c r="DV174" s="747"/>
      <c r="DW174" s="747"/>
      <c r="DX174" s="747"/>
      <c r="DY174" s="747"/>
      <c r="DZ174" s="747"/>
      <c r="EA174" s="747"/>
      <c r="EB174" s="747"/>
      <c r="EC174" s="747"/>
      <c r="ED174" s="747"/>
      <c r="EE174" s="747"/>
      <c r="EF174" s="747"/>
      <c r="EG174" s="747"/>
      <c r="EH174" s="747"/>
      <c r="EI174" s="747"/>
      <c r="EJ174" s="747"/>
      <c r="EK174" s="747"/>
      <c r="EL174" s="747"/>
      <c r="EM174" s="747"/>
      <c r="EN174" s="747"/>
      <c r="EO174" s="747"/>
      <c r="EP174" s="747"/>
      <c r="EQ174" s="747"/>
      <c r="ER174" s="747"/>
      <c r="ES174" s="747"/>
      <c r="ET174" s="747"/>
      <c r="EU174" s="747"/>
      <c r="EV174" s="747"/>
      <c r="EW174" s="747"/>
      <c r="EX174" s="747"/>
      <c r="EY174" s="747"/>
      <c r="EZ174" s="747"/>
      <c r="FA174" s="747"/>
      <c r="FB174" s="747"/>
      <c r="FC174" s="747"/>
      <c r="FD174" s="747"/>
      <c r="FE174" s="747"/>
      <c r="FF174" s="747"/>
      <c r="FG174" s="747"/>
      <c r="FH174" s="747"/>
      <c r="FI174" s="747"/>
      <c r="FJ174" s="747"/>
      <c r="FK174" s="747"/>
      <c r="FL174" s="747"/>
      <c r="FM174" s="747"/>
      <c r="FN174" s="747"/>
      <c r="FO174" s="747"/>
      <c r="FP174" s="747"/>
      <c r="FQ174" s="747"/>
      <c r="FR174" s="747"/>
      <c r="FS174" s="747"/>
      <c r="FT174" s="747"/>
      <c r="FU174" s="747"/>
      <c r="FV174" s="747"/>
      <c r="FW174" s="742"/>
    </row>
    <row r="175" outlineLevel="1">
      <c r="A175" s="743"/>
      <c r="W175" s="744"/>
      <c r="X175" s="745"/>
      <c r="Y175" s="745"/>
      <c r="Z175" s="745"/>
      <c r="AA175" s="745"/>
      <c r="AB175" s="745"/>
      <c r="AC175" s="745"/>
      <c r="AD175" s="745"/>
      <c r="AE175" s="745"/>
      <c r="AF175" s="745"/>
      <c r="AG175" s="745"/>
      <c r="AH175" s="745"/>
      <c r="AI175" s="745"/>
      <c r="AJ175" s="745"/>
      <c r="AK175" s="745"/>
      <c r="AL175" s="745"/>
      <c r="AM175" s="745"/>
      <c r="AN175" s="18" t="s">
        <v>4</v>
      </c>
      <c r="AO175" s="689"/>
      <c r="AP175" s="690"/>
      <c r="AQ175" s="274"/>
      <c r="AR175" s="274"/>
      <c r="AS175" s="274"/>
      <c r="AT175" s="274"/>
      <c r="AU175" s="691"/>
      <c r="AV175" s="692"/>
      <c r="AW175" s="274"/>
      <c r="AX175" s="274"/>
      <c r="AY175" s="274"/>
      <c r="AZ175" s="274"/>
      <c r="BA175" s="274"/>
      <c r="BB175" s="274"/>
      <c r="BC175" s="274"/>
      <c r="BD175" s="274"/>
      <c r="BE175" s="274"/>
      <c r="BF175" s="274"/>
      <c r="BG175" s="274"/>
      <c r="BH175" s="274"/>
      <c r="BI175" s="274"/>
      <c r="BJ175" s="274"/>
      <c r="BK175" s="274"/>
      <c r="BL175" s="274"/>
      <c r="BM175" s="274"/>
      <c r="BN175" s="274"/>
      <c r="BO175" s="274"/>
      <c r="BP175" s="693"/>
      <c r="BQ175" s="274"/>
      <c r="BR175" s="274"/>
      <c r="BS175" s="274"/>
      <c r="BT175" s="274"/>
      <c r="BU175" s="274"/>
      <c r="BV175" s="274"/>
      <c r="BW175" s="274"/>
      <c r="BX175" s="694"/>
      <c r="BY175" s="274"/>
      <c r="BZ175" s="274"/>
      <c r="CA175" s="274"/>
      <c r="CB175" s="274"/>
      <c r="CC175" s="274"/>
      <c r="CD175" s="274"/>
      <c r="CE175" s="274"/>
      <c r="CF175" s="274"/>
      <c r="CG175" s="742"/>
      <c r="CH175" s="742"/>
      <c r="CI175" s="742"/>
      <c r="CJ175" s="742"/>
      <c r="CK175" s="742"/>
      <c r="CL175" s="742"/>
      <c r="CM175" s="742"/>
      <c r="CN175" s="742"/>
      <c r="CO175" s="742"/>
      <c r="CP175" s="742"/>
      <c r="CQ175" s="742"/>
      <c r="CR175" s="742"/>
      <c r="CS175" s="742"/>
      <c r="CT175" s="742"/>
      <c r="CU175" s="742"/>
      <c r="CV175" s="742"/>
      <c r="CW175" s="742"/>
      <c r="CX175" s="745"/>
      <c r="CY175" s="794" t="str">
        <f>IFERROR(__xludf.DUMMYFUNCTION("filter(D59:M72,D31:M31&lt;&gt;0)"),"#N/A")</f>
        <v>#N/A</v>
      </c>
      <c r="CZ175" s="795"/>
      <c r="DA175" s="795"/>
      <c r="DB175" s="795"/>
      <c r="DC175" s="795"/>
      <c r="DD175" s="795"/>
      <c r="DE175" s="795"/>
      <c r="DF175" s="795"/>
      <c r="DG175" s="796"/>
      <c r="DH175" s="797"/>
      <c r="DI175" s="747"/>
      <c r="DK175" s="749" t="s">
        <v>310</v>
      </c>
      <c r="DL175" s="798" t="s">
        <v>311</v>
      </c>
      <c r="DM175" s="799" t="s">
        <v>312</v>
      </c>
      <c r="DN175" s="800" t="s">
        <v>277</v>
      </c>
      <c r="DP175" s="801" t="s">
        <v>93</v>
      </c>
      <c r="DQ175" s="802" t="s">
        <v>199</v>
      </c>
      <c r="DR175" s="803">
        <v>0.05</v>
      </c>
      <c r="DS175" s="804">
        <v>200.0</v>
      </c>
      <c r="DT175" s="805"/>
      <c r="DU175" s="747"/>
      <c r="DV175" s="747"/>
      <c r="DW175" s="747"/>
      <c r="DX175" s="747"/>
      <c r="DY175" s="747"/>
      <c r="DZ175" s="747"/>
      <c r="EA175" s="747"/>
      <c r="EB175" s="747"/>
      <c r="EC175" s="747"/>
      <c r="ED175" s="747"/>
      <c r="EE175" s="747"/>
      <c r="EF175" s="747"/>
      <c r="EG175" s="747"/>
      <c r="EH175" s="747"/>
      <c r="EI175" s="747"/>
      <c r="EJ175" s="747"/>
      <c r="EK175" s="747"/>
      <c r="EL175" s="747"/>
      <c r="EM175" s="747"/>
      <c r="EN175" s="747"/>
      <c r="EO175" s="747"/>
      <c r="EP175" s="747"/>
      <c r="EQ175" s="747"/>
      <c r="ER175" s="747"/>
      <c r="ES175" s="747"/>
      <c r="ET175" s="747"/>
      <c r="EU175" s="747"/>
      <c r="EV175" s="747"/>
      <c r="EW175" s="747"/>
      <c r="EX175" s="747"/>
      <c r="EY175" s="747"/>
      <c r="EZ175" s="747"/>
      <c r="FA175" s="747"/>
      <c r="FB175" s="747"/>
      <c r="FC175" s="747"/>
      <c r="FD175" s="747"/>
      <c r="FE175" s="747"/>
      <c r="FF175" s="747"/>
      <c r="FG175" s="747"/>
      <c r="FH175" s="747"/>
      <c r="FI175" s="747"/>
      <c r="FJ175" s="747"/>
      <c r="FK175" s="747"/>
      <c r="FL175" s="747"/>
      <c r="FM175" s="747"/>
      <c r="FN175" s="747"/>
      <c r="FO175" s="747"/>
      <c r="FP175" s="747"/>
      <c r="FQ175" s="747"/>
      <c r="FR175" s="747"/>
      <c r="FS175" s="747"/>
      <c r="FT175" s="747"/>
      <c r="FU175" s="747"/>
      <c r="FV175" s="747"/>
      <c r="FW175" s="742"/>
    </row>
    <row r="176" outlineLevel="1">
      <c r="A176" s="743"/>
      <c r="C176" s="16" t="s">
        <v>313</v>
      </c>
      <c r="W176" s="744"/>
      <c r="X176" s="745"/>
      <c r="Y176" s="745"/>
      <c r="Z176" s="745"/>
      <c r="AA176" s="745"/>
      <c r="AB176" s="745"/>
      <c r="AC176" s="745"/>
      <c r="AD176" s="745"/>
      <c r="AE176" s="745"/>
      <c r="AF176" s="745"/>
      <c r="AG176" s="745"/>
      <c r="AH176" s="745"/>
      <c r="AI176" s="745"/>
      <c r="AJ176" s="745"/>
      <c r="AK176" s="745"/>
      <c r="AL176" s="745"/>
      <c r="AM176" s="745"/>
      <c r="AN176" s="18" t="s">
        <v>4</v>
      </c>
      <c r="AO176" s="689"/>
      <c r="AP176" s="690"/>
      <c r="AQ176" s="274"/>
      <c r="AR176" s="274"/>
      <c r="AS176" s="274"/>
      <c r="AT176" s="274"/>
      <c r="AU176" s="691"/>
      <c r="AV176" s="692"/>
      <c r="AW176" s="274"/>
      <c r="AX176" s="274"/>
      <c r="AY176" s="274"/>
      <c r="AZ176" s="274"/>
      <c r="BA176" s="274"/>
      <c r="BB176" s="274"/>
      <c r="BC176" s="274"/>
      <c r="BD176" s="274"/>
      <c r="BE176" s="274"/>
      <c r="BF176" s="274"/>
      <c r="BG176" s="274"/>
      <c r="BH176" s="274"/>
      <c r="BI176" s="274"/>
      <c r="BJ176" s="274"/>
      <c r="BK176" s="274"/>
      <c r="BL176" s="274"/>
      <c r="BM176" s="274"/>
      <c r="BN176" s="274"/>
      <c r="BO176" s="274"/>
      <c r="BP176" s="693"/>
      <c r="BQ176" s="274"/>
      <c r="BR176" s="274"/>
      <c r="BS176" s="274"/>
      <c r="BT176" s="274"/>
      <c r="BU176" s="274"/>
      <c r="BV176" s="274"/>
      <c r="BW176" s="274"/>
      <c r="BX176" s="694"/>
      <c r="BY176" s="274"/>
      <c r="BZ176" s="274"/>
      <c r="CA176" s="274"/>
      <c r="CB176" s="274"/>
      <c r="CC176" s="274"/>
      <c r="CD176" s="274"/>
      <c r="CE176" s="274"/>
      <c r="CF176" s="274"/>
      <c r="CG176" s="742"/>
      <c r="CH176" s="742"/>
      <c r="CI176" s="742"/>
      <c r="CJ176" s="742"/>
      <c r="CK176" s="742"/>
      <c r="CL176" s="742"/>
      <c r="CM176" s="742"/>
      <c r="CN176" s="742"/>
      <c r="CO176" s="742"/>
      <c r="CP176" s="742"/>
      <c r="CQ176" s="742"/>
      <c r="CR176" s="742"/>
      <c r="CS176" s="742"/>
      <c r="CT176" s="742"/>
      <c r="CU176" s="742"/>
      <c r="CV176" s="742"/>
      <c r="CW176" s="742"/>
      <c r="CX176" s="745"/>
      <c r="CY176" s="806"/>
      <c r="CZ176" s="745"/>
      <c r="DA176" s="745"/>
      <c r="DB176" s="745"/>
      <c r="DC176" s="745"/>
      <c r="DD176" s="745"/>
      <c r="DE176" s="745"/>
      <c r="DF176" s="745"/>
      <c r="DG176" s="747"/>
      <c r="DH176" s="807"/>
      <c r="DI176" s="747"/>
      <c r="DJ176" s="746" t="str">
        <f t="array" ref="DJ176:DJ179">FD184:FD187</f>
        <v>December</v>
      </c>
      <c r="DK176" s="808">
        <f t="array" ref="DK176:DK178">T18:T20</f>
        <v>24</v>
      </c>
      <c r="DL176" s="809" t="str">
        <f t="array" ref="DL176:DL178">S18:S20</f>
        <v>#REF!</v>
      </c>
      <c r="DM176" s="810" t="str">
        <f t="shared" ref="DM176:DM178" si="42">$DM$179*DL176/$DW$165</f>
        <v>#REF!</v>
      </c>
      <c r="DN176" s="811" t="str">
        <f t="shared" ref="DN176:DN178" si="43">DL176+DM176</f>
        <v>#REF!</v>
      </c>
      <c r="DO176" s="747"/>
      <c r="DP176" s="747"/>
      <c r="DQ176" s="747"/>
      <c r="DR176" s="747"/>
      <c r="DS176" s="747"/>
      <c r="DT176" s="747"/>
      <c r="DU176" s="747"/>
      <c r="DV176" s="747"/>
      <c r="DW176" s="747"/>
      <c r="DX176" s="747"/>
      <c r="DY176" s="747"/>
      <c r="DZ176" s="747"/>
      <c r="EA176" s="747"/>
      <c r="EB176" s="747"/>
      <c r="EC176" s="747"/>
      <c r="ED176" s="747"/>
      <c r="EE176" s="747"/>
      <c r="EF176" s="747"/>
      <c r="EG176" s="747"/>
      <c r="EH176" s="747"/>
      <c r="EI176" s="747"/>
      <c r="EJ176" s="747"/>
      <c r="EK176" s="747"/>
      <c r="EL176" s="747"/>
      <c r="EM176" s="747"/>
      <c r="EN176" s="747"/>
      <c r="EO176" s="747"/>
      <c r="EP176" s="747"/>
      <c r="EQ176" s="747"/>
      <c r="ER176" s="747"/>
      <c r="ES176" s="747"/>
      <c r="ET176" s="747"/>
      <c r="EU176" s="747"/>
      <c r="EV176" s="747"/>
      <c r="EW176" s="747"/>
      <c r="EX176" s="747"/>
      <c r="EY176" s="747"/>
      <c r="EZ176" s="747"/>
      <c r="FA176" s="747"/>
      <c r="FB176" s="747"/>
      <c r="FC176" s="747"/>
      <c r="FD176" s="747"/>
      <c r="FE176" s="747"/>
      <c r="FF176" s="747"/>
      <c r="FG176" s="747"/>
      <c r="FH176" s="747"/>
      <c r="FI176" s="747"/>
      <c r="FJ176" s="747"/>
      <c r="FK176" s="747"/>
      <c r="FL176" s="747"/>
      <c r="FM176" s="747"/>
      <c r="FN176" s="747"/>
      <c r="FO176" s="747"/>
      <c r="FP176" s="747"/>
      <c r="FQ176" s="747"/>
      <c r="FR176" s="747"/>
      <c r="FS176" s="747"/>
      <c r="FT176" s="747"/>
      <c r="FU176" s="747"/>
      <c r="FV176" s="747"/>
      <c r="FW176" s="742"/>
    </row>
    <row r="177" outlineLevel="1">
      <c r="A177" s="743"/>
      <c r="C177" s="812"/>
      <c r="D177" s="813"/>
      <c r="E177" s="813"/>
      <c r="F177" s="813"/>
      <c r="G177" s="813"/>
      <c r="H177" s="813"/>
      <c r="I177" s="813"/>
      <c r="J177" s="813"/>
      <c r="K177" s="813"/>
      <c r="L177" s="813"/>
      <c r="M177" s="813"/>
      <c r="N177" s="813"/>
      <c r="O177" s="813"/>
      <c r="P177" s="813"/>
      <c r="Q177" s="813"/>
      <c r="R177" s="813"/>
      <c r="S177" s="813"/>
      <c r="T177" s="760"/>
      <c r="U177" s="2">
        <f t="shared" ref="U177:U195" si="44">iF(C$177="",1,2)</f>
        <v>1</v>
      </c>
      <c r="W177" s="744"/>
      <c r="X177" s="745"/>
      <c r="Y177" s="745"/>
      <c r="Z177" s="745"/>
      <c r="AA177" s="745"/>
      <c r="AB177" s="745"/>
      <c r="AC177" s="745"/>
      <c r="AD177" s="745"/>
      <c r="AE177" s="745"/>
      <c r="AF177" s="745"/>
      <c r="AG177" s="745"/>
      <c r="AH177" s="745"/>
      <c r="AI177" s="745"/>
      <c r="AJ177" s="745"/>
      <c r="AK177" s="745"/>
      <c r="AL177" s="745"/>
      <c r="AM177" s="745"/>
      <c r="AN177" s="18" t="s">
        <v>4</v>
      </c>
      <c r="AO177" s="689"/>
      <c r="AP177" s="690"/>
      <c r="AQ177" s="274"/>
      <c r="AR177" s="274"/>
      <c r="AS177" s="274"/>
      <c r="AT177" s="274"/>
      <c r="AU177" s="691"/>
      <c r="AV177" s="692"/>
      <c r="AW177" s="274"/>
      <c r="AX177" s="274"/>
      <c r="AY177" s="274"/>
      <c r="AZ177" s="274"/>
      <c r="BA177" s="274"/>
      <c r="BB177" s="274"/>
      <c r="BC177" s="274"/>
      <c r="BD177" s="274"/>
      <c r="BE177" s="274"/>
      <c r="BF177" s="274"/>
      <c r="BG177" s="274"/>
      <c r="BH177" s="274"/>
      <c r="BI177" s="274"/>
      <c r="BJ177" s="274"/>
      <c r="BK177" s="274"/>
      <c r="BL177" s="274"/>
      <c r="BM177" s="274"/>
      <c r="BN177" s="274"/>
      <c r="BO177" s="274"/>
      <c r="BP177" s="693"/>
      <c r="BQ177" s="274"/>
      <c r="BR177" s="274"/>
      <c r="BS177" s="274"/>
      <c r="BT177" s="274"/>
      <c r="BU177" s="274"/>
      <c r="BV177" s="274"/>
      <c r="BW177" s="274"/>
      <c r="BX177" s="694"/>
      <c r="BY177" s="274"/>
      <c r="BZ177" s="274"/>
      <c r="CA177" s="274"/>
      <c r="CB177" s="274"/>
      <c r="CC177" s="274"/>
      <c r="CD177" s="274"/>
      <c r="CE177" s="274"/>
      <c r="CF177" s="274"/>
      <c r="CG177" s="742"/>
      <c r="CH177" s="742"/>
      <c r="CI177" s="742"/>
      <c r="CJ177" s="742"/>
      <c r="CK177" s="742"/>
      <c r="CL177" s="742"/>
      <c r="CM177" s="742"/>
      <c r="CN177" s="742"/>
      <c r="CO177" s="742"/>
      <c r="CP177" s="742"/>
      <c r="CQ177" s="742"/>
      <c r="CR177" s="742"/>
      <c r="CS177" s="742"/>
      <c r="CT177" s="742"/>
      <c r="CU177" s="742"/>
      <c r="CV177" s="742"/>
      <c r="CW177" s="742"/>
      <c r="CX177" s="745"/>
      <c r="CY177" s="806"/>
      <c r="CZ177" s="745"/>
      <c r="DA177" s="745"/>
      <c r="DB177" s="745"/>
      <c r="DC177" s="745"/>
      <c r="DD177" s="745"/>
      <c r="DE177" s="745"/>
      <c r="DF177" s="745"/>
      <c r="DG177" s="747"/>
      <c r="DH177" s="807"/>
      <c r="DI177" s="747"/>
      <c r="DJ177" s="745" t="e">
        <v>#REF!</v>
      </c>
      <c r="DK177" s="747">
        <v>28.0</v>
      </c>
      <c r="DL177" s="814"/>
      <c r="DM177" s="810" t="str">
        <f t="shared" si="42"/>
        <v>#REF!</v>
      </c>
      <c r="DN177" s="811" t="str">
        <f t="shared" si="43"/>
        <v>#REF!</v>
      </c>
      <c r="DO177" s="747"/>
      <c r="DP177" s="747"/>
      <c r="DQ177" s="747"/>
      <c r="DR177" s="747"/>
      <c r="DS177" s="747"/>
      <c r="DT177" s="747"/>
      <c r="DU177" s="747"/>
      <c r="DV177" s="747"/>
      <c r="DW177" s="747"/>
      <c r="DX177" s="747"/>
      <c r="DY177" s="747"/>
      <c r="DZ177" s="747"/>
      <c r="EA177" s="747"/>
      <c r="EB177" s="747"/>
      <c r="EC177" s="747"/>
      <c r="ED177" s="747"/>
      <c r="EE177" s="747"/>
      <c r="EF177" s="747"/>
      <c r="EG177" s="747"/>
      <c r="EH177" s="747"/>
      <c r="EI177" s="747"/>
      <c r="EJ177" s="747"/>
      <c r="EK177" s="747"/>
      <c r="EL177" s="747"/>
      <c r="EM177" s="747"/>
      <c r="EN177" s="747"/>
      <c r="EO177" s="747"/>
      <c r="EP177" s="747"/>
      <c r="EQ177" s="747"/>
      <c r="ER177" s="747"/>
      <c r="ES177" s="747"/>
      <c r="ET177" s="747"/>
      <c r="EU177" s="747"/>
      <c r="EV177" s="747"/>
      <c r="EW177" s="747"/>
      <c r="EX177" s="747"/>
      <c r="EY177" s="747"/>
      <c r="EZ177" s="747"/>
      <c r="FA177" s="747"/>
      <c r="FB177" s="747"/>
      <c r="FC177" s="747"/>
      <c r="FD177" s="747"/>
      <c r="FE177" s="747"/>
      <c r="FF177" s="747"/>
      <c r="FG177" s="747"/>
      <c r="FH177" s="747"/>
      <c r="FI177" s="747"/>
      <c r="FJ177" s="747"/>
      <c r="FK177" s="747"/>
      <c r="FL177" s="747"/>
      <c r="FM177" s="747"/>
      <c r="FN177" s="747"/>
      <c r="FO177" s="747"/>
      <c r="FP177" s="747"/>
      <c r="FQ177" s="747"/>
      <c r="FR177" s="747"/>
      <c r="FS177" s="747"/>
      <c r="FT177" s="747"/>
      <c r="FU177" s="747"/>
      <c r="FV177" s="747"/>
      <c r="FW177" s="742"/>
    </row>
    <row r="178" outlineLevel="1">
      <c r="A178" s="743"/>
      <c r="C178" s="815"/>
      <c r="D178" s="816"/>
      <c r="E178" s="816"/>
      <c r="H178" s="816"/>
      <c r="I178" s="816"/>
      <c r="J178" s="816"/>
      <c r="K178" s="816"/>
      <c r="L178" s="816"/>
      <c r="M178" s="816"/>
      <c r="N178" s="816"/>
      <c r="T178" s="513"/>
      <c r="U178" s="2">
        <f t="shared" si="44"/>
        <v>1</v>
      </c>
      <c r="W178" s="744"/>
      <c r="X178" s="745"/>
      <c r="Y178" s="745"/>
      <c r="Z178" s="745"/>
      <c r="AA178" s="745"/>
      <c r="AB178" s="745"/>
      <c r="AC178" s="745"/>
      <c r="AD178" s="745"/>
      <c r="AE178" s="745"/>
      <c r="AF178" s="745"/>
      <c r="AG178" s="745"/>
      <c r="AH178" s="745"/>
      <c r="AI178" s="745"/>
      <c r="AJ178" s="745"/>
      <c r="AK178" s="745"/>
      <c r="AL178" s="745"/>
      <c r="AM178" s="745"/>
      <c r="AN178" s="18" t="s">
        <v>4</v>
      </c>
      <c r="AO178" s="689"/>
      <c r="AP178" s="690"/>
      <c r="AQ178" s="274"/>
      <c r="AR178" s="274"/>
      <c r="AS178" s="274"/>
      <c r="AT178" s="274"/>
      <c r="AU178" s="691"/>
      <c r="AV178" s="692"/>
      <c r="AW178" s="274"/>
      <c r="AX178" s="274"/>
      <c r="AY178" s="274"/>
      <c r="AZ178" s="274"/>
      <c r="BA178" s="274"/>
      <c r="BB178" s="274"/>
      <c r="BC178" s="274"/>
      <c r="BD178" s="274"/>
      <c r="BE178" s="274"/>
      <c r="BF178" s="274"/>
      <c r="BG178" s="274"/>
      <c r="BH178" s="274"/>
      <c r="BI178" s="274"/>
      <c r="BJ178" s="274"/>
      <c r="BK178" s="274"/>
      <c r="BL178" s="274"/>
      <c r="BM178" s="274"/>
      <c r="BN178" s="274"/>
      <c r="BO178" s="274"/>
      <c r="BP178" s="693"/>
      <c r="BQ178" s="274"/>
      <c r="BR178" s="274"/>
      <c r="BS178" s="274"/>
      <c r="BT178" s="274"/>
      <c r="BU178" s="274"/>
      <c r="BV178" s="274"/>
      <c r="BW178" s="274"/>
      <c r="BX178" s="694"/>
      <c r="BY178" s="274"/>
      <c r="BZ178" s="274"/>
      <c r="CA178" s="274"/>
      <c r="CB178" s="274"/>
      <c r="CC178" s="274"/>
      <c r="CD178" s="274"/>
      <c r="CE178" s="274"/>
      <c r="CF178" s="274"/>
      <c r="CG178" s="742"/>
      <c r="CH178" s="742"/>
      <c r="CI178" s="742"/>
      <c r="CJ178" s="742"/>
      <c r="CK178" s="742"/>
      <c r="CL178" s="742"/>
      <c r="CM178" s="742"/>
      <c r="CN178" s="742"/>
      <c r="CO178" s="742"/>
      <c r="CP178" s="742"/>
      <c r="CQ178" s="742"/>
      <c r="CR178" s="742"/>
      <c r="CS178" s="742"/>
      <c r="CT178" s="742"/>
      <c r="CU178" s="742"/>
      <c r="CV178" s="742"/>
      <c r="CW178" s="742"/>
      <c r="CX178" s="745"/>
      <c r="CY178" s="806"/>
      <c r="CZ178" s="745"/>
      <c r="DA178" s="745"/>
      <c r="DB178" s="745"/>
      <c r="DC178" s="745"/>
      <c r="DD178" s="745"/>
      <c r="DE178" s="745"/>
      <c r="DF178" s="745"/>
      <c r="DG178" s="747"/>
      <c r="DH178" s="807"/>
      <c r="DI178" s="747"/>
      <c r="DJ178" s="745" t="e">
        <v>#REF!</v>
      </c>
      <c r="DK178" s="747">
        <v>-53.0</v>
      </c>
      <c r="DL178" s="814"/>
      <c r="DM178" s="810" t="str">
        <f t="shared" si="42"/>
        <v>#REF!</v>
      </c>
      <c r="DN178" s="811" t="str">
        <f t="shared" si="43"/>
        <v>#REF!</v>
      </c>
      <c r="DO178" s="747"/>
      <c r="DP178" s="747"/>
      <c r="DQ178" s="747"/>
      <c r="DR178" s="747"/>
      <c r="DS178" s="747"/>
      <c r="DT178" s="747"/>
      <c r="DU178" s="747"/>
      <c r="DV178" s="747"/>
      <c r="DW178" s="747"/>
      <c r="DX178" s="747"/>
      <c r="DY178" s="747"/>
      <c r="DZ178" s="747"/>
      <c r="EA178" s="747"/>
      <c r="EB178" s="747"/>
      <c r="EC178" s="747"/>
      <c r="ED178" s="747"/>
      <c r="EE178" s="747"/>
      <c r="EF178" s="747"/>
      <c r="EG178" s="747"/>
      <c r="EH178" s="747"/>
      <c r="EI178" s="747"/>
      <c r="EJ178" s="747"/>
      <c r="EK178" s="747"/>
      <c r="EL178" s="747"/>
      <c r="EM178" s="747"/>
      <c r="EN178" s="747"/>
      <c r="EO178" s="747"/>
      <c r="EP178" s="747"/>
      <c r="EQ178" s="747"/>
      <c r="ER178" s="747"/>
      <c r="ES178" s="747"/>
      <c r="ET178" s="747"/>
      <c r="EU178" s="747"/>
      <c r="EV178" s="747"/>
      <c r="EW178" s="747"/>
      <c r="EX178" s="747"/>
      <c r="EY178" s="747"/>
      <c r="EZ178" s="747"/>
      <c r="FA178" s="747"/>
      <c r="FB178" s="747"/>
      <c r="FC178" s="747"/>
      <c r="FD178" s="747"/>
      <c r="FE178" s="747"/>
      <c r="FF178" s="747"/>
      <c r="FG178" s="747"/>
      <c r="FH178" s="747"/>
      <c r="FI178" s="747"/>
      <c r="FJ178" s="747"/>
      <c r="FK178" s="747"/>
      <c r="FL178" s="747"/>
      <c r="FM178" s="747"/>
      <c r="FN178" s="747"/>
      <c r="FO178" s="747"/>
      <c r="FP178" s="747"/>
      <c r="FQ178" s="747"/>
      <c r="FR178" s="747"/>
      <c r="FS178" s="747"/>
      <c r="FT178" s="747"/>
      <c r="FU178" s="747"/>
      <c r="FV178" s="747"/>
      <c r="FW178" s="742"/>
    </row>
    <row r="179" outlineLevel="1">
      <c r="A179" s="743"/>
      <c r="C179" s="815"/>
      <c r="T179" s="513"/>
      <c r="U179" s="2">
        <f t="shared" si="44"/>
        <v>1</v>
      </c>
      <c r="W179" s="744"/>
      <c r="X179" s="745"/>
      <c r="Y179" s="745"/>
      <c r="Z179" s="745"/>
      <c r="AA179" s="745"/>
      <c r="AB179" s="745"/>
      <c r="AC179" s="745"/>
      <c r="AD179" s="745"/>
      <c r="AE179" s="745"/>
      <c r="AF179" s="745"/>
      <c r="AG179" s="745"/>
      <c r="AH179" s="745"/>
      <c r="AI179" s="745"/>
      <c r="AJ179" s="745"/>
      <c r="AK179" s="745"/>
      <c r="AL179" s="745"/>
      <c r="AM179" s="745"/>
      <c r="AN179" s="18" t="s">
        <v>4</v>
      </c>
      <c r="AO179" s="689"/>
      <c r="AP179" s="690"/>
      <c r="AQ179" s="274"/>
      <c r="AR179" s="274"/>
      <c r="AS179" s="274"/>
      <c r="AT179" s="274"/>
      <c r="AU179" s="691"/>
      <c r="AV179" s="692"/>
      <c r="AW179" s="274"/>
      <c r="AX179" s="274"/>
      <c r="AY179" s="274"/>
      <c r="AZ179" s="274"/>
      <c r="BA179" s="274"/>
      <c r="BB179" s="274"/>
      <c r="BC179" s="274"/>
      <c r="BD179" s="274"/>
      <c r="BE179" s="274"/>
      <c r="BF179" s="274"/>
      <c r="BG179" s="274"/>
      <c r="BH179" s="274"/>
      <c r="BI179" s="274"/>
      <c r="BJ179" s="274"/>
      <c r="BK179" s="274"/>
      <c r="BL179" s="274"/>
      <c r="BM179" s="274"/>
      <c r="BN179" s="274"/>
      <c r="BO179" s="274"/>
      <c r="BP179" s="693"/>
      <c r="BQ179" s="274"/>
      <c r="BR179" s="274"/>
      <c r="BS179" s="274"/>
      <c r="BT179" s="274"/>
      <c r="BU179" s="274"/>
      <c r="BV179" s="274"/>
      <c r="BW179" s="274"/>
      <c r="BX179" s="694"/>
      <c r="BY179" s="274"/>
      <c r="BZ179" s="274"/>
      <c r="CA179" s="274"/>
      <c r="CB179" s="274"/>
      <c r="CC179" s="274"/>
      <c r="CD179" s="274"/>
      <c r="CE179" s="274"/>
      <c r="CF179" s="274"/>
      <c r="CG179" s="742"/>
      <c r="CH179" s="742"/>
      <c r="CI179" s="742"/>
      <c r="CJ179" s="742"/>
      <c r="CK179" s="742"/>
      <c r="CL179" s="742"/>
      <c r="CM179" s="742"/>
      <c r="CN179" s="742"/>
      <c r="CO179" s="742"/>
      <c r="CP179" s="742"/>
      <c r="CQ179" s="742"/>
      <c r="CR179" s="742"/>
      <c r="CS179" s="742"/>
      <c r="CT179" s="742"/>
      <c r="CU179" s="742"/>
      <c r="CV179" s="742"/>
      <c r="CW179" s="742"/>
      <c r="CX179" s="745"/>
      <c r="CY179" s="806"/>
      <c r="CZ179" s="745"/>
      <c r="DA179" s="745"/>
      <c r="DB179" s="745"/>
      <c r="DC179" s="745"/>
      <c r="DD179" s="745"/>
      <c r="DE179" s="745"/>
      <c r="DF179" s="745"/>
      <c r="DG179" s="747"/>
      <c r="DH179" s="807"/>
      <c r="DI179" s="747"/>
      <c r="DJ179" s="747" t="e">
        <v>#REF!</v>
      </c>
      <c r="DK179" s="747"/>
      <c r="DL179" s="817"/>
      <c r="DM179" s="818" t="str">
        <f>DW166</f>
        <v>#REF!</v>
      </c>
      <c r="DN179" s="819"/>
      <c r="DO179" s="747"/>
      <c r="DP179" s="747"/>
      <c r="DQ179" s="747"/>
      <c r="DR179" s="747"/>
      <c r="DS179" s="747"/>
      <c r="DT179" s="747"/>
      <c r="DU179" s="747"/>
      <c r="DV179" s="747"/>
      <c r="DW179" s="747"/>
      <c r="DX179" s="747"/>
      <c r="DY179" s="747"/>
      <c r="DZ179" s="747"/>
      <c r="EA179" s="747"/>
      <c r="EB179" s="747"/>
      <c r="EC179" s="747"/>
      <c r="ED179" s="747"/>
      <c r="EE179" s="747"/>
      <c r="EF179" s="747"/>
      <c r="EG179" s="747"/>
      <c r="EH179" s="747"/>
      <c r="EI179" s="747"/>
      <c r="EJ179" s="747"/>
      <c r="EK179" s="747"/>
      <c r="EL179" s="747"/>
      <c r="EM179" s="747"/>
      <c r="EN179" s="747"/>
      <c r="EO179" s="747"/>
      <c r="EP179" s="747"/>
      <c r="EQ179" s="747"/>
      <c r="ER179" s="747"/>
      <c r="ES179" s="747"/>
      <c r="ET179" s="747"/>
      <c r="EU179" s="747"/>
      <c r="EV179" s="747"/>
      <c r="EW179" s="747"/>
      <c r="EX179" s="747"/>
      <c r="EY179" s="747"/>
      <c r="EZ179" s="747"/>
      <c r="FA179" s="747"/>
      <c r="FB179" s="747"/>
      <c r="FC179" s="747"/>
      <c r="FD179" s="747"/>
      <c r="FE179" s="747"/>
      <c r="FF179" s="747"/>
      <c r="FG179" s="747"/>
      <c r="FH179" s="747"/>
      <c r="FI179" s="747"/>
      <c r="FJ179" s="747"/>
      <c r="FK179" s="747"/>
      <c r="FL179" s="747"/>
      <c r="FM179" s="747"/>
      <c r="FN179" s="747"/>
      <c r="FO179" s="747"/>
      <c r="FP179" s="747"/>
      <c r="FQ179" s="747"/>
      <c r="FR179" s="747"/>
      <c r="FS179" s="747"/>
      <c r="FT179" s="747"/>
      <c r="FU179" s="747"/>
      <c r="FV179" s="747"/>
      <c r="FW179" s="742"/>
    </row>
    <row r="180" outlineLevel="1">
      <c r="A180" s="743"/>
      <c r="C180" s="815"/>
      <c r="H180" s="816"/>
      <c r="T180" s="513"/>
      <c r="U180" s="2">
        <f t="shared" si="44"/>
        <v>1</v>
      </c>
      <c r="W180" s="744"/>
      <c r="X180" s="745"/>
      <c r="Y180" s="745"/>
      <c r="Z180" s="745"/>
      <c r="AA180" s="745"/>
      <c r="AB180" s="745"/>
      <c r="AC180" s="745"/>
      <c r="AD180" s="745"/>
      <c r="AE180" s="745"/>
      <c r="AF180" s="745"/>
      <c r="AG180" s="745"/>
      <c r="AH180" s="745"/>
      <c r="AI180" s="745"/>
      <c r="AJ180" s="745"/>
      <c r="AK180" s="745"/>
      <c r="AL180" s="745"/>
      <c r="AM180" s="745"/>
      <c r="AN180" s="18" t="s">
        <v>4</v>
      </c>
      <c r="AO180" s="689"/>
      <c r="AP180" s="690"/>
      <c r="AQ180" s="274"/>
      <c r="AR180" s="274"/>
      <c r="AS180" s="274"/>
      <c r="AT180" s="274"/>
      <c r="AU180" s="691"/>
      <c r="AV180" s="692"/>
      <c r="AW180" s="274"/>
      <c r="AX180" s="274"/>
      <c r="AY180" s="274"/>
      <c r="AZ180" s="274"/>
      <c r="BA180" s="274"/>
      <c r="BB180" s="274"/>
      <c r="BC180" s="274"/>
      <c r="BD180" s="274"/>
      <c r="BE180" s="274"/>
      <c r="BF180" s="274"/>
      <c r="BG180" s="274"/>
      <c r="BH180" s="274"/>
      <c r="BI180" s="274"/>
      <c r="BJ180" s="274"/>
      <c r="BK180" s="274"/>
      <c r="BL180" s="274"/>
      <c r="BM180" s="274"/>
      <c r="BN180" s="274"/>
      <c r="BO180" s="274"/>
      <c r="BP180" s="693"/>
      <c r="BQ180" s="274"/>
      <c r="BR180" s="274"/>
      <c r="BS180" s="274"/>
      <c r="BT180" s="274"/>
      <c r="BU180" s="274"/>
      <c r="BV180" s="274"/>
      <c r="BW180" s="274"/>
      <c r="BX180" s="694"/>
      <c r="BY180" s="274"/>
      <c r="BZ180" s="274"/>
      <c r="CA180" s="274"/>
      <c r="CB180" s="274"/>
      <c r="CC180" s="274"/>
      <c r="CD180" s="274"/>
      <c r="CE180" s="274"/>
      <c r="CF180" s="274"/>
      <c r="CG180" s="742"/>
      <c r="CH180" s="742"/>
      <c r="CI180" s="742"/>
      <c r="CJ180" s="742"/>
      <c r="CK180" s="742"/>
      <c r="CL180" s="742"/>
      <c r="CM180" s="742"/>
      <c r="CN180" s="742"/>
      <c r="CO180" s="742"/>
      <c r="CP180" s="742"/>
      <c r="CQ180" s="742"/>
      <c r="CR180" s="742"/>
      <c r="CS180" s="742"/>
      <c r="CT180" s="742"/>
      <c r="CU180" s="742"/>
      <c r="CV180" s="742"/>
      <c r="CW180" s="742"/>
      <c r="CX180" s="745"/>
      <c r="CY180" s="806"/>
      <c r="CZ180" s="745"/>
      <c r="DA180" s="745"/>
      <c r="DB180" s="745"/>
      <c r="DC180" s="745"/>
      <c r="DD180" s="745"/>
      <c r="DE180" s="745"/>
      <c r="DF180" s="745"/>
      <c r="DG180" s="747"/>
      <c r="DH180" s="807"/>
      <c r="DI180" s="747"/>
      <c r="DJ180" s="747"/>
      <c r="DK180" s="747"/>
      <c r="DL180" s="747"/>
      <c r="DM180" s="747"/>
      <c r="DN180" s="747"/>
      <c r="DO180" s="747"/>
      <c r="DP180" s="747"/>
      <c r="DQ180" s="747"/>
      <c r="DR180" s="820"/>
      <c r="DS180" s="821" t="str">
        <f t="array" ref="DS180:EH199">F245:U264</f>
        <v/>
      </c>
      <c r="DT180" s="822"/>
      <c r="DU180" s="822"/>
      <c r="DV180" s="822"/>
      <c r="DW180" s="822"/>
      <c r="DX180" s="822" t="e">
        <v>#REF!</v>
      </c>
      <c r="DY180" s="822" t="e">
        <v>#REF!</v>
      </c>
      <c r="DZ180" s="823">
        <v>0.0</v>
      </c>
      <c r="EA180" s="823">
        <v>0.0</v>
      </c>
      <c r="EB180" s="823">
        <v>0.0</v>
      </c>
      <c r="EC180" s="823">
        <v>0.0</v>
      </c>
      <c r="ED180" s="822" t="e">
        <v>#REF!</v>
      </c>
      <c r="EE180" s="822" t="e">
        <v>#REF!</v>
      </c>
      <c r="EF180" s="822">
        <v>0.0</v>
      </c>
      <c r="EG180" s="822" t="e">
        <v>#REF!</v>
      </c>
      <c r="EH180" s="824" t="e">
        <v>#REF!</v>
      </c>
      <c r="EI180" s="747"/>
      <c r="EK180" s="747"/>
      <c r="EL180" s="747"/>
      <c r="EM180" s="747"/>
      <c r="EN180" s="747"/>
      <c r="EO180" s="747"/>
      <c r="EP180" s="747"/>
      <c r="EQ180" s="747"/>
      <c r="ER180" s="747"/>
      <c r="ES180" s="747"/>
      <c r="ET180" s="747"/>
      <c r="EU180" s="747"/>
      <c r="EV180" s="747"/>
      <c r="EW180" s="747"/>
      <c r="EX180" s="747"/>
      <c r="EY180" s="747"/>
      <c r="EZ180" s="747"/>
      <c r="FA180" s="747"/>
      <c r="FB180" s="747"/>
      <c r="FC180" s="747"/>
      <c r="FD180" s="747"/>
      <c r="FE180" s="747"/>
      <c r="FF180" s="747"/>
      <c r="FG180" s="747"/>
      <c r="FH180" s="747"/>
      <c r="FI180" s="747"/>
      <c r="FJ180" s="747"/>
      <c r="FK180" s="747"/>
      <c r="FL180" s="747"/>
      <c r="FM180" s="747"/>
      <c r="FN180" s="747"/>
      <c r="FO180" s="747"/>
      <c r="FP180" s="747"/>
      <c r="FQ180" s="747"/>
      <c r="FR180" s="747"/>
      <c r="FS180" s="747"/>
      <c r="FT180" s="747"/>
      <c r="FU180" s="747"/>
      <c r="FV180" s="747"/>
      <c r="FW180" s="742"/>
    </row>
    <row r="181" outlineLevel="1">
      <c r="A181" s="743"/>
      <c r="C181" s="815"/>
      <c r="D181" s="816"/>
      <c r="E181" s="816"/>
      <c r="F181" s="816"/>
      <c r="G181" s="816"/>
      <c r="H181" s="816"/>
      <c r="I181" s="816"/>
      <c r="J181" s="816"/>
      <c r="K181" s="825"/>
      <c r="L181" s="825"/>
      <c r="M181" s="825"/>
      <c r="N181" s="825"/>
      <c r="O181" s="816"/>
      <c r="P181" s="816"/>
      <c r="T181" s="826"/>
      <c r="U181" s="2">
        <f t="shared" si="44"/>
        <v>1</v>
      </c>
      <c r="W181" s="744"/>
      <c r="X181" s="745"/>
      <c r="Y181" s="745"/>
      <c r="Z181" s="745"/>
      <c r="AA181" s="745"/>
      <c r="AB181" s="745"/>
      <c r="AC181" s="745"/>
      <c r="AD181" s="745"/>
      <c r="AE181" s="745"/>
      <c r="AF181" s="745"/>
      <c r="AG181" s="745"/>
      <c r="AH181" s="745"/>
      <c r="AI181" s="745"/>
      <c r="AJ181" s="745"/>
      <c r="AK181" s="745"/>
      <c r="AL181" s="745"/>
      <c r="AM181" s="745"/>
      <c r="AN181" s="18" t="s">
        <v>4</v>
      </c>
      <c r="AO181" s="689"/>
      <c r="AP181" s="690"/>
      <c r="AQ181" s="274"/>
      <c r="AR181" s="274"/>
      <c r="AS181" s="274"/>
      <c r="AT181" s="274"/>
      <c r="AU181" s="691"/>
      <c r="AV181" s="692"/>
      <c r="AW181" s="274"/>
      <c r="AX181" s="274"/>
      <c r="AY181" s="274"/>
      <c r="AZ181" s="274"/>
      <c r="BA181" s="274"/>
      <c r="BB181" s="274"/>
      <c r="BC181" s="274"/>
      <c r="BD181" s="274"/>
      <c r="BE181" s="274"/>
      <c r="BF181" s="274"/>
      <c r="BG181" s="274"/>
      <c r="BH181" s="274"/>
      <c r="BI181" s="274"/>
      <c r="BJ181" s="274"/>
      <c r="BK181" s="274"/>
      <c r="BL181" s="274"/>
      <c r="BM181" s="274"/>
      <c r="BN181" s="274"/>
      <c r="BO181" s="274"/>
      <c r="BP181" s="693"/>
      <c r="BQ181" s="274"/>
      <c r="BR181" s="274"/>
      <c r="BS181" s="274"/>
      <c r="BT181" s="274"/>
      <c r="BU181" s="274"/>
      <c r="BV181" s="274"/>
      <c r="BW181" s="274"/>
      <c r="BX181" s="694"/>
      <c r="BY181" s="274"/>
      <c r="BZ181" s="274"/>
      <c r="CA181" s="274"/>
      <c r="CB181" s="274"/>
      <c r="CC181" s="274"/>
      <c r="CD181" s="274"/>
      <c r="CE181" s="274"/>
      <c r="CF181" s="274"/>
      <c r="CG181" s="742"/>
      <c r="CH181" s="742"/>
      <c r="CI181" s="742"/>
      <c r="CJ181" s="742"/>
      <c r="CK181" s="742"/>
      <c r="CL181" s="742"/>
      <c r="CM181" s="742"/>
      <c r="CN181" s="742"/>
      <c r="CO181" s="742"/>
      <c r="CP181" s="742"/>
      <c r="CQ181" s="742"/>
      <c r="CR181" s="742"/>
      <c r="CS181" s="742"/>
      <c r="CT181" s="742"/>
      <c r="CU181" s="742"/>
      <c r="CV181" s="742"/>
      <c r="CW181" s="742"/>
      <c r="CX181" s="745"/>
      <c r="CY181" s="806"/>
      <c r="CZ181" s="745"/>
      <c r="DA181" s="745"/>
      <c r="DB181" s="745"/>
      <c r="DC181" s="745"/>
      <c r="DD181" s="745"/>
      <c r="DE181" s="745"/>
      <c r="DF181" s="745"/>
      <c r="DG181" s="747"/>
      <c r="DH181" s="807"/>
      <c r="DI181" s="747"/>
      <c r="DJ181" s="747"/>
      <c r="DK181" s="747"/>
      <c r="DL181" s="747"/>
      <c r="DM181" s="747"/>
      <c r="DN181" s="747"/>
      <c r="DO181" s="747"/>
      <c r="DP181" s="747"/>
      <c r="DQ181" s="747"/>
      <c r="DR181" s="747"/>
      <c r="DS181" s="827" t="s">
        <v>294</v>
      </c>
      <c r="DT181" s="747" t="s">
        <v>295</v>
      </c>
      <c r="DU181" s="747" t="s">
        <v>296</v>
      </c>
      <c r="DV181" s="747" t="s">
        <v>297</v>
      </c>
      <c r="DW181" s="747" t="s">
        <v>298</v>
      </c>
      <c r="DX181" s="747" t="s">
        <v>276</v>
      </c>
      <c r="DY181" s="747" t="s">
        <v>299</v>
      </c>
      <c r="DZ181" s="747" t="s">
        <v>300</v>
      </c>
      <c r="EA181" s="747" t="s">
        <v>301</v>
      </c>
      <c r="EB181" s="747" t="s">
        <v>177</v>
      </c>
      <c r="EC181" s="747" t="s">
        <v>302</v>
      </c>
      <c r="ED181" s="747" t="s">
        <v>303</v>
      </c>
      <c r="EE181" s="747" t="s">
        <v>304</v>
      </c>
      <c r="EF181" s="747" t="s">
        <v>305</v>
      </c>
      <c r="EG181" s="747" t="s">
        <v>306</v>
      </c>
      <c r="EH181" s="791" t="s">
        <v>307</v>
      </c>
      <c r="EI181" s="820"/>
      <c r="EJ181" s="828"/>
      <c r="EK181" s="829" t="s">
        <v>314</v>
      </c>
      <c r="EL181" s="747"/>
      <c r="EM181" s="747"/>
      <c r="EN181" s="747"/>
      <c r="EO181" s="747"/>
      <c r="EP181" s="747"/>
      <c r="EQ181" s="747"/>
      <c r="ER181" s="747"/>
      <c r="ES181" s="747"/>
      <c r="ET181" s="747"/>
      <c r="EU181" s="747"/>
      <c r="EV181" s="747"/>
      <c r="EW181" s="747"/>
      <c r="EX181" s="747"/>
      <c r="EY181" s="747"/>
      <c r="EZ181" s="747"/>
      <c r="FA181" s="747"/>
      <c r="FB181" s="747"/>
      <c r="FC181" s="747"/>
      <c r="FD181" s="747"/>
      <c r="FE181" s="747"/>
      <c r="FF181" s="747"/>
      <c r="FG181" s="747"/>
      <c r="FH181" s="747"/>
      <c r="FI181" s="747"/>
      <c r="FJ181" s="747"/>
      <c r="FK181" s="747"/>
      <c r="FL181" s="747"/>
      <c r="FM181" s="747"/>
      <c r="FN181" s="747"/>
      <c r="FO181" s="747"/>
      <c r="FP181" s="747"/>
      <c r="FQ181" s="747"/>
      <c r="FR181" s="747"/>
      <c r="FS181" s="747"/>
      <c r="FT181" s="747"/>
      <c r="FU181" s="747"/>
      <c r="FV181" s="747"/>
      <c r="FW181" s="742"/>
    </row>
    <row r="182" outlineLevel="1">
      <c r="A182" s="743"/>
      <c r="C182" s="815"/>
      <c r="D182" s="816"/>
      <c r="E182" s="816"/>
      <c r="F182" s="816"/>
      <c r="G182" s="816"/>
      <c r="K182" s="816"/>
      <c r="L182" s="816"/>
      <c r="M182" s="816"/>
      <c r="N182" s="816"/>
      <c r="O182" s="830"/>
      <c r="P182" s="830"/>
      <c r="Q182" s="830"/>
      <c r="R182" s="830"/>
      <c r="T182" s="513"/>
      <c r="U182" s="2">
        <f t="shared" si="44"/>
        <v>1</v>
      </c>
      <c r="W182" s="744"/>
      <c r="X182" s="745"/>
      <c r="Y182" s="745"/>
      <c r="Z182" s="745"/>
      <c r="AA182" s="745"/>
      <c r="AB182" s="745"/>
      <c r="AC182" s="745"/>
      <c r="AD182" s="745"/>
      <c r="AE182" s="745"/>
      <c r="AF182" s="745"/>
      <c r="AG182" s="745"/>
      <c r="AH182" s="745"/>
      <c r="AI182" s="745"/>
      <c r="AJ182" s="745"/>
      <c r="AK182" s="745"/>
      <c r="AL182" s="745"/>
      <c r="AM182" s="745"/>
      <c r="AN182" s="18" t="s">
        <v>4</v>
      </c>
      <c r="AO182" s="689"/>
      <c r="AP182" s="690"/>
      <c r="AQ182" s="274"/>
      <c r="AR182" s="274"/>
      <c r="AS182" s="274"/>
      <c r="AT182" s="274"/>
      <c r="AU182" s="691"/>
      <c r="AV182" s="692"/>
      <c r="AW182" s="274"/>
      <c r="AX182" s="274"/>
      <c r="AY182" s="274"/>
      <c r="AZ182" s="274"/>
      <c r="BA182" s="274"/>
      <c r="BB182" s="274"/>
      <c r="BC182" s="274"/>
      <c r="BD182" s="274"/>
      <c r="BE182" s="274"/>
      <c r="BF182" s="274"/>
      <c r="BG182" s="274"/>
      <c r="BH182" s="274"/>
      <c r="BI182" s="274"/>
      <c r="BJ182" s="274"/>
      <c r="BK182" s="274"/>
      <c r="BL182" s="274"/>
      <c r="BM182" s="274"/>
      <c r="BN182" s="274"/>
      <c r="BO182" s="274"/>
      <c r="BP182" s="693"/>
      <c r="BQ182" s="274"/>
      <c r="BR182" s="274"/>
      <c r="BS182" s="274"/>
      <c r="BT182" s="274"/>
      <c r="BU182" s="274"/>
      <c r="BV182" s="274"/>
      <c r="BW182" s="274"/>
      <c r="BX182" s="694"/>
      <c r="BY182" s="274"/>
      <c r="BZ182" s="274"/>
      <c r="CA182" s="274"/>
      <c r="CB182" s="274"/>
      <c r="CC182" s="274"/>
      <c r="CD182" s="274"/>
      <c r="CE182" s="274"/>
      <c r="CF182" s="274"/>
      <c r="CG182" s="742"/>
      <c r="CH182" s="742"/>
      <c r="CI182" s="742"/>
      <c r="CJ182" s="742"/>
      <c r="CK182" s="742"/>
      <c r="CL182" s="742"/>
      <c r="CM182" s="742"/>
      <c r="CN182" s="742"/>
      <c r="CO182" s="742"/>
      <c r="CP182" s="742"/>
      <c r="CQ182" s="742"/>
      <c r="CR182" s="742"/>
      <c r="CS182" s="742"/>
      <c r="CT182" s="742"/>
      <c r="CU182" s="742"/>
      <c r="CV182" s="742"/>
      <c r="CW182" s="742"/>
      <c r="CX182" s="745"/>
      <c r="CY182" s="806"/>
      <c r="CZ182" s="745"/>
      <c r="DA182" s="745"/>
      <c r="DB182" s="745"/>
      <c r="DC182" s="745"/>
      <c r="DD182" s="745"/>
      <c r="DE182" s="745"/>
      <c r="DF182" s="745"/>
      <c r="DG182" s="747"/>
      <c r="DH182" s="807"/>
      <c r="DI182" s="747"/>
      <c r="DJ182" s="747"/>
      <c r="DK182" s="747"/>
      <c r="DL182" s="747"/>
      <c r="DM182" s="747"/>
      <c r="DN182" s="747"/>
      <c r="DO182" s="747"/>
      <c r="DP182" s="747"/>
      <c r="DQ182" s="747"/>
      <c r="DR182" s="747"/>
      <c r="DS182" s="831"/>
      <c r="DT182" s="747" t="s">
        <v>160</v>
      </c>
      <c r="DU182" s="747" t="s">
        <v>160</v>
      </c>
      <c r="DV182" s="832"/>
      <c r="DW182" s="747" t="s">
        <v>160</v>
      </c>
      <c r="DX182" s="747" t="s">
        <v>160</v>
      </c>
      <c r="DY182" s="833" t="s">
        <v>160</v>
      </c>
      <c r="DZ182" s="833"/>
      <c r="EA182" s="833"/>
      <c r="EB182" s="833"/>
      <c r="EC182" s="833"/>
      <c r="ED182" s="833" t="s">
        <v>160</v>
      </c>
      <c r="EE182" s="833" t="s">
        <v>160</v>
      </c>
      <c r="EF182" s="833" t="s">
        <v>160</v>
      </c>
      <c r="EG182" s="833" t="s">
        <v>160</v>
      </c>
      <c r="EH182" s="834" t="s">
        <v>160</v>
      </c>
      <c r="EI182" s="820"/>
      <c r="EJ182" s="835" t="str">
        <f t="shared" ref="EJ182:EJ199" si="45">TEXT(DV182,"MMMM")</f>
        <v>December</v>
      </c>
      <c r="EK182" s="807" t="str">
        <f t="array" ref="EK182">TRANSPOSE(Billing!H35:Y35)</f>
        <v>#REF!</v>
      </c>
      <c r="EL182" s="747" t="str">
        <f t="array" ref="EL182:EL185">DJ176:DJ179</f>
        <v>December</v>
      </c>
      <c r="EM182" s="747"/>
      <c r="EN182" s="747"/>
      <c r="EO182" s="747"/>
      <c r="EP182" s="747"/>
      <c r="EQ182" s="747"/>
      <c r="ER182" s="747"/>
      <c r="ES182" s="747"/>
      <c r="ET182" s="747"/>
      <c r="EU182" s="747"/>
      <c r="EV182" s="747"/>
      <c r="EW182" s="747"/>
      <c r="EX182" s="747"/>
      <c r="FA182" s="836"/>
      <c r="FB182" s="837" t="s">
        <v>315</v>
      </c>
      <c r="FC182" s="838" t="str">
        <f>B8</f>
        <v>OB Med</v>
      </c>
      <c r="FD182" s="822"/>
      <c r="FE182" s="822"/>
      <c r="FF182" s="824"/>
      <c r="FG182" s="747"/>
      <c r="FH182" s="747"/>
      <c r="FI182" s="747"/>
      <c r="FJ182" s="747"/>
      <c r="FK182" s="747"/>
      <c r="FL182" s="747"/>
      <c r="FM182" s="747"/>
      <c r="FN182" s="747"/>
      <c r="FO182" s="747"/>
      <c r="FP182" s="747"/>
      <c r="FQ182" s="747"/>
      <c r="FR182" s="747"/>
      <c r="FS182" s="747"/>
      <c r="FT182" s="747"/>
      <c r="FU182" s="747"/>
      <c r="FV182" s="747"/>
      <c r="FW182" s="742"/>
    </row>
    <row r="183" outlineLevel="1">
      <c r="A183" s="743"/>
      <c r="C183" s="815"/>
      <c r="T183" s="513"/>
      <c r="U183" s="2">
        <f t="shared" si="44"/>
        <v>1</v>
      </c>
      <c r="W183" s="744"/>
      <c r="X183" s="745"/>
      <c r="Y183" s="745"/>
      <c r="Z183" s="745"/>
      <c r="AA183" s="745"/>
      <c r="AB183" s="745"/>
      <c r="AC183" s="745"/>
      <c r="AD183" s="745"/>
      <c r="AE183" s="745"/>
      <c r="AF183" s="745"/>
      <c r="AG183" s="745"/>
      <c r="AH183" s="745"/>
      <c r="AI183" s="745"/>
      <c r="AJ183" s="745"/>
      <c r="AK183" s="745"/>
      <c r="AL183" s="745"/>
      <c r="AM183" s="745"/>
      <c r="AN183" s="18" t="s">
        <v>4</v>
      </c>
      <c r="AO183" s="689"/>
      <c r="AP183" s="690"/>
      <c r="AQ183" s="274"/>
      <c r="AR183" s="274"/>
      <c r="AS183" s="274"/>
      <c r="AT183" s="274"/>
      <c r="AU183" s="691"/>
      <c r="AV183" s="692"/>
      <c r="AW183" s="274"/>
      <c r="AX183" s="274"/>
      <c r="AY183" s="274"/>
      <c r="AZ183" s="274"/>
      <c r="BA183" s="274"/>
      <c r="BB183" s="274"/>
      <c r="BC183" s="274"/>
      <c r="BD183" s="274"/>
      <c r="BE183" s="274"/>
      <c r="BF183" s="274"/>
      <c r="BG183" s="274"/>
      <c r="BH183" s="274"/>
      <c r="BI183" s="274"/>
      <c r="BJ183" s="274"/>
      <c r="BK183" s="274"/>
      <c r="BL183" s="274"/>
      <c r="BM183" s="274"/>
      <c r="BN183" s="274"/>
      <c r="BO183" s="274"/>
      <c r="BP183" s="693"/>
      <c r="BQ183" s="274"/>
      <c r="BR183" s="274"/>
      <c r="BS183" s="274"/>
      <c r="BT183" s="274"/>
      <c r="BU183" s="274"/>
      <c r="BV183" s="274"/>
      <c r="BW183" s="274"/>
      <c r="BX183" s="694"/>
      <c r="BY183" s="274"/>
      <c r="BZ183" s="274"/>
      <c r="CA183" s="274"/>
      <c r="CB183" s="274"/>
      <c r="CC183" s="274"/>
      <c r="CD183" s="274"/>
      <c r="CE183" s="274"/>
      <c r="CF183" s="274"/>
      <c r="CG183" s="742"/>
      <c r="CH183" s="742"/>
      <c r="CI183" s="742"/>
      <c r="CJ183" s="742"/>
      <c r="CK183" s="742"/>
      <c r="CL183" s="742"/>
      <c r="CM183" s="742"/>
      <c r="CN183" s="742"/>
      <c r="CO183" s="742"/>
      <c r="CP183" s="742"/>
      <c r="CQ183" s="742"/>
      <c r="CR183" s="742"/>
      <c r="CS183" s="742"/>
      <c r="CT183" s="742"/>
      <c r="CU183" s="742"/>
      <c r="CV183" s="742"/>
      <c r="CW183" s="742"/>
      <c r="CX183" s="745"/>
      <c r="CY183" s="806"/>
      <c r="CZ183" s="745"/>
      <c r="DA183" s="745"/>
      <c r="DB183" s="745"/>
      <c r="DC183" s="745"/>
      <c r="DD183" s="745"/>
      <c r="DE183" s="745"/>
      <c r="DF183" s="745"/>
      <c r="DG183" s="747"/>
      <c r="DH183" s="807"/>
      <c r="DI183" s="747"/>
      <c r="DJ183" s="747"/>
      <c r="DK183" s="747"/>
      <c r="DL183" s="747"/>
      <c r="DM183" s="747"/>
      <c r="DN183" s="747"/>
      <c r="DO183" s="747"/>
      <c r="DP183" s="747"/>
      <c r="DQ183" s="747"/>
      <c r="DR183" s="747"/>
      <c r="DS183" s="831" t="e">
        <v>#REF!</v>
      </c>
      <c r="DT183" s="747" t="e">
        <v>#REF!</v>
      </c>
      <c r="DU183" s="747" t="e">
        <v>#REF!</v>
      </c>
      <c r="DV183" s="832" t="e">
        <v>#REF!</v>
      </c>
      <c r="DW183" s="747" t="e">
        <v>#REF!</v>
      </c>
      <c r="DX183" s="747" t="e">
        <v>#REF!</v>
      </c>
      <c r="DY183" s="833" t="e">
        <v>#REF!</v>
      </c>
      <c r="DZ183" s="833"/>
      <c r="EA183" s="833"/>
      <c r="EB183" s="833"/>
      <c r="EC183" s="833"/>
      <c r="ED183" s="833" t="e">
        <v>#REF!</v>
      </c>
      <c r="EE183" s="833" t="e">
        <v>#REF!</v>
      </c>
      <c r="EF183" s="833" t="e">
        <v>#REF!</v>
      </c>
      <c r="EG183" s="833" t="e">
        <v>#REF!</v>
      </c>
      <c r="EH183" s="834" t="e">
        <v>#REF!</v>
      </c>
      <c r="EI183" s="747"/>
      <c r="EJ183" s="835" t="str">
        <f t="shared" si="45"/>
        <v>#REF!</v>
      </c>
      <c r="EK183" s="807"/>
      <c r="EL183" s="747" t="e">
        <v>#REF!</v>
      </c>
      <c r="EM183" s="747"/>
      <c r="EN183" s="747"/>
      <c r="EO183" s="747"/>
      <c r="EP183" s="747"/>
      <c r="EQ183" s="747"/>
      <c r="ER183" s="747"/>
      <c r="ES183" s="747"/>
      <c r="ET183" s="747"/>
      <c r="EU183" s="747"/>
      <c r="EV183" s="747"/>
      <c r="EW183" s="747"/>
      <c r="EX183" s="747"/>
      <c r="FA183" s="827"/>
      <c r="FB183" s="839" t="s">
        <v>316</v>
      </c>
      <c r="FC183" s="747"/>
      <c r="FD183" s="747"/>
      <c r="FE183" s="840">
        <f t="array" ref="FE183:FF188">V237:W242</f>
        <v>0.06</v>
      </c>
      <c r="FF183" s="841" t="s">
        <v>179</v>
      </c>
      <c r="FG183" s="747"/>
      <c r="FH183" s="747"/>
      <c r="FI183" s="747"/>
      <c r="FJ183" s="747"/>
      <c r="FK183" s="747"/>
      <c r="FL183" s="747"/>
      <c r="FM183" s="747"/>
      <c r="FN183" s="747"/>
      <c r="FO183" s="747"/>
      <c r="FP183" s="747"/>
      <c r="FQ183" s="747"/>
      <c r="FR183" s="747"/>
      <c r="FS183" s="747"/>
      <c r="FT183" s="747"/>
      <c r="FU183" s="747"/>
      <c r="FV183" s="747"/>
      <c r="FW183" s="742"/>
    </row>
    <row r="184" outlineLevel="1">
      <c r="A184" s="743"/>
      <c r="C184" s="815"/>
      <c r="F184" s="816"/>
      <c r="I184" s="816"/>
      <c r="L184" s="816"/>
      <c r="O184" s="816"/>
      <c r="R184" s="816"/>
      <c r="T184" s="513"/>
      <c r="U184" s="2">
        <f t="shared" si="44"/>
        <v>1</v>
      </c>
      <c r="W184" s="744"/>
      <c r="X184" s="745"/>
      <c r="Y184" s="745"/>
      <c r="Z184" s="745"/>
      <c r="AA184" s="745"/>
      <c r="AB184" s="745"/>
      <c r="AC184" s="745"/>
      <c r="AD184" s="745"/>
      <c r="AE184" s="745"/>
      <c r="AF184" s="745"/>
      <c r="AG184" s="745"/>
      <c r="AH184" s="745"/>
      <c r="AI184" s="745"/>
      <c r="AJ184" s="745"/>
      <c r="AK184" s="745"/>
      <c r="AL184" s="745"/>
      <c r="AM184" s="745"/>
      <c r="AN184" s="18" t="s">
        <v>4</v>
      </c>
      <c r="AO184" s="689"/>
      <c r="AP184" s="690"/>
      <c r="AQ184" s="274"/>
      <c r="AR184" s="274"/>
      <c r="AS184" s="274"/>
      <c r="AT184" s="274"/>
      <c r="AU184" s="691"/>
      <c r="AV184" s="692"/>
      <c r="AW184" s="274"/>
      <c r="AX184" s="274"/>
      <c r="AY184" s="274"/>
      <c r="AZ184" s="274"/>
      <c r="BA184" s="274"/>
      <c r="BB184" s="274"/>
      <c r="BC184" s="274"/>
      <c r="BD184" s="274"/>
      <c r="BE184" s="274"/>
      <c r="BF184" s="274"/>
      <c r="BG184" s="274"/>
      <c r="BH184" s="274"/>
      <c r="BI184" s="274"/>
      <c r="BJ184" s="274"/>
      <c r="BK184" s="274"/>
      <c r="BL184" s="274"/>
      <c r="BM184" s="274"/>
      <c r="BN184" s="274"/>
      <c r="BO184" s="274"/>
      <c r="BP184" s="693"/>
      <c r="BQ184" s="274"/>
      <c r="BR184" s="274"/>
      <c r="BS184" s="274"/>
      <c r="BT184" s="274"/>
      <c r="BU184" s="274"/>
      <c r="BV184" s="274"/>
      <c r="BW184" s="274"/>
      <c r="BX184" s="694"/>
      <c r="BY184" s="274"/>
      <c r="BZ184" s="274"/>
      <c r="CA184" s="274"/>
      <c r="CB184" s="274"/>
      <c r="CC184" s="274"/>
      <c r="CD184" s="274"/>
      <c r="CE184" s="274"/>
      <c r="CF184" s="274"/>
      <c r="CG184" s="742"/>
      <c r="CH184" s="742"/>
      <c r="CI184" s="742"/>
      <c r="CJ184" s="742"/>
      <c r="CK184" s="742"/>
      <c r="CL184" s="742"/>
      <c r="CM184" s="742"/>
      <c r="CN184" s="742"/>
      <c r="CO184" s="742"/>
      <c r="CP184" s="742"/>
      <c r="CQ184" s="742"/>
      <c r="CR184" s="742"/>
      <c r="CS184" s="742"/>
      <c r="CT184" s="742"/>
      <c r="CU184" s="742"/>
      <c r="CV184" s="742"/>
      <c r="CW184" s="742"/>
      <c r="CX184" s="745"/>
      <c r="CY184" s="806"/>
      <c r="CZ184" s="745"/>
      <c r="DA184" s="745"/>
      <c r="DB184" s="745"/>
      <c r="DC184" s="745"/>
      <c r="DD184" s="745"/>
      <c r="DE184" s="745"/>
      <c r="DF184" s="745"/>
      <c r="DG184" s="747"/>
      <c r="DH184" s="807"/>
      <c r="DI184" s="747"/>
      <c r="DJ184" s="747"/>
      <c r="DK184" s="842" t="str">
        <f t="array" ref="DK184:DM196">W17:Y29</f>
        <v>DEPARTURE TRACKER</v>
      </c>
      <c r="DL184" s="843"/>
      <c r="DM184" s="745"/>
      <c r="DN184" s="747"/>
      <c r="DO184" s="747"/>
      <c r="DP184" s="747"/>
      <c r="DQ184" s="747"/>
      <c r="DR184" s="747"/>
      <c r="DS184" s="831" t="e">
        <v>#REF!</v>
      </c>
      <c r="DT184" s="747" t="e">
        <v>#REF!</v>
      </c>
      <c r="DU184" s="747" t="e">
        <v>#REF!</v>
      </c>
      <c r="DV184" s="832" t="e">
        <v>#REF!</v>
      </c>
      <c r="DW184" s="747" t="e">
        <v>#REF!</v>
      </c>
      <c r="DX184" s="747" t="e">
        <v>#REF!</v>
      </c>
      <c r="DY184" s="833" t="e">
        <v>#REF!</v>
      </c>
      <c r="DZ184" s="833"/>
      <c r="EA184" s="833"/>
      <c r="EB184" s="833"/>
      <c r="EC184" s="833"/>
      <c r="ED184" s="833" t="e">
        <v>#REF!</v>
      </c>
      <c r="EE184" s="833" t="e">
        <v>#REF!</v>
      </c>
      <c r="EF184" s="833" t="e">
        <v>#REF!</v>
      </c>
      <c r="EG184" s="833" t="e">
        <v>#REF!</v>
      </c>
      <c r="EH184" s="834" t="e">
        <v>#REF!</v>
      </c>
      <c r="EI184" s="747"/>
      <c r="EJ184" s="835" t="str">
        <f t="shared" si="45"/>
        <v>#REF!</v>
      </c>
      <c r="EK184" s="807"/>
      <c r="EL184" s="747" t="e">
        <v>#REF!</v>
      </c>
      <c r="EM184" s="747"/>
      <c r="EN184" s="747"/>
      <c r="EO184" s="747"/>
      <c r="EP184" s="747"/>
      <c r="EQ184" s="747"/>
      <c r="ER184" s="747"/>
      <c r="ES184" s="747"/>
      <c r="ET184" s="747"/>
      <c r="EU184" s="747"/>
      <c r="EV184" s="747"/>
      <c r="EW184" s="747"/>
      <c r="EX184" s="747"/>
      <c r="FA184" s="844">
        <v>1.0</v>
      </c>
      <c r="FB184" s="845" t="s">
        <v>317</v>
      </c>
      <c r="FC184" s="846" t="str">
        <f t="array" ref="FC184:FC201">I247:I264</f>
        <v/>
      </c>
      <c r="FD184" s="847" t="str">
        <f t="array" ref="FD184:FD201">IF(FC$182=FB$183,FB184:FB201,TEXT(FC184:FC201,"MMMM"))</f>
        <v>December</v>
      </c>
      <c r="FE184" s="848"/>
      <c r="FF184" s="841"/>
      <c r="FG184" s="747"/>
      <c r="FH184" s="747"/>
      <c r="FI184" s="747"/>
      <c r="FJ184" s="747"/>
      <c r="FK184" s="747"/>
      <c r="FL184" s="747"/>
      <c r="FM184" s="747"/>
      <c r="FN184" s="747"/>
      <c r="FO184" s="747"/>
      <c r="FP184" s="747"/>
      <c r="FQ184" s="747"/>
      <c r="FR184" s="747"/>
      <c r="FS184" s="747"/>
      <c r="FT184" s="747"/>
      <c r="FU184" s="747"/>
      <c r="FV184" s="747"/>
      <c r="FW184" s="742"/>
    </row>
    <row r="185" outlineLevel="1">
      <c r="A185" s="743"/>
      <c r="C185" s="815"/>
      <c r="D185" s="816"/>
      <c r="E185" s="816"/>
      <c r="F185" s="816"/>
      <c r="G185" s="816"/>
      <c r="H185" s="816"/>
      <c r="I185" s="816"/>
      <c r="J185" s="816"/>
      <c r="K185" s="816"/>
      <c r="L185" s="816"/>
      <c r="M185" s="816"/>
      <c r="N185" s="816"/>
      <c r="O185" s="816"/>
      <c r="P185" s="816"/>
      <c r="Q185" s="816"/>
      <c r="R185" s="816"/>
      <c r="S185" s="816"/>
      <c r="T185" s="826"/>
      <c r="U185" s="2">
        <f t="shared" si="44"/>
        <v>1</v>
      </c>
      <c r="W185" s="744"/>
      <c r="X185" s="745"/>
      <c r="Y185" s="745"/>
      <c r="Z185" s="745"/>
      <c r="AA185" s="745"/>
      <c r="AB185" s="745"/>
      <c r="AC185" s="745"/>
      <c r="AD185" s="745"/>
      <c r="AE185" s="745"/>
      <c r="AF185" s="745"/>
      <c r="AG185" s="745"/>
      <c r="AH185" s="745"/>
      <c r="AI185" s="745"/>
      <c r="AJ185" s="745"/>
      <c r="AK185" s="745"/>
      <c r="AL185" s="745"/>
      <c r="AM185" s="745"/>
      <c r="AN185" s="18" t="s">
        <v>4</v>
      </c>
      <c r="AO185" s="689"/>
      <c r="AP185" s="690"/>
      <c r="AQ185" s="274"/>
      <c r="AR185" s="274"/>
      <c r="AS185" s="274"/>
      <c r="AT185" s="274"/>
      <c r="AU185" s="691"/>
      <c r="AV185" s="692"/>
      <c r="AW185" s="274"/>
      <c r="AX185" s="274"/>
      <c r="AY185" s="274"/>
      <c r="AZ185" s="274"/>
      <c r="BA185" s="274"/>
      <c r="BB185" s="274"/>
      <c r="BC185" s="274"/>
      <c r="BD185" s="274"/>
      <c r="BE185" s="274"/>
      <c r="BF185" s="274"/>
      <c r="BG185" s="274"/>
      <c r="BH185" s="274"/>
      <c r="BI185" s="274"/>
      <c r="BJ185" s="274"/>
      <c r="BK185" s="274"/>
      <c r="BL185" s="274"/>
      <c r="BM185" s="274"/>
      <c r="BN185" s="274"/>
      <c r="BO185" s="274"/>
      <c r="BP185" s="693"/>
      <c r="BQ185" s="274"/>
      <c r="BR185" s="274"/>
      <c r="BS185" s="274"/>
      <c r="BT185" s="274"/>
      <c r="BU185" s="274"/>
      <c r="BV185" s="274"/>
      <c r="BW185" s="274"/>
      <c r="BX185" s="694"/>
      <c r="BY185" s="274"/>
      <c r="BZ185" s="274"/>
      <c r="CA185" s="274"/>
      <c r="CB185" s="274"/>
      <c r="CC185" s="274"/>
      <c r="CD185" s="274"/>
      <c r="CE185" s="274"/>
      <c r="CF185" s="274"/>
      <c r="CG185" s="742"/>
      <c r="CH185" s="742"/>
      <c r="CI185" s="742"/>
      <c r="CJ185" s="742"/>
      <c r="CK185" s="742"/>
      <c r="CL185" s="742"/>
      <c r="CM185" s="742"/>
      <c r="CN185" s="742"/>
      <c r="CO185" s="742"/>
      <c r="CP185" s="742"/>
      <c r="CQ185" s="742"/>
      <c r="CR185" s="742"/>
      <c r="CS185" s="742"/>
      <c r="CT185" s="742"/>
      <c r="CU185" s="742"/>
      <c r="CV185" s="742"/>
      <c r="CW185" s="742"/>
      <c r="CX185" s="745"/>
      <c r="CY185" s="806"/>
      <c r="CZ185" s="745"/>
      <c r="DA185" s="745"/>
      <c r="DB185" s="745"/>
      <c r="DC185" s="745"/>
      <c r="DD185" s="745"/>
      <c r="DE185" s="745"/>
      <c r="DF185" s="745"/>
      <c r="DG185" s="747"/>
      <c r="DH185" s="807"/>
      <c r="DI185" s="747"/>
      <c r="DJ185" s="747"/>
      <c r="DK185" s="849">
        <v>0.0</v>
      </c>
      <c r="DL185" s="850" t="s">
        <v>158</v>
      </c>
      <c r="DM185" s="745"/>
      <c r="DN185" s="747"/>
      <c r="DO185" s="747"/>
      <c r="DP185" s="747"/>
      <c r="DQ185" s="747"/>
      <c r="DR185" s="747"/>
      <c r="DS185" s="831" t="e">
        <v>#REF!</v>
      </c>
      <c r="DT185" s="747" t="e">
        <v>#REF!</v>
      </c>
      <c r="DU185" s="747" t="e">
        <v>#REF!</v>
      </c>
      <c r="DV185" s="832" t="e">
        <v>#REF!</v>
      </c>
      <c r="DW185" s="747" t="e">
        <v>#REF!</v>
      </c>
      <c r="DX185" s="747" t="e">
        <v>#REF!</v>
      </c>
      <c r="DY185" s="833" t="e">
        <v>#REF!</v>
      </c>
      <c r="DZ185" s="833"/>
      <c r="EA185" s="833"/>
      <c r="EB185" s="833"/>
      <c r="EC185" s="833"/>
      <c r="ED185" s="833" t="e">
        <v>#REF!</v>
      </c>
      <c r="EE185" s="833" t="e">
        <v>#REF!</v>
      </c>
      <c r="EF185" s="833" t="e">
        <v>#REF!</v>
      </c>
      <c r="EG185" s="833" t="e">
        <v>#REF!</v>
      </c>
      <c r="EH185" s="834" t="e">
        <v>#REF!</v>
      </c>
      <c r="EI185" s="747"/>
      <c r="EJ185" s="835" t="str">
        <f t="shared" si="45"/>
        <v>#REF!</v>
      </c>
      <c r="EK185" s="807"/>
      <c r="EL185" s="747" t="e">
        <v>#REF!</v>
      </c>
      <c r="EM185" s="747"/>
      <c r="EN185" s="747"/>
      <c r="EO185" s="747"/>
      <c r="EP185" s="747"/>
      <c r="EQ185" s="747"/>
      <c r="ER185" s="747"/>
      <c r="ES185" s="747"/>
      <c r="ET185" s="747"/>
      <c r="EU185" s="747"/>
      <c r="EV185" s="747"/>
      <c r="EW185" s="747"/>
      <c r="EX185" s="747"/>
      <c r="FA185" s="851">
        <f t="shared" ref="FA185:FA201" si="46">FA184+1</f>
        <v>2</v>
      </c>
      <c r="FB185" s="845" t="s">
        <v>318</v>
      </c>
      <c r="FC185" s="832" t="e">
        <v>#REF!</v>
      </c>
      <c r="FD185" s="852" t="e">
        <v>#REF!</v>
      </c>
      <c r="FE185" s="848"/>
      <c r="FF185" s="841"/>
      <c r="FG185" s="747"/>
      <c r="FH185" s="747"/>
      <c r="FI185" s="747"/>
      <c r="FJ185" s="747"/>
      <c r="FK185" s="747"/>
      <c r="FL185" s="747"/>
      <c r="FM185" s="747"/>
      <c r="FN185" s="747"/>
      <c r="FO185" s="747"/>
      <c r="FP185" s="747"/>
      <c r="FQ185" s="747"/>
      <c r="FR185" s="747"/>
      <c r="FS185" s="747"/>
      <c r="FT185" s="747"/>
      <c r="FU185" s="747"/>
      <c r="FV185" s="747"/>
      <c r="FW185" s="742"/>
    </row>
    <row r="186" outlineLevel="1">
      <c r="A186" s="743"/>
      <c r="C186" s="853"/>
      <c r="D186" s="830"/>
      <c r="F186" s="830"/>
      <c r="G186" s="830"/>
      <c r="I186" s="830"/>
      <c r="J186" s="830"/>
      <c r="L186" s="830"/>
      <c r="M186" s="830"/>
      <c r="O186" s="830"/>
      <c r="P186" s="830"/>
      <c r="R186" s="830"/>
      <c r="S186" s="830"/>
      <c r="T186" s="513"/>
      <c r="U186" s="2">
        <f t="shared" si="44"/>
        <v>1</v>
      </c>
      <c r="W186" s="744"/>
      <c r="X186" s="745"/>
      <c r="Y186" s="745"/>
      <c r="Z186" s="745"/>
      <c r="AA186" s="745"/>
      <c r="AB186" s="745"/>
      <c r="AC186" s="745"/>
      <c r="AD186" s="745"/>
      <c r="AE186" s="745"/>
      <c r="AF186" s="745"/>
      <c r="AG186" s="745"/>
      <c r="AH186" s="745"/>
      <c r="AI186" s="745"/>
      <c r="AJ186" s="745"/>
      <c r="AK186" s="745"/>
      <c r="AL186" s="745"/>
      <c r="AM186" s="745"/>
      <c r="AN186" s="18" t="s">
        <v>4</v>
      </c>
      <c r="AO186" s="689"/>
      <c r="AP186" s="690"/>
      <c r="AQ186" s="274"/>
      <c r="AR186" s="274"/>
      <c r="AS186" s="274"/>
      <c r="AT186" s="274"/>
      <c r="AU186" s="691"/>
      <c r="AV186" s="692"/>
      <c r="AW186" s="274"/>
      <c r="AX186" s="274"/>
      <c r="AY186" s="274"/>
      <c r="AZ186" s="274"/>
      <c r="BA186" s="274"/>
      <c r="BB186" s="274"/>
      <c r="BC186" s="274"/>
      <c r="BD186" s="274"/>
      <c r="BE186" s="274"/>
      <c r="BF186" s="274"/>
      <c r="BG186" s="274"/>
      <c r="BH186" s="274"/>
      <c r="BI186" s="274"/>
      <c r="BJ186" s="274"/>
      <c r="BK186" s="274"/>
      <c r="BL186" s="274"/>
      <c r="BM186" s="274"/>
      <c r="BN186" s="274"/>
      <c r="BO186" s="274"/>
      <c r="BP186" s="693"/>
      <c r="BQ186" s="274"/>
      <c r="BR186" s="274"/>
      <c r="BS186" s="274"/>
      <c r="BT186" s="274"/>
      <c r="BU186" s="274"/>
      <c r="BV186" s="274"/>
      <c r="BW186" s="274"/>
      <c r="BX186" s="694"/>
      <c r="BY186" s="274"/>
      <c r="BZ186" s="274"/>
      <c r="CA186" s="274"/>
      <c r="CB186" s="274"/>
      <c r="CC186" s="274"/>
      <c r="CD186" s="274"/>
      <c r="CE186" s="274"/>
      <c r="CF186" s="274"/>
      <c r="CG186" s="742"/>
      <c r="CH186" s="742"/>
      <c r="CI186" s="742"/>
      <c r="CJ186" s="742"/>
      <c r="CK186" s="742"/>
      <c r="CL186" s="742"/>
      <c r="CM186" s="742"/>
      <c r="CN186" s="742"/>
      <c r="CO186" s="742"/>
      <c r="CP186" s="742"/>
      <c r="CQ186" s="742"/>
      <c r="CR186" s="742"/>
      <c r="CS186" s="742"/>
      <c r="CT186" s="742"/>
      <c r="CU186" s="742"/>
      <c r="CV186" s="742"/>
      <c r="CW186" s="742"/>
      <c r="CX186" s="745"/>
      <c r="CY186" s="806"/>
      <c r="CZ186" s="745"/>
      <c r="DA186" s="745"/>
      <c r="DB186" s="745"/>
      <c r="DC186" s="745"/>
      <c r="DD186" s="745"/>
      <c r="DE186" s="745"/>
      <c r="DF186" s="745"/>
      <c r="DG186" s="747"/>
      <c r="DH186" s="807"/>
      <c r="DI186" s="747"/>
      <c r="DJ186" s="747"/>
      <c r="DK186" s="790" t="e">
        <v>#REF!</v>
      </c>
      <c r="DL186" s="850" t="s">
        <v>163</v>
      </c>
      <c r="DM186" s="745"/>
      <c r="DN186" s="747"/>
      <c r="DO186" s="747"/>
      <c r="DP186" s="747"/>
      <c r="DQ186" s="747"/>
      <c r="DR186" s="747"/>
      <c r="DS186" s="831" t="e">
        <v>#REF!</v>
      </c>
      <c r="DT186" s="747" t="e">
        <v>#REF!</v>
      </c>
      <c r="DU186" s="747" t="e">
        <v>#REF!</v>
      </c>
      <c r="DV186" s="832" t="e">
        <v>#REF!</v>
      </c>
      <c r="DW186" s="747" t="e">
        <v>#REF!</v>
      </c>
      <c r="DX186" s="747" t="e">
        <v>#REF!</v>
      </c>
      <c r="DY186" s="833" t="e">
        <v>#REF!</v>
      </c>
      <c r="DZ186" s="833"/>
      <c r="EA186" s="833"/>
      <c r="EB186" s="833"/>
      <c r="EC186" s="833"/>
      <c r="ED186" s="833" t="e">
        <v>#REF!</v>
      </c>
      <c r="EE186" s="833" t="e">
        <v>#REF!</v>
      </c>
      <c r="EF186" s="833" t="e">
        <v>#REF!</v>
      </c>
      <c r="EG186" s="833" t="e">
        <v>#REF!</v>
      </c>
      <c r="EH186" s="834" t="e">
        <v>#REF!</v>
      </c>
      <c r="EI186" s="747"/>
      <c r="EJ186" s="835" t="str">
        <f t="shared" si="45"/>
        <v>#REF!</v>
      </c>
      <c r="EK186" s="807"/>
      <c r="EL186" s="747"/>
      <c r="EM186" s="747"/>
      <c r="EN186" s="747"/>
      <c r="EO186" s="747"/>
      <c r="EP186" s="747"/>
      <c r="EQ186" s="747"/>
      <c r="ER186" s="747"/>
      <c r="ES186" s="747"/>
      <c r="ET186" s="747"/>
      <c r="EU186" s="747"/>
      <c r="EV186" s="747"/>
      <c r="EW186" s="747"/>
      <c r="EX186" s="747"/>
      <c r="FA186" s="851">
        <f t="shared" si="46"/>
        <v>3</v>
      </c>
      <c r="FB186" s="845" t="s">
        <v>319</v>
      </c>
      <c r="FC186" s="832" t="e">
        <v>#REF!</v>
      </c>
      <c r="FD186" s="852" t="e">
        <v>#REF!</v>
      </c>
      <c r="FE186" s="848"/>
      <c r="FF186" s="841"/>
      <c r="FG186" s="747"/>
      <c r="FH186" s="747"/>
      <c r="FI186" s="747"/>
      <c r="FJ186" s="747"/>
      <c r="FK186" s="747"/>
      <c r="FL186" s="747"/>
      <c r="FM186" s="747"/>
      <c r="FN186" s="747"/>
      <c r="FO186" s="747"/>
      <c r="FP186" s="747"/>
      <c r="FQ186" s="747"/>
      <c r="FR186" s="747"/>
      <c r="FS186" s="747"/>
      <c r="FT186" s="747"/>
      <c r="FU186" s="747"/>
      <c r="FV186" s="747"/>
      <c r="FW186" s="742"/>
    </row>
    <row r="187" outlineLevel="1">
      <c r="A187" s="743"/>
      <c r="C187" s="815"/>
      <c r="T187" s="513"/>
      <c r="U187" s="2">
        <f t="shared" si="44"/>
        <v>1</v>
      </c>
      <c r="W187" s="744"/>
      <c r="X187" s="745"/>
      <c r="Y187" s="745"/>
      <c r="Z187" s="745"/>
      <c r="AA187" s="745"/>
      <c r="AB187" s="745"/>
      <c r="AC187" s="745"/>
      <c r="AD187" s="745"/>
      <c r="AE187" s="745"/>
      <c r="AF187" s="745"/>
      <c r="AG187" s="745"/>
      <c r="AH187" s="745"/>
      <c r="AI187" s="745"/>
      <c r="AJ187" s="745"/>
      <c r="AK187" s="745"/>
      <c r="AL187" s="745"/>
      <c r="AM187" s="745"/>
      <c r="AN187" s="18" t="s">
        <v>4</v>
      </c>
      <c r="AO187" s="689"/>
      <c r="AP187" s="690"/>
      <c r="AQ187" s="274"/>
      <c r="AR187" s="274"/>
      <c r="AS187" s="274"/>
      <c r="AT187" s="274"/>
      <c r="AU187" s="691"/>
      <c r="AV187" s="692"/>
      <c r="AW187" s="274"/>
      <c r="AX187" s="274"/>
      <c r="AY187" s="274"/>
      <c r="AZ187" s="274"/>
      <c r="BA187" s="274"/>
      <c r="BB187" s="274"/>
      <c r="BC187" s="274"/>
      <c r="BD187" s="274"/>
      <c r="BE187" s="274"/>
      <c r="BF187" s="274"/>
      <c r="BG187" s="274"/>
      <c r="BH187" s="274"/>
      <c r="BI187" s="274"/>
      <c r="BJ187" s="274"/>
      <c r="BK187" s="274"/>
      <c r="BL187" s="274"/>
      <c r="BM187" s="274"/>
      <c r="BN187" s="274"/>
      <c r="BO187" s="274"/>
      <c r="BP187" s="693"/>
      <c r="BQ187" s="274"/>
      <c r="BR187" s="274"/>
      <c r="BS187" s="274"/>
      <c r="BT187" s="274"/>
      <c r="BU187" s="274"/>
      <c r="BV187" s="274"/>
      <c r="BW187" s="274"/>
      <c r="BX187" s="694"/>
      <c r="BY187" s="274"/>
      <c r="BZ187" s="274"/>
      <c r="CA187" s="274"/>
      <c r="CB187" s="274"/>
      <c r="CC187" s="274"/>
      <c r="CD187" s="274"/>
      <c r="CE187" s="274"/>
      <c r="CF187" s="274"/>
      <c r="CG187" s="742"/>
      <c r="CH187" s="742"/>
      <c r="CI187" s="742"/>
      <c r="CJ187" s="742"/>
      <c r="CK187" s="742"/>
      <c r="CL187" s="742"/>
      <c r="CM187" s="742"/>
      <c r="CN187" s="742"/>
      <c r="CO187" s="742"/>
      <c r="CP187" s="742"/>
      <c r="CQ187" s="742"/>
      <c r="CR187" s="742"/>
      <c r="CS187" s="742"/>
      <c r="CT187" s="742"/>
      <c r="CU187" s="742"/>
      <c r="CV187" s="742"/>
      <c r="CW187" s="742"/>
      <c r="CX187" s="745"/>
      <c r="CY187" s="806"/>
      <c r="CZ187" s="745"/>
      <c r="DA187" s="745"/>
      <c r="DB187" s="745"/>
      <c r="DC187" s="745"/>
      <c r="DD187" s="745"/>
      <c r="DE187" s="745"/>
      <c r="DF187" s="745"/>
      <c r="DG187" s="747"/>
      <c r="DH187" s="807"/>
      <c r="DI187" s="747"/>
      <c r="DJ187" s="747"/>
      <c r="DK187" s="790" t="s">
        <v>167</v>
      </c>
      <c r="DL187" s="850" t="s">
        <v>168</v>
      </c>
      <c r="DM187" s="745"/>
      <c r="DN187" s="747"/>
      <c r="DO187" s="747"/>
      <c r="DP187" s="747"/>
      <c r="DQ187" s="747"/>
      <c r="DR187" s="747"/>
      <c r="DS187" s="831" t="e">
        <v>#REF!</v>
      </c>
      <c r="DT187" s="747" t="e">
        <v>#REF!</v>
      </c>
      <c r="DU187" s="747" t="e">
        <v>#REF!</v>
      </c>
      <c r="DV187" s="832" t="e">
        <v>#REF!</v>
      </c>
      <c r="DW187" s="747" t="e">
        <v>#REF!</v>
      </c>
      <c r="DX187" s="747" t="e">
        <v>#REF!</v>
      </c>
      <c r="DY187" s="833" t="e">
        <v>#REF!</v>
      </c>
      <c r="DZ187" s="833"/>
      <c r="EA187" s="833"/>
      <c r="EB187" s="833"/>
      <c r="EC187" s="833"/>
      <c r="ED187" s="833" t="e">
        <v>#REF!</v>
      </c>
      <c r="EE187" s="833" t="e">
        <v>#REF!</v>
      </c>
      <c r="EF187" s="833" t="e">
        <v>#REF!</v>
      </c>
      <c r="EG187" s="833" t="e">
        <v>#REF!</v>
      </c>
      <c r="EH187" s="834" t="e">
        <v>#REF!</v>
      </c>
      <c r="EI187" s="747"/>
      <c r="EJ187" s="835" t="str">
        <f t="shared" si="45"/>
        <v>#REF!</v>
      </c>
      <c r="EK187" s="807"/>
      <c r="EL187" s="747"/>
      <c r="EM187" s="747"/>
      <c r="EN187" s="747"/>
      <c r="EO187" s="747"/>
      <c r="EP187" s="747"/>
      <c r="EQ187" s="747"/>
      <c r="ER187" s="747"/>
      <c r="ES187" s="747"/>
      <c r="ET187" s="747"/>
      <c r="EU187" s="747"/>
      <c r="EV187" s="747"/>
      <c r="EW187" s="747"/>
      <c r="EX187" s="747"/>
      <c r="FA187" s="851">
        <f t="shared" si="46"/>
        <v>4</v>
      </c>
      <c r="FB187" s="747"/>
      <c r="FC187" s="832" t="e">
        <v>#REF!</v>
      </c>
      <c r="FD187" s="852" t="e">
        <v>#REF!</v>
      </c>
      <c r="FE187" s="848"/>
      <c r="FF187" s="841"/>
      <c r="FG187" s="747"/>
      <c r="FH187" s="747"/>
      <c r="FI187" s="747"/>
      <c r="FJ187" s="747"/>
      <c r="FK187" s="747"/>
      <c r="FL187" s="747"/>
      <c r="FM187" s="747"/>
      <c r="FN187" s="747"/>
      <c r="FO187" s="747"/>
      <c r="FP187" s="747"/>
      <c r="FQ187" s="747"/>
      <c r="FR187" s="747"/>
      <c r="FS187" s="747"/>
      <c r="FT187" s="747"/>
      <c r="FU187" s="747"/>
      <c r="FV187" s="747"/>
      <c r="FW187" s="742"/>
    </row>
    <row r="188" outlineLevel="1">
      <c r="A188" s="743"/>
      <c r="C188" s="815"/>
      <c r="D188" s="816"/>
      <c r="E188" s="816"/>
      <c r="F188" s="816"/>
      <c r="G188" s="816"/>
      <c r="H188" s="816"/>
      <c r="I188" s="816"/>
      <c r="J188" s="816"/>
      <c r="K188" s="816"/>
      <c r="L188" s="816"/>
      <c r="M188" s="816"/>
      <c r="N188" s="816"/>
      <c r="O188" s="816"/>
      <c r="T188" s="513"/>
      <c r="U188" s="2">
        <f t="shared" si="44"/>
        <v>1</v>
      </c>
      <c r="W188" s="744"/>
      <c r="X188" s="745"/>
      <c r="Y188" s="745"/>
      <c r="Z188" s="745"/>
      <c r="AA188" s="745"/>
      <c r="AB188" s="745"/>
      <c r="AC188" s="745"/>
      <c r="AD188" s="745"/>
      <c r="AE188" s="745"/>
      <c r="AF188" s="745"/>
      <c r="AG188" s="745"/>
      <c r="AH188" s="745"/>
      <c r="AI188" s="745"/>
      <c r="AJ188" s="745"/>
      <c r="AK188" s="745"/>
      <c r="AL188" s="745"/>
      <c r="AM188" s="745"/>
      <c r="AN188" s="18" t="s">
        <v>4</v>
      </c>
      <c r="AO188" s="689"/>
      <c r="AP188" s="690"/>
      <c r="AQ188" s="274"/>
      <c r="AR188" s="274"/>
      <c r="AS188" s="274"/>
      <c r="AT188" s="274"/>
      <c r="AU188" s="691"/>
      <c r="AV188" s="692"/>
      <c r="AW188" s="274"/>
      <c r="AX188" s="274"/>
      <c r="AY188" s="274"/>
      <c r="AZ188" s="274"/>
      <c r="BA188" s="274"/>
      <c r="BB188" s="274"/>
      <c r="BC188" s="274"/>
      <c r="BD188" s="274"/>
      <c r="BE188" s="274"/>
      <c r="BF188" s="274"/>
      <c r="BG188" s="274"/>
      <c r="BH188" s="274"/>
      <c r="BI188" s="274"/>
      <c r="BJ188" s="274"/>
      <c r="BK188" s="274"/>
      <c r="BL188" s="274"/>
      <c r="BM188" s="274"/>
      <c r="BN188" s="274"/>
      <c r="BO188" s="274"/>
      <c r="BP188" s="693"/>
      <c r="BQ188" s="274"/>
      <c r="BR188" s="274"/>
      <c r="BS188" s="274"/>
      <c r="BT188" s="274"/>
      <c r="BU188" s="274"/>
      <c r="BV188" s="274"/>
      <c r="BW188" s="274"/>
      <c r="BX188" s="694"/>
      <c r="BY188" s="274"/>
      <c r="BZ188" s="274"/>
      <c r="CA188" s="274"/>
      <c r="CB188" s="274"/>
      <c r="CC188" s="274"/>
      <c r="CD188" s="274"/>
      <c r="CE188" s="274"/>
      <c r="CF188" s="274"/>
      <c r="CG188" s="742"/>
      <c r="CH188" s="742"/>
      <c r="CI188" s="742"/>
      <c r="CJ188" s="742"/>
      <c r="CK188" s="742"/>
      <c r="CL188" s="742"/>
      <c r="CM188" s="742"/>
      <c r="CN188" s="742"/>
      <c r="CO188" s="742"/>
      <c r="CP188" s="742"/>
      <c r="CQ188" s="742"/>
      <c r="CR188" s="742"/>
      <c r="CS188" s="742"/>
      <c r="CT188" s="742"/>
      <c r="CU188" s="742"/>
      <c r="CV188" s="742"/>
      <c r="CW188" s="742"/>
      <c r="CX188" s="745"/>
      <c r="CY188" s="806"/>
      <c r="CZ188" s="745"/>
      <c r="DA188" s="745"/>
      <c r="DB188" s="745"/>
      <c r="DC188" s="745"/>
      <c r="DD188" s="745"/>
      <c r="DE188" s="745"/>
      <c r="DF188" s="745"/>
      <c r="DG188" s="747"/>
      <c r="DH188" s="807"/>
      <c r="DI188" s="747"/>
      <c r="DJ188" s="747"/>
      <c r="DK188" s="854">
        <v>45858.0</v>
      </c>
      <c r="DL188" s="850" t="s">
        <v>174</v>
      </c>
      <c r="DM188" s="745"/>
      <c r="DN188" s="747"/>
      <c r="DO188" s="747"/>
      <c r="DP188" s="747"/>
      <c r="DQ188" s="747"/>
      <c r="DR188" s="747"/>
      <c r="DS188" s="831" t="e">
        <v>#REF!</v>
      </c>
      <c r="DT188" s="747" t="e">
        <v>#REF!</v>
      </c>
      <c r="DU188" s="747" t="e">
        <v>#REF!</v>
      </c>
      <c r="DV188" s="832" t="e">
        <v>#REF!</v>
      </c>
      <c r="DW188" s="747" t="e">
        <v>#REF!</v>
      </c>
      <c r="DX188" s="747" t="e">
        <v>#REF!</v>
      </c>
      <c r="DY188" s="833" t="e">
        <v>#REF!</v>
      </c>
      <c r="DZ188" s="833"/>
      <c r="EA188" s="833"/>
      <c r="EB188" s="833"/>
      <c r="EC188" s="833"/>
      <c r="ED188" s="833" t="e">
        <v>#REF!</v>
      </c>
      <c r="EE188" s="833" t="e">
        <v>#REF!</v>
      </c>
      <c r="EF188" s="833" t="e">
        <v>#REF!</v>
      </c>
      <c r="EG188" s="833" t="e">
        <v>#REF!</v>
      </c>
      <c r="EH188" s="834" t="e">
        <v>#REF!</v>
      </c>
      <c r="EI188" s="747"/>
      <c r="EJ188" s="835" t="str">
        <f t="shared" si="45"/>
        <v>#REF!</v>
      </c>
      <c r="EK188" s="807"/>
      <c r="EL188" s="747"/>
      <c r="EM188" s="747"/>
      <c r="EN188" s="747"/>
      <c r="EO188" s="747"/>
      <c r="EP188" s="747"/>
      <c r="EQ188" s="747"/>
      <c r="ER188" s="747"/>
      <c r="ES188" s="747"/>
      <c r="ET188" s="747"/>
      <c r="EU188" s="747"/>
      <c r="EV188" s="747"/>
      <c r="EW188" s="747"/>
      <c r="EX188" s="747"/>
      <c r="FA188" s="851">
        <f t="shared" si="46"/>
        <v>5</v>
      </c>
      <c r="FB188" s="747"/>
      <c r="FC188" s="832" t="e">
        <v>#REF!</v>
      </c>
      <c r="FD188" s="852" t="e">
        <v>#REF!</v>
      </c>
      <c r="FE188" s="855"/>
      <c r="FF188" s="856"/>
      <c r="FG188" s="747"/>
      <c r="FH188" s="747"/>
      <c r="FI188" s="747"/>
      <c r="FJ188" s="747"/>
      <c r="FK188" s="747"/>
      <c r="FL188" s="747"/>
      <c r="FM188" s="747"/>
      <c r="FN188" s="747"/>
      <c r="FO188" s="747"/>
      <c r="FP188" s="747"/>
      <c r="FQ188" s="747"/>
      <c r="FR188" s="747"/>
      <c r="FS188" s="747"/>
      <c r="FT188" s="747"/>
      <c r="FU188" s="747"/>
      <c r="FV188" s="747"/>
      <c r="FW188" s="742"/>
    </row>
    <row r="189" outlineLevel="1">
      <c r="A189" s="743"/>
      <c r="C189" s="815"/>
      <c r="D189" s="816"/>
      <c r="E189" s="816"/>
      <c r="F189" s="816"/>
      <c r="G189" s="816"/>
      <c r="H189" s="816"/>
      <c r="I189" s="816"/>
      <c r="J189" s="816"/>
      <c r="K189" s="816"/>
      <c r="L189" s="816"/>
      <c r="M189" s="816"/>
      <c r="N189" s="816"/>
      <c r="O189" s="816"/>
      <c r="T189" s="513"/>
      <c r="U189" s="2">
        <f t="shared" si="44"/>
        <v>1</v>
      </c>
      <c r="W189" s="744"/>
      <c r="X189" s="745"/>
      <c r="Y189" s="745"/>
      <c r="Z189" s="745"/>
      <c r="AA189" s="745"/>
      <c r="AB189" s="745"/>
      <c r="AC189" s="745"/>
      <c r="AD189" s="745"/>
      <c r="AE189" s="745"/>
      <c r="AF189" s="745"/>
      <c r="AG189" s="745"/>
      <c r="AH189" s="745"/>
      <c r="AI189" s="745"/>
      <c r="AJ189" s="745"/>
      <c r="AK189" s="745"/>
      <c r="AL189" s="745"/>
      <c r="AM189" s="745"/>
      <c r="AN189" s="18" t="s">
        <v>4</v>
      </c>
      <c r="AO189" s="689"/>
      <c r="AP189" s="690"/>
      <c r="AQ189" s="274"/>
      <c r="AR189" s="274"/>
      <c r="AS189" s="274"/>
      <c r="AT189" s="274"/>
      <c r="AU189" s="691"/>
      <c r="AV189" s="692"/>
      <c r="AW189" s="274"/>
      <c r="AX189" s="274"/>
      <c r="AY189" s="274"/>
      <c r="AZ189" s="274"/>
      <c r="BA189" s="274"/>
      <c r="BB189" s="274"/>
      <c r="BC189" s="274"/>
      <c r="BD189" s="274"/>
      <c r="BE189" s="274"/>
      <c r="BF189" s="274"/>
      <c r="BG189" s="274"/>
      <c r="BH189" s="274"/>
      <c r="BI189" s="274"/>
      <c r="BJ189" s="274"/>
      <c r="BK189" s="274"/>
      <c r="BL189" s="274"/>
      <c r="BM189" s="274"/>
      <c r="BN189" s="274"/>
      <c r="BO189" s="274"/>
      <c r="BP189" s="693"/>
      <c r="BQ189" s="274"/>
      <c r="BR189" s="274"/>
      <c r="BS189" s="274"/>
      <c r="BT189" s="274"/>
      <c r="BU189" s="274"/>
      <c r="BV189" s="274"/>
      <c r="BW189" s="274"/>
      <c r="BX189" s="694"/>
      <c r="BY189" s="274"/>
      <c r="BZ189" s="274"/>
      <c r="CA189" s="274"/>
      <c r="CB189" s="274"/>
      <c r="CC189" s="274"/>
      <c r="CD189" s="274"/>
      <c r="CE189" s="274"/>
      <c r="CF189" s="274"/>
      <c r="CG189" s="742"/>
      <c r="CH189" s="742"/>
      <c r="CI189" s="742"/>
      <c r="CJ189" s="742"/>
      <c r="CK189" s="742"/>
      <c r="CL189" s="742"/>
      <c r="CM189" s="742"/>
      <c r="CN189" s="742"/>
      <c r="CO189" s="742"/>
      <c r="CP189" s="742"/>
      <c r="CQ189" s="742"/>
      <c r="CR189" s="742"/>
      <c r="CS189" s="742"/>
      <c r="CT189" s="742"/>
      <c r="CU189" s="742"/>
      <c r="CV189" s="742"/>
      <c r="CW189" s="742"/>
      <c r="CX189" s="745"/>
      <c r="CY189" s="806"/>
      <c r="CZ189" s="745"/>
      <c r="DA189" s="745"/>
      <c r="DB189" s="745"/>
      <c r="DC189" s="745"/>
      <c r="DD189" s="745"/>
      <c r="DE189" s="745"/>
      <c r="DF189" s="745"/>
      <c r="DG189" s="747"/>
      <c r="DH189" s="807"/>
      <c r="DI189" s="747"/>
      <c r="DJ189" s="747"/>
      <c r="DK189" s="790"/>
      <c r="DL189" s="850"/>
      <c r="DM189" s="745"/>
      <c r="DN189" s="747"/>
      <c r="DO189" s="747"/>
      <c r="DP189" s="747"/>
      <c r="DQ189" s="747"/>
      <c r="DR189" s="747"/>
      <c r="DS189" s="831" t="e">
        <v>#REF!</v>
      </c>
      <c r="DT189" s="747" t="e">
        <v>#REF!</v>
      </c>
      <c r="DU189" s="747" t="e">
        <v>#REF!</v>
      </c>
      <c r="DV189" s="832" t="e">
        <v>#REF!</v>
      </c>
      <c r="DW189" s="747" t="e">
        <v>#REF!</v>
      </c>
      <c r="DX189" s="747" t="e">
        <v>#REF!</v>
      </c>
      <c r="DY189" s="833" t="e">
        <v>#REF!</v>
      </c>
      <c r="DZ189" s="833"/>
      <c r="EA189" s="833"/>
      <c r="EB189" s="833"/>
      <c r="EC189" s="833"/>
      <c r="ED189" s="833" t="e">
        <v>#REF!</v>
      </c>
      <c r="EE189" s="833" t="e">
        <v>#REF!</v>
      </c>
      <c r="EF189" s="833" t="e">
        <v>#REF!</v>
      </c>
      <c r="EG189" s="833" t="e">
        <v>#REF!</v>
      </c>
      <c r="EH189" s="834" t="e">
        <v>#REF!</v>
      </c>
      <c r="EI189" s="747"/>
      <c r="EJ189" s="835" t="str">
        <f t="shared" si="45"/>
        <v>#REF!</v>
      </c>
      <c r="EK189" s="807"/>
      <c r="EL189" s="747"/>
      <c r="EM189" s="747"/>
      <c r="EN189" s="747"/>
      <c r="EO189" s="747"/>
      <c r="EP189" s="747"/>
      <c r="EQ189" s="747"/>
      <c r="ER189" s="747"/>
      <c r="ES189" s="747"/>
      <c r="ET189" s="747"/>
      <c r="EU189" s="747"/>
      <c r="EV189" s="747"/>
      <c r="EW189" s="747"/>
      <c r="EX189" s="747"/>
      <c r="FA189" s="851">
        <f t="shared" si="46"/>
        <v>6</v>
      </c>
      <c r="FB189" s="747"/>
      <c r="FC189" s="857" t="e">
        <v>#REF!</v>
      </c>
      <c r="FD189" s="852" t="e">
        <v>#REF!</v>
      </c>
      <c r="FE189" s="747"/>
      <c r="FF189" s="841"/>
      <c r="FG189" s="747"/>
      <c r="FH189" s="747"/>
      <c r="FI189" s="747"/>
      <c r="FJ189" s="747"/>
      <c r="FK189" s="747"/>
      <c r="FL189" s="747"/>
      <c r="FM189" s="747"/>
      <c r="FN189" s="747"/>
      <c r="FO189" s="747"/>
      <c r="FP189" s="747"/>
      <c r="FQ189" s="747"/>
      <c r="FR189" s="747"/>
      <c r="FS189" s="747"/>
      <c r="FT189" s="747"/>
      <c r="FU189" s="747"/>
      <c r="FV189" s="747"/>
      <c r="FW189" s="742"/>
    </row>
    <row r="190" outlineLevel="1">
      <c r="A190" s="743"/>
      <c r="C190" s="619"/>
      <c r="T190" s="513"/>
      <c r="U190" s="2">
        <f t="shared" si="44"/>
        <v>1</v>
      </c>
      <c r="W190" s="744"/>
      <c r="X190" s="745"/>
      <c r="Y190" s="745"/>
      <c r="Z190" s="745"/>
      <c r="AA190" s="745"/>
      <c r="AB190" s="745"/>
      <c r="AC190" s="745"/>
      <c r="AD190" s="745"/>
      <c r="AE190" s="745"/>
      <c r="AF190" s="745"/>
      <c r="AG190" s="745"/>
      <c r="AH190" s="745"/>
      <c r="AI190" s="745"/>
      <c r="AJ190" s="745"/>
      <c r="AK190" s="745"/>
      <c r="AL190" s="745"/>
      <c r="AM190" s="745"/>
      <c r="AN190" s="18" t="s">
        <v>4</v>
      </c>
      <c r="AO190" s="689"/>
      <c r="AP190" s="690"/>
      <c r="AQ190" s="274"/>
      <c r="AR190" s="274"/>
      <c r="AS190" s="274"/>
      <c r="AT190" s="274"/>
      <c r="AU190" s="691"/>
      <c r="AV190" s="692"/>
      <c r="AW190" s="274"/>
      <c r="AX190" s="274"/>
      <c r="AY190" s="274"/>
      <c r="AZ190" s="274"/>
      <c r="BA190" s="274"/>
      <c r="BB190" s="274"/>
      <c r="BC190" s="274"/>
      <c r="BD190" s="274"/>
      <c r="BE190" s="274"/>
      <c r="BF190" s="274"/>
      <c r="BG190" s="274"/>
      <c r="BH190" s="274"/>
      <c r="BI190" s="274"/>
      <c r="BJ190" s="274"/>
      <c r="BK190" s="274"/>
      <c r="BL190" s="274"/>
      <c r="BM190" s="274"/>
      <c r="BN190" s="274"/>
      <c r="BO190" s="274"/>
      <c r="BP190" s="693"/>
      <c r="BQ190" s="274"/>
      <c r="BR190" s="274"/>
      <c r="BS190" s="274"/>
      <c r="BT190" s="274"/>
      <c r="BU190" s="274"/>
      <c r="BV190" s="274"/>
      <c r="BW190" s="274"/>
      <c r="BX190" s="694"/>
      <c r="BY190" s="274"/>
      <c r="BZ190" s="274"/>
      <c r="CA190" s="274"/>
      <c r="CB190" s="274"/>
      <c r="CC190" s="274"/>
      <c r="CD190" s="274"/>
      <c r="CE190" s="274"/>
      <c r="CF190" s="274"/>
      <c r="CG190" s="742"/>
      <c r="CH190" s="742"/>
      <c r="CI190" s="742"/>
      <c r="CJ190" s="742"/>
      <c r="CK190" s="742"/>
      <c r="CL190" s="742"/>
      <c r="CM190" s="742"/>
      <c r="CN190" s="742"/>
      <c r="CO190" s="742"/>
      <c r="CP190" s="742"/>
      <c r="CQ190" s="742"/>
      <c r="CR190" s="742"/>
      <c r="CS190" s="742"/>
      <c r="CT190" s="742"/>
      <c r="CU190" s="742"/>
      <c r="CV190" s="742"/>
      <c r="CW190" s="742"/>
      <c r="CX190" s="745"/>
      <c r="CY190" s="858"/>
      <c r="CZ190" s="859"/>
      <c r="DA190" s="859"/>
      <c r="DB190" s="859"/>
      <c r="DC190" s="859"/>
      <c r="DD190" s="859"/>
      <c r="DE190" s="859"/>
      <c r="DF190" s="859"/>
      <c r="DG190" s="860"/>
      <c r="DH190" s="861"/>
      <c r="DI190" s="747"/>
      <c r="DJ190" s="747"/>
      <c r="DK190" s="790" t="s">
        <v>185</v>
      </c>
      <c r="DL190" s="850"/>
      <c r="DM190" s="745"/>
      <c r="DN190" s="747"/>
      <c r="DO190" s="747"/>
      <c r="DP190" s="747"/>
      <c r="DQ190" s="747"/>
      <c r="DR190" s="747"/>
      <c r="DS190" s="831" t="e">
        <v>#REF!</v>
      </c>
      <c r="DT190" s="747" t="e">
        <v>#REF!</v>
      </c>
      <c r="DU190" s="747" t="e">
        <v>#REF!</v>
      </c>
      <c r="DV190" s="832" t="e">
        <v>#REF!</v>
      </c>
      <c r="DW190" s="747" t="e">
        <v>#REF!</v>
      </c>
      <c r="DX190" s="747" t="e">
        <v>#REF!</v>
      </c>
      <c r="DY190" s="833" t="e">
        <v>#REF!</v>
      </c>
      <c r="DZ190" s="833"/>
      <c r="EA190" s="833"/>
      <c r="EB190" s="833"/>
      <c r="EC190" s="833"/>
      <c r="ED190" s="833" t="e">
        <v>#REF!</v>
      </c>
      <c r="EE190" s="833" t="e">
        <v>#REF!</v>
      </c>
      <c r="EF190" s="833" t="e">
        <v>#REF!</v>
      </c>
      <c r="EG190" s="833" t="e">
        <v>#REF!</v>
      </c>
      <c r="EH190" s="834" t="e">
        <v>#REF!</v>
      </c>
      <c r="EI190" s="747"/>
      <c r="EJ190" s="835" t="str">
        <f t="shared" si="45"/>
        <v>#REF!</v>
      </c>
      <c r="EK190" s="807"/>
      <c r="EL190" s="747"/>
      <c r="EM190" s="747"/>
      <c r="EN190" s="747"/>
      <c r="EO190" s="747"/>
      <c r="EP190" s="747"/>
      <c r="EQ190" s="747"/>
      <c r="ER190" s="747"/>
      <c r="ES190" s="747"/>
      <c r="ET190" s="747"/>
      <c r="EU190" s="747"/>
      <c r="EV190" s="747"/>
      <c r="EW190" s="747"/>
      <c r="EX190" s="747"/>
      <c r="FA190" s="851">
        <f t="shared" si="46"/>
        <v>7</v>
      </c>
      <c r="FB190" s="747"/>
      <c r="FC190" s="832" t="e">
        <v>#REF!</v>
      </c>
      <c r="FD190" s="852" t="e">
        <v>#REF!</v>
      </c>
      <c r="FE190" s="747"/>
      <c r="FF190" s="841"/>
      <c r="FG190" s="747"/>
      <c r="FH190" s="747"/>
      <c r="FI190" s="747"/>
      <c r="FJ190" s="747"/>
      <c r="FK190" s="747"/>
      <c r="FL190" s="747"/>
      <c r="FM190" s="747"/>
      <c r="FN190" s="747"/>
      <c r="FO190" s="747"/>
      <c r="FP190" s="747"/>
      <c r="FQ190" s="747"/>
      <c r="FR190" s="747"/>
      <c r="FS190" s="747"/>
      <c r="FT190" s="747"/>
      <c r="FU190" s="747"/>
      <c r="FV190" s="747"/>
      <c r="FW190" s="742"/>
    </row>
    <row r="191" outlineLevel="1">
      <c r="A191" s="743"/>
      <c r="C191" s="815"/>
      <c r="T191" s="513"/>
      <c r="U191" s="2">
        <f t="shared" si="44"/>
        <v>1</v>
      </c>
      <c r="W191" s="744"/>
      <c r="X191" s="745"/>
      <c r="Y191" s="745"/>
      <c r="Z191" s="745"/>
      <c r="AA191" s="745"/>
      <c r="AB191" s="745"/>
      <c r="AC191" s="745"/>
      <c r="AD191" s="745"/>
      <c r="AE191" s="745"/>
      <c r="AF191" s="745"/>
      <c r="AG191" s="745"/>
      <c r="AH191" s="745"/>
      <c r="AI191" s="745"/>
      <c r="AJ191" s="745"/>
      <c r="AK191" s="745"/>
      <c r="AL191" s="745"/>
      <c r="AM191" s="745"/>
      <c r="AN191" s="18" t="s">
        <v>4</v>
      </c>
      <c r="AO191" s="689"/>
      <c r="AP191" s="690"/>
      <c r="AQ191" s="274"/>
      <c r="AR191" s="274"/>
      <c r="AS191" s="274"/>
      <c r="AT191" s="274"/>
      <c r="AU191" s="691"/>
      <c r="AV191" s="692"/>
      <c r="AW191" s="274"/>
      <c r="AX191" s="274"/>
      <c r="AY191" s="274"/>
      <c r="AZ191" s="274"/>
      <c r="BA191" s="274"/>
      <c r="BB191" s="274"/>
      <c r="BC191" s="274"/>
      <c r="BD191" s="274"/>
      <c r="BE191" s="274"/>
      <c r="BF191" s="274"/>
      <c r="BG191" s="274"/>
      <c r="BH191" s="274"/>
      <c r="BI191" s="274"/>
      <c r="BJ191" s="274"/>
      <c r="BK191" s="274"/>
      <c r="BL191" s="274"/>
      <c r="BM191" s="274"/>
      <c r="BN191" s="274"/>
      <c r="BO191" s="274"/>
      <c r="BP191" s="693"/>
      <c r="BQ191" s="274"/>
      <c r="BR191" s="274"/>
      <c r="BS191" s="274"/>
      <c r="BT191" s="274"/>
      <c r="BU191" s="274"/>
      <c r="BV191" s="274"/>
      <c r="BW191" s="274"/>
      <c r="BX191" s="694"/>
      <c r="BY191" s="274"/>
      <c r="BZ191" s="274"/>
      <c r="CA191" s="274"/>
      <c r="CB191" s="274"/>
      <c r="CC191" s="274"/>
      <c r="CD191" s="274"/>
      <c r="CE191" s="274"/>
      <c r="CF191" s="274"/>
      <c r="CG191" s="742"/>
      <c r="CH191" s="742"/>
      <c r="CI191" s="742"/>
      <c r="CJ191" s="742"/>
      <c r="CK191" s="742"/>
      <c r="CL191" s="742"/>
      <c r="CM191" s="742"/>
      <c r="CN191" s="742"/>
      <c r="CO191" s="742"/>
      <c r="CP191" s="742"/>
      <c r="CQ191" s="742"/>
      <c r="CR191" s="742"/>
      <c r="CS191" s="742"/>
      <c r="CT191" s="742"/>
      <c r="CU191" s="742"/>
      <c r="CV191" s="742"/>
      <c r="CW191" s="742"/>
      <c r="CX191" s="745"/>
      <c r="CY191" s="745"/>
      <c r="CZ191" s="745"/>
      <c r="DA191" s="745"/>
      <c r="DB191" s="745"/>
      <c r="DC191" s="745"/>
      <c r="DD191" s="745"/>
      <c r="DE191" s="745"/>
      <c r="DF191" s="745"/>
      <c r="DG191" s="747"/>
      <c r="DH191" s="747"/>
      <c r="DI191" s="747"/>
      <c r="DJ191" s="747"/>
      <c r="DK191" s="862"/>
      <c r="DL191" s="850" t="s">
        <v>72</v>
      </c>
      <c r="DM191" s="745"/>
      <c r="DN191" s="747"/>
      <c r="DO191" s="747"/>
      <c r="DP191" s="747"/>
      <c r="DQ191" s="747"/>
      <c r="DR191" s="747"/>
      <c r="DS191" s="831" t="e">
        <v>#REF!</v>
      </c>
      <c r="DT191" s="747" t="e">
        <v>#REF!</v>
      </c>
      <c r="DU191" s="747" t="e">
        <v>#REF!</v>
      </c>
      <c r="DV191" s="832" t="e">
        <v>#REF!</v>
      </c>
      <c r="DW191" s="747" t="e">
        <v>#REF!</v>
      </c>
      <c r="DX191" s="747" t="e">
        <v>#REF!</v>
      </c>
      <c r="DY191" s="833" t="e">
        <v>#REF!</v>
      </c>
      <c r="DZ191" s="833"/>
      <c r="EA191" s="833"/>
      <c r="EB191" s="833"/>
      <c r="EC191" s="833"/>
      <c r="ED191" s="833" t="e">
        <v>#REF!</v>
      </c>
      <c r="EE191" s="833" t="e">
        <v>#REF!</v>
      </c>
      <c r="EF191" s="833" t="e">
        <v>#REF!</v>
      </c>
      <c r="EG191" s="833" t="e">
        <v>#REF!</v>
      </c>
      <c r="EH191" s="834" t="e">
        <v>#REF!</v>
      </c>
      <c r="EI191" s="747"/>
      <c r="EJ191" s="835" t="str">
        <f t="shared" si="45"/>
        <v>#REF!</v>
      </c>
      <c r="EK191" s="807"/>
      <c r="EL191" s="747"/>
      <c r="EM191" s="747"/>
      <c r="EN191" s="747"/>
      <c r="EO191" s="747"/>
      <c r="EP191" s="747"/>
      <c r="EQ191" s="747"/>
      <c r="ER191" s="747"/>
      <c r="ES191" s="747"/>
      <c r="ET191" s="747"/>
      <c r="EU191" s="747"/>
      <c r="EV191" s="747"/>
      <c r="EW191" s="747"/>
      <c r="EX191" s="747"/>
      <c r="FA191" s="851">
        <f t="shared" si="46"/>
        <v>8</v>
      </c>
      <c r="FB191" s="747"/>
      <c r="FC191" s="832" t="e">
        <v>#REF!</v>
      </c>
      <c r="FD191" s="852" t="e">
        <v>#REF!</v>
      </c>
      <c r="FE191" s="747"/>
      <c r="FF191" s="791"/>
      <c r="FG191" s="747"/>
      <c r="FH191" s="747"/>
      <c r="FI191" s="747"/>
      <c r="FJ191" s="747"/>
      <c r="FK191" s="747"/>
      <c r="FL191" s="747"/>
      <c r="FM191" s="747"/>
      <c r="FN191" s="747"/>
      <c r="FO191" s="747"/>
      <c r="FP191" s="747"/>
      <c r="FQ191" s="747"/>
      <c r="FR191" s="747"/>
      <c r="FS191" s="747"/>
      <c r="FT191" s="747"/>
      <c r="FU191" s="747"/>
      <c r="FV191" s="747"/>
      <c r="FW191" s="742"/>
    </row>
    <row r="192" outlineLevel="1">
      <c r="A192" s="743"/>
      <c r="C192" s="815"/>
      <c r="D192" s="816"/>
      <c r="E192" s="816"/>
      <c r="F192" s="816"/>
      <c r="G192" s="816"/>
      <c r="H192" s="816"/>
      <c r="I192" s="816"/>
      <c r="J192" s="816"/>
      <c r="K192" s="816"/>
      <c r="L192" s="816"/>
      <c r="M192" s="816"/>
      <c r="N192" s="816"/>
      <c r="O192" s="816"/>
      <c r="T192" s="513"/>
      <c r="U192" s="2">
        <f t="shared" si="44"/>
        <v>1</v>
      </c>
      <c r="W192" s="744"/>
      <c r="X192" s="745"/>
      <c r="Y192" s="745"/>
      <c r="Z192" s="745"/>
      <c r="AA192" s="745"/>
      <c r="AB192" s="745"/>
      <c r="AC192" s="745"/>
      <c r="AD192" s="745"/>
      <c r="AE192" s="745"/>
      <c r="AF192" s="745"/>
      <c r="AG192" s="745"/>
      <c r="AH192" s="745"/>
      <c r="AI192" s="745"/>
      <c r="AJ192" s="745"/>
      <c r="AK192" s="745"/>
      <c r="AL192" s="745"/>
      <c r="AM192" s="745"/>
      <c r="AN192" s="18" t="s">
        <v>4</v>
      </c>
      <c r="AO192" s="689"/>
      <c r="AP192" s="690"/>
      <c r="AQ192" s="274"/>
      <c r="AR192" s="274"/>
      <c r="AS192" s="274"/>
      <c r="AT192" s="274"/>
      <c r="AU192" s="691"/>
      <c r="AV192" s="692"/>
      <c r="AW192" s="274"/>
      <c r="AX192" s="274"/>
      <c r="AY192" s="274"/>
      <c r="AZ192" s="274"/>
      <c r="BA192" s="274"/>
      <c r="BB192" s="274"/>
      <c r="BC192" s="274"/>
      <c r="BD192" s="274"/>
      <c r="BE192" s="274"/>
      <c r="BF192" s="274"/>
      <c r="BG192" s="274"/>
      <c r="BH192" s="274"/>
      <c r="BI192" s="274"/>
      <c r="BJ192" s="274"/>
      <c r="BK192" s="274"/>
      <c r="BL192" s="274"/>
      <c r="BM192" s="274"/>
      <c r="BN192" s="274"/>
      <c r="BO192" s="274"/>
      <c r="BP192" s="693"/>
      <c r="BQ192" s="274"/>
      <c r="BR192" s="274"/>
      <c r="BS192" s="274"/>
      <c r="BT192" s="274"/>
      <c r="BU192" s="274"/>
      <c r="BV192" s="274"/>
      <c r="BW192" s="274"/>
      <c r="BX192" s="694"/>
      <c r="BY192" s="274"/>
      <c r="BZ192" s="274"/>
      <c r="CA192" s="274"/>
      <c r="CB192" s="274"/>
      <c r="CC192" s="274"/>
      <c r="CD192" s="274"/>
      <c r="CE192" s="274"/>
      <c r="CF192" s="274"/>
      <c r="CG192" s="742"/>
      <c r="CH192" s="742"/>
      <c r="CI192" s="742"/>
      <c r="CJ192" s="742"/>
      <c r="CK192" s="742"/>
      <c r="CL192" s="742"/>
      <c r="CM192" s="742"/>
      <c r="CN192" s="742"/>
      <c r="CO192" s="742"/>
      <c r="CP192" s="742"/>
      <c r="CQ192" s="742"/>
      <c r="CR192" s="742"/>
      <c r="CS192" s="742"/>
      <c r="CT192" s="742"/>
      <c r="CU192" s="742"/>
      <c r="CV192" s="742"/>
      <c r="CW192" s="742"/>
      <c r="CX192" s="745"/>
      <c r="CY192" s="745"/>
      <c r="CZ192" s="745"/>
      <c r="DA192" s="745"/>
      <c r="DB192" s="745"/>
      <c r="DC192" s="745"/>
      <c r="DD192" s="745"/>
      <c r="DE192" s="745"/>
      <c r="DF192" s="745"/>
      <c r="DG192" s="747"/>
      <c r="DH192" s="747"/>
      <c r="DI192" s="747"/>
      <c r="DJ192" s="747"/>
      <c r="DK192" s="790" t="s">
        <v>320</v>
      </c>
      <c r="DL192" s="850" t="s">
        <v>81</v>
      </c>
      <c r="DM192" s="745"/>
      <c r="DN192" s="747"/>
      <c r="DO192" s="747"/>
      <c r="DP192" s="747"/>
      <c r="DQ192" s="747"/>
      <c r="DR192" s="747"/>
      <c r="DS192" s="831" t="e">
        <v>#REF!</v>
      </c>
      <c r="DT192" s="747" t="e">
        <v>#REF!</v>
      </c>
      <c r="DU192" s="747" t="e">
        <v>#REF!</v>
      </c>
      <c r="DV192" s="832" t="e">
        <v>#REF!</v>
      </c>
      <c r="DW192" s="747" t="e">
        <v>#REF!</v>
      </c>
      <c r="DX192" s="747" t="e">
        <v>#REF!</v>
      </c>
      <c r="DY192" s="833" t="e">
        <v>#REF!</v>
      </c>
      <c r="DZ192" s="833"/>
      <c r="EA192" s="833"/>
      <c r="EB192" s="833"/>
      <c r="EC192" s="833"/>
      <c r="ED192" s="833" t="e">
        <v>#REF!</v>
      </c>
      <c r="EE192" s="833" t="e">
        <v>#REF!</v>
      </c>
      <c r="EF192" s="833" t="e">
        <v>#REF!</v>
      </c>
      <c r="EG192" s="833" t="e">
        <v>#REF!</v>
      </c>
      <c r="EH192" s="834" t="e">
        <v>#REF!</v>
      </c>
      <c r="EI192" s="747"/>
      <c r="EJ192" s="835" t="str">
        <f t="shared" si="45"/>
        <v>#REF!</v>
      </c>
      <c r="EK192" s="807"/>
      <c r="EL192" s="747"/>
      <c r="EM192" s="747"/>
      <c r="EN192" s="747"/>
      <c r="EO192" s="747"/>
      <c r="EP192" s="747"/>
      <c r="EQ192" s="747"/>
      <c r="ER192" s="747"/>
      <c r="ES192" s="747"/>
      <c r="ET192" s="747"/>
      <c r="EU192" s="747"/>
      <c r="EV192" s="747"/>
      <c r="EW192" s="747"/>
      <c r="EX192" s="747"/>
      <c r="FA192" s="851">
        <f t="shared" si="46"/>
        <v>9</v>
      </c>
      <c r="FB192" s="747"/>
      <c r="FC192" s="832" t="e">
        <v>#REF!</v>
      </c>
      <c r="FD192" s="852" t="e">
        <v>#REF!</v>
      </c>
      <c r="FE192" s="747"/>
      <c r="FF192" s="791"/>
      <c r="FG192" s="747"/>
      <c r="FH192" s="747"/>
      <c r="FI192" s="747"/>
      <c r="FJ192" s="747"/>
      <c r="FK192" s="747"/>
      <c r="FL192" s="747"/>
      <c r="FM192" s="747"/>
      <c r="FN192" s="747"/>
      <c r="FO192" s="747"/>
      <c r="FP192" s="747"/>
      <c r="FQ192" s="747"/>
      <c r="FR192" s="747"/>
      <c r="FS192" s="747"/>
      <c r="FT192" s="747"/>
      <c r="FU192" s="747"/>
      <c r="FV192" s="747"/>
      <c r="FW192" s="742"/>
    </row>
    <row r="193" outlineLevel="1">
      <c r="A193" s="743"/>
      <c r="C193" s="815"/>
      <c r="D193" s="816"/>
      <c r="E193" s="816"/>
      <c r="F193" s="816"/>
      <c r="G193" s="816"/>
      <c r="H193" s="816"/>
      <c r="I193" s="816"/>
      <c r="J193" s="816"/>
      <c r="K193" s="816"/>
      <c r="L193" s="816"/>
      <c r="M193" s="816"/>
      <c r="N193" s="816"/>
      <c r="O193" s="816"/>
      <c r="T193" s="513"/>
      <c r="U193" s="2">
        <f t="shared" si="44"/>
        <v>1</v>
      </c>
      <c r="W193" s="744"/>
      <c r="X193" s="745"/>
      <c r="Y193" s="745"/>
      <c r="Z193" s="745"/>
      <c r="AA193" s="745"/>
      <c r="AB193" s="745"/>
      <c r="AC193" s="745"/>
      <c r="AD193" s="745"/>
      <c r="AE193" s="745"/>
      <c r="AF193" s="745"/>
      <c r="AG193" s="745"/>
      <c r="AH193" s="745"/>
      <c r="AI193" s="745"/>
      <c r="AJ193" s="745"/>
      <c r="AK193" s="745"/>
      <c r="AL193" s="745"/>
      <c r="AM193" s="745"/>
      <c r="AN193" s="18" t="s">
        <v>4</v>
      </c>
      <c r="AO193" s="689"/>
      <c r="AP193" s="690"/>
      <c r="AQ193" s="274"/>
      <c r="AR193" s="274"/>
      <c r="AS193" s="274"/>
      <c r="AT193" s="274"/>
      <c r="AU193" s="691"/>
      <c r="AV193" s="692"/>
      <c r="AW193" s="274"/>
      <c r="AX193" s="274"/>
      <c r="AY193" s="274"/>
      <c r="AZ193" s="274"/>
      <c r="BA193" s="274"/>
      <c r="BB193" s="274"/>
      <c r="BC193" s="274"/>
      <c r="BD193" s="274"/>
      <c r="BE193" s="274"/>
      <c r="BF193" s="274"/>
      <c r="BG193" s="274"/>
      <c r="BH193" s="274"/>
      <c r="BI193" s="274"/>
      <c r="BJ193" s="274"/>
      <c r="BK193" s="274"/>
      <c r="BL193" s="274"/>
      <c r="BM193" s="274"/>
      <c r="BN193" s="274"/>
      <c r="BO193" s="274"/>
      <c r="BP193" s="693"/>
      <c r="BQ193" s="274"/>
      <c r="BR193" s="274"/>
      <c r="BS193" s="274"/>
      <c r="BT193" s="274"/>
      <c r="BU193" s="274"/>
      <c r="BV193" s="274"/>
      <c r="BW193" s="274"/>
      <c r="BX193" s="694"/>
      <c r="BY193" s="274"/>
      <c r="BZ193" s="274"/>
      <c r="CA193" s="274"/>
      <c r="CB193" s="274"/>
      <c r="CC193" s="274"/>
      <c r="CD193" s="274"/>
      <c r="CE193" s="274"/>
      <c r="CF193" s="274"/>
      <c r="CG193" s="742"/>
      <c r="CH193" s="742"/>
      <c r="CI193" s="742"/>
      <c r="CJ193" s="742"/>
      <c r="CK193" s="742"/>
      <c r="CL193" s="742"/>
      <c r="CM193" s="742"/>
      <c r="CN193" s="742"/>
      <c r="CO193" s="742"/>
      <c r="CP193" s="742"/>
      <c r="CQ193" s="742"/>
      <c r="CR193" s="742"/>
      <c r="CS193" s="742"/>
      <c r="CT193" s="742"/>
      <c r="CU193" s="742"/>
      <c r="CV193" s="742"/>
      <c r="CW193" s="742"/>
      <c r="CX193" s="745"/>
      <c r="CY193" s="745"/>
      <c r="CZ193" s="745"/>
      <c r="DA193" s="745"/>
      <c r="DB193" s="745"/>
      <c r="DC193" s="745"/>
      <c r="DD193" s="745"/>
      <c r="DE193" s="745"/>
      <c r="DF193" s="745"/>
      <c r="DG193" s="747"/>
      <c r="DH193" s="747"/>
      <c r="DI193" s="747"/>
      <c r="DJ193" s="747"/>
      <c r="DK193" s="790"/>
      <c r="DL193" s="850" t="s">
        <v>90</v>
      </c>
      <c r="DM193" s="745"/>
      <c r="DN193" s="747"/>
      <c r="DO193" s="747"/>
      <c r="DP193" s="747"/>
      <c r="DQ193" s="747"/>
      <c r="DR193" s="747"/>
      <c r="DS193" s="831" t="e">
        <v>#REF!</v>
      </c>
      <c r="DT193" s="747" t="e">
        <v>#REF!</v>
      </c>
      <c r="DU193" s="747" t="e">
        <v>#REF!</v>
      </c>
      <c r="DV193" s="832" t="e">
        <v>#REF!</v>
      </c>
      <c r="DW193" s="747" t="e">
        <v>#REF!</v>
      </c>
      <c r="DX193" s="747" t="e">
        <v>#REF!</v>
      </c>
      <c r="DY193" s="833" t="e">
        <v>#REF!</v>
      </c>
      <c r="DZ193" s="833"/>
      <c r="EA193" s="833"/>
      <c r="EB193" s="833"/>
      <c r="EC193" s="833"/>
      <c r="ED193" s="833" t="e">
        <v>#REF!</v>
      </c>
      <c r="EE193" s="833" t="e">
        <v>#REF!</v>
      </c>
      <c r="EF193" s="833" t="e">
        <v>#REF!</v>
      </c>
      <c r="EG193" s="833" t="e">
        <v>#REF!</v>
      </c>
      <c r="EH193" s="834" t="e">
        <v>#REF!</v>
      </c>
      <c r="EI193" s="747"/>
      <c r="EJ193" s="835" t="str">
        <f t="shared" si="45"/>
        <v>#REF!</v>
      </c>
      <c r="EK193" s="807"/>
      <c r="EL193" s="747"/>
      <c r="EM193" s="747"/>
      <c r="EN193" s="747"/>
      <c r="EO193" s="747"/>
      <c r="EP193" s="747"/>
      <c r="EQ193" s="747"/>
      <c r="ER193" s="747"/>
      <c r="ES193" s="747"/>
      <c r="ET193" s="747"/>
      <c r="EU193" s="747"/>
      <c r="EV193" s="747"/>
      <c r="EW193" s="747"/>
      <c r="EX193" s="747"/>
      <c r="FA193" s="851">
        <f t="shared" si="46"/>
        <v>10</v>
      </c>
      <c r="FB193" s="4"/>
      <c r="FC193" s="832" t="e">
        <v>#REF!</v>
      </c>
      <c r="FD193" s="852" t="e">
        <v>#REF!</v>
      </c>
      <c r="FE193" s="747"/>
      <c r="FF193" s="791"/>
      <c r="FG193" s="747"/>
      <c r="FH193" s="747"/>
      <c r="FI193" s="747"/>
      <c r="FJ193" s="747"/>
      <c r="FK193" s="747"/>
      <c r="FL193" s="747"/>
      <c r="FM193" s="747"/>
      <c r="FN193" s="747"/>
      <c r="FO193" s="747"/>
      <c r="FP193" s="747"/>
      <c r="FQ193" s="747"/>
      <c r="FR193" s="747"/>
      <c r="FS193" s="747"/>
      <c r="FT193" s="747"/>
      <c r="FU193" s="747"/>
      <c r="FV193" s="747"/>
      <c r="FW193" s="742"/>
    </row>
    <row r="194" outlineLevel="1">
      <c r="A194" s="743"/>
      <c r="C194" s="619"/>
      <c r="T194" s="513"/>
      <c r="U194" s="2">
        <f t="shared" si="44"/>
        <v>1</v>
      </c>
      <c r="W194" s="744"/>
      <c r="X194" s="745"/>
      <c r="Y194" s="745"/>
      <c r="Z194" s="745"/>
      <c r="AA194" s="745"/>
      <c r="AB194" s="745"/>
      <c r="AC194" s="745"/>
      <c r="AD194" s="745"/>
      <c r="AE194" s="745"/>
      <c r="AF194" s="745"/>
      <c r="AG194" s="745"/>
      <c r="AH194" s="745"/>
      <c r="AI194" s="745"/>
      <c r="AJ194" s="745"/>
      <c r="AK194" s="745"/>
      <c r="AL194" s="745"/>
      <c r="AM194" s="745"/>
      <c r="AN194" s="18" t="s">
        <v>4</v>
      </c>
      <c r="AO194" s="689"/>
      <c r="AP194" s="690"/>
      <c r="AQ194" s="274"/>
      <c r="AR194" s="274"/>
      <c r="AS194" s="274"/>
      <c r="AT194" s="274"/>
      <c r="AU194" s="691"/>
      <c r="AV194" s="692"/>
      <c r="AW194" s="274"/>
      <c r="AX194" s="274"/>
      <c r="AY194" s="274"/>
      <c r="AZ194" s="274"/>
      <c r="BA194" s="274"/>
      <c r="BB194" s="274"/>
      <c r="BC194" s="274"/>
      <c r="BD194" s="274"/>
      <c r="BE194" s="274"/>
      <c r="BF194" s="274"/>
      <c r="BG194" s="274"/>
      <c r="BH194" s="274"/>
      <c r="BI194" s="274"/>
      <c r="BJ194" s="274"/>
      <c r="BK194" s="274"/>
      <c r="BL194" s="274"/>
      <c r="BM194" s="274"/>
      <c r="BN194" s="274"/>
      <c r="BO194" s="274"/>
      <c r="BP194" s="693"/>
      <c r="BQ194" s="274"/>
      <c r="BR194" s="274"/>
      <c r="BS194" s="274"/>
      <c r="BT194" s="274"/>
      <c r="BU194" s="274"/>
      <c r="BV194" s="274"/>
      <c r="BW194" s="274"/>
      <c r="BX194" s="694"/>
      <c r="BY194" s="274"/>
      <c r="BZ194" s="274"/>
      <c r="CA194" s="274"/>
      <c r="CB194" s="274"/>
      <c r="CC194" s="274"/>
      <c r="CD194" s="274"/>
      <c r="CE194" s="274"/>
      <c r="CF194" s="274"/>
      <c r="CG194" s="742"/>
      <c r="CH194" s="742"/>
      <c r="CI194" s="742"/>
      <c r="CJ194" s="742"/>
      <c r="CK194" s="742"/>
      <c r="CL194" s="742"/>
      <c r="CM194" s="742"/>
      <c r="CN194" s="742"/>
      <c r="CO194" s="742"/>
      <c r="CP194" s="742"/>
      <c r="CQ194" s="742"/>
      <c r="CR194" s="742"/>
      <c r="CS194" s="742"/>
      <c r="CT194" s="742"/>
      <c r="CU194" s="742"/>
      <c r="CV194" s="742"/>
      <c r="CW194" s="742"/>
      <c r="CX194" s="745"/>
      <c r="CY194" s="745"/>
      <c r="CZ194" s="745"/>
      <c r="DA194" s="745"/>
      <c r="DB194" s="745"/>
      <c r="DC194" s="745"/>
      <c r="DD194" s="745"/>
      <c r="DE194" s="745"/>
      <c r="DF194" s="745"/>
      <c r="DG194" s="747"/>
      <c r="DH194" s="747"/>
      <c r="DI194" s="747"/>
      <c r="DJ194" s="747"/>
      <c r="DK194" s="790"/>
      <c r="DL194" s="850" t="s">
        <v>200</v>
      </c>
      <c r="DM194" s="745"/>
      <c r="DN194" s="747"/>
      <c r="DO194" s="747"/>
      <c r="DP194" s="747"/>
      <c r="DQ194" s="747"/>
      <c r="DR194" s="747"/>
      <c r="DS194" s="831" t="e">
        <v>#REF!</v>
      </c>
      <c r="DT194" s="747" t="e">
        <v>#REF!</v>
      </c>
      <c r="DU194" s="747" t="e">
        <v>#REF!</v>
      </c>
      <c r="DV194" s="832" t="e">
        <v>#REF!</v>
      </c>
      <c r="DW194" s="747" t="e">
        <v>#REF!</v>
      </c>
      <c r="DX194" s="747" t="e">
        <v>#REF!</v>
      </c>
      <c r="DY194" s="833" t="e">
        <v>#REF!</v>
      </c>
      <c r="DZ194" s="833"/>
      <c r="EA194" s="833"/>
      <c r="EB194" s="833"/>
      <c r="EC194" s="833"/>
      <c r="ED194" s="833" t="e">
        <v>#REF!</v>
      </c>
      <c r="EE194" s="833" t="e">
        <v>#REF!</v>
      </c>
      <c r="EF194" s="833" t="e">
        <v>#REF!</v>
      </c>
      <c r="EG194" s="833" t="e">
        <v>#REF!</v>
      </c>
      <c r="EH194" s="834" t="e">
        <v>#REF!</v>
      </c>
      <c r="EI194" s="747"/>
      <c r="EJ194" s="835" t="str">
        <f t="shared" si="45"/>
        <v>#REF!</v>
      </c>
      <c r="EK194" s="807"/>
      <c r="EL194" s="747"/>
      <c r="EM194" s="747"/>
      <c r="EN194" s="747"/>
      <c r="EO194" s="747"/>
      <c r="EP194" s="747"/>
      <c r="EQ194" s="747"/>
      <c r="ER194" s="747"/>
      <c r="ES194" s="747"/>
      <c r="ET194" s="747"/>
      <c r="EU194" s="747"/>
      <c r="EV194" s="747"/>
      <c r="EW194" s="747"/>
      <c r="EX194" s="747"/>
      <c r="FA194" s="851">
        <f t="shared" si="46"/>
        <v>11</v>
      </c>
      <c r="FB194" s="4"/>
      <c r="FC194" s="832" t="e">
        <v>#REF!</v>
      </c>
      <c r="FD194" s="852" t="e">
        <v>#REF!</v>
      </c>
      <c r="FE194" s="747"/>
      <c r="FF194" s="791"/>
      <c r="FG194" s="747"/>
      <c r="FH194" s="747"/>
      <c r="FI194" s="747"/>
      <c r="FJ194" s="747"/>
      <c r="FK194" s="747"/>
      <c r="FL194" s="747"/>
      <c r="FM194" s="747"/>
      <c r="FN194" s="747"/>
      <c r="FO194" s="747"/>
      <c r="FP194" s="747"/>
      <c r="FQ194" s="747"/>
      <c r="FR194" s="747"/>
      <c r="FS194" s="747"/>
      <c r="FT194" s="747"/>
      <c r="FU194" s="747"/>
      <c r="FV194" s="747"/>
      <c r="FW194" s="742"/>
    </row>
    <row r="195" outlineLevel="1">
      <c r="A195" s="743"/>
      <c r="C195" s="623"/>
      <c r="D195" s="625"/>
      <c r="E195" s="625"/>
      <c r="F195" s="625"/>
      <c r="G195" s="625"/>
      <c r="H195" s="625"/>
      <c r="I195" s="625"/>
      <c r="J195" s="625"/>
      <c r="K195" s="625"/>
      <c r="L195" s="625"/>
      <c r="M195" s="625"/>
      <c r="N195" s="625"/>
      <c r="O195" s="625"/>
      <c r="P195" s="625"/>
      <c r="Q195" s="625"/>
      <c r="R195" s="625"/>
      <c r="S195" s="625"/>
      <c r="T195" s="626"/>
      <c r="U195" s="2">
        <f t="shared" si="44"/>
        <v>1</v>
      </c>
      <c r="W195" s="744"/>
      <c r="X195" s="745"/>
      <c r="Y195" s="745"/>
      <c r="Z195" s="745"/>
      <c r="AA195" s="745"/>
      <c r="AB195" s="745"/>
      <c r="AC195" s="745"/>
      <c r="AD195" s="745"/>
      <c r="AE195" s="745"/>
      <c r="AF195" s="745"/>
      <c r="AG195" s="745"/>
      <c r="AH195" s="745"/>
      <c r="AI195" s="745"/>
      <c r="AJ195" s="745"/>
      <c r="AK195" s="745"/>
      <c r="AL195" s="745"/>
      <c r="AM195" s="745"/>
      <c r="AN195" s="18" t="s">
        <v>4</v>
      </c>
      <c r="AO195" s="689"/>
      <c r="AP195" s="690"/>
      <c r="AQ195" s="274"/>
      <c r="AR195" s="274"/>
      <c r="AS195" s="274"/>
      <c r="AT195" s="274"/>
      <c r="AU195" s="691"/>
      <c r="AV195" s="692"/>
      <c r="AW195" s="274"/>
      <c r="AX195" s="274"/>
      <c r="AY195" s="274"/>
      <c r="AZ195" s="274"/>
      <c r="BA195" s="274"/>
      <c r="BB195" s="274"/>
      <c r="BC195" s="274"/>
      <c r="BD195" s="274"/>
      <c r="BE195" s="274"/>
      <c r="BF195" s="274"/>
      <c r="BG195" s="274"/>
      <c r="BH195" s="274"/>
      <c r="BI195" s="274"/>
      <c r="BJ195" s="274"/>
      <c r="BK195" s="274"/>
      <c r="BL195" s="274"/>
      <c r="BM195" s="274"/>
      <c r="BN195" s="274"/>
      <c r="BO195" s="274"/>
      <c r="BP195" s="693"/>
      <c r="BQ195" s="274"/>
      <c r="BR195" s="274"/>
      <c r="BS195" s="274"/>
      <c r="BT195" s="274"/>
      <c r="BU195" s="274"/>
      <c r="BV195" s="274"/>
      <c r="BW195" s="274"/>
      <c r="BX195" s="694"/>
      <c r="BY195" s="274"/>
      <c r="BZ195" s="274"/>
      <c r="CA195" s="274"/>
      <c r="CB195" s="274"/>
      <c r="CC195" s="274"/>
      <c r="CD195" s="274"/>
      <c r="CE195" s="274"/>
      <c r="CF195" s="274"/>
      <c r="CG195" s="742"/>
      <c r="CH195" s="742"/>
      <c r="CI195" s="742"/>
      <c r="CJ195" s="742"/>
      <c r="CK195" s="742"/>
      <c r="CL195" s="742"/>
      <c r="CM195" s="742"/>
      <c r="CN195" s="742"/>
      <c r="CO195" s="742"/>
      <c r="CP195" s="742"/>
      <c r="CQ195" s="742"/>
      <c r="CR195" s="742"/>
      <c r="CS195" s="742"/>
      <c r="CT195" s="742"/>
      <c r="CU195" s="742"/>
      <c r="CV195" s="742"/>
      <c r="CW195" s="742"/>
      <c r="CX195" s="745"/>
      <c r="CY195" s="745"/>
      <c r="CZ195" s="745"/>
      <c r="DA195" s="745"/>
      <c r="DB195" s="745"/>
      <c r="DC195" s="745"/>
      <c r="DD195" s="745"/>
      <c r="DE195" s="745"/>
      <c r="DF195" s="745"/>
      <c r="DG195" s="747"/>
      <c r="DH195" s="747"/>
      <c r="DI195" s="747"/>
      <c r="DJ195" s="747"/>
      <c r="DK195" s="790"/>
      <c r="DL195" s="850" t="s">
        <v>201</v>
      </c>
      <c r="DM195" s="745"/>
      <c r="DN195" s="747"/>
      <c r="DO195" s="747"/>
      <c r="DP195" s="747"/>
      <c r="DQ195" s="747"/>
      <c r="DR195" s="747"/>
      <c r="DS195" s="831" t="e">
        <v>#REF!</v>
      </c>
      <c r="DT195" s="747" t="e">
        <v>#REF!</v>
      </c>
      <c r="DU195" s="747" t="e">
        <v>#REF!</v>
      </c>
      <c r="DV195" s="832" t="e">
        <v>#REF!</v>
      </c>
      <c r="DW195" s="747" t="e">
        <v>#REF!</v>
      </c>
      <c r="DX195" s="747" t="e">
        <v>#REF!</v>
      </c>
      <c r="DY195" s="833" t="e">
        <v>#REF!</v>
      </c>
      <c r="DZ195" s="833"/>
      <c r="EA195" s="833"/>
      <c r="EB195" s="833"/>
      <c r="EC195" s="833"/>
      <c r="ED195" s="833" t="e">
        <v>#REF!</v>
      </c>
      <c r="EE195" s="833" t="e">
        <v>#REF!</v>
      </c>
      <c r="EF195" s="833" t="e">
        <v>#REF!</v>
      </c>
      <c r="EG195" s="833" t="e">
        <v>#REF!</v>
      </c>
      <c r="EH195" s="834" t="e">
        <v>#REF!</v>
      </c>
      <c r="EI195" s="747"/>
      <c r="EJ195" s="835" t="str">
        <f t="shared" si="45"/>
        <v>#REF!</v>
      </c>
      <c r="EK195" s="807"/>
      <c r="EL195" s="747"/>
      <c r="EM195" s="747"/>
      <c r="EN195" s="747"/>
      <c r="EO195" s="747"/>
      <c r="EP195" s="747"/>
      <c r="EQ195" s="747"/>
      <c r="ER195" s="747"/>
      <c r="ES195" s="747"/>
      <c r="ET195" s="747"/>
      <c r="EU195" s="747"/>
      <c r="EV195" s="747"/>
      <c r="EW195" s="747"/>
      <c r="EX195" s="747"/>
      <c r="FA195" s="851">
        <f t="shared" si="46"/>
        <v>12</v>
      </c>
      <c r="FB195" s="4"/>
      <c r="FC195" s="832" t="e">
        <v>#REF!</v>
      </c>
      <c r="FD195" s="852" t="e">
        <v>#REF!</v>
      </c>
      <c r="FE195" s="747"/>
      <c r="FF195" s="791"/>
      <c r="FG195" s="747"/>
      <c r="FH195" s="747"/>
      <c r="FI195" s="747"/>
      <c r="FJ195" s="747"/>
      <c r="FK195" s="747"/>
      <c r="FL195" s="747"/>
      <c r="FM195" s="747"/>
      <c r="FN195" s="747"/>
      <c r="FO195" s="747"/>
      <c r="FP195" s="747"/>
      <c r="FQ195" s="747"/>
      <c r="FR195" s="747"/>
      <c r="FS195" s="747"/>
      <c r="FT195" s="747"/>
      <c r="FU195" s="747"/>
      <c r="FV195" s="747"/>
      <c r="FW195" s="742"/>
    </row>
    <row r="196" outlineLevel="1">
      <c r="A196" s="743"/>
      <c r="W196" s="744"/>
      <c r="X196" s="745"/>
      <c r="Y196" s="745"/>
      <c r="Z196" s="745"/>
      <c r="AA196" s="745"/>
      <c r="AB196" s="745"/>
      <c r="AC196" s="745"/>
      <c r="AD196" s="745"/>
      <c r="AE196" s="745"/>
      <c r="AF196" s="745"/>
      <c r="AG196" s="745"/>
      <c r="AH196" s="745"/>
      <c r="AI196" s="745"/>
      <c r="AJ196" s="745"/>
      <c r="AK196" s="745"/>
      <c r="AL196" s="745"/>
      <c r="AM196" s="745"/>
      <c r="AN196" s="18" t="s">
        <v>4</v>
      </c>
      <c r="AO196" s="689"/>
      <c r="AP196" s="690"/>
      <c r="AQ196" s="274"/>
      <c r="AR196" s="274"/>
      <c r="AS196" s="274"/>
      <c r="AT196" s="274"/>
      <c r="AU196" s="691"/>
      <c r="AV196" s="692"/>
      <c r="AW196" s="274"/>
      <c r="AX196" s="274"/>
      <c r="AY196" s="274"/>
      <c r="AZ196" s="274"/>
      <c r="BA196" s="274"/>
      <c r="BB196" s="274"/>
      <c r="BC196" s="274"/>
      <c r="BD196" s="274"/>
      <c r="BE196" s="274"/>
      <c r="BF196" s="274"/>
      <c r="BG196" s="274"/>
      <c r="BH196" s="274"/>
      <c r="BI196" s="274"/>
      <c r="BJ196" s="274"/>
      <c r="BK196" s="274"/>
      <c r="BL196" s="274"/>
      <c r="BM196" s="274"/>
      <c r="BN196" s="274"/>
      <c r="BO196" s="274"/>
      <c r="BP196" s="693"/>
      <c r="BQ196" s="274"/>
      <c r="BR196" s="274"/>
      <c r="BS196" s="274"/>
      <c r="BT196" s="274"/>
      <c r="BU196" s="274"/>
      <c r="BV196" s="274"/>
      <c r="BW196" s="274"/>
      <c r="BX196" s="694"/>
      <c r="BY196" s="274"/>
      <c r="BZ196" s="274"/>
      <c r="CA196" s="274"/>
      <c r="CB196" s="274"/>
      <c r="CC196" s="274"/>
      <c r="CD196" s="274"/>
      <c r="CE196" s="274"/>
      <c r="CF196" s="274"/>
      <c r="CG196" s="742"/>
      <c r="CH196" s="742"/>
      <c r="CI196" s="742"/>
      <c r="CJ196" s="742"/>
      <c r="CK196" s="742"/>
      <c r="CL196" s="742"/>
      <c r="CM196" s="742"/>
      <c r="CN196" s="742"/>
      <c r="CO196" s="742"/>
      <c r="CP196" s="742"/>
      <c r="CQ196" s="742"/>
      <c r="CR196" s="742"/>
      <c r="CS196" s="742"/>
      <c r="CT196" s="742"/>
      <c r="CU196" s="742"/>
      <c r="CV196" s="742"/>
      <c r="CW196" s="742"/>
      <c r="CX196" s="745"/>
      <c r="CY196" s="745"/>
      <c r="CZ196" s="745"/>
      <c r="DA196" s="745"/>
      <c r="DB196" s="745"/>
      <c r="DC196" s="745"/>
      <c r="DD196" s="745"/>
      <c r="DE196" s="745"/>
      <c r="DF196" s="745"/>
      <c r="DG196" s="747"/>
      <c r="DH196" s="747"/>
      <c r="DI196" s="747"/>
      <c r="DJ196" s="747"/>
      <c r="DK196" s="792"/>
      <c r="DL196" s="863" t="s">
        <v>202</v>
      </c>
      <c r="DM196" s="745"/>
      <c r="DN196" s="747"/>
      <c r="DO196" s="747"/>
      <c r="DP196" s="747"/>
      <c r="DQ196" s="747"/>
      <c r="DR196" s="747"/>
      <c r="DS196" s="831" t="e">
        <v>#REF!</v>
      </c>
      <c r="DT196" s="747" t="e">
        <v>#REF!</v>
      </c>
      <c r="DU196" s="747" t="e">
        <v>#REF!</v>
      </c>
      <c r="DV196" s="832" t="e">
        <v>#REF!</v>
      </c>
      <c r="DW196" s="747" t="e">
        <v>#REF!</v>
      </c>
      <c r="DX196" s="747" t="e">
        <v>#REF!</v>
      </c>
      <c r="DY196" s="833" t="e">
        <v>#REF!</v>
      </c>
      <c r="DZ196" s="833"/>
      <c r="EA196" s="833"/>
      <c r="EB196" s="833"/>
      <c r="EC196" s="833"/>
      <c r="ED196" s="833" t="e">
        <v>#REF!</v>
      </c>
      <c r="EE196" s="833" t="e">
        <v>#REF!</v>
      </c>
      <c r="EF196" s="833" t="e">
        <v>#REF!</v>
      </c>
      <c r="EG196" s="833" t="e">
        <v>#REF!</v>
      </c>
      <c r="EH196" s="834" t="e">
        <v>#REF!</v>
      </c>
      <c r="EI196" s="747"/>
      <c r="EJ196" s="835" t="str">
        <f t="shared" si="45"/>
        <v>#REF!</v>
      </c>
      <c r="EK196" s="807"/>
      <c r="EL196" s="747"/>
      <c r="EM196" s="747"/>
      <c r="EN196" s="747"/>
      <c r="EO196" s="747"/>
      <c r="EP196" s="747"/>
      <c r="EQ196" s="747"/>
      <c r="ER196" s="747"/>
      <c r="ES196" s="747"/>
      <c r="ET196" s="747"/>
      <c r="EU196" s="747"/>
      <c r="EV196" s="747"/>
      <c r="EW196" s="747"/>
      <c r="EX196" s="747"/>
      <c r="FA196" s="851">
        <f t="shared" si="46"/>
        <v>13</v>
      </c>
      <c r="FB196" s="4"/>
      <c r="FC196" s="832" t="e">
        <v>#REF!</v>
      </c>
      <c r="FD196" s="852" t="e">
        <v>#REF!</v>
      </c>
      <c r="FE196" s="747"/>
      <c r="FF196" s="791"/>
      <c r="FG196" s="747"/>
      <c r="FH196" s="747"/>
      <c r="FI196" s="747"/>
      <c r="FJ196" s="747"/>
      <c r="FK196" s="747"/>
      <c r="FL196" s="747"/>
      <c r="FM196" s="747"/>
      <c r="FN196" s="747"/>
      <c r="FO196" s="747"/>
      <c r="FP196" s="747"/>
      <c r="FQ196" s="747"/>
      <c r="FR196" s="747"/>
      <c r="FS196" s="747"/>
      <c r="FT196" s="747"/>
      <c r="FU196" s="747"/>
      <c r="FV196" s="747"/>
      <c r="FW196" s="742"/>
    </row>
    <row r="197" outlineLevel="1">
      <c r="A197" s="743"/>
      <c r="B197" s="749" t="s">
        <v>321</v>
      </c>
      <c r="C197" s="749">
        <v>10.0</v>
      </c>
      <c r="D197" s="749">
        <f t="shared" ref="D197:E197" si="47">C197+1</f>
        <v>11</v>
      </c>
      <c r="E197" s="749">
        <f t="shared" si="47"/>
        <v>12</v>
      </c>
      <c r="F197" s="749">
        <v>1.0</v>
      </c>
      <c r="G197" s="749">
        <f t="shared" ref="G197:N197" si="48">F197+1</f>
        <v>2</v>
      </c>
      <c r="H197" s="749">
        <f t="shared" si="48"/>
        <v>3</v>
      </c>
      <c r="I197" s="749">
        <f t="shared" si="48"/>
        <v>4</v>
      </c>
      <c r="J197" s="749">
        <f t="shared" si="48"/>
        <v>5</v>
      </c>
      <c r="K197" s="749">
        <f t="shared" si="48"/>
        <v>6</v>
      </c>
      <c r="L197" s="749">
        <f t="shared" si="48"/>
        <v>7</v>
      </c>
      <c r="M197" s="749">
        <f t="shared" si="48"/>
        <v>8</v>
      </c>
      <c r="N197" s="749">
        <f t="shared" si="48"/>
        <v>9</v>
      </c>
      <c r="W197" s="744"/>
      <c r="X197" s="745"/>
      <c r="Y197" s="745"/>
      <c r="Z197" s="745"/>
      <c r="AA197" s="745"/>
      <c r="AB197" s="745"/>
      <c r="AC197" s="745"/>
      <c r="AD197" s="745"/>
      <c r="AE197" s="745"/>
      <c r="AF197" s="745"/>
      <c r="AG197" s="745"/>
      <c r="AH197" s="745"/>
      <c r="AI197" s="745"/>
      <c r="AJ197" s="745"/>
      <c r="AK197" s="745"/>
      <c r="AL197" s="745"/>
      <c r="AM197" s="745"/>
      <c r="AN197" s="18" t="s">
        <v>4</v>
      </c>
      <c r="AO197" s="689"/>
      <c r="AP197" s="690"/>
      <c r="AQ197" s="274"/>
      <c r="AR197" s="274"/>
      <c r="AS197" s="274"/>
      <c r="AT197" s="274"/>
      <c r="AU197" s="691"/>
      <c r="AV197" s="692"/>
      <c r="AW197" s="274"/>
      <c r="AX197" s="274"/>
      <c r="AY197" s="274"/>
      <c r="AZ197" s="274"/>
      <c r="BA197" s="274"/>
      <c r="BB197" s="274"/>
      <c r="BC197" s="274"/>
      <c r="BD197" s="274"/>
      <c r="BE197" s="274"/>
      <c r="BF197" s="274"/>
      <c r="BG197" s="274"/>
      <c r="BH197" s="274"/>
      <c r="BI197" s="274"/>
      <c r="BJ197" s="274"/>
      <c r="BK197" s="274"/>
      <c r="BL197" s="274"/>
      <c r="BM197" s="274"/>
      <c r="BN197" s="274"/>
      <c r="BO197" s="274"/>
      <c r="BP197" s="693"/>
      <c r="BQ197" s="274"/>
      <c r="BR197" s="274"/>
      <c r="BS197" s="274"/>
      <c r="BT197" s="274"/>
      <c r="BU197" s="274"/>
      <c r="BV197" s="274"/>
      <c r="BW197" s="274"/>
      <c r="BX197" s="694"/>
      <c r="BY197" s="274"/>
      <c r="BZ197" s="274"/>
      <c r="CA197" s="274"/>
      <c r="CB197" s="274"/>
      <c r="CC197" s="274"/>
      <c r="CD197" s="274"/>
      <c r="CE197" s="274"/>
      <c r="CF197" s="274"/>
      <c r="CG197" s="742"/>
      <c r="CH197" s="742"/>
      <c r="CI197" s="742"/>
      <c r="CJ197" s="742"/>
      <c r="CK197" s="742"/>
      <c r="CL197" s="742"/>
      <c r="CM197" s="742"/>
      <c r="CN197" s="742"/>
      <c r="CO197" s="742"/>
      <c r="CP197" s="742"/>
      <c r="CQ197" s="742"/>
      <c r="CR197" s="742"/>
      <c r="CS197" s="742"/>
      <c r="CT197" s="742"/>
      <c r="CU197" s="742"/>
      <c r="CV197" s="742"/>
      <c r="CW197" s="742"/>
      <c r="CX197" s="745"/>
      <c r="CY197" s="745"/>
      <c r="CZ197" s="745"/>
      <c r="DA197" s="745"/>
      <c r="DB197" s="745"/>
      <c r="DC197" s="745"/>
      <c r="DD197" s="745"/>
      <c r="DE197" s="745"/>
      <c r="DF197" s="745"/>
      <c r="DG197" s="747"/>
      <c r="DH197" s="747"/>
      <c r="DI197" s="747"/>
      <c r="DJ197" s="747"/>
      <c r="DK197" s="747"/>
      <c r="DL197" s="747"/>
      <c r="DM197" s="747"/>
      <c r="DN197" s="747"/>
      <c r="DO197" s="747"/>
      <c r="DP197" s="747"/>
      <c r="DQ197" s="747"/>
      <c r="DR197" s="747"/>
      <c r="DS197" s="831" t="e">
        <v>#REF!</v>
      </c>
      <c r="DT197" s="747" t="e">
        <v>#REF!</v>
      </c>
      <c r="DU197" s="747" t="e">
        <v>#REF!</v>
      </c>
      <c r="DV197" s="832" t="e">
        <v>#REF!</v>
      </c>
      <c r="DW197" s="747" t="e">
        <v>#REF!</v>
      </c>
      <c r="DX197" s="747" t="e">
        <v>#REF!</v>
      </c>
      <c r="DY197" s="833" t="e">
        <v>#REF!</v>
      </c>
      <c r="DZ197" s="833"/>
      <c r="EA197" s="833"/>
      <c r="EB197" s="833"/>
      <c r="EC197" s="833"/>
      <c r="ED197" s="833" t="e">
        <v>#REF!</v>
      </c>
      <c r="EE197" s="833" t="e">
        <v>#REF!</v>
      </c>
      <c r="EF197" s="833" t="e">
        <v>#REF!</v>
      </c>
      <c r="EG197" s="833" t="e">
        <v>#REF!</v>
      </c>
      <c r="EH197" s="834" t="e">
        <v>#REF!</v>
      </c>
      <c r="EI197" s="747"/>
      <c r="EJ197" s="835" t="str">
        <f t="shared" si="45"/>
        <v>#REF!</v>
      </c>
      <c r="EK197" s="807"/>
      <c r="EL197" s="747"/>
      <c r="EM197" s="747"/>
      <c r="EN197" s="747"/>
      <c r="EO197" s="747"/>
      <c r="EP197" s="747"/>
      <c r="EQ197" s="747"/>
      <c r="ER197" s="747"/>
      <c r="ES197" s="747"/>
      <c r="ET197" s="747"/>
      <c r="EU197" s="747"/>
      <c r="EV197" s="747"/>
      <c r="EW197" s="747"/>
      <c r="EX197" s="747"/>
      <c r="FA197" s="851">
        <f t="shared" si="46"/>
        <v>14</v>
      </c>
      <c r="FB197" s="4"/>
      <c r="FC197" s="832" t="e">
        <v>#REF!</v>
      </c>
      <c r="FD197" s="852" t="e">
        <v>#REF!</v>
      </c>
      <c r="FE197" s="747"/>
      <c r="FF197" s="791"/>
      <c r="FG197" s="747"/>
      <c r="FH197" s="747"/>
      <c r="FI197" s="747"/>
      <c r="FJ197" s="747"/>
      <c r="FK197" s="747"/>
      <c r="FL197" s="747"/>
      <c r="FM197" s="747"/>
      <c r="FN197" s="747"/>
      <c r="FO197" s="747"/>
      <c r="FP197" s="747"/>
      <c r="FQ197" s="747"/>
      <c r="FR197" s="747"/>
      <c r="FS197" s="747"/>
      <c r="FT197" s="747"/>
      <c r="FU197" s="747"/>
      <c r="FV197" s="747"/>
      <c r="FW197" s="742"/>
    </row>
    <row r="198" outlineLevel="1">
      <c r="A198" s="743"/>
      <c r="C198" s="864" t="str">
        <f>IFERROR(__xludf.DUMMYFUNCTION("if(U156=2,filter(C177:U195,U177:U195=2),filter(C156:U174,U156:U174=1))"),"")</f>
        <v/>
      </c>
      <c r="D198" s="865"/>
      <c r="E198" s="865"/>
      <c r="F198" s="865"/>
      <c r="G198" s="865"/>
      <c r="H198" s="865"/>
      <c r="I198" s="865"/>
      <c r="J198" s="865"/>
      <c r="K198" s="865"/>
      <c r="L198" s="865"/>
      <c r="M198" s="865"/>
      <c r="N198" s="865"/>
      <c r="O198" s="865"/>
      <c r="P198" s="865"/>
      <c r="Q198" s="865"/>
      <c r="R198" s="865"/>
      <c r="S198" s="865"/>
      <c r="T198" s="866"/>
      <c r="U198" s="2">
        <f>IFERROR(__xludf.DUMMYFUNCTION("""COMPUTED_VALUE"""),1.0)</f>
        <v>1</v>
      </c>
      <c r="W198" s="744"/>
      <c r="X198" s="745"/>
      <c r="Y198" s="745"/>
      <c r="Z198" s="745"/>
      <c r="AA198" s="745"/>
      <c r="AB198" s="745"/>
      <c r="AC198" s="745"/>
      <c r="AD198" s="745"/>
      <c r="AE198" s="745"/>
      <c r="AF198" s="745"/>
      <c r="AG198" s="745"/>
      <c r="AH198" s="745"/>
      <c r="AI198" s="745"/>
      <c r="AJ198" s="745"/>
      <c r="AK198" s="745"/>
      <c r="AL198" s="745"/>
      <c r="AM198" s="745"/>
      <c r="AN198" s="18" t="s">
        <v>4</v>
      </c>
      <c r="AO198" s="689"/>
      <c r="AP198" s="690"/>
      <c r="AQ198" s="274"/>
      <c r="AR198" s="274"/>
      <c r="AS198" s="274"/>
      <c r="AT198" s="274"/>
      <c r="AU198" s="691"/>
      <c r="AV198" s="692"/>
      <c r="AW198" s="274"/>
      <c r="AX198" s="274"/>
      <c r="AY198" s="274"/>
      <c r="AZ198" s="274"/>
      <c r="BA198" s="274"/>
      <c r="BB198" s="274"/>
      <c r="BC198" s="274"/>
      <c r="BD198" s="274"/>
      <c r="BE198" s="274"/>
      <c r="BF198" s="274"/>
      <c r="BG198" s="274"/>
      <c r="BH198" s="274"/>
      <c r="BI198" s="274"/>
      <c r="BJ198" s="274"/>
      <c r="BK198" s="274"/>
      <c r="BL198" s="274"/>
      <c r="BM198" s="274"/>
      <c r="BN198" s="274"/>
      <c r="BO198" s="274"/>
      <c r="BP198" s="693"/>
      <c r="BQ198" s="274"/>
      <c r="BR198" s="274"/>
      <c r="BS198" s="274"/>
      <c r="BT198" s="274"/>
      <c r="BU198" s="274"/>
      <c r="BV198" s="274"/>
      <c r="BW198" s="274"/>
      <c r="BX198" s="694"/>
      <c r="BY198" s="274"/>
      <c r="BZ198" s="274"/>
      <c r="CA198" s="274"/>
      <c r="CB198" s="274"/>
      <c r="CC198" s="274"/>
      <c r="CD198" s="274"/>
      <c r="CE198" s="274"/>
      <c r="CF198" s="274"/>
      <c r="CG198" s="742"/>
      <c r="CH198" s="742"/>
      <c r="CI198" s="742"/>
      <c r="CJ198" s="742"/>
      <c r="CK198" s="742"/>
      <c r="CL198" s="742"/>
      <c r="CM198" s="742"/>
      <c r="CN198" s="742"/>
      <c r="CO198" s="742"/>
      <c r="CP198" s="742"/>
      <c r="CQ198" s="742"/>
      <c r="CR198" s="742"/>
      <c r="CS198" s="742"/>
      <c r="CT198" s="742"/>
      <c r="CU198" s="742"/>
      <c r="CV198" s="742"/>
      <c r="CW198" s="742"/>
      <c r="CX198" s="745"/>
      <c r="CY198" s="745"/>
      <c r="CZ198" s="745"/>
      <c r="DA198" s="745"/>
      <c r="DB198" s="745"/>
      <c r="DC198" s="745"/>
      <c r="DD198" s="745"/>
      <c r="DE198" s="745"/>
      <c r="DF198" s="745"/>
      <c r="DG198" s="747"/>
      <c r="DH198" s="747"/>
      <c r="DI198" s="747"/>
      <c r="DJ198" s="747"/>
      <c r="DK198" s="747"/>
      <c r="DL198" s="747"/>
      <c r="DM198" s="747"/>
      <c r="DN198" s="747"/>
      <c r="DO198" s="747"/>
      <c r="DP198" s="747"/>
      <c r="DQ198" s="747"/>
      <c r="DR198" s="747"/>
      <c r="DS198" s="831" t="e">
        <v>#REF!</v>
      </c>
      <c r="DT198" s="747" t="e">
        <v>#REF!</v>
      </c>
      <c r="DU198" s="747" t="e">
        <v>#REF!</v>
      </c>
      <c r="DV198" s="832" t="e">
        <v>#REF!</v>
      </c>
      <c r="DW198" s="747" t="e">
        <v>#REF!</v>
      </c>
      <c r="DX198" s="747" t="e">
        <v>#REF!</v>
      </c>
      <c r="DY198" s="833" t="e">
        <v>#REF!</v>
      </c>
      <c r="DZ198" s="833"/>
      <c r="EA198" s="833"/>
      <c r="EB198" s="833"/>
      <c r="EC198" s="833"/>
      <c r="ED198" s="833" t="e">
        <v>#REF!</v>
      </c>
      <c r="EE198" s="833" t="e">
        <v>#REF!</v>
      </c>
      <c r="EF198" s="833" t="e">
        <v>#REF!</v>
      </c>
      <c r="EG198" s="833" t="e">
        <v>#REF!</v>
      </c>
      <c r="EH198" s="834" t="e">
        <v>#REF!</v>
      </c>
      <c r="EI198" s="747"/>
      <c r="EJ198" s="835" t="str">
        <f t="shared" si="45"/>
        <v>#REF!</v>
      </c>
      <c r="EK198" s="807"/>
      <c r="EL198" s="747"/>
      <c r="EM198" s="747"/>
      <c r="EN198" s="747"/>
      <c r="EO198" s="747"/>
      <c r="EP198" s="747"/>
      <c r="EQ198" s="747"/>
      <c r="ER198" s="747"/>
      <c r="ES198" s="747"/>
      <c r="ET198" s="747"/>
      <c r="EU198" s="747"/>
      <c r="EV198" s="747"/>
      <c r="EW198" s="747"/>
      <c r="EX198" s="747"/>
      <c r="FA198" s="851">
        <f t="shared" si="46"/>
        <v>15</v>
      </c>
      <c r="FB198" s="747"/>
      <c r="FC198" s="832" t="e">
        <v>#REF!</v>
      </c>
      <c r="FD198" s="852" t="e">
        <v>#REF!</v>
      </c>
      <c r="FE198" s="747"/>
      <c r="FF198" s="791"/>
      <c r="FG198" s="747"/>
      <c r="FH198" s="747"/>
      <c r="FI198" s="747"/>
      <c r="FJ198" s="747"/>
      <c r="FK198" s="747"/>
      <c r="FL198" s="747"/>
      <c r="FM198" s="747"/>
      <c r="FN198" s="747"/>
      <c r="FO198" s="747"/>
      <c r="FP198" s="747"/>
      <c r="FQ198" s="747"/>
      <c r="FR198" s="747"/>
      <c r="FS198" s="747"/>
      <c r="FT198" s="747"/>
      <c r="FU198" s="747"/>
      <c r="FV198" s="747"/>
      <c r="FW198" s="742"/>
    </row>
    <row r="199" outlineLevel="1">
      <c r="A199" s="743"/>
      <c r="C199" s="86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868"/>
      <c r="U199" s="2">
        <f>IFERROR(__xludf.DUMMYFUNCTION("""COMPUTED_VALUE"""),1.0)</f>
        <v>1</v>
      </c>
      <c r="W199" s="744"/>
      <c r="X199" s="745"/>
      <c r="Y199" s="745"/>
      <c r="Z199" s="745"/>
      <c r="AA199" s="745"/>
      <c r="AB199" s="745"/>
      <c r="AC199" s="745"/>
      <c r="AD199" s="745"/>
      <c r="AE199" s="745"/>
      <c r="AF199" s="745"/>
      <c r="AG199" s="745"/>
      <c r="AH199" s="745"/>
      <c r="AI199" s="745"/>
      <c r="AJ199" s="745"/>
      <c r="AK199" s="745"/>
      <c r="AL199" s="745"/>
      <c r="AM199" s="745"/>
      <c r="AN199" s="18" t="s">
        <v>4</v>
      </c>
      <c r="AO199" s="689"/>
      <c r="AP199" s="690"/>
      <c r="AQ199" s="274"/>
      <c r="AR199" s="274"/>
      <c r="AS199" s="274"/>
      <c r="AT199" s="274"/>
      <c r="AU199" s="691"/>
      <c r="AV199" s="692"/>
      <c r="AW199" s="274"/>
      <c r="AX199" s="274"/>
      <c r="AY199" s="274"/>
      <c r="AZ199" s="274"/>
      <c r="BA199" s="274"/>
      <c r="BB199" s="274"/>
      <c r="BC199" s="274"/>
      <c r="BD199" s="274"/>
      <c r="BE199" s="274"/>
      <c r="BF199" s="274"/>
      <c r="BG199" s="274"/>
      <c r="BH199" s="274"/>
      <c r="BI199" s="274"/>
      <c r="BJ199" s="274"/>
      <c r="BK199" s="274"/>
      <c r="BL199" s="274"/>
      <c r="BM199" s="274"/>
      <c r="BN199" s="274"/>
      <c r="BO199" s="274"/>
      <c r="BP199" s="693"/>
      <c r="BQ199" s="274"/>
      <c r="BR199" s="274"/>
      <c r="BS199" s="274"/>
      <c r="BT199" s="274"/>
      <c r="BU199" s="274"/>
      <c r="BV199" s="274"/>
      <c r="BW199" s="274"/>
      <c r="BX199" s="694"/>
      <c r="BY199" s="274"/>
      <c r="BZ199" s="274"/>
      <c r="CA199" s="274"/>
      <c r="CB199" s="274"/>
      <c r="CC199" s="274"/>
      <c r="CD199" s="274"/>
      <c r="CE199" s="274"/>
      <c r="CF199" s="274"/>
      <c r="CG199" s="742"/>
      <c r="CH199" s="742"/>
      <c r="CI199" s="742"/>
      <c r="CJ199" s="742"/>
      <c r="CK199" s="742"/>
      <c r="CL199" s="742"/>
      <c r="CM199" s="742"/>
      <c r="CN199" s="742"/>
      <c r="CO199" s="742"/>
      <c r="CP199" s="742"/>
      <c r="CQ199" s="742"/>
      <c r="CR199" s="742"/>
      <c r="CS199" s="742"/>
      <c r="CT199" s="742"/>
      <c r="CU199" s="742"/>
      <c r="CV199" s="742"/>
      <c r="CW199" s="742"/>
      <c r="CX199" s="745"/>
      <c r="CY199" s="745"/>
      <c r="CZ199" s="745"/>
      <c r="DA199" s="745"/>
      <c r="DB199" s="745"/>
      <c r="DC199" s="745"/>
      <c r="DD199" s="745"/>
      <c r="DE199" s="745"/>
      <c r="DF199" s="745"/>
      <c r="DG199" s="747"/>
      <c r="DH199" s="747"/>
      <c r="DI199" s="747"/>
      <c r="DJ199" s="747"/>
      <c r="DK199" s="747"/>
      <c r="DL199" s="747"/>
      <c r="DM199" s="747"/>
      <c r="DN199" s="747"/>
      <c r="DO199" s="747"/>
      <c r="DP199" s="747"/>
      <c r="DQ199" s="747"/>
      <c r="DR199" s="747"/>
      <c r="DS199" s="869" t="e">
        <v>#REF!</v>
      </c>
      <c r="DT199" s="870" t="e">
        <v>#REF!</v>
      </c>
      <c r="DU199" s="870" t="e">
        <v>#REF!</v>
      </c>
      <c r="DV199" s="871" t="e">
        <v>#REF!</v>
      </c>
      <c r="DW199" s="870" t="e">
        <v>#REF!</v>
      </c>
      <c r="DX199" s="870" t="e">
        <v>#REF!</v>
      </c>
      <c r="DY199" s="872" t="e">
        <v>#REF!</v>
      </c>
      <c r="DZ199" s="872"/>
      <c r="EA199" s="872"/>
      <c r="EB199" s="872"/>
      <c r="EC199" s="872"/>
      <c r="ED199" s="872" t="e">
        <v>#REF!</v>
      </c>
      <c r="EE199" s="872" t="e">
        <v>#REF!</v>
      </c>
      <c r="EF199" s="872" t="e">
        <v>#REF!</v>
      </c>
      <c r="EG199" s="872" t="e">
        <v>#REF!</v>
      </c>
      <c r="EH199" s="873" t="e">
        <v>#REF!</v>
      </c>
      <c r="EI199" s="747"/>
      <c r="EJ199" s="874" t="str">
        <f t="shared" si="45"/>
        <v>#REF!</v>
      </c>
      <c r="EK199" s="861"/>
      <c r="EL199" s="747"/>
      <c r="EM199" s="747"/>
      <c r="EN199" s="747"/>
      <c r="EO199" s="747"/>
      <c r="EP199" s="747"/>
      <c r="EQ199" s="747"/>
      <c r="ER199" s="747"/>
      <c r="ES199" s="747"/>
      <c r="ET199" s="747"/>
      <c r="EU199" s="747"/>
      <c r="EV199" s="747"/>
      <c r="EW199" s="747"/>
      <c r="EX199" s="747"/>
      <c r="FA199" s="851">
        <f t="shared" si="46"/>
        <v>16</v>
      </c>
      <c r="FB199" s="747"/>
      <c r="FC199" s="832" t="e">
        <v>#REF!</v>
      </c>
      <c r="FD199" s="852" t="e">
        <v>#REF!</v>
      </c>
      <c r="FE199" s="747"/>
      <c r="FF199" s="791"/>
      <c r="FG199" s="747"/>
      <c r="FH199" s="747"/>
      <c r="FI199" s="747"/>
      <c r="FJ199" s="747"/>
      <c r="FK199" s="747"/>
      <c r="FL199" s="747"/>
      <c r="FM199" s="747"/>
      <c r="FN199" s="747"/>
      <c r="FO199" s="747"/>
      <c r="FP199" s="747"/>
      <c r="FQ199" s="747"/>
      <c r="FR199" s="747"/>
      <c r="FS199" s="747"/>
      <c r="FT199" s="747"/>
      <c r="FU199" s="747"/>
      <c r="FV199" s="747"/>
      <c r="FW199" s="742"/>
    </row>
    <row r="200" outlineLevel="1">
      <c r="A200" s="743"/>
      <c r="C200" s="86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868"/>
      <c r="U200" s="2">
        <f>IFERROR(__xludf.DUMMYFUNCTION("""COMPUTED_VALUE"""),1.0)</f>
        <v>1</v>
      </c>
      <c r="W200" s="744"/>
      <c r="X200" s="745"/>
      <c r="Y200" s="745"/>
      <c r="Z200" s="745"/>
      <c r="AA200" s="745"/>
      <c r="AB200" s="745"/>
      <c r="AC200" s="745"/>
      <c r="AD200" s="745"/>
      <c r="AE200" s="745"/>
      <c r="AF200" s="745"/>
      <c r="AG200" s="745"/>
      <c r="AH200" s="745"/>
      <c r="AI200" s="745"/>
      <c r="AJ200" s="745"/>
      <c r="AK200" s="745"/>
      <c r="AL200" s="745"/>
      <c r="AM200" s="745"/>
      <c r="AN200" s="18" t="s">
        <v>4</v>
      </c>
      <c r="AO200" s="689"/>
      <c r="AP200" s="690"/>
      <c r="AQ200" s="274"/>
      <c r="AR200" s="274"/>
      <c r="AS200" s="274"/>
      <c r="AT200" s="274"/>
      <c r="AU200" s="691"/>
      <c r="AV200" s="692"/>
      <c r="AW200" s="274"/>
      <c r="AX200" s="274"/>
      <c r="AY200" s="274"/>
      <c r="AZ200" s="274"/>
      <c r="BA200" s="274"/>
      <c r="BB200" s="274"/>
      <c r="BC200" s="274"/>
      <c r="BD200" s="274"/>
      <c r="BE200" s="274"/>
      <c r="BF200" s="274"/>
      <c r="BG200" s="274"/>
      <c r="BH200" s="274"/>
      <c r="BI200" s="274"/>
      <c r="BJ200" s="274"/>
      <c r="BK200" s="274"/>
      <c r="BL200" s="274"/>
      <c r="BM200" s="274"/>
      <c r="BN200" s="274"/>
      <c r="BO200" s="274"/>
      <c r="BP200" s="693"/>
      <c r="BQ200" s="274"/>
      <c r="BR200" s="274"/>
      <c r="BS200" s="274"/>
      <c r="BT200" s="274"/>
      <c r="BU200" s="274"/>
      <c r="BV200" s="274"/>
      <c r="BW200" s="274"/>
      <c r="BX200" s="694"/>
      <c r="BY200" s="274"/>
      <c r="BZ200" s="274"/>
      <c r="CA200" s="274"/>
      <c r="CB200" s="274"/>
      <c r="CC200" s="274"/>
      <c r="CD200" s="274"/>
      <c r="CE200" s="274"/>
      <c r="CF200" s="274"/>
      <c r="CG200" s="742"/>
      <c r="CH200" s="742"/>
      <c r="CI200" s="742"/>
      <c r="CJ200" s="742"/>
      <c r="CK200" s="742"/>
      <c r="CL200" s="742"/>
      <c r="CM200" s="742"/>
      <c r="CN200" s="742"/>
      <c r="CO200" s="742"/>
      <c r="CP200" s="742"/>
      <c r="CQ200" s="742"/>
      <c r="CR200" s="742"/>
      <c r="CS200" s="742"/>
      <c r="CT200" s="742"/>
      <c r="CU200" s="742"/>
      <c r="CV200" s="742"/>
      <c r="CW200" s="742"/>
      <c r="CX200" s="745"/>
      <c r="CY200" s="745"/>
      <c r="CZ200" s="745"/>
      <c r="DA200" s="745"/>
      <c r="DB200" s="745"/>
      <c r="DC200" s="745"/>
      <c r="DD200" s="745"/>
      <c r="DE200" s="745"/>
      <c r="DF200" s="745"/>
      <c r="DG200" s="747"/>
      <c r="DH200" s="747"/>
      <c r="DI200" s="747"/>
      <c r="DJ200" s="747"/>
      <c r="DK200" s="747"/>
      <c r="DL200" s="747"/>
      <c r="DM200" s="747"/>
      <c r="DN200" s="747"/>
      <c r="DO200" s="747"/>
      <c r="DP200" s="747"/>
      <c r="DQ200" s="747"/>
      <c r="DR200" s="747"/>
      <c r="DS200" s="747"/>
      <c r="DT200" s="747"/>
      <c r="DU200" s="747"/>
      <c r="DV200" s="747"/>
      <c r="DW200" s="747"/>
      <c r="DX200" s="747"/>
      <c r="DY200" s="747"/>
      <c r="DZ200" s="747"/>
      <c r="EA200" s="747"/>
      <c r="EB200" s="747"/>
      <c r="EC200" s="747"/>
      <c r="ED200" s="747"/>
      <c r="EE200" s="747"/>
      <c r="EF200" s="747"/>
      <c r="EG200" s="747"/>
      <c r="EH200" s="820"/>
      <c r="EI200" s="747"/>
      <c r="EK200" s="747"/>
      <c r="EL200" s="747"/>
      <c r="EM200" s="747"/>
      <c r="EN200" s="747"/>
      <c r="EO200" s="747"/>
      <c r="EP200" s="747"/>
      <c r="EQ200" s="747"/>
      <c r="ER200" s="747"/>
      <c r="ES200" s="747"/>
      <c r="ET200" s="747"/>
      <c r="EU200" s="747"/>
      <c r="EV200" s="747"/>
      <c r="EW200" s="747"/>
      <c r="EX200" s="747"/>
      <c r="FA200" s="851">
        <f t="shared" si="46"/>
        <v>17</v>
      </c>
      <c r="FB200" s="747"/>
      <c r="FC200" s="832" t="e">
        <v>#REF!</v>
      </c>
      <c r="FD200" s="852" t="e">
        <v>#REF!</v>
      </c>
      <c r="FE200" s="747"/>
      <c r="FF200" s="791"/>
      <c r="FG200" s="747"/>
      <c r="FH200" s="747"/>
      <c r="FI200" s="747"/>
      <c r="FJ200" s="747"/>
      <c r="FK200" s="747"/>
      <c r="FL200" s="747"/>
      <c r="FM200" s="747"/>
      <c r="FN200" s="747"/>
      <c r="FO200" s="747"/>
      <c r="FP200" s="747"/>
      <c r="FQ200" s="747"/>
      <c r="FR200" s="747"/>
      <c r="FS200" s="747"/>
      <c r="FT200" s="747"/>
      <c r="FU200" s="747"/>
      <c r="FV200" s="747"/>
      <c r="FW200" s="742"/>
    </row>
    <row r="201" outlineLevel="1">
      <c r="A201" s="743"/>
      <c r="C201" s="86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868"/>
      <c r="U201" s="2">
        <f>IFERROR(__xludf.DUMMYFUNCTION("""COMPUTED_VALUE"""),1.0)</f>
        <v>1</v>
      </c>
      <c r="W201" s="744"/>
      <c r="X201" s="745"/>
      <c r="Y201" s="745"/>
      <c r="Z201" s="745"/>
      <c r="AA201" s="745"/>
      <c r="AB201" s="745"/>
      <c r="AC201" s="745"/>
      <c r="AD201" s="745"/>
      <c r="AE201" s="745"/>
      <c r="AF201" s="745"/>
      <c r="AG201" s="745"/>
      <c r="AH201" s="745"/>
      <c r="AI201" s="745"/>
      <c r="AJ201" s="745"/>
      <c r="AK201" s="745"/>
      <c r="AL201" s="745"/>
      <c r="AM201" s="745"/>
      <c r="AN201" s="18" t="s">
        <v>4</v>
      </c>
      <c r="AO201" s="689"/>
      <c r="AP201" s="690"/>
      <c r="AQ201" s="274"/>
      <c r="AR201" s="274"/>
      <c r="AS201" s="274"/>
      <c r="AT201" s="274"/>
      <c r="AU201" s="691"/>
      <c r="AV201" s="692"/>
      <c r="AW201" s="274"/>
      <c r="AX201" s="274"/>
      <c r="AY201" s="274"/>
      <c r="AZ201" s="274"/>
      <c r="BA201" s="274"/>
      <c r="BB201" s="274"/>
      <c r="BC201" s="274"/>
      <c r="BD201" s="274"/>
      <c r="BE201" s="274"/>
      <c r="BF201" s="274"/>
      <c r="BG201" s="274"/>
      <c r="BH201" s="274"/>
      <c r="BI201" s="274"/>
      <c r="BJ201" s="274"/>
      <c r="BK201" s="274"/>
      <c r="BL201" s="274"/>
      <c r="BM201" s="274"/>
      <c r="BN201" s="274"/>
      <c r="BO201" s="274"/>
      <c r="BP201" s="693"/>
      <c r="BQ201" s="274"/>
      <c r="BR201" s="274"/>
      <c r="BS201" s="274"/>
      <c r="BT201" s="274"/>
      <c r="BU201" s="274"/>
      <c r="BV201" s="274"/>
      <c r="BW201" s="274"/>
      <c r="BX201" s="694"/>
      <c r="BY201" s="274"/>
      <c r="BZ201" s="274"/>
      <c r="CA201" s="274"/>
      <c r="CB201" s="274"/>
      <c r="CC201" s="274"/>
      <c r="CD201" s="274"/>
      <c r="CE201" s="274"/>
      <c r="CF201" s="274"/>
      <c r="CG201" s="742"/>
      <c r="CH201" s="742"/>
      <c r="CI201" s="742"/>
      <c r="CJ201" s="742"/>
      <c r="CK201" s="742"/>
      <c r="CL201" s="742"/>
      <c r="CM201" s="742"/>
      <c r="CN201" s="742"/>
      <c r="CO201" s="742"/>
      <c r="CP201" s="742"/>
      <c r="CQ201" s="742"/>
      <c r="CR201" s="742"/>
      <c r="CS201" s="742"/>
      <c r="CT201" s="742"/>
      <c r="CU201" s="742"/>
      <c r="CV201" s="742"/>
      <c r="CW201" s="742"/>
      <c r="CX201" s="745"/>
      <c r="CY201" s="745"/>
      <c r="CZ201" s="745"/>
      <c r="DA201" s="745"/>
      <c r="DB201" s="745"/>
      <c r="DC201" s="745"/>
      <c r="DD201" s="745"/>
      <c r="DE201" s="745"/>
      <c r="DF201" s="745"/>
      <c r="DG201" s="747"/>
      <c r="DH201" s="747"/>
      <c r="DI201" s="747"/>
      <c r="DJ201" s="747"/>
      <c r="DK201" s="747"/>
      <c r="DL201" s="747"/>
      <c r="DM201" s="747"/>
      <c r="DN201" s="747"/>
      <c r="DO201" s="747"/>
      <c r="DP201" s="747"/>
      <c r="DQ201" s="747"/>
      <c r="DR201" s="747"/>
      <c r="DS201" s="747"/>
      <c r="DT201" s="747"/>
      <c r="DU201" s="747"/>
      <c r="DV201" s="747"/>
      <c r="DW201" s="747"/>
      <c r="DX201" s="747"/>
      <c r="DY201" s="747"/>
      <c r="DZ201" s="747"/>
      <c r="EA201" s="747"/>
      <c r="EB201" s="747"/>
      <c r="EC201" s="747"/>
      <c r="ED201" s="747"/>
      <c r="EE201" s="747"/>
      <c r="EF201" s="747"/>
      <c r="EG201" s="747"/>
      <c r="EH201" s="747"/>
      <c r="EI201" s="747"/>
      <c r="EK201" s="747"/>
      <c r="EL201" s="747"/>
      <c r="EM201" s="747"/>
      <c r="EN201" s="747"/>
      <c r="EO201" s="747"/>
      <c r="EP201" s="747"/>
      <c r="EQ201" s="747"/>
      <c r="ER201" s="747"/>
      <c r="ES201" s="747"/>
      <c r="ET201" s="747"/>
      <c r="EU201" s="747"/>
      <c r="EV201" s="747"/>
      <c r="EW201" s="747"/>
      <c r="EX201" s="747"/>
      <c r="FA201" s="875">
        <f t="shared" si="46"/>
        <v>18</v>
      </c>
      <c r="FB201" s="870"/>
      <c r="FC201" s="871" t="e">
        <v>#REF!</v>
      </c>
      <c r="FD201" s="852" t="e">
        <v>#REF!</v>
      </c>
      <c r="FE201" s="870"/>
      <c r="FF201" s="793"/>
      <c r="FG201" s="747"/>
      <c r="FH201" s="747"/>
      <c r="FI201" s="747"/>
      <c r="FJ201" s="747"/>
      <c r="FK201" s="747"/>
      <c r="FL201" s="747"/>
      <c r="FM201" s="747"/>
      <c r="FN201" s="747"/>
      <c r="FO201" s="747"/>
      <c r="FP201" s="747"/>
      <c r="FQ201" s="747"/>
      <c r="FR201" s="747"/>
      <c r="FS201" s="747"/>
      <c r="FT201" s="747"/>
      <c r="FU201" s="747"/>
      <c r="FV201" s="747"/>
      <c r="FW201" s="742"/>
    </row>
    <row r="202" outlineLevel="1">
      <c r="A202" s="743"/>
      <c r="C202" s="86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868"/>
      <c r="U202" s="2">
        <f>IFERROR(__xludf.DUMMYFUNCTION("""COMPUTED_VALUE"""),1.0)</f>
        <v>1</v>
      </c>
      <c r="W202" s="744"/>
      <c r="X202" s="745"/>
      <c r="Y202" s="745"/>
      <c r="Z202" s="745"/>
      <c r="AA202" s="745"/>
      <c r="AB202" s="745"/>
      <c r="AC202" s="745"/>
      <c r="AD202" s="745"/>
      <c r="AE202" s="745"/>
      <c r="AF202" s="745"/>
      <c r="AG202" s="745"/>
      <c r="AH202" s="745"/>
      <c r="AI202" s="745"/>
      <c r="AJ202" s="745"/>
      <c r="AK202" s="745"/>
      <c r="AL202" s="745"/>
      <c r="AM202" s="745"/>
      <c r="AN202" s="18" t="s">
        <v>4</v>
      </c>
      <c r="AO202" s="689"/>
      <c r="AP202" s="690"/>
      <c r="AQ202" s="274"/>
      <c r="AR202" s="274"/>
      <c r="AS202" s="274"/>
      <c r="AT202" s="274"/>
      <c r="AU202" s="691"/>
      <c r="AV202" s="692"/>
      <c r="AW202" s="274"/>
      <c r="AX202" s="274"/>
      <c r="AY202" s="274"/>
      <c r="AZ202" s="274"/>
      <c r="BA202" s="274"/>
      <c r="BB202" s="274"/>
      <c r="BC202" s="274"/>
      <c r="BD202" s="274"/>
      <c r="BE202" s="274"/>
      <c r="BF202" s="274"/>
      <c r="BG202" s="274"/>
      <c r="BH202" s="274"/>
      <c r="BI202" s="274"/>
      <c r="BJ202" s="274"/>
      <c r="BK202" s="274"/>
      <c r="BL202" s="274"/>
      <c r="BM202" s="274"/>
      <c r="BN202" s="274"/>
      <c r="BO202" s="274"/>
      <c r="BP202" s="693"/>
      <c r="BQ202" s="274"/>
      <c r="BR202" s="274"/>
      <c r="BS202" s="274"/>
      <c r="BT202" s="274"/>
      <c r="BU202" s="274"/>
      <c r="BV202" s="274"/>
      <c r="BW202" s="274"/>
      <c r="BX202" s="694"/>
      <c r="BY202" s="274"/>
      <c r="BZ202" s="274"/>
      <c r="CA202" s="274"/>
      <c r="CB202" s="274"/>
      <c r="CC202" s="274"/>
      <c r="CD202" s="274"/>
      <c r="CE202" s="274"/>
      <c r="CF202" s="274"/>
      <c r="CG202" s="742"/>
      <c r="CH202" s="742"/>
      <c r="CI202" s="742"/>
      <c r="CJ202" s="742"/>
      <c r="CK202" s="742"/>
      <c r="CL202" s="742"/>
      <c r="CM202" s="742"/>
      <c r="CN202" s="742"/>
      <c r="CO202" s="742"/>
      <c r="CP202" s="742"/>
      <c r="CQ202" s="742"/>
      <c r="CR202" s="742"/>
      <c r="CS202" s="742"/>
      <c r="CT202" s="742"/>
      <c r="CU202" s="742"/>
      <c r="CV202" s="742"/>
      <c r="CW202" s="742"/>
      <c r="CX202" s="745"/>
      <c r="CY202" s="745"/>
      <c r="CZ202" s="745"/>
      <c r="DA202" s="745"/>
      <c r="DB202" s="745"/>
      <c r="DC202" s="745"/>
      <c r="DD202" s="745"/>
      <c r="DE202" s="745"/>
      <c r="DF202" s="745"/>
      <c r="DG202" s="747"/>
      <c r="DH202" s="747"/>
      <c r="DI202" s="747"/>
      <c r="DJ202" s="747"/>
      <c r="DK202" s="747"/>
      <c r="DL202" s="747"/>
      <c r="DM202" s="747"/>
      <c r="DN202" s="747"/>
      <c r="DO202" s="747"/>
      <c r="DP202" s="747"/>
      <c r="DQ202" s="747"/>
      <c r="DR202" s="747"/>
      <c r="DS202" s="747"/>
      <c r="DT202" s="747"/>
      <c r="DU202" s="747"/>
      <c r="DV202" s="747"/>
      <c r="DW202" s="747"/>
      <c r="DX202" s="876" t="s">
        <v>18</v>
      </c>
      <c r="DY202" s="747"/>
      <c r="DZ202" s="747"/>
      <c r="EA202" s="747"/>
      <c r="EB202" s="747"/>
      <c r="EC202" s="747"/>
      <c r="ED202" s="747"/>
      <c r="EE202" s="747"/>
      <c r="EF202" s="747"/>
      <c r="EG202" s="747"/>
      <c r="EH202" s="747"/>
      <c r="EI202" s="747"/>
      <c r="EK202" s="747"/>
      <c r="EL202" s="747"/>
      <c r="EM202" s="747"/>
      <c r="EN202" s="747"/>
      <c r="EO202" s="747"/>
      <c r="EP202" s="747"/>
      <c r="EQ202" s="747"/>
      <c r="ER202" s="747"/>
      <c r="ES202" s="747"/>
      <c r="ET202" s="747"/>
      <c r="EU202" s="747"/>
      <c r="EV202" s="747"/>
      <c r="EW202" s="747"/>
      <c r="EX202" s="747"/>
      <c r="EY202" s="747"/>
      <c r="EZ202" s="747"/>
      <c r="FA202" s="747"/>
      <c r="FB202" s="747"/>
      <c r="FC202" s="747"/>
      <c r="FD202" s="852"/>
      <c r="FE202" s="747"/>
      <c r="FF202" s="747"/>
      <c r="FG202" s="747"/>
      <c r="FH202" s="747"/>
      <c r="FI202" s="747"/>
      <c r="FJ202" s="747"/>
      <c r="FK202" s="747"/>
      <c r="FL202" s="747"/>
      <c r="FM202" s="747"/>
      <c r="FN202" s="747"/>
      <c r="FO202" s="747"/>
      <c r="FP202" s="747"/>
      <c r="FQ202" s="747"/>
      <c r="FR202" s="747"/>
      <c r="FS202" s="747"/>
      <c r="FT202" s="747"/>
      <c r="FU202" s="747"/>
      <c r="FV202" s="747"/>
      <c r="FW202" s="742"/>
    </row>
    <row r="203" outlineLevel="1">
      <c r="A203" s="743"/>
      <c r="C203" s="86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868"/>
      <c r="U203" s="2">
        <f>IFERROR(__xludf.DUMMYFUNCTION("""COMPUTED_VALUE"""),1.0)</f>
        <v>1</v>
      </c>
      <c r="W203" s="744"/>
      <c r="X203" s="745"/>
      <c r="Y203" s="745"/>
      <c r="Z203" s="745"/>
      <c r="AA203" s="745"/>
      <c r="AB203" s="745"/>
      <c r="AC203" s="745"/>
      <c r="AD203" s="745"/>
      <c r="AE203" s="745"/>
      <c r="AF203" s="745"/>
      <c r="AG203" s="745"/>
      <c r="AH203" s="745"/>
      <c r="AI203" s="745"/>
      <c r="AJ203" s="745"/>
      <c r="AK203" s="745"/>
      <c r="AL203" s="745"/>
      <c r="AM203" s="745"/>
      <c r="AN203" s="18" t="s">
        <v>4</v>
      </c>
      <c r="AO203" s="689"/>
      <c r="AP203" s="690"/>
      <c r="AQ203" s="274"/>
      <c r="AR203" s="274"/>
      <c r="AS203" s="274"/>
      <c r="AT203" s="274"/>
      <c r="AU203" s="691"/>
      <c r="AV203" s="692"/>
      <c r="AW203" s="274"/>
      <c r="AX203" s="274"/>
      <c r="AY203" s="274"/>
      <c r="AZ203" s="274"/>
      <c r="BA203" s="274"/>
      <c r="BB203" s="274"/>
      <c r="BC203" s="274"/>
      <c r="BD203" s="274"/>
      <c r="BE203" s="274"/>
      <c r="BF203" s="274"/>
      <c r="BG203" s="274"/>
      <c r="BH203" s="274"/>
      <c r="BI203" s="274"/>
      <c r="BJ203" s="274"/>
      <c r="BK203" s="274"/>
      <c r="BL203" s="274"/>
      <c r="BM203" s="274"/>
      <c r="BN203" s="274"/>
      <c r="BO203" s="274"/>
      <c r="BP203" s="693"/>
      <c r="BQ203" s="274"/>
      <c r="BR203" s="274"/>
      <c r="BS203" s="274"/>
      <c r="BT203" s="274"/>
      <c r="BU203" s="274"/>
      <c r="BV203" s="274"/>
      <c r="BW203" s="274"/>
      <c r="BX203" s="694"/>
      <c r="BY203" s="274"/>
      <c r="BZ203" s="274"/>
      <c r="CA203" s="274"/>
      <c r="CB203" s="274"/>
      <c r="CC203" s="274"/>
      <c r="CD203" s="274"/>
      <c r="CE203" s="274"/>
      <c r="CF203" s="274"/>
      <c r="CG203" s="742"/>
      <c r="CH203" s="742"/>
      <c r="CI203" s="742"/>
      <c r="CJ203" s="742"/>
      <c r="CK203" s="742"/>
      <c r="CL203" s="742"/>
      <c r="CM203" s="742"/>
      <c r="CN203" s="742"/>
      <c r="CO203" s="742"/>
      <c r="CP203" s="742"/>
      <c r="CQ203" s="742"/>
      <c r="CR203" s="742"/>
      <c r="CS203" s="742"/>
      <c r="CT203" s="742"/>
      <c r="CU203" s="742"/>
      <c r="CV203" s="742"/>
      <c r="CW203" s="742"/>
      <c r="CX203" s="745"/>
      <c r="CY203" s="745"/>
      <c r="CZ203" s="745"/>
      <c r="DA203" s="745"/>
      <c r="DB203" s="745"/>
      <c r="DC203" s="745"/>
      <c r="DD203" s="745"/>
      <c r="DE203" s="745"/>
      <c r="DF203" s="745"/>
      <c r="DG203" s="747"/>
      <c r="DH203" s="747"/>
      <c r="DI203" s="747"/>
      <c r="DJ203" s="747"/>
      <c r="DK203" s="747"/>
      <c r="DL203" s="747"/>
      <c r="DM203" s="747"/>
      <c r="DN203" s="747"/>
      <c r="DO203" s="747"/>
      <c r="DP203" s="747"/>
      <c r="DQ203" s="747"/>
      <c r="DR203" s="747"/>
      <c r="DS203" s="747"/>
      <c r="DT203" s="747"/>
      <c r="DU203" s="747"/>
      <c r="DV203" s="747"/>
      <c r="DW203" s="747"/>
      <c r="DX203" s="877" t="str">
        <f>BC7</f>
        <v/>
      </c>
      <c r="DY203" s="747"/>
      <c r="DZ203" s="747"/>
      <c r="EA203" s="747"/>
      <c r="EB203" s="747"/>
      <c r="EC203" s="747"/>
      <c r="ED203" s="747"/>
      <c r="EE203" s="747"/>
      <c r="EF203" s="747"/>
      <c r="EG203" s="747"/>
      <c r="EH203" s="747"/>
      <c r="EI203" s="747"/>
      <c r="EJ203" s="747"/>
      <c r="EK203" s="747"/>
      <c r="EL203" s="747"/>
      <c r="EM203" s="747"/>
      <c r="EN203" s="747"/>
      <c r="EO203" s="747"/>
      <c r="EP203" s="747"/>
      <c r="EQ203" s="747"/>
      <c r="ER203" s="747"/>
      <c r="ES203" s="747"/>
      <c r="ET203" s="747"/>
      <c r="EU203" s="747"/>
      <c r="EV203" s="747"/>
      <c r="EW203" s="747"/>
      <c r="EX203" s="747"/>
      <c r="EY203" s="747"/>
      <c r="EZ203" s="747"/>
      <c r="FA203" s="747"/>
      <c r="FB203" s="747"/>
      <c r="FC203" s="747"/>
      <c r="FD203" s="747"/>
      <c r="FE203" s="747"/>
      <c r="FF203" s="747"/>
      <c r="FG203" s="747"/>
      <c r="FH203" s="747"/>
      <c r="FI203" s="747"/>
      <c r="FJ203" s="747"/>
      <c r="FK203" s="747"/>
      <c r="FL203" s="747"/>
      <c r="FM203" s="747"/>
      <c r="FN203" s="747"/>
      <c r="FO203" s="747"/>
      <c r="FP203" s="747"/>
      <c r="FQ203" s="747"/>
      <c r="FR203" s="747"/>
      <c r="FS203" s="747"/>
      <c r="FT203" s="747"/>
      <c r="FU203" s="747"/>
      <c r="FV203" s="747"/>
      <c r="FW203" s="742"/>
    </row>
    <row r="204" outlineLevel="1">
      <c r="A204" s="743"/>
      <c r="C204" s="86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868"/>
      <c r="U204" s="2">
        <f>IFERROR(__xludf.DUMMYFUNCTION("""COMPUTED_VALUE"""),1.0)</f>
        <v>1</v>
      </c>
      <c r="W204" s="744"/>
      <c r="X204" s="745"/>
      <c r="Y204" s="745"/>
      <c r="Z204" s="745"/>
      <c r="AA204" s="745"/>
      <c r="AB204" s="745"/>
      <c r="AC204" s="745"/>
      <c r="AD204" s="745"/>
      <c r="AE204" s="745"/>
      <c r="AF204" s="745"/>
      <c r="AG204" s="745"/>
      <c r="AH204" s="745"/>
      <c r="AI204" s="745"/>
      <c r="AJ204" s="745"/>
      <c r="AK204" s="745"/>
      <c r="AL204" s="745"/>
      <c r="AM204" s="745"/>
      <c r="AN204" s="18" t="s">
        <v>4</v>
      </c>
      <c r="AO204" s="689"/>
      <c r="AP204" s="690"/>
      <c r="AQ204" s="274"/>
      <c r="AR204" s="274"/>
      <c r="AS204" s="274"/>
      <c r="AT204" s="274"/>
      <c r="AU204" s="691"/>
      <c r="AV204" s="692"/>
      <c r="AW204" s="274"/>
      <c r="AX204" s="274"/>
      <c r="AY204" s="274"/>
      <c r="AZ204" s="274"/>
      <c r="BA204" s="274"/>
      <c r="BB204" s="274"/>
      <c r="BC204" s="274"/>
      <c r="BD204" s="274"/>
      <c r="BE204" s="274"/>
      <c r="BF204" s="274"/>
      <c r="BG204" s="274"/>
      <c r="BH204" s="274"/>
      <c r="BI204" s="274"/>
      <c r="BJ204" s="274"/>
      <c r="BK204" s="274"/>
      <c r="BL204" s="274"/>
      <c r="BM204" s="274"/>
      <c r="BN204" s="274"/>
      <c r="BO204" s="274"/>
      <c r="BP204" s="693"/>
      <c r="BQ204" s="274"/>
      <c r="BR204" s="274"/>
      <c r="BS204" s="274"/>
      <c r="BT204" s="274"/>
      <c r="BU204" s="274"/>
      <c r="BV204" s="274"/>
      <c r="BW204" s="274"/>
      <c r="BX204" s="694"/>
      <c r="BY204" s="274"/>
      <c r="BZ204" s="274"/>
      <c r="CA204" s="274"/>
      <c r="CB204" s="274"/>
      <c r="CC204" s="274"/>
      <c r="CD204" s="274"/>
      <c r="CE204" s="274"/>
      <c r="CF204" s="274"/>
      <c r="CG204" s="742"/>
      <c r="CH204" s="742"/>
      <c r="CI204" s="742"/>
      <c r="CJ204" s="742"/>
      <c r="CK204" s="742"/>
      <c r="CL204" s="742"/>
      <c r="CM204" s="742"/>
      <c r="CN204" s="742"/>
      <c r="CO204" s="742"/>
      <c r="CP204" s="742"/>
      <c r="CQ204" s="742"/>
      <c r="CR204" s="742"/>
      <c r="CS204" s="742"/>
      <c r="CT204" s="742"/>
      <c r="CU204" s="742"/>
      <c r="CV204" s="742"/>
      <c r="CW204" s="742"/>
      <c r="CX204" s="746"/>
      <c r="CY204" s="754" t="str">
        <f t="array" ref="CY204:DP222">C198:T216</f>
        <v/>
      </c>
      <c r="CZ204" s="755"/>
      <c r="DA204" s="755"/>
      <c r="DB204" s="755"/>
      <c r="DC204" s="755"/>
      <c r="DD204" s="755"/>
      <c r="DE204" s="755"/>
      <c r="DF204" s="755"/>
      <c r="DG204" s="755"/>
      <c r="DH204" s="755"/>
      <c r="DI204" s="755"/>
      <c r="DJ204" s="755"/>
      <c r="DK204" s="755"/>
      <c r="DL204" s="755"/>
      <c r="DM204" s="755"/>
      <c r="DN204" s="755"/>
      <c r="DO204" s="755"/>
      <c r="DP204" s="756"/>
      <c r="DQ204" s="747"/>
      <c r="DR204" s="747"/>
      <c r="DS204" s="747"/>
      <c r="DT204" s="878" t="s">
        <v>322</v>
      </c>
      <c r="DU204" s="747"/>
      <c r="DV204" s="747"/>
      <c r="DW204" s="747"/>
      <c r="DX204" s="747"/>
      <c r="DY204" s="747"/>
      <c r="DZ204" s="747"/>
      <c r="EA204" s="747"/>
      <c r="EB204" s="745"/>
      <c r="EC204" s="747"/>
      <c r="ED204" s="747"/>
      <c r="EE204" s="747"/>
      <c r="EF204" s="747"/>
      <c r="EG204" s="747"/>
      <c r="EH204" s="747"/>
      <c r="EI204" s="747"/>
      <c r="EJ204" s="878" t="s">
        <v>323</v>
      </c>
      <c r="EK204" s="747"/>
      <c r="EL204" s="747"/>
      <c r="EM204" s="747"/>
      <c r="EN204" s="747"/>
      <c r="EO204" s="747"/>
      <c r="EP204" s="747"/>
      <c r="EQ204" s="879" t="s">
        <v>324</v>
      </c>
      <c r="ER204" s="747"/>
      <c r="ES204" s="747"/>
      <c r="ET204" s="747"/>
      <c r="EU204" s="747"/>
      <c r="EV204" s="747"/>
      <c r="EW204" s="747"/>
      <c r="EX204" s="747"/>
      <c r="EY204" s="878" t="s">
        <v>325</v>
      </c>
      <c r="FA204" s="747"/>
      <c r="FB204" s="747"/>
      <c r="FC204" s="747"/>
      <c r="FD204" s="747"/>
      <c r="FE204" s="747"/>
      <c r="FF204" s="747"/>
      <c r="FG204" s="747"/>
      <c r="FH204" s="747"/>
      <c r="FI204" s="747"/>
      <c r="FJ204" s="747"/>
      <c r="FK204" s="747"/>
      <c r="FL204" s="747"/>
      <c r="FM204" s="747"/>
      <c r="FN204" s="747"/>
      <c r="FO204" s="747"/>
      <c r="FP204" s="747"/>
      <c r="FQ204" s="747"/>
      <c r="FR204" s="747"/>
      <c r="FS204" s="747"/>
      <c r="FT204" s="747"/>
      <c r="FU204" s="747"/>
      <c r="FV204" s="747"/>
      <c r="FW204" s="742"/>
    </row>
    <row r="205" outlineLevel="1">
      <c r="A205" s="743"/>
      <c r="C205" s="86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868"/>
      <c r="U205" s="2">
        <f>IFERROR(__xludf.DUMMYFUNCTION("""COMPUTED_VALUE"""),1.0)</f>
        <v>1</v>
      </c>
      <c r="W205" s="744"/>
      <c r="X205" s="745"/>
      <c r="Y205" s="745"/>
      <c r="Z205" s="745"/>
      <c r="AA205" s="745"/>
      <c r="AB205" s="745"/>
      <c r="AC205" s="745"/>
      <c r="AD205" s="745"/>
      <c r="AE205" s="745"/>
      <c r="AF205" s="745"/>
      <c r="AG205" s="745"/>
      <c r="AH205" s="745"/>
      <c r="AI205" s="745"/>
      <c r="AJ205" s="745"/>
      <c r="AK205" s="745"/>
      <c r="AL205" s="745"/>
      <c r="AM205" s="745"/>
      <c r="AN205" s="18" t="s">
        <v>4</v>
      </c>
      <c r="AO205" s="689"/>
      <c r="AP205" s="690"/>
      <c r="AQ205" s="274"/>
      <c r="AR205" s="274"/>
      <c r="AS205" s="274"/>
      <c r="AT205" s="274"/>
      <c r="AU205" s="691"/>
      <c r="AV205" s="692"/>
      <c r="AW205" s="274"/>
      <c r="AX205" s="274"/>
      <c r="AY205" s="274"/>
      <c r="AZ205" s="274"/>
      <c r="BA205" s="274"/>
      <c r="BB205" s="274"/>
      <c r="BC205" s="274"/>
      <c r="BD205" s="274"/>
      <c r="BE205" s="274"/>
      <c r="BF205" s="274"/>
      <c r="BG205" s="274"/>
      <c r="BH205" s="274"/>
      <c r="BI205" s="274"/>
      <c r="BJ205" s="274"/>
      <c r="BK205" s="274"/>
      <c r="BL205" s="274"/>
      <c r="BM205" s="274"/>
      <c r="BN205" s="274"/>
      <c r="BO205" s="274"/>
      <c r="BP205" s="693"/>
      <c r="BQ205" s="274"/>
      <c r="BR205" s="274"/>
      <c r="BS205" s="274"/>
      <c r="BT205" s="274"/>
      <c r="BU205" s="274"/>
      <c r="BV205" s="274"/>
      <c r="BW205" s="274"/>
      <c r="BX205" s="694"/>
      <c r="BY205" s="274"/>
      <c r="BZ205" s="274"/>
      <c r="CA205" s="274"/>
      <c r="CB205" s="274"/>
      <c r="CC205" s="274"/>
      <c r="CD205" s="274"/>
      <c r="CE205" s="274"/>
      <c r="CF205" s="274"/>
      <c r="CG205" s="742"/>
      <c r="CH205" s="742"/>
      <c r="CI205" s="742"/>
      <c r="CJ205" s="742"/>
      <c r="CK205" s="742"/>
      <c r="CL205" s="742"/>
      <c r="CM205" s="742"/>
      <c r="CN205" s="742"/>
      <c r="CO205" s="742"/>
      <c r="CP205" s="742"/>
      <c r="CQ205" s="742"/>
      <c r="CR205" s="742"/>
      <c r="CS205" s="742"/>
      <c r="CT205" s="742"/>
      <c r="CU205" s="742"/>
      <c r="CV205" s="742"/>
      <c r="CW205" s="742"/>
      <c r="CX205" s="745"/>
      <c r="CY205" s="763"/>
      <c r="CZ205" s="745"/>
      <c r="DA205" s="745"/>
      <c r="DB205" s="745"/>
      <c r="DC205" s="745"/>
      <c r="DD205" s="745"/>
      <c r="DE205" s="745"/>
      <c r="DF205" s="745"/>
      <c r="DG205" s="745"/>
      <c r="DH205" s="745"/>
      <c r="DI205" s="745"/>
      <c r="DJ205" s="745"/>
      <c r="DK205" s="745"/>
      <c r="DL205" s="745"/>
      <c r="DM205" s="745"/>
      <c r="DN205" s="745"/>
      <c r="DO205" s="745"/>
      <c r="DP205" s="765"/>
      <c r="DQ205" s="747"/>
      <c r="DR205" s="747"/>
      <c r="DS205" s="747"/>
      <c r="DT205" s="754" t="str">
        <f t="array" ref="DT205:EC285">{
  AU16:AW96,
  AZ16:AZ96,
  IF(AX16:AX96="", "", HYPERLINK(AX16:AX96, AY16:AY96)),
  BB16:BE96,BU16:BU96
}
</f>
        <v>#</v>
      </c>
      <c r="DU205" s="755" t="s">
        <v>119</v>
      </c>
      <c r="DV205" s="755" t="s">
        <v>120</v>
      </c>
      <c r="DW205" s="755" t="s">
        <v>123</v>
      </c>
      <c r="DX205" s="880" t="s">
        <v>122</v>
      </c>
      <c r="DY205" s="881" t="s">
        <v>125</v>
      </c>
      <c r="DZ205" s="755" t="s">
        <v>126</v>
      </c>
      <c r="EA205" s="755" t="s">
        <v>127</v>
      </c>
      <c r="EB205" s="881" t="s">
        <v>128</v>
      </c>
      <c r="EC205" s="755" t="s">
        <v>142</v>
      </c>
      <c r="ED205" s="882"/>
      <c r="EE205" s="882"/>
      <c r="EF205" s="882"/>
      <c r="EG205" s="882"/>
      <c r="EH205" s="883"/>
      <c r="EI205" s="747"/>
      <c r="EJ205" s="754" t="str">
        <f t="array" ref="EJ205:EO284">BZ17:CE96</f>
        <v/>
      </c>
      <c r="EK205" s="882"/>
      <c r="EL205" s="882"/>
      <c r="EM205" s="884"/>
      <c r="EN205" s="884" t="s">
        <v>160</v>
      </c>
      <c r="EO205" s="885" t="s">
        <v>160</v>
      </c>
      <c r="EP205" s="747"/>
      <c r="EQ205" s="745" t="str">
        <f>IFERROR(__xludf.DUMMYFUNCTION("ARRAYFORMULA(
  IFERROR(
    FILTER(
      {BZ17:BZ96, CC17:CC96 / 4, CB17:CB96, CE17:CE96},
      CI17:CI96 = ""YES""
    )
  )
)
"),"")</f>
        <v/>
      </c>
      <c r="ER205" s="747"/>
      <c r="ES205" s="882"/>
      <c r="ET205" s="882"/>
      <c r="EU205" s="882"/>
      <c r="EV205" s="882"/>
      <c r="EW205" s="883"/>
      <c r="EX205" s="747"/>
      <c r="EY205" s="886" t="s">
        <v>296</v>
      </c>
      <c r="EZ205" s="838" t="str">
        <f t="array" ref="EZ205:EZ609">E280:E684</f>
        <v>Date</v>
      </c>
      <c r="FA205" s="887" t="s">
        <v>124</v>
      </c>
      <c r="FB205" s="838" t="str">
        <f t="array" ref="FB205:FH609">{I280:I684,AD280:AI684}</f>
        <v>Total Lodging</v>
      </c>
      <c r="FC205" s="822" t="s">
        <v>179</v>
      </c>
      <c r="FD205" s="822"/>
      <c r="FE205" s="822"/>
      <c r="FF205" s="822"/>
      <c r="FG205" s="822"/>
      <c r="FH205" s="888"/>
      <c r="FI205" s="889" t="s">
        <v>326</v>
      </c>
      <c r="FJ205" s="747"/>
      <c r="FK205" s="747"/>
      <c r="FL205" s="747"/>
      <c r="FM205" s="747"/>
      <c r="FN205" s="747"/>
      <c r="FO205" s="747"/>
      <c r="FP205" s="747"/>
      <c r="FQ205" s="747"/>
      <c r="FR205" s="747"/>
      <c r="FS205" s="747"/>
      <c r="FT205" s="747"/>
      <c r="FU205" s="747"/>
      <c r="FV205" s="747"/>
      <c r="FW205" s="742"/>
    </row>
    <row r="206" outlineLevel="1">
      <c r="A206" s="743"/>
      <c r="C206" s="86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868"/>
      <c r="U206" s="2">
        <f>IFERROR(__xludf.DUMMYFUNCTION("""COMPUTED_VALUE"""),1.0)</f>
        <v>1</v>
      </c>
      <c r="W206" s="744"/>
      <c r="X206" s="745"/>
      <c r="Y206" s="745"/>
      <c r="Z206" s="745"/>
      <c r="AA206" s="745"/>
      <c r="AB206" s="745"/>
      <c r="AC206" s="745"/>
      <c r="AD206" s="745"/>
      <c r="AE206" s="745"/>
      <c r="AF206" s="745"/>
      <c r="AG206" s="745"/>
      <c r="AH206" s="745"/>
      <c r="AI206" s="745"/>
      <c r="AJ206" s="745"/>
      <c r="AK206" s="745"/>
      <c r="AL206" s="745"/>
      <c r="AM206" s="745"/>
      <c r="AN206" s="18" t="s">
        <v>4</v>
      </c>
      <c r="AO206" s="689"/>
      <c r="AP206" s="690"/>
      <c r="AQ206" s="274"/>
      <c r="AR206" s="274"/>
      <c r="AS206" s="274"/>
      <c r="AT206" s="274"/>
      <c r="AU206" s="691"/>
      <c r="AV206" s="692"/>
      <c r="AW206" s="274"/>
      <c r="AX206" s="274"/>
      <c r="AY206" s="274"/>
      <c r="AZ206" s="274"/>
      <c r="BA206" s="274"/>
      <c r="BB206" s="274"/>
      <c r="BC206" s="274"/>
      <c r="BD206" s="274"/>
      <c r="BE206" s="274"/>
      <c r="BF206" s="274"/>
      <c r="BG206" s="274"/>
      <c r="BH206" s="274"/>
      <c r="BI206" s="274"/>
      <c r="BJ206" s="274"/>
      <c r="BK206" s="274"/>
      <c r="BL206" s="274"/>
      <c r="BM206" s="274"/>
      <c r="BN206" s="274"/>
      <c r="BO206" s="274"/>
      <c r="BP206" s="693"/>
      <c r="BQ206" s="274"/>
      <c r="BR206" s="274"/>
      <c r="BS206" s="274"/>
      <c r="BT206" s="274"/>
      <c r="BU206" s="274"/>
      <c r="BV206" s="274"/>
      <c r="BW206" s="274"/>
      <c r="BX206" s="694"/>
      <c r="BY206" s="274"/>
      <c r="BZ206" s="274"/>
      <c r="CA206" s="274"/>
      <c r="CB206" s="274"/>
      <c r="CC206" s="274"/>
      <c r="CD206" s="274"/>
      <c r="CE206" s="274"/>
      <c r="CF206" s="274"/>
      <c r="CG206" s="742"/>
      <c r="CH206" s="742"/>
      <c r="CI206" s="742"/>
      <c r="CJ206" s="742"/>
      <c r="CK206" s="742"/>
      <c r="CL206" s="742"/>
      <c r="CM206" s="742"/>
      <c r="CN206" s="742"/>
      <c r="CO206" s="742"/>
      <c r="CP206" s="742"/>
      <c r="CQ206" s="742"/>
      <c r="CR206" s="742"/>
      <c r="CS206" s="742"/>
      <c r="CT206" s="742"/>
      <c r="CU206" s="742"/>
      <c r="CV206" s="742"/>
      <c r="CW206" s="742"/>
      <c r="CX206" s="745"/>
      <c r="CY206" s="763"/>
      <c r="CZ206" s="745"/>
      <c r="DA206" s="745"/>
      <c r="DB206" s="745"/>
      <c r="DC206" s="745"/>
      <c r="DD206" s="745"/>
      <c r="DE206" s="745"/>
      <c r="DF206" s="745"/>
      <c r="DG206" s="745"/>
      <c r="DH206" s="745"/>
      <c r="DI206" s="745"/>
      <c r="DJ206" s="745"/>
      <c r="DK206" s="745"/>
      <c r="DL206" s="745"/>
      <c r="DM206" s="745"/>
      <c r="DN206" s="745"/>
      <c r="DO206" s="745"/>
      <c r="DP206" s="765"/>
      <c r="DQ206" s="747"/>
      <c r="DR206" s="747" t="s">
        <v>327</v>
      </c>
      <c r="DS206" s="747" t="str">
        <f t="array" ref="DS206:DS212">BD8:BD14</f>
        <v/>
      </c>
      <c r="DT206" s="763">
        <v>7.0</v>
      </c>
      <c r="DU206" s="890"/>
      <c r="DV206" s="745"/>
      <c r="DW206" s="745"/>
      <c r="DX206" s="745" t="s">
        <v>160</v>
      </c>
      <c r="DY206" s="745"/>
      <c r="DZ206" s="890"/>
      <c r="EA206" s="890" t="s">
        <v>160</v>
      </c>
      <c r="EB206" s="745"/>
      <c r="EC206" s="745" t="s">
        <v>160</v>
      </c>
      <c r="ED206" s="747"/>
      <c r="EE206" s="747"/>
      <c r="EF206" s="747"/>
      <c r="EG206" s="747"/>
      <c r="EH206" s="891"/>
      <c r="EI206" s="747"/>
      <c r="EJ206" s="763"/>
      <c r="EK206" s="747"/>
      <c r="EL206" s="747"/>
      <c r="EM206" s="833"/>
      <c r="EN206" s="833" t="s">
        <v>160</v>
      </c>
      <c r="EO206" s="892" t="s">
        <v>160</v>
      </c>
      <c r="EP206" s="747"/>
      <c r="EQ206" s="745"/>
      <c r="ER206" s="747"/>
      <c r="ES206" s="747"/>
      <c r="ET206" s="747"/>
      <c r="EU206" s="747"/>
      <c r="EV206" s="747"/>
      <c r="EW206" s="891"/>
      <c r="EX206" s="747"/>
      <c r="EY206" s="893" t="str">
        <f t="array" ref="EY206:EY609">text(EZ206:EZ609,"MMMM")</f>
        <v>December</v>
      </c>
      <c r="EZ206" s="894"/>
      <c r="FA206" s="820" t="str">
        <f t="shared" ref="FA206:FA685" si="49">if(EZ206="","","Rental Charge")</f>
        <v/>
      </c>
      <c r="FB206" s="833" t="e">
        <v>#REF!</v>
      </c>
      <c r="FC206" s="747" t="e">
        <v>#REF!</v>
      </c>
      <c r="FD206" s="747" t="e">
        <v>#REF!</v>
      </c>
      <c r="FE206" s="747" t="e">
        <v>#REF!</v>
      </c>
      <c r="FF206" s="747" t="e">
        <v>#REF!</v>
      </c>
      <c r="FG206" s="747" t="e">
        <v>#REF!</v>
      </c>
      <c r="FH206" s="747" t="e">
        <v>#REF!</v>
      </c>
      <c r="FI206" s="834" t="str">
        <f t="shared" ref="FI206:FI609" si="50">FH206+FB206</f>
        <v>#REF!</v>
      </c>
      <c r="FJ206" s="747"/>
      <c r="FK206" s="747"/>
      <c r="FL206" s="747"/>
      <c r="FM206" s="747"/>
      <c r="FN206" s="747"/>
      <c r="FO206" s="747"/>
      <c r="FP206" s="747"/>
      <c r="FQ206" s="747"/>
      <c r="FR206" s="747"/>
      <c r="FS206" s="747"/>
      <c r="FT206" s="747"/>
      <c r="FU206" s="747"/>
      <c r="FV206" s="747"/>
      <c r="FW206" s="742"/>
    </row>
    <row r="207" outlineLevel="1">
      <c r="A207" s="743"/>
      <c r="C207" s="867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868"/>
      <c r="U207" s="2">
        <f>IFERROR(__xludf.DUMMYFUNCTION("""COMPUTED_VALUE"""),1.0)</f>
        <v>1</v>
      </c>
      <c r="W207" s="744"/>
      <c r="X207" s="745"/>
      <c r="Y207" s="745"/>
      <c r="Z207" s="745"/>
      <c r="AA207" s="745"/>
      <c r="AB207" s="745"/>
      <c r="AC207" s="745"/>
      <c r="AD207" s="745"/>
      <c r="AE207" s="745"/>
      <c r="AF207" s="745"/>
      <c r="AG207" s="745"/>
      <c r="AH207" s="745"/>
      <c r="AI207" s="745"/>
      <c r="AJ207" s="745"/>
      <c r="AK207" s="745"/>
      <c r="AL207" s="745"/>
      <c r="AM207" s="745"/>
      <c r="AN207" s="18" t="s">
        <v>4</v>
      </c>
      <c r="AO207" s="689"/>
      <c r="AP207" s="690"/>
      <c r="AQ207" s="274"/>
      <c r="AR207" s="274"/>
      <c r="AS207" s="274"/>
      <c r="AT207" s="274"/>
      <c r="AU207" s="691"/>
      <c r="AV207" s="692"/>
      <c r="AW207" s="274"/>
      <c r="AX207" s="274"/>
      <c r="AY207" s="274"/>
      <c r="AZ207" s="274"/>
      <c r="BA207" s="274"/>
      <c r="BB207" s="274"/>
      <c r="BC207" s="274"/>
      <c r="BD207" s="274"/>
      <c r="BE207" s="274"/>
      <c r="BF207" s="274"/>
      <c r="BG207" s="274"/>
      <c r="BH207" s="274"/>
      <c r="BI207" s="274"/>
      <c r="BJ207" s="274"/>
      <c r="BK207" s="274"/>
      <c r="BL207" s="274"/>
      <c r="BM207" s="274"/>
      <c r="BN207" s="274"/>
      <c r="BO207" s="274"/>
      <c r="BP207" s="693"/>
      <c r="BQ207" s="274"/>
      <c r="BR207" s="274"/>
      <c r="BS207" s="274"/>
      <c r="BT207" s="274"/>
      <c r="BU207" s="274"/>
      <c r="BV207" s="274"/>
      <c r="BW207" s="274"/>
      <c r="BX207" s="694"/>
      <c r="BY207" s="274"/>
      <c r="BZ207" s="274"/>
      <c r="CA207" s="274"/>
      <c r="CB207" s="274"/>
      <c r="CC207" s="274"/>
      <c r="CD207" s="274"/>
      <c r="CE207" s="274"/>
      <c r="CF207" s="274"/>
      <c r="CG207" s="742"/>
      <c r="CH207" s="742"/>
      <c r="CI207" s="742"/>
      <c r="CJ207" s="742"/>
      <c r="CK207" s="742"/>
      <c r="CL207" s="742"/>
      <c r="CM207" s="742"/>
      <c r="CN207" s="742"/>
      <c r="CO207" s="742"/>
      <c r="CP207" s="742"/>
      <c r="CQ207" s="742"/>
      <c r="CR207" s="742"/>
      <c r="CS207" s="742"/>
      <c r="CT207" s="742"/>
      <c r="CU207" s="742"/>
      <c r="CV207" s="742"/>
      <c r="CW207" s="742"/>
      <c r="CX207" s="745"/>
      <c r="CY207" s="763"/>
      <c r="CZ207" s="745"/>
      <c r="DA207" s="745"/>
      <c r="DB207" s="745"/>
      <c r="DC207" s="745"/>
      <c r="DD207" s="745"/>
      <c r="DE207" s="745"/>
      <c r="DF207" s="745"/>
      <c r="DG207" s="745"/>
      <c r="DH207" s="745"/>
      <c r="DI207" s="745"/>
      <c r="DJ207" s="745"/>
      <c r="DK207" s="745"/>
      <c r="DL207" s="745"/>
      <c r="DM207" s="745"/>
      <c r="DN207" s="745"/>
      <c r="DO207" s="745"/>
      <c r="DP207" s="765"/>
      <c r="DQ207" s="747"/>
      <c r="DR207" s="747" t="s">
        <v>73</v>
      </c>
      <c r="DS207" s="833" t="e">
        <v>#REF!</v>
      </c>
      <c r="DT207" s="763">
        <v>1.0</v>
      </c>
      <c r="DU207" s="745"/>
      <c r="DV207" s="745"/>
      <c r="DW207" s="745"/>
      <c r="DX207" s="745" t="s">
        <v>160</v>
      </c>
      <c r="DY207" s="745"/>
      <c r="DZ207" s="890"/>
      <c r="EA207" s="890" t="s">
        <v>160</v>
      </c>
      <c r="EB207" s="745"/>
      <c r="EC207" s="745" t="s">
        <v>160</v>
      </c>
      <c r="ED207" s="747"/>
      <c r="EE207" s="747"/>
      <c r="EF207" s="747"/>
      <c r="EG207" s="747"/>
      <c r="EH207" s="891"/>
      <c r="EI207" s="747"/>
      <c r="EJ207" s="763"/>
      <c r="EK207" s="747"/>
      <c r="EL207" s="747"/>
      <c r="EM207" s="833"/>
      <c r="EN207" s="833" t="s">
        <v>160</v>
      </c>
      <c r="EO207" s="892" t="s">
        <v>160</v>
      </c>
      <c r="EP207" s="747"/>
      <c r="EQ207" s="763"/>
      <c r="ER207" s="747"/>
      <c r="ES207" s="747"/>
      <c r="ET207" s="747"/>
      <c r="EU207" s="747"/>
      <c r="EV207" s="747"/>
      <c r="EW207" s="891"/>
      <c r="EX207" s="747"/>
      <c r="EY207" s="895" t="s">
        <v>160</v>
      </c>
      <c r="EZ207" s="896" t="s">
        <v>160</v>
      </c>
      <c r="FA207" s="820" t="str">
        <f t="shared" si="49"/>
        <v/>
      </c>
      <c r="FB207" s="833" t="e">
        <v>#REF!</v>
      </c>
      <c r="FC207" s="747" t="e">
        <v>#REF!</v>
      </c>
      <c r="FD207" s="747" t="e">
        <v>#REF!</v>
      </c>
      <c r="FE207" s="747" t="e">
        <v>#REF!</v>
      </c>
      <c r="FF207" s="747" t="e">
        <v>#REF!</v>
      </c>
      <c r="FG207" s="747" t="e">
        <v>#REF!</v>
      </c>
      <c r="FH207" s="747" t="e">
        <v>#REF!</v>
      </c>
      <c r="FI207" s="834" t="str">
        <f t="shared" si="50"/>
        <v>#REF!</v>
      </c>
      <c r="FJ207" s="747"/>
      <c r="FK207" s="747"/>
      <c r="FL207" s="747"/>
      <c r="FM207" s="747"/>
      <c r="FN207" s="747"/>
      <c r="FO207" s="747"/>
      <c r="FP207" s="747"/>
      <c r="FQ207" s="747"/>
      <c r="FR207" s="747"/>
      <c r="FS207" s="747"/>
      <c r="FT207" s="747"/>
      <c r="FU207" s="747"/>
      <c r="FV207" s="747"/>
      <c r="FW207" s="742"/>
    </row>
    <row r="208" outlineLevel="1">
      <c r="A208" s="743"/>
      <c r="C208" s="867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868"/>
      <c r="U208" s="2">
        <f>IFERROR(__xludf.DUMMYFUNCTION("""COMPUTED_VALUE"""),1.0)</f>
        <v>1</v>
      </c>
      <c r="W208" s="744"/>
      <c r="X208" s="745"/>
      <c r="Y208" s="745"/>
      <c r="Z208" s="745"/>
      <c r="AA208" s="745"/>
      <c r="AB208" s="745"/>
      <c r="AC208" s="745"/>
      <c r="AD208" s="745"/>
      <c r="AE208" s="745"/>
      <c r="AF208" s="745"/>
      <c r="AG208" s="745"/>
      <c r="AH208" s="745"/>
      <c r="AI208" s="745"/>
      <c r="AJ208" s="745"/>
      <c r="AK208" s="745"/>
      <c r="AL208" s="745"/>
      <c r="AM208" s="745"/>
      <c r="AN208" s="18" t="s">
        <v>4</v>
      </c>
      <c r="AO208" s="689"/>
      <c r="AP208" s="690"/>
      <c r="AQ208" s="274"/>
      <c r="AR208" s="274"/>
      <c r="AS208" s="274"/>
      <c r="AT208" s="274"/>
      <c r="AU208" s="691"/>
      <c r="AV208" s="692"/>
      <c r="AW208" s="274"/>
      <c r="AX208" s="274"/>
      <c r="AY208" s="274"/>
      <c r="AZ208" s="274"/>
      <c r="BA208" s="274"/>
      <c r="BB208" s="274"/>
      <c r="BC208" s="274"/>
      <c r="BD208" s="274"/>
      <c r="BE208" s="274"/>
      <c r="BF208" s="274"/>
      <c r="BG208" s="274"/>
      <c r="BH208" s="274"/>
      <c r="BI208" s="274"/>
      <c r="BJ208" s="274"/>
      <c r="BK208" s="274"/>
      <c r="BL208" s="274"/>
      <c r="BM208" s="274"/>
      <c r="BN208" s="274"/>
      <c r="BO208" s="274"/>
      <c r="BP208" s="693"/>
      <c r="BQ208" s="274"/>
      <c r="BR208" s="274"/>
      <c r="BS208" s="274"/>
      <c r="BT208" s="274"/>
      <c r="BU208" s="274"/>
      <c r="BV208" s="274"/>
      <c r="BW208" s="274"/>
      <c r="BX208" s="694"/>
      <c r="BY208" s="274"/>
      <c r="BZ208" s="274"/>
      <c r="CA208" s="274"/>
      <c r="CB208" s="274"/>
      <c r="CC208" s="274"/>
      <c r="CD208" s="274"/>
      <c r="CE208" s="274"/>
      <c r="CF208" s="274"/>
      <c r="CG208" s="742"/>
      <c r="CH208" s="742"/>
      <c r="CI208" s="742"/>
      <c r="CJ208" s="742"/>
      <c r="CK208" s="742"/>
      <c r="CL208" s="742"/>
      <c r="CM208" s="742"/>
      <c r="CN208" s="742"/>
      <c r="CO208" s="742"/>
      <c r="CP208" s="742"/>
      <c r="CQ208" s="742"/>
      <c r="CR208" s="742"/>
      <c r="CS208" s="742"/>
      <c r="CT208" s="742"/>
      <c r="CU208" s="742"/>
      <c r="CV208" s="742"/>
      <c r="CW208" s="742"/>
      <c r="CX208" s="745"/>
      <c r="CY208" s="763"/>
      <c r="CZ208" s="745"/>
      <c r="DA208" s="745"/>
      <c r="DB208" s="745"/>
      <c r="DC208" s="745"/>
      <c r="DD208" s="745"/>
      <c r="DE208" s="745"/>
      <c r="DF208" s="745"/>
      <c r="DG208" s="745"/>
      <c r="DH208" s="745"/>
      <c r="DI208" s="745"/>
      <c r="DJ208" s="745"/>
      <c r="DK208" s="745"/>
      <c r="DL208" s="745"/>
      <c r="DM208" s="745"/>
      <c r="DN208" s="745"/>
      <c r="DO208" s="745"/>
      <c r="DP208" s="765"/>
      <c r="DQ208" s="747"/>
      <c r="DR208" s="747" t="s">
        <v>82</v>
      </c>
      <c r="DS208" s="833">
        <v>0.0</v>
      </c>
      <c r="DT208" s="763">
        <v>3.0</v>
      </c>
      <c r="DU208" s="890"/>
      <c r="DV208" s="745"/>
      <c r="DW208" s="745"/>
      <c r="DX208" s="745" t="s">
        <v>160</v>
      </c>
      <c r="DY208" s="745"/>
      <c r="DZ208" s="890"/>
      <c r="EA208" s="890" t="s">
        <v>160</v>
      </c>
      <c r="EB208" s="745"/>
      <c r="EC208" s="745" t="s">
        <v>160</v>
      </c>
      <c r="ED208" s="747"/>
      <c r="EE208" s="747"/>
      <c r="EF208" s="747"/>
      <c r="EG208" s="747"/>
      <c r="EH208" s="891"/>
      <c r="EI208" s="747"/>
      <c r="EJ208" s="763"/>
      <c r="EK208" s="747"/>
      <c r="EL208" s="747"/>
      <c r="EM208" s="833"/>
      <c r="EN208" s="833" t="s">
        <v>160</v>
      </c>
      <c r="EO208" s="892" t="s">
        <v>160</v>
      </c>
      <c r="EP208" s="747"/>
      <c r="EQ208" s="763"/>
      <c r="ER208" s="747"/>
      <c r="ES208" s="747"/>
      <c r="ET208" s="747"/>
      <c r="EU208" s="747"/>
      <c r="EV208" s="747"/>
      <c r="EW208" s="891"/>
      <c r="EX208" s="747"/>
      <c r="EY208" s="895" t="s">
        <v>160</v>
      </c>
      <c r="EZ208" s="896" t="s">
        <v>160</v>
      </c>
      <c r="FA208" s="820" t="str">
        <f t="shared" si="49"/>
        <v/>
      </c>
      <c r="FB208" s="833" t="e">
        <v>#REF!</v>
      </c>
      <c r="FC208" s="747" t="e">
        <v>#REF!</v>
      </c>
      <c r="FD208" s="747" t="e">
        <v>#REF!</v>
      </c>
      <c r="FE208" s="747" t="e">
        <v>#REF!</v>
      </c>
      <c r="FF208" s="747" t="e">
        <v>#REF!</v>
      </c>
      <c r="FG208" s="747" t="e">
        <v>#REF!</v>
      </c>
      <c r="FH208" s="747" t="e">
        <v>#REF!</v>
      </c>
      <c r="FI208" s="834" t="str">
        <f t="shared" si="50"/>
        <v>#REF!</v>
      </c>
      <c r="FJ208" s="747"/>
      <c r="FK208" s="747"/>
      <c r="FL208" s="747"/>
      <c r="FM208" s="747"/>
      <c r="FN208" s="747"/>
      <c r="FO208" s="747"/>
      <c r="FP208" s="747"/>
      <c r="FQ208" s="747"/>
      <c r="FR208" s="747"/>
      <c r="FS208" s="747"/>
      <c r="FT208" s="747"/>
      <c r="FU208" s="747"/>
      <c r="FV208" s="747"/>
      <c r="FW208" s="742"/>
    </row>
    <row r="209" outlineLevel="1">
      <c r="A209" s="743"/>
      <c r="C209" s="867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868"/>
      <c r="U209" s="2">
        <f>IFERROR(__xludf.DUMMYFUNCTION("""COMPUTED_VALUE"""),1.0)</f>
        <v>1</v>
      </c>
      <c r="W209" s="744"/>
      <c r="X209" s="745"/>
      <c r="Y209" s="745"/>
      <c r="Z209" s="745"/>
      <c r="AA209" s="745"/>
      <c r="AB209" s="745"/>
      <c r="AC209" s="745"/>
      <c r="AD209" s="745"/>
      <c r="AE209" s="745"/>
      <c r="AF209" s="745"/>
      <c r="AG209" s="745"/>
      <c r="AH209" s="745"/>
      <c r="AI209" s="745"/>
      <c r="AJ209" s="745"/>
      <c r="AK209" s="745"/>
      <c r="AL209" s="745"/>
      <c r="AM209" s="745"/>
      <c r="AN209" s="18" t="s">
        <v>4</v>
      </c>
      <c r="AO209" s="689"/>
      <c r="AP209" s="690"/>
      <c r="AQ209" s="274"/>
      <c r="AR209" s="274"/>
      <c r="AS209" s="274"/>
      <c r="AT209" s="274"/>
      <c r="AU209" s="691"/>
      <c r="AV209" s="692"/>
      <c r="AW209" s="274"/>
      <c r="AX209" s="274"/>
      <c r="AY209" s="274"/>
      <c r="AZ209" s="274"/>
      <c r="BA209" s="274"/>
      <c r="BB209" s="274"/>
      <c r="BC209" s="274"/>
      <c r="BD209" s="274"/>
      <c r="BE209" s="274"/>
      <c r="BF209" s="274"/>
      <c r="BG209" s="274"/>
      <c r="BH209" s="274"/>
      <c r="BI209" s="274"/>
      <c r="BJ209" s="274"/>
      <c r="BK209" s="274"/>
      <c r="BL209" s="274"/>
      <c r="BM209" s="274"/>
      <c r="BN209" s="274"/>
      <c r="BO209" s="274"/>
      <c r="BP209" s="693"/>
      <c r="BQ209" s="274"/>
      <c r="BR209" s="274"/>
      <c r="BS209" s="274"/>
      <c r="BT209" s="274"/>
      <c r="BU209" s="274"/>
      <c r="BV209" s="274"/>
      <c r="BW209" s="274"/>
      <c r="BX209" s="694"/>
      <c r="BY209" s="274"/>
      <c r="BZ209" s="274"/>
      <c r="CA209" s="274"/>
      <c r="CB209" s="274"/>
      <c r="CC209" s="274"/>
      <c r="CD209" s="274"/>
      <c r="CE209" s="274"/>
      <c r="CF209" s="274"/>
      <c r="CG209" s="742"/>
      <c r="CH209" s="742"/>
      <c r="CI209" s="742"/>
      <c r="CJ209" s="742"/>
      <c r="CK209" s="742"/>
      <c r="CL209" s="742"/>
      <c r="CM209" s="742"/>
      <c r="CN209" s="742"/>
      <c r="CO209" s="742"/>
      <c r="CP209" s="742"/>
      <c r="CQ209" s="742"/>
      <c r="CR209" s="742"/>
      <c r="CS209" s="742"/>
      <c r="CT209" s="742"/>
      <c r="CU209" s="742"/>
      <c r="CV209" s="742"/>
      <c r="CW209" s="742"/>
      <c r="CX209" s="745"/>
      <c r="CY209" s="763"/>
      <c r="CZ209" s="745"/>
      <c r="DA209" s="745"/>
      <c r="DB209" s="745"/>
      <c r="DC209" s="745"/>
      <c r="DD209" s="745"/>
      <c r="DE209" s="745"/>
      <c r="DF209" s="745"/>
      <c r="DG209" s="745"/>
      <c r="DH209" s="745"/>
      <c r="DI209" s="745"/>
      <c r="DJ209" s="745"/>
      <c r="DK209" s="745"/>
      <c r="DL209" s="745"/>
      <c r="DM209" s="745"/>
      <c r="DN209" s="745"/>
      <c r="DO209" s="745"/>
      <c r="DP209" s="765"/>
      <c r="DQ209" s="747"/>
      <c r="DR209" s="747" t="s">
        <v>91</v>
      </c>
      <c r="DS209" s="848">
        <v>0.029900000000000003</v>
      </c>
      <c r="DT209" s="763">
        <v>9.0</v>
      </c>
      <c r="DU209" s="890"/>
      <c r="DV209" s="745"/>
      <c r="DW209" s="745"/>
      <c r="DX209" s="745" t="s">
        <v>160</v>
      </c>
      <c r="DY209" s="745"/>
      <c r="DZ209" s="890"/>
      <c r="EA209" s="890" t="s">
        <v>160</v>
      </c>
      <c r="EB209" s="745"/>
      <c r="EC209" s="745" t="s">
        <v>160</v>
      </c>
      <c r="ED209" s="747"/>
      <c r="EE209" s="747"/>
      <c r="EF209" s="747"/>
      <c r="EG209" s="747"/>
      <c r="EH209" s="891"/>
      <c r="EI209" s="747"/>
      <c r="EJ209" s="763"/>
      <c r="EK209" s="747"/>
      <c r="EL209" s="747"/>
      <c r="EM209" s="833"/>
      <c r="EN209" s="833" t="s">
        <v>160</v>
      </c>
      <c r="EO209" s="892" t="s">
        <v>160</v>
      </c>
      <c r="EP209" s="747"/>
      <c r="EQ209" s="763"/>
      <c r="ER209" s="747"/>
      <c r="ES209" s="747"/>
      <c r="ET209" s="747"/>
      <c r="EU209" s="747"/>
      <c r="EV209" s="747"/>
      <c r="EW209" s="891"/>
      <c r="EX209" s="747"/>
      <c r="EY209" s="895" t="s">
        <v>160</v>
      </c>
      <c r="EZ209" s="896" t="s">
        <v>160</v>
      </c>
      <c r="FA209" s="820" t="str">
        <f t="shared" si="49"/>
        <v/>
      </c>
      <c r="FB209" s="833" t="e">
        <v>#REF!</v>
      </c>
      <c r="FC209" s="747" t="e">
        <v>#REF!</v>
      </c>
      <c r="FD209" s="747" t="e">
        <v>#REF!</v>
      </c>
      <c r="FE209" s="747" t="e">
        <v>#REF!</v>
      </c>
      <c r="FF209" s="747" t="e">
        <v>#REF!</v>
      </c>
      <c r="FG209" s="747" t="e">
        <v>#REF!</v>
      </c>
      <c r="FH209" s="747" t="e">
        <v>#REF!</v>
      </c>
      <c r="FI209" s="834" t="str">
        <f t="shared" si="50"/>
        <v>#REF!</v>
      </c>
      <c r="FJ209" s="747"/>
      <c r="FK209" s="747"/>
      <c r="FL209" s="747"/>
      <c r="FM209" s="747"/>
      <c r="FN209" s="747"/>
      <c r="FO209" s="747"/>
      <c r="FP209" s="747"/>
      <c r="FQ209" s="747"/>
      <c r="FR209" s="747"/>
      <c r="FS209" s="747"/>
      <c r="FT209" s="747"/>
      <c r="FU209" s="747"/>
      <c r="FV209" s="747"/>
      <c r="FW209" s="742"/>
    </row>
    <row r="210" outlineLevel="1">
      <c r="A210" s="743"/>
      <c r="B210" s="2" t="str">
        <f>CX25</f>
        <v/>
      </c>
      <c r="C210" s="86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868"/>
      <c r="U210" s="2">
        <f>IFERROR(__xludf.DUMMYFUNCTION("""COMPUTED_VALUE"""),1.0)</f>
        <v>1</v>
      </c>
      <c r="W210" s="744"/>
      <c r="X210" s="747"/>
      <c r="Y210" s="747"/>
      <c r="Z210" s="747"/>
      <c r="AA210" s="747"/>
      <c r="AB210" s="747"/>
      <c r="AC210" s="747"/>
      <c r="AD210" s="747"/>
      <c r="AE210" s="747"/>
      <c r="AF210" s="747"/>
      <c r="AG210" s="747"/>
      <c r="AH210" s="747"/>
      <c r="AI210" s="747"/>
      <c r="AJ210" s="747"/>
      <c r="AK210" s="747"/>
      <c r="AL210" s="747"/>
      <c r="AM210" s="747"/>
      <c r="AN210" s="18" t="s">
        <v>4</v>
      </c>
      <c r="AO210" s="689"/>
      <c r="AP210" s="690"/>
      <c r="AQ210" s="274"/>
      <c r="AR210" s="274"/>
      <c r="AS210" s="274"/>
      <c r="AT210" s="274"/>
      <c r="AU210" s="691"/>
      <c r="AV210" s="692"/>
      <c r="AW210" s="274"/>
      <c r="AX210" s="274"/>
      <c r="AY210" s="274"/>
      <c r="AZ210" s="274"/>
      <c r="BA210" s="274"/>
      <c r="BB210" s="274"/>
      <c r="BC210" s="274"/>
      <c r="BD210" s="274"/>
      <c r="BE210" s="274"/>
      <c r="BF210" s="274"/>
      <c r="BG210" s="274"/>
      <c r="BH210" s="274"/>
      <c r="BI210" s="274"/>
      <c r="BJ210" s="274"/>
      <c r="BK210" s="274"/>
      <c r="BL210" s="274"/>
      <c r="BM210" s="274"/>
      <c r="BN210" s="274"/>
      <c r="BO210" s="274"/>
      <c r="BP210" s="693"/>
      <c r="BQ210" s="274"/>
      <c r="BR210" s="274"/>
      <c r="BS210" s="274"/>
      <c r="BT210" s="274"/>
      <c r="BU210" s="274"/>
      <c r="BV210" s="274"/>
      <c r="BW210" s="274"/>
      <c r="BX210" s="694"/>
      <c r="BY210" s="274"/>
      <c r="BZ210" s="274"/>
      <c r="CA210" s="274"/>
      <c r="CB210" s="274"/>
      <c r="CC210" s="274"/>
      <c r="CD210" s="274"/>
      <c r="CE210" s="274"/>
      <c r="CF210" s="274"/>
      <c r="CG210" s="742"/>
      <c r="CH210" s="742"/>
      <c r="CI210" s="742"/>
      <c r="CJ210" s="742"/>
      <c r="CK210" s="742"/>
      <c r="CL210" s="742"/>
      <c r="CM210" s="742"/>
      <c r="CN210" s="742"/>
      <c r="CO210" s="742"/>
      <c r="CP210" s="742"/>
      <c r="CQ210" s="742"/>
      <c r="CR210" s="742"/>
      <c r="CS210" s="742"/>
      <c r="CT210" s="742"/>
      <c r="CU210" s="742"/>
      <c r="CV210" s="742"/>
      <c r="CW210" s="742"/>
      <c r="CX210" s="747"/>
      <c r="CY210" s="763"/>
      <c r="CZ210" s="745"/>
      <c r="DA210" s="745"/>
      <c r="DB210" s="745"/>
      <c r="DC210" s="745"/>
      <c r="DD210" s="745"/>
      <c r="DE210" s="745"/>
      <c r="DF210" s="745"/>
      <c r="DG210" s="745"/>
      <c r="DH210" s="745"/>
      <c r="DI210" s="745"/>
      <c r="DJ210" s="745"/>
      <c r="DK210" s="745"/>
      <c r="DL210" s="745"/>
      <c r="DM210" s="745"/>
      <c r="DN210" s="745"/>
      <c r="DO210" s="745"/>
      <c r="DP210" s="765"/>
      <c r="DQ210" s="747"/>
      <c r="DR210" s="747" t="s">
        <v>96</v>
      </c>
      <c r="DS210" s="833">
        <v>0.0</v>
      </c>
      <c r="DT210" s="763">
        <v>8.0</v>
      </c>
      <c r="DU210" s="890"/>
      <c r="DV210" s="745"/>
      <c r="DW210" s="745"/>
      <c r="DX210" s="745" t="s">
        <v>160</v>
      </c>
      <c r="DY210" s="745"/>
      <c r="DZ210" s="890"/>
      <c r="EA210" s="890" t="s">
        <v>160</v>
      </c>
      <c r="EB210" s="745"/>
      <c r="EC210" s="745" t="s">
        <v>160</v>
      </c>
      <c r="ED210" s="747"/>
      <c r="EE210" s="747"/>
      <c r="EF210" s="747"/>
      <c r="EG210" s="747"/>
      <c r="EH210" s="891"/>
      <c r="EI210" s="747"/>
      <c r="EJ210" s="763"/>
      <c r="EK210" s="897"/>
      <c r="EL210" s="747"/>
      <c r="EM210" s="833"/>
      <c r="EN210" s="833" t="s">
        <v>160</v>
      </c>
      <c r="EO210" s="892" t="s">
        <v>160</v>
      </c>
      <c r="EP210" s="747"/>
      <c r="EQ210" s="763"/>
      <c r="ER210" s="747"/>
      <c r="ES210" s="747"/>
      <c r="ET210" s="747"/>
      <c r="EU210" s="747"/>
      <c r="EV210" s="747"/>
      <c r="EW210" s="891"/>
      <c r="EX210" s="747"/>
      <c r="EY210" s="895" t="s">
        <v>160</v>
      </c>
      <c r="EZ210" s="896" t="s">
        <v>160</v>
      </c>
      <c r="FA210" s="820" t="str">
        <f t="shared" si="49"/>
        <v/>
      </c>
      <c r="FB210" s="833" t="e">
        <v>#REF!</v>
      </c>
      <c r="FC210" s="747" t="e">
        <v>#REF!</v>
      </c>
      <c r="FD210" s="747" t="e">
        <v>#REF!</v>
      </c>
      <c r="FE210" s="747" t="e">
        <v>#REF!</v>
      </c>
      <c r="FF210" s="747" t="e">
        <v>#REF!</v>
      </c>
      <c r="FG210" s="747" t="e">
        <v>#REF!</v>
      </c>
      <c r="FH210" s="747" t="e">
        <v>#REF!</v>
      </c>
      <c r="FI210" s="834" t="str">
        <f t="shared" si="50"/>
        <v>#REF!</v>
      </c>
      <c r="FJ210" s="747"/>
      <c r="FK210" s="747"/>
      <c r="FL210" s="747"/>
      <c r="FM210" s="747"/>
      <c r="FN210" s="747"/>
      <c r="FO210" s="747"/>
      <c r="FP210" s="747"/>
      <c r="FQ210" s="747"/>
      <c r="FR210" s="747"/>
      <c r="FS210" s="747"/>
      <c r="FT210" s="747"/>
      <c r="FU210" s="747"/>
      <c r="FV210" s="747"/>
      <c r="FW210" s="742"/>
    </row>
    <row r="211" outlineLevel="1">
      <c r="A211" s="743"/>
      <c r="C211" s="867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868"/>
      <c r="U211" s="898">
        <f>IFERROR(__xludf.DUMMYFUNCTION("""COMPUTED_VALUE"""),1.0)</f>
        <v>1</v>
      </c>
      <c r="V211" s="898"/>
      <c r="W211" s="744"/>
      <c r="X211" s="747"/>
      <c r="Y211" s="747"/>
      <c r="Z211" s="747"/>
      <c r="AA211" s="747"/>
      <c r="AB211" s="747"/>
      <c r="AC211" s="747"/>
      <c r="AD211" s="747"/>
      <c r="AE211" s="747"/>
      <c r="AF211" s="747"/>
      <c r="AG211" s="747"/>
      <c r="AH211" s="747"/>
      <c r="AI211" s="747"/>
      <c r="AJ211" s="747"/>
      <c r="AK211" s="747"/>
      <c r="AL211" s="747"/>
      <c r="AM211" s="747"/>
      <c r="AN211" s="18" t="s">
        <v>4</v>
      </c>
      <c r="AO211" s="689"/>
      <c r="AP211" s="690"/>
      <c r="AQ211" s="274"/>
      <c r="AR211" s="274"/>
      <c r="AS211" s="274"/>
      <c r="AT211" s="274"/>
      <c r="AU211" s="691"/>
      <c r="AV211" s="692"/>
      <c r="AW211" s="274"/>
      <c r="AX211" s="274"/>
      <c r="AY211" s="274"/>
      <c r="AZ211" s="274"/>
      <c r="BA211" s="274"/>
      <c r="BB211" s="274"/>
      <c r="BC211" s="274"/>
      <c r="BD211" s="274"/>
      <c r="BE211" s="274"/>
      <c r="BF211" s="274"/>
      <c r="BG211" s="274"/>
      <c r="BH211" s="274"/>
      <c r="BI211" s="274"/>
      <c r="BJ211" s="274"/>
      <c r="BK211" s="274"/>
      <c r="BL211" s="274"/>
      <c r="BM211" s="274"/>
      <c r="BN211" s="274"/>
      <c r="BO211" s="274"/>
      <c r="BP211" s="693"/>
      <c r="BQ211" s="274"/>
      <c r="BR211" s="274"/>
      <c r="BS211" s="274"/>
      <c r="BT211" s="274"/>
      <c r="BU211" s="274"/>
      <c r="BV211" s="274"/>
      <c r="BW211" s="274"/>
      <c r="BX211" s="694"/>
      <c r="BY211" s="274"/>
      <c r="BZ211" s="274"/>
      <c r="CA211" s="274"/>
      <c r="CB211" s="274"/>
      <c r="CC211" s="274"/>
      <c r="CD211" s="274"/>
      <c r="CE211" s="274"/>
      <c r="CF211" s="274"/>
      <c r="CG211" s="742"/>
      <c r="CH211" s="742"/>
      <c r="CI211" s="742"/>
      <c r="CJ211" s="742"/>
      <c r="CK211" s="742"/>
      <c r="CL211" s="742"/>
      <c r="CM211" s="742"/>
      <c r="CN211" s="742"/>
      <c r="CO211" s="742"/>
      <c r="CP211" s="742"/>
      <c r="CQ211" s="742"/>
      <c r="CR211" s="742"/>
      <c r="CS211" s="742"/>
      <c r="CT211" s="742"/>
      <c r="CU211" s="742"/>
      <c r="CV211" s="742"/>
      <c r="CW211" s="742"/>
      <c r="CX211" s="747"/>
      <c r="CY211" s="763"/>
      <c r="CZ211" s="745"/>
      <c r="DA211" s="745"/>
      <c r="DB211" s="745"/>
      <c r="DC211" s="745"/>
      <c r="DD211" s="745"/>
      <c r="DE211" s="745"/>
      <c r="DF211" s="745"/>
      <c r="DG211" s="745"/>
      <c r="DH211" s="745"/>
      <c r="DI211" s="745"/>
      <c r="DJ211" s="745"/>
      <c r="DK211" s="745"/>
      <c r="DL211" s="745"/>
      <c r="DM211" s="745"/>
      <c r="DN211" s="745"/>
      <c r="DO211" s="745"/>
      <c r="DP211" s="765"/>
      <c r="DQ211" s="747"/>
      <c r="DR211" s="747" t="s">
        <v>107</v>
      </c>
      <c r="DS211" s="833" t="e">
        <v>#REF!</v>
      </c>
      <c r="DT211" s="763">
        <v>11.0</v>
      </c>
      <c r="DU211" s="890"/>
      <c r="DV211" s="745"/>
      <c r="DW211" s="899"/>
      <c r="DX211" s="745" t="s">
        <v>160</v>
      </c>
      <c r="DY211" s="745"/>
      <c r="DZ211" s="890"/>
      <c r="EA211" s="890" t="s">
        <v>160</v>
      </c>
      <c r="EB211" s="745"/>
      <c r="EC211" s="745" t="s">
        <v>160</v>
      </c>
      <c r="ED211" s="747"/>
      <c r="EE211" s="747"/>
      <c r="EF211" s="747"/>
      <c r="EG211" s="747"/>
      <c r="EH211" s="891"/>
      <c r="EI211" s="747"/>
      <c r="EJ211" s="763"/>
      <c r="EK211" s="747"/>
      <c r="EL211" s="747"/>
      <c r="EM211" s="833"/>
      <c r="EN211" s="833" t="s">
        <v>160</v>
      </c>
      <c r="EO211" s="892" t="s">
        <v>160</v>
      </c>
      <c r="EP211" s="747"/>
      <c r="EQ211" s="763"/>
      <c r="ER211" s="747"/>
      <c r="ES211" s="747"/>
      <c r="ET211" s="747"/>
      <c r="EU211" s="747"/>
      <c r="EV211" s="747"/>
      <c r="EW211" s="891"/>
      <c r="EX211" s="747"/>
      <c r="EY211" s="895" t="s">
        <v>160</v>
      </c>
      <c r="EZ211" s="896" t="s">
        <v>160</v>
      </c>
      <c r="FA211" s="820" t="str">
        <f t="shared" si="49"/>
        <v/>
      </c>
      <c r="FB211" s="833" t="e">
        <v>#REF!</v>
      </c>
      <c r="FC211" s="747" t="e">
        <v>#REF!</v>
      </c>
      <c r="FD211" s="747" t="e">
        <v>#REF!</v>
      </c>
      <c r="FE211" s="747" t="e">
        <v>#REF!</v>
      </c>
      <c r="FF211" s="747" t="e">
        <v>#REF!</v>
      </c>
      <c r="FG211" s="747" t="e">
        <v>#REF!</v>
      </c>
      <c r="FH211" s="747" t="e">
        <v>#REF!</v>
      </c>
      <c r="FI211" s="834" t="str">
        <f t="shared" si="50"/>
        <v>#REF!</v>
      </c>
      <c r="FJ211" s="747"/>
      <c r="FK211" s="747"/>
      <c r="FL211" s="747"/>
      <c r="FM211" s="747"/>
      <c r="FN211" s="747"/>
      <c r="FO211" s="747"/>
      <c r="FP211" s="747"/>
      <c r="FQ211" s="747"/>
      <c r="FR211" s="747"/>
      <c r="FS211" s="747"/>
      <c r="FT211" s="747"/>
      <c r="FU211" s="747"/>
      <c r="FV211" s="747"/>
      <c r="FW211" s="742"/>
    </row>
    <row r="212" outlineLevel="1">
      <c r="A212" s="743"/>
      <c r="C212" s="86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868"/>
      <c r="U212" s="898">
        <f>IFERROR(__xludf.DUMMYFUNCTION("""COMPUTED_VALUE"""),1.0)</f>
        <v>1</v>
      </c>
      <c r="V212" s="898"/>
      <c r="W212" s="744"/>
      <c r="X212" s="747"/>
      <c r="Y212" s="747"/>
      <c r="Z212" s="747"/>
      <c r="AA212" s="747"/>
      <c r="AB212" s="747"/>
      <c r="AC212" s="747"/>
      <c r="AD212" s="747"/>
      <c r="AE212" s="747"/>
      <c r="AF212" s="747"/>
      <c r="AG212" s="747"/>
      <c r="AH212" s="747"/>
      <c r="AI212" s="747"/>
      <c r="AJ212" s="747"/>
      <c r="AK212" s="747"/>
      <c r="AL212" s="747"/>
      <c r="AM212" s="747"/>
      <c r="AN212" s="18" t="s">
        <v>4</v>
      </c>
      <c r="AO212" s="689"/>
      <c r="AP212" s="690"/>
      <c r="AQ212" s="274"/>
      <c r="AR212" s="274"/>
      <c r="AS212" s="274"/>
      <c r="AT212" s="274"/>
      <c r="AU212" s="691"/>
      <c r="AV212" s="692"/>
      <c r="AW212" s="274"/>
      <c r="AX212" s="274"/>
      <c r="AY212" s="274"/>
      <c r="AZ212" s="274"/>
      <c r="BA212" s="274"/>
      <c r="BB212" s="274"/>
      <c r="BC212" s="274"/>
      <c r="BD212" s="274"/>
      <c r="BE212" s="274"/>
      <c r="BF212" s="274"/>
      <c r="BG212" s="274"/>
      <c r="BH212" s="274"/>
      <c r="BI212" s="274"/>
      <c r="BJ212" s="274"/>
      <c r="BK212" s="274"/>
      <c r="BL212" s="274"/>
      <c r="BM212" s="274"/>
      <c r="BN212" s="274"/>
      <c r="BO212" s="274"/>
      <c r="BP212" s="693"/>
      <c r="BQ212" s="274"/>
      <c r="BR212" s="274"/>
      <c r="BS212" s="274"/>
      <c r="BT212" s="274"/>
      <c r="BU212" s="274"/>
      <c r="BV212" s="274"/>
      <c r="BW212" s="274"/>
      <c r="BX212" s="694"/>
      <c r="BY212" s="274"/>
      <c r="BZ212" s="274"/>
      <c r="CA212" s="274"/>
      <c r="CB212" s="274"/>
      <c r="CC212" s="274"/>
      <c r="CD212" s="274"/>
      <c r="CE212" s="274"/>
      <c r="CF212" s="274"/>
      <c r="CG212" s="742"/>
      <c r="CH212" s="742"/>
      <c r="CI212" s="742"/>
      <c r="CJ212" s="742"/>
      <c r="CK212" s="742"/>
      <c r="CL212" s="742"/>
      <c r="CM212" s="742"/>
      <c r="CN212" s="742"/>
      <c r="CO212" s="742"/>
      <c r="CP212" s="742"/>
      <c r="CQ212" s="742"/>
      <c r="CR212" s="742"/>
      <c r="CS212" s="742"/>
      <c r="CT212" s="742"/>
      <c r="CU212" s="742"/>
      <c r="CV212" s="742"/>
      <c r="CW212" s="742"/>
      <c r="CX212" s="747"/>
      <c r="CY212" s="763"/>
      <c r="CZ212" s="745"/>
      <c r="DA212" s="745"/>
      <c r="DB212" s="745"/>
      <c r="DC212" s="745"/>
      <c r="DD212" s="745"/>
      <c r="DE212" s="745"/>
      <c r="DF212" s="745"/>
      <c r="DG212" s="745"/>
      <c r="DH212" s="745"/>
      <c r="DI212" s="745"/>
      <c r="DJ212" s="745"/>
      <c r="DK212" s="745"/>
      <c r="DL212" s="745"/>
      <c r="DM212" s="745"/>
      <c r="DN212" s="745"/>
      <c r="DO212" s="745"/>
      <c r="DP212" s="765"/>
      <c r="DQ212" s="747"/>
      <c r="DR212" s="747" t="s">
        <v>114</v>
      </c>
      <c r="DS212" s="848" t="e">
        <v>#REF!</v>
      </c>
      <c r="DT212" s="763">
        <v>5.0</v>
      </c>
      <c r="DU212" s="890"/>
      <c r="DV212" s="745"/>
      <c r="DW212" s="745"/>
      <c r="DX212" s="745" t="s">
        <v>160</v>
      </c>
      <c r="DY212" s="745"/>
      <c r="DZ212" s="890"/>
      <c r="EA212" s="890" t="s">
        <v>160</v>
      </c>
      <c r="EB212" s="745"/>
      <c r="EC212" s="745" t="s">
        <v>160</v>
      </c>
      <c r="ED212" s="747"/>
      <c r="EE212" s="747"/>
      <c r="EF212" s="747"/>
      <c r="EG212" s="747"/>
      <c r="EH212" s="891"/>
      <c r="EI212" s="747"/>
      <c r="EJ212" s="763"/>
      <c r="EK212" s="747"/>
      <c r="EL212" s="747"/>
      <c r="EM212" s="833"/>
      <c r="EN212" s="833" t="s">
        <v>160</v>
      </c>
      <c r="EO212" s="892" t="s">
        <v>160</v>
      </c>
      <c r="EP212" s="747"/>
      <c r="EQ212" s="763"/>
      <c r="ER212" s="747"/>
      <c r="ES212" s="747"/>
      <c r="ET212" s="747"/>
      <c r="EU212" s="747"/>
      <c r="EV212" s="747"/>
      <c r="EW212" s="891"/>
      <c r="EX212" s="747"/>
      <c r="EY212" s="895" t="s">
        <v>160</v>
      </c>
      <c r="EZ212" s="896" t="s">
        <v>160</v>
      </c>
      <c r="FA212" s="820" t="str">
        <f t="shared" si="49"/>
        <v/>
      </c>
      <c r="FB212" s="833" t="e">
        <v>#REF!</v>
      </c>
      <c r="FC212" s="747" t="e">
        <v>#REF!</v>
      </c>
      <c r="FD212" s="747" t="e">
        <v>#REF!</v>
      </c>
      <c r="FE212" s="747" t="e">
        <v>#REF!</v>
      </c>
      <c r="FF212" s="747" t="e">
        <v>#REF!</v>
      </c>
      <c r="FG212" s="747" t="e">
        <v>#REF!</v>
      </c>
      <c r="FH212" s="747" t="e">
        <v>#REF!</v>
      </c>
      <c r="FI212" s="834" t="str">
        <f t="shared" si="50"/>
        <v>#REF!</v>
      </c>
      <c r="FJ212" s="747"/>
      <c r="FK212" s="747"/>
      <c r="FL212" s="747"/>
      <c r="FM212" s="747"/>
      <c r="FN212" s="747"/>
      <c r="FO212" s="747"/>
      <c r="FP212" s="747"/>
      <c r="FQ212" s="747"/>
      <c r="FR212" s="747"/>
      <c r="FS212" s="747"/>
      <c r="FT212" s="747"/>
      <c r="FU212" s="747"/>
      <c r="FV212" s="747"/>
      <c r="FW212" s="742"/>
    </row>
    <row r="213" outlineLevel="1">
      <c r="A213" s="743"/>
      <c r="C213" s="867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868"/>
      <c r="U213" s="898">
        <f>IFERROR(__xludf.DUMMYFUNCTION("""COMPUTED_VALUE"""),1.0)</f>
        <v>1</v>
      </c>
      <c r="V213" s="898"/>
      <c r="W213" s="744"/>
      <c r="X213" s="747"/>
      <c r="Y213" s="747"/>
      <c r="Z213" s="747"/>
      <c r="AA213" s="747"/>
      <c r="AB213" s="747"/>
      <c r="AC213" s="747"/>
      <c r="AD213" s="747"/>
      <c r="AE213" s="747"/>
      <c r="AF213" s="747"/>
      <c r="AG213" s="747"/>
      <c r="AH213" s="747"/>
      <c r="AI213" s="747"/>
      <c r="AJ213" s="747"/>
      <c r="AK213" s="747"/>
      <c r="AL213" s="747"/>
      <c r="AM213" s="747"/>
      <c r="AN213" s="18" t="s">
        <v>4</v>
      </c>
      <c r="AO213" s="689"/>
      <c r="AP213" s="690"/>
      <c r="AQ213" s="274"/>
      <c r="AR213" s="274"/>
      <c r="AS213" s="274"/>
      <c r="AT213" s="274"/>
      <c r="AU213" s="691"/>
      <c r="AV213" s="692"/>
      <c r="AW213" s="274"/>
      <c r="AX213" s="274"/>
      <c r="AY213" s="274"/>
      <c r="AZ213" s="274"/>
      <c r="BA213" s="274"/>
      <c r="BB213" s="274"/>
      <c r="BC213" s="274"/>
      <c r="BD213" s="274"/>
      <c r="BE213" s="274"/>
      <c r="BF213" s="274"/>
      <c r="BG213" s="274"/>
      <c r="BH213" s="274"/>
      <c r="BI213" s="274"/>
      <c r="BJ213" s="274"/>
      <c r="BK213" s="274"/>
      <c r="BL213" s="274"/>
      <c r="BM213" s="274"/>
      <c r="BN213" s="274"/>
      <c r="BO213" s="274"/>
      <c r="BP213" s="693"/>
      <c r="BQ213" s="274"/>
      <c r="BR213" s="274"/>
      <c r="BS213" s="274"/>
      <c r="BT213" s="274"/>
      <c r="BU213" s="274"/>
      <c r="BV213" s="274"/>
      <c r="BW213" s="274"/>
      <c r="BX213" s="694"/>
      <c r="BY213" s="274"/>
      <c r="BZ213" s="274"/>
      <c r="CA213" s="274"/>
      <c r="CB213" s="274"/>
      <c r="CC213" s="274"/>
      <c r="CD213" s="274"/>
      <c r="CE213" s="274"/>
      <c r="CF213" s="274"/>
      <c r="CG213" s="742"/>
      <c r="CH213" s="742"/>
      <c r="CI213" s="742"/>
      <c r="CJ213" s="742"/>
      <c r="CK213" s="742"/>
      <c r="CL213" s="742"/>
      <c r="CM213" s="742"/>
      <c r="CN213" s="742"/>
      <c r="CO213" s="742"/>
      <c r="CP213" s="742"/>
      <c r="CQ213" s="742"/>
      <c r="CR213" s="742"/>
      <c r="CS213" s="742"/>
      <c r="CT213" s="742"/>
      <c r="CU213" s="742"/>
      <c r="CV213" s="742"/>
      <c r="CW213" s="742"/>
      <c r="CX213" s="747"/>
      <c r="CY213" s="763"/>
      <c r="CZ213" s="745"/>
      <c r="DA213" s="745"/>
      <c r="DB213" s="745"/>
      <c r="DC213" s="745"/>
      <c r="DD213" s="745"/>
      <c r="DE213" s="745"/>
      <c r="DF213" s="745"/>
      <c r="DG213" s="745"/>
      <c r="DH213" s="745"/>
      <c r="DI213" s="745"/>
      <c r="DJ213" s="745"/>
      <c r="DK213" s="745"/>
      <c r="DL213" s="745"/>
      <c r="DM213" s="745"/>
      <c r="DN213" s="745"/>
      <c r="DO213" s="745"/>
      <c r="DP213" s="765"/>
      <c r="DQ213" s="747"/>
      <c r="DR213" s="747"/>
      <c r="DS213" s="747"/>
      <c r="DT213" s="763">
        <v>6.0</v>
      </c>
      <c r="DU213" s="890"/>
      <c r="DV213" s="745"/>
      <c r="DW213" s="745"/>
      <c r="DX213" s="745" t="s">
        <v>160</v>
      </c>
      <c r="DY213" s="745"/>
      <c r="DZ213" s="890"/>
      <c r="EA213" s="890" t="s">
        <v>160</v>
      </c>
      <c r="EB213" s="745"/>
      <c r="EC213" s="745" t="s">
        <v>160</v>
      </c>
      <c r="ED213" s="747"/>
      <c r="EE213" s="747"/>
      <c r="EF213" s="747"/>
      <c r="EG213" s="747"/>
      <c r="EH213" s="891"/>
      <c r="EI213" s="747"/>
      <c r="EJ213" s="763"/>
      <c r="EK213" s="747"/>
      <c r="EL213" s="747"/>
      <c r="EM213" s="833"/>
      <c r="EN213" s="833" t="s">
        <v>160</v>
      </c>
      <c r="EO213" s="892" t="s">
        <v>160</v>
      </c>
      <c r="EP213" s="747"/>
      <c r="EQ213" s="763"/>
      <c r="ER213" s="747"/>
      <c r="ES213" s="747"/>
      <c r="ET213" s="747"/>
      <c r="EU213" s="747"/>
      <c r="EV213" s="747"/>
      <c r="EW213" s="891"/>
      <c r="EX213" s="747"/>
      <c r="EY213" s="895" t="s">
        <v>160</v>
      </c>
      <c r="EZ213" s="896" t="s">
        <v>160</v>
      </c>
      <c r="FA213" s="820" t="str">
        <f t="shared" si="49"/>
        <v/>
      </c>
      <c r="FB213" s="833" t="e">
        <v>#REF!</v>
      </c>
      <c r="FC213" s="747" t="e">
        <v>#REF!</v>
      </c>
      <c r="FD213" s="747" t="e">
        <v>#REF!</v>
      </c>
      <c r="FE213" s="747" t="e">
        <v>#REF!</v>
      </c>
      <c r="FF213" s="747" t="e">
        <v>#REF!</v>
      </c>
      <c r="FG213" s="747" t="e">
        <v>#REF!</v>
      </c>
      <c r="FH213" s="747" t="e">
        <v>#REF!</v>
      </c>
      <c r="FI213" s="834" t="str">
        <f t="shared" si="50"/>
        <v>#REF!</v>
      </c>
      <c r="FJ213" s="747"/>
      <c r="FK213" s="747"/>
      <c r="FL213" s="747"/>
      <c r="FM213" s="747"/>
      <c r="FN213" s="747"/>
      <c r="FO213" s="747"/>
      <c r="FP213" s="747"/>
      <c r="FQ213" s="747"/>
      <c r="FR213" s="747"/>
      <c r="FS213" s="747"/>
      <c r="FT213" s="747"/>
      <c r="FU213" s="747"/>
      <c r="FV213" s="747"/>
      <c r="FW213" s="742"/>
    </row>
    <row r="214" outlineLevel="1">
      <c r="A214" s="743"/>
      <c r="C214" s="867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868"/>
      <c r="U214" s="898">
        <f>IFERROR(__xludf.DUMMYFUNCTION("""COMPUTED_VALUE"""),1.0)</f>
        <v>1</v>
      </c>
      <c r="V214" s="898"/>
      <c r="W214" s="744"/>
      <c r="X214" s="747"/>
      <c r="Y214" s="747"/>
      <c r="Z214" s="747"/>
      <c r="AA214" s="747"/>
      <c r="AB214" s="747"/>
      <c r="AC214" s="747"/>
      <c r="AD214" s="747"/>
      <c r="AE214" s="747"/>
      <c r="AF214" s="747"/>
      <c r="AG214" s="747"/>
      <c r="AH214" s="747"/>
      <c r="AI214" s="747"/>
      <c r="AJ214" s="747"/>
      <c r="AK214" s="747"/>
      <c r="AL214" s="747"/>
      <c r="AM214" s="747"/>
      <c r="AN214" s="18" t="s">
        <v>4</v>
      </c>
      <c r="AO214" s="689"/>
      <c r="AP214" s="690"/>
      <c r="AQ214" s="274"/>
      <c r="AR214" s="274"/>
      <c r="AS214" s="274"/>
      <c r="AT214" s="274"/>
      <c r="AU214" s="691"/>
      <c r="AV214" s="692"/>
      <c r="AW214" s="274"/>
      <c r="AX214" s="274"/>
      <c r="AY214" s="274"/>
      <c r="AZ214" s="274"/>
      <c r="BA214" s="274"/>
      <c r="BB214" s="274"/>
      <c r="BC214" s="274"/>
      <c r="BD214" s="274"/>
      <c r="BE214" s="274"/>
      <c r="BF214" s="274"/>
      <c r="BG214" s="274"/>
      <c r="BH214" s="274"/>
      <c r="BI214" s="274"/>
      <c r="BJ214" s="274"/>
      <c r="BK214" s="274"/>
      <c r="BL214" s="274"/>
      <c r="BM214" s="274"/>
      <c r="BN214" s="274"/>
      <c r="BO214" s="274"/>
      <c r="BP214" s="693"/>
      <c r="BQ214" s="274"/>
      <c r="BR214" s="274"/>
      <c r="BS214" s="274"/>
      <c r="BT214" s="274"/>
      <c r="BU214" s="274"/>
      <c r="BV214" s="274"/>
      <c r="BW214" s="274"/>
      <c r="BX214" s="694"/>
      <c r="BY214" s="274"/>
      <c r="BZ214" s="274"/>
      <c r="CA214" s="274"/>
      <c r="CB214" s="274"/>
      <c r="CC214" s="274"/>
      <c r="CD214" s="274"/>
      <c r="CE214" s="274"/>
      <c r="CF214" s="274"/>
      <c r="CG214" s="742"/>
      <c r="CH214" s="742"/>
      <c r="CI214" s="742"/>
      <c r="CJ214" s="742"/>
      <c r="CK214" s="742"/>
      <c r="CL214" s="742"/>
      <c r="CM214" s="742"/>
      <c r="CN214" s="742"/>
      <c r="CO214" s="742"/>
      <c r="CP214" s="742"/>
      <c r="CQ214" s="742"/>
      <c r="CR214" s="742"/>
      <c r="CS214" s="742"/>
      <c r="CT214" s="742"/>
      <c r="CU214" s="742"/>
      <c r="CV214" s="742"/>
      <c r="CW214" s="742"/>
      <c r="CX214" s="747"/>
      <c r="CY214" s="763"/>
      <c r="CZ214" s="745"/>
      <c r="DA214" s="745"/>
      <c r="DB214" s="745"/>
      <c r="DC214" s="745"/>
      <c r="DD214" s="745"/>
      <c r="DE214" s="745"/>
      <c r="DF214" s="745"/>
      <c r="DG214" s="745"/>
      <c r="DH214" s="745"/>
      <c r="DI214" s="745"/>
      <c r="DJ214" s="745"/>
      <c r="DK214" s="745"/>
      <c r="DL214" s="745"/>
      <c r="DM214" s="745"/>
      <c r="DN214" s="745"/>
      <c r="DO214" s="745"/>
      <c r="DP214" s="765"/>
      <c r="DQ214" s="747"/>
      <c r="DR214" s="747"/>
      <c r="DS214" s="747"/>
      <c r="DT214" s="763">
        <v>2.0</v>
      </c>
      <c r="DU214" s="890"/>
      <c r="DV214" s="745"/>
      <c r="DW214" s="745"/>
      <c r="DX214" s="745" t="s">
        <v>160</v>
      </c>
      <c r="DY214" s="745"/>
      <c r="DZ214" s="890"/>
      <c r="EA214" s="890" t="s">
        <v>160</v>
      </c>
      <c r="EB214" s="745"/>
      <c r="EC214" s="745" t="s">
        <v>160</v>
      </c>
      <c r="ED214" s="747"/>
      <c r="EE214" s="747"/>
      <c r="EF214" s="747"/>
      <c r="EG214" s="747"/>
      <c r="EH214" s="891"/>
      <c r="EI214" s="747"/>
      <c r="EJ214" s="763"/>
      <c r="EK214" s="897"/>
      <c r="EL214" s="747"/>
      <c r="EM214" s="833"/>
      <c r="EN214" s="833" t="s">
        <v>160</v>
      </c>
      <c r="EO214" s="892" t="s">
        <v>160</v>
      </c>
      <c r="EP214" s="747"/>
      <c r="EQ214" s="763"/>
      <c r="ER214" s="747"/>
      <c r="ES214" s="747"/>
      <c r="ET214" s="747"/>
      <c r="EU214" s="747"/>
      <c r="EV214" s="747"/>
      <c r="EW214" s="891"/>
      <c r="EX214" s="747"/>
      <c r="EY214" s="895" t="s">
        <v>160</v>
      </c>
      <c r="EZ214" s="896" t="s">
        <v>160</v>
      </c>
      <c r="FA214" s="820" t="str">
        <f t="shared" si="49"/>
        <v/>
      </c>
      <c r="FB214" s="833" t="e">
        <v>#REF!</v>
      </c>
      <c r="FC214" s="747" t="e">
        <v>#REF!</v>
      </c>
      <c r="FD214" s="747" t="e">
        <v>#REF!</v>
      </c>
      <c r="FE214" s="747" t="e">
        <v>#REF!</v>
      </c>
      <c r="FF214" s="747" t="e">
        <v>#REF!</v>
      </c>
      <c r="FG214" s="747" t="e">
        <v>#REF!</v>
      </c>
      <c r="FH214" s="747" t="e">
        <v>#REF!</v>
      </c>
      <c r="FI214" s="834" t="str">
        <f t="shared" si="50"/>
        <v>#REF!</v>
      </c>
      <c r="FJ214" s="747"/>
      <c r="FK214" s="747"/>
      <c r="FL214" s="747"/>
      <c r="FM214" s="747"/>
      <c r="FN214" s="747"/>
      <c r="FO214" s="747"/>
      <c r="FP214" s="747"/>
      <c r="FQ214" s="747"/>
      <c r="FR214" s="747"/>
      <c r="FS214" s="747"/>
      <c r="FT214" s="747"/>
      <c r="FU214" s="747"/>
      <c r="FV214" s="747"/>
      <c r="FW214" s="742"/>
    </row>
    <row r="215" outlineLevel="1">
      <c r="A215" s="743"/>
      <c r="C215" s="867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868"/>
      <c r="U215" s="898">
        <f>IFERROR(__xludf.DUMMYFUNCTION("""COMPUTED_VALUE"""),1.0)</f>
        <v>1</v>
      </c>
      <c r="V215" s="898"/>
      <c r="W215" s="744"/>
      <c r="X215" s="747"/>
      <c r="Y215" s="747"/>
      <c r="Z215" s="747"/>
      <c r="AA215" s="747"/>
      <c r="AB215" s="747"/>
      <c r="AC215" s="747"/>
      <c r="AD215" s="747"/>
      <c r="AE215" s="747"/>
      <c r="AF215" s="747"/>
      <c r="AG215" s="747"/>
      <c r="AH215" s="747"/>
      <c r="AI215" s="747"/>
      <c r="AJ215" s="747"/>
      <c r="AK215" s="747"/>
      <c r="AL215" s="747"/>
      <c r="AM215" s="747"/>
      <c r="AN215" s="18" t="s">
        <v>4</v>
      </c>
      <c r="AO215" s="689"/>
      <c r="AP215" s="690"/>
      <c r="AQ215" s="274"/>
      <c r="AR215" s="274"/>
      <c r="AS215" s="274"/>
      <c r="AT215" s="274"/>
      <c r="AU215" s="691"/>
      <c r="AV215" s="692"/>
      <c r="AW215" s="274"/>
      <c r="AX215" s="274"/>
      <c r="AY215" s="274"/>
      <c r="AZ215" s="274"/>
      <c r="BA215" s="274"/>
      <c r="BB215" s="274"/>
      <c r="BC215" s="274"/>
      <c r="BD215" s="274"/>
      <c r="BE215" s="274"/>
      <c r="BF215" s="274"/>
      <c r="BG215" s="274"/>
      <c r="BH215" s="274"/>
      <c r="BI215" s="274"/>
      <c r="BJ215" s="274"/>
      <c r="BK215" s="274"/>
      <c r="BL215" s="274"/>
      <c r="BM215" s="274"/>
      <c r="BN215" s="274"/>
      <c r="BO215" s="274"/>
      <c r="BP215" s="693"/>
      <c r="BQ215" s="274"/>
      <c r="BR215" s="274"/>
      <c r="BS215" s="274"/>
      <c r="BT215" s="274"/>
      <c r="BU215" s="274"/>
      <c r="BV215" s="274"/>
      <c r="BW215" s="274"/>
      <c r="BX215" s="694"/>
      <c r="BY215" s="274"/>
      <c r="BZ215" s="274"/>
      <c r="CA215" s="274"/>
      <c r="CB215" s="274"/>
      <c r="CC215" s="274"/>
      <c r="CD215" s="274"/>
      <c r="CE215" s="274"/>
      <c r="CF215" s="274"/>
      <c r="CG215" s="742"/>
      <c r="CH215" s="742"/>
      <c r="CI215" s="742"/>
      <c r="CJ215" s="742"/>
      <c r="CK215" s="742"/>
      <c r="CL215" s="742"/>
      <c r="CM215" s="742"/>
      <c r="CN215" s="742"/>
      <c r="CO215" s="742"/>
      <c r="CP215" s="742"/>
      <c r="CQ215" s="742"/>
      <c r="CR215" s="742"/>
      <c r="CS215" s="742"/>
      <c r="CT215" s="742"/>
      <c r="CU215" s="742"/>
      <c r="CV215" s="742"/>
      <c r="CW215" s="742"/>
      <c r="CX215" s="747"/>
      <c r="CY215" s="763"/>
      <c r="CZ215" s="745"/>
      <c r="DA215" s="745"/>
      <c r="DB215" s="745"/>
      <c r="DC215" s="745"/>
      <c r="DD215" s="745"/>
      <c r="DE215" s="745"/>
      <c r="DF215" s="745"/>
      <c r="DG215" s="745"/>
      <c r="DH215" s="745"/>
      <c r="DI215" s="745"/>
      <c r="DJ215" s="745"/>
      <c r="DK215" s="745"/>
      <c r="DL215" s="745"/>
      <c r="DM215" s="745"/>
      <c r="DN215" s="745"/>
      <c r="DO215" s="745"/>
      <c r="DP215" s="765"/>
      <c r="DQ215" s="747"/>
      <c r="DR215" s="900" t="str">
        <f>W24</f>
        <v/>
      </c>
      <c r="DS215" s="747"/>
      <c r="DT215" s="763">
        <v>10.0</v>
      </c>
      <c r="DU215" s="890"/>
      <c r="DV215" s="745"/>
      <c r="DW215" s="899"/>
      <c r="DX215" s="745" t="s">
        <v>160</v>
      </c>
      <c r="DY215" s="745"/>
      <c r="DZ215" s="890"/>
      <c r="EA215" s="890" t="s">
        <v>160</v>
      </c>
      <c r="EB215" s="745"/>
      <c r="EC215" s="745" t="s">
        <v>160</v>
      </c>
      <c r="ED215" s="747"/>
      <c r="EE215" s="747"/>
      <c r="EF215" s="747"/>
      <c r="EG215" s="747"/>
      <c r="EH215" s="891"/>
      <c r="EI215" s="747"/>
      <c r="EJ215" s="763"/>
      <c r="EK215" s="897"/>
      <c r="EL215" s="747"/>
      <c r="EM215" s="833"/>
      <c r="EN215" s="833" t="s">
        <v>160</v>
      </c>
      <c r="EO215" s="892" t="s">
        <v>160</v>
      </c>
      <c r="EP215" s="747"/>
      <c r="EQ215" s="763"/>
      <c r="ER215" s="747"/>
      <c r="ES215" s="747"/>
      <c r="ET215" s="747"/>
      <c r="EU215" s="747"/>
      <c r="EV215" s="747"/>
      <c r="EW215" s="891"/>
      <c r="EX215" s="747"/>
      <c r="EY215" s="895" t="s">
        <v>160</v>
      </c>
      <c r="EZ215" s="896" t="s">
        <v>160</v>
      </c>
      <c r="FA215" s="820" t="str">
        <f t="shared" si="49"/>
        <v/>
      </c>
      <c r="FB215" s="833" t="e">
        <v>#REF!</v>
      </c>
      <c r="FC215" s="747" t="e">
        <v>#REF!</v>
      </c>
      <c r="FD215" s="747" t="e">
        <v>#REF!</v>
      </c>
      <c r="FE215" s="747" t="e">
        <v>#REF!</v>
      </c>
      <c r="FF215" s="747" t="e">
        <v>#REF!</v>
      </c>
      <c r="FG215" s="747" t="e">
        <v>#REF!</v>
      </c>
      <c r="FH215" s="747" t="e">
        <v>#REF!</v>
      </c>
      <c r="FI215" s="834" t="str">
        <f t="shared" si="50"/>
        <v>#REF!</v>
      </c>
      <c r="FJ215" s="747"/>
      <c r="FK215" s="747"/>
      <c r="FL215" s="747"/>
      <c r="FM215" s="747"/>
      <c r="FN215" s="747"/>
      <c r="FO215" s="747"/>
      <c r="FP215" s="747"/>
      <c r="FQ215" s="747"/>
      <c r="FR215" s="747"/>
      <c r="FS215" s="747"/>
      <c r="FT215" s="747"/>
      <c r="FU215" s="747"/>
      <c r="FV215" s="747"/>
      <c r="FW215" s="742"/>
    </row>
    <row r="216" outlineLevel="1">
      <c r="A216" s="743"/>
      <c r="C216" s="901"/>
      <c r="D216" s="902"/>
      <c r="E216" s="902"/>
      <c r="F216" s="902"/>
      <c r="G216" s="902"/>
      <c r="H216" s="902"/>
      <c r="I216" s="902"/>
      <c r="J216" s="902"/>
      <c r="K216" s="902"/>
      <c r="L216" s="902"/>
      <c r="M216" s="902"/>
      <c r="N216" s="902"/>
      <c r="O216" s="902"/>
      <c r="P216" s="902"/>
      <c r="Q216" s="902"/>
      <c r="R216" s="902"/>
      <c r="S216" s="902"/>
      <c r="T216" s="903"/>
      <c r="U216" s="898">
        <f>IFERROR(__xludf.DUMMYFUNCTION("""COMPUTED_VALUE"""),1.0)</f>
        <v>1</v>
      </c>
      <c r="V216" s="898"/>
      <c r="W216" s="744"/>
      <c r="X216" s="747"/>
      <c r="Y216" s="747"/>
      <c r="Z216" s="747"/>
      <c r="AA216" s="747"/>
      <c r="AB216" s="747"/>
      <c r="AC216" s="747"/>
      <c r="AD216" s="747"/>
      <c r="AE216" s="747"/>
      <c r="AF216" s="747"/>
      <c r="AG216" s="747"/>
      <c r="AH216" s="747"/>
      <c r="AI216" s="747"/>
      <c r="AJ216" s="747"/>
      <c r="AK216" s="747"/>
      <c r="AL216" s="747"/>
      <c r="AM216" s="747"/>
      <c r="AN216" s="18" t="s">
        <v>4</v>
      </c>
      <c r="AO216" s="689"/>
      <c r="AP216" s="690"/>
      <c r="AQ216" s="274"/>
      <c r="AR216" s="274"/>
      <c r="AS216" s="274"/>
      <c r="AT216" s="274"/>
      <c r="AU216" s="691"/>
      <c r="AV216" s="692"/>
      <c r="AW216" s="274"/>
      <c r="AX216" s="274"/>
      <c r="AY216" s="274"/>
      <c r="AZ216" s="274"/>
      <c r="BA216" s="274"/>
      <c r="BB216" s="274"/>
      <c r="BC216" s="274"/>
      <c r="BD216" s="274"/>
      <c r="BE216" s="274"/>
      <c r="BF216" s="274"/>
      <c r="BG216" s="274"/>
      <c r="BH216" s="274"/>
      <c r="BI216" s="274"/>
      <c r="BJ216" s="274"/>
      <c r="BK216" s="274"/>
      <c r="BL216" s="274"/>
      <c r="BM216" s="274"/>
      <c r="BN216" s="274"/>
      <c r="BO216" s="274"/>
      <c r="BP216" s="693"/>
      <c r="BQ216" s="274"/>
      <c r="BR216" s="274"/>
      <c r="BS216" s="274"/>
      <c r="BT216" s="274"/>
      <c r="BU216" s="274"/>
      <c r="BV216" s="274"/>
      <c r="BW216" s="274"/>
      <c r="BX216" s="694"/>
      <c r="BY216" s="274"/>
      <c r="BZ216" s="274"/>
      <c r="CA216" s="274"/>
      <c r="CB216" s="274"/>
      <c r="CC216" s="274"/>
      <c r="CD216" s="274"/>
      <c r="CE216" s="274"/>
      <c r="CF216" s="274"/>
      <c r="CG216" s="742"/>
      <c r="CH216" s="742"/>
      <c r="CI216" s="742"/>
      <c r="CJ216" s="742"/>
      <c r="CK216" s="742"/>
      <c r="CL216" s="742"/>
      <c r="CM216" s="742"/>
      <c r="CN216" s="742"/>
      <c r="CO216" s="742"/>
      <c r="CP216" s="742"/>
      <c r="CQ216" s="742"/>
      <c r="CR216" s="742"/>
      <c r="CS216" s="742"/>
      <c r="CT216" s="742"/>
      <c r="CU216" s="742"/>
      <c r="CV216" s="742"/>
      <c r="CW216" s="742"/>
      <c r="CX216" s="747"/>
      <c r="CY216" s="763"/>
      <c r="CZ216" s="745"/>
      <c r="DA216" s="745"/>
      <c r="DB216" s="745"/>
      <c r="DC216" s="745"/>
      <c r="DD216" s="745"/>
      <c r="DE216" s="745"/>
      <c r="DF216" s="745"/>
      <c r="DG216" s="745"/>
      <c r="DH216" s="745"/>
      <c r="DI216" s="745"/>
      <c r="DJ216" s="745"/>
      <c r="DK216" s="745"/>
      <c r="DL216" s="745"/>
      <c r="DM216" s="745"/>
      <c r="DN216" s="745"/>
      <c r="DO216" s="745"/>
      <c r="DP216" s="765"/>
      <c r="DQ216" s="747"/>
      <c r="DR216" s="747" t="str">
        <f t="array" ref="DR216:DR220">W26:W30</f>
        <v/>
      </c>
      <c r="DS216" s="747"/>
      <c r="DT216" s="904">
        <v>13.0</v>
      </c>
      <c r="DU216" s="905"/>
      <c r="DV216" s="906"/>
      <c r="DW216" s="907"/>
      <c r="DX216" s="906" t="s">
        <v>160</v>
      </c>
      <c r="DY216" s="906"/>
      <c r="DZ216" s="905"/>
      <c r="EA216" s="905" t="s">
        <v>160</v>
      </c>
      <c r="EB216" s="906"/>
      <c r="EC216" s="906" t="s">
        <v>160</v>
      </c>
      <c r="ED216" s="908"/>
      <c r="EE216" s="908"/>
      <c r="EF216" s="908"/>
      <c r="EG216" s="908"/>
      <c r="EH216" s="909"/>
      <c r="EI216" s="747"/>
      <c r="EJ216" s="904"/>
      <c r="EK216" s="908"/>
      <c r="EL216" s="908"/>
      <c r="EM216" s="910"/>
      <c r="EN216" s="910" t="s">
        <v>160</v>
      </c>
      <c r="EO216" s="911" t="s">
        <v>160</v>
      </c>
      <c r="EP216" s="747"/>
      <c r="EQ216" s="763"/>
      <c r="ER216" s="747"/>
      <c r="ES216" s="747"/>
      <c r="ET216" s="747"/>
      <c r="EU216" s="747"/>
      <c r="EV216" s="747"/>
      <c r="EW216" s="891"/>
      <c r="EX216" s="747"/>
      <c r="EY216" s="895" t="s">
        <v>160</v>
      </c>
      <c r="EZ216" s="896" t="s">
        <v>160</v>
      </c>
      <c r="FA216" s="820" t="str">
        <f t="shared" si="49"/>
        <v/>
      </c>
      <c r="FB216" s="833" t="e">
        <v>#REF!</v>
      </c>
      <c r="FC216" s="747" t="e">
        <v>#REF!</v>
      </c>
      <c r="FD216" s="747" t="e">
        <v>#REF!</v>
      </c>
      <c r="FE216" s="747" t="e">
        <v>#REF!</v>
      </c>
      <c r="FF216" s="747" t="e">
        <v>#REF!</v>
      </c>
      <c r="FG216" s="747" t="e">
        <v>#REF!</v>
      </c>
      <c r="FH216" s="747" t="e">
        <v>#REF!</v>
      </c>
      <c r="FI216" s="834" t="str">
        <f t="shared" si="50"/>
        <v>#REF!</v>
      </c>
      <c r="FJ216" s="747"/>
      <c r="FK216" s="747"/>
      <c r="FL216" s="747"/>
      <c r="FM216" s="747"/>
      <c r="FN216" s="747"/>
      <c r="FO216" s="747"/>
      <c r="FP216" s="747"/>
      <c r="FQ216" s="747"/>
      <c r="FR216" s="747"/>
      <c r="FS216" s="747"/>
      <c r="FT216" s="747"/>
      <c r="FU216" s="747"/>
      <c r="FV216" s="747"/>
      <c r="FW216" s="742"/>
    </row>
    <row r="217" outlineLevel="1">
      <c r="A217" s="743"/>
      <c r="L217" s="898"/>
      <c r="M217" s="898"/>
      <c r="N217" s="898"/>
      <c r="O217" s="898"/>
      <c r="P217" s="898"/>
      <c r="Q217" s="898"/>
      <c r="R217" s="898"/>
      <c r="S217" s="898"/>
      <c r="T217" s="898"/>
      <c r="U217" s="898"/>
      <c r="V217" s="898"/>
      <c r="W217" s="744"/>
      <c r="X217" s="747"/>
      <c r="Y217" s="747"/>
      <c r="Z217" s="747"/>
      <c r="AA217" s="747"/>
      <c r="AB217" s="747"/>
      <c r="AC217" s="747"/>
      <c r="AD217" s="747"/>
      <c r="AE217" s="747"/>
      <c r="AF217" s="747"/>
      <c r="AG217" s="747"/>
      <c r="AH217" s="747"/>
      <c r="AI217" s="747"/>
      <c r="AJ217" s="747"/>
      <c r="AK217" s="747"/>
      <c r="AL217" s="747"/>
      <c r="AM217" s="747"/>
      <c r="AN217" s="18" t="s">
        <v>4</v>
      </c>
      <c r="AO217" s="689"/>
      <c r="AP217" s="690"/>
      <c r="AQ217" s="274"/>
      <c r="AR217" s="274"/>
      <c r="AS217" s="274"/>
      <c r="AT217" s="274"/>
      <c r="AU217" s="691"/>
      <c r="AV217" s="692"/>
      <c r="AW217" s="274"/>
      <c r="AX217" s="274"/>
      <c r="AY217" s="274"/>
      <c r="AZ217" s="274"/>
      <c r="BA217" s="274"/>
      <c r="BB217" s="274"/>
      <c r="BC217" s="274"/>
      <c r="BD217" s="274"/>
      <c r="BE217" s="274"/>
      <c r="BF217" s="274"/>
      <c r="BG217" s="274"/>
      <c r="BH217" s="274"/>
      <c r="BI217" s="274"/>
      <c r="BJ217" s="274"/>
      <c r="BK217" s="274"/>
      <c r="BL217" s="274"/>
      <c r="BM217" s="274"/>
      <c r="BN217" s="274"/>
      <c r="BO217" s="274"/>
      <c r="BP217" s="693"/>
      <c r="BQ217" s="274"/>
      <c r="BR217" s="274"/>
      <c r="BS217" s="274"/>
      <c r="BT217" s="274"/>
      <c r="BU217" s="274"/>
      <c r="BV217" s="274"/>
      <c r="BW217" s="274"/>
      <c r="BX217" s="694"/>
      <c r="BY217" s="274"/>
      <c r="BZ217" s="274"/>
      <c r="CA217" s="274"/>
      <c r="CB217" s="274"/>
      <c r="CC217" s="274"/>
      <c r="CD217" s="274"/>
      <c r="CE217" s="274"/>
      <c r="CF217" s="274"/>
      <c r="CG217" s="742"/>
      <c r="CH217" s="742"/>
      <c r="CI217" s="742"/>
      <c r="CJ217" s="742"/>
      <c r="CK217" s="742"/>
      <c r="CL217" s="742"/>
      <c r="CM217" s="742"/>
      <c r="CN217" s="742"/>
      <c r="CO217" s="742"/>
      <c r="CP217" s="742"/>
      <c r="CQ217" s="742"/>
      <c r="CR217" s="742"/>
      <c r="CS217" s="742"/>
      <c r="CT217" s="742"/>
      <c r="CU217" s="742"/>
      <c r="CV217" s="742"/>
      <c r="CW217" s="742"/>
      <c r="CX217" s="747"/>
      <c r="CY217" s="763"/>
      <c r="CZ217" s="745"/>
      <c r="DA217" s="745"/>
      <c r="DB217" s="745"/>
      <c r="DC217" s="745"/>
      <c r="DD217" s="745"/>
      <c r="DE217" s="745"/>
      <c r="DF217" s="745"/>
      <c r="DG217" s="745"/>
      <c r="DH217" s="745"/>
      <c r="DI217" s="745"/>
      <c r="DJ217" s="745"/>
      <c r="DK217" s="745"/>
      <c r="DL217" s="745"/>
      <c r="DM217" s="745"/>
      <c r="DN217" s="745"/>
      <c r="DO217" s="745"/>
      <c r="DP217" s="765"/>
      <c r="DQ217" s="747"/>
      <c r="DR217" s="747"/>
      <c r="DS217" s="747"/>
      <c r="DT217" s="763">
        <v>4.0</v>
      </c>
      <c r="DU217" s="890"/>
      <c r="DV217" s="745"/>
      <c r="DW217" s="745"/>
      <c r="DX217" s="745" t="s">
        <v>160</v>
      </c>
      <c r="DY217" s="745"/>
      <c r="DZ217" s="890"/>
      <c r="EA217" s="890" t="s">
        <v>160</v>
      </c>
      <c r="EB217" s="745"/>
      <c r="EC217" s="745" t="s">
        <v>160</v>
      </c>
      <c r="ED217" s="747"/>
      <c r="EE217" s="747"/>
      <c r="EF217" s="747"/>
      <c r="EG217" s="747"/>
      <c r="EH217" s="891"/>
      <c r="EI217" s="747"/>
      <c r="EJ217" s="763"/>
      <c r="EK217" s="897"/>
      <c r="EL217" s="747"/>
      <c r="EM217" s="833"/>
      <c r="EN217" s="833" t="s">
        <v>160</v>
      </c>
      <c r="EO217" s="892" t="s">
        <v>160</v>
      </c>
      <c r="EP217" s="747"/>
      <c r="EQ217" s="763"/>
      <c r="ER217" s="747"/>
      <c r="ES217" s="747"/>
      <c r="ET217" s="747"/>
      <c r="EU217" s="747"/>
      <c r="EV217" s="747"/>
      <c r="EW217" s="891"/>
      <c r="EX217" s="747"/>
      <c r="EY217" s="895" t="s">
        <v>160</v>
      </c>
      <c r="EZ217" s="896" t="s">
        <v>160</v>
      </c>
      <c r="FA217" s="820" t="str">
        <f t="shared" si="49"/>
        <v/>
      </c>
      <c r="FB217" s="833" t="e">
        <v>#REF!</v>
      </c>
      <c r="FC217" s="747" t="e">
        <v>#REF!</v>
      </c>
      <c r="FD217" s="747" t="e">
        <v>#REF!</v>
      </c>
      <c r="FE217" s="747" t="e">
        <v>#REF!</v>
      </c>
      <c r="FF217" s="747" t="e">
        <v>#REF!</v>
      </c>
      <c r="FG217" s="747" t="e">
        <v>#REF!</v>
      </c>
      <c r="FH217" s="747" t="e">
        <v>#REF!</v>
      </c>
      <c r="FI217" s="834" t="str">
        <f t="shared" si="50"/>
        <v>#REF!</v>
      </c>
      <c r="FJ217" s="747"/>
      <c r="FK217" s="747"/>
      <c r="FL217" s="747"/>
      <c r="FM217" s="747"/>
      <c r="FN217" s="747"/>
      <c r="FO217" s="747"/>
      <c r="FP217" s="747"/>
      <c r="FQ217" s="747"/>
      <c r="FR217" s="747"/>
      <c r="FS217" s="747"/>
      <c r="FT217" s="747"/>
      <c r="FU217" s="747"/>
      <c r="FV217" s="747"/>
      <c r="FW217" s="742"/>
    </row>
    <row r="218" outlineLevel="1">
      <c r="A218" s="743"/>
      <c r="L218" s="898"/>
      <c r="M218" s="898"/>
      <c r="N218" s="898"/>
      <c r="O218" s="898"/>
      <c r="P218" s="898"/>
      <c r="Q218" s="898"/>
      <c r="R218" s="898"/>
      <c r="S218" s="898"/>
      <c r="T218" s="898"/>
      <c r="U218" s="898"/>
      <c r="V218" s="898"/>
      <c r="W218" s="744"/>
      <c r="X218" s="747"/>
      <c r="Y218" s="747"/>
      <c r="Z218" s="747"/>
      <c r="AA218" s="747"/>
      <c r="AB218" s="747"/>
      <c r="AC218" s="747"/>
      <c r="AD218" s="747"/>
      <c r="AE218" s="747"/>
      <c r="AF218" s="747"/>
      <c r="AG218" s="747"/>
      <c r="AH218" s="747"/>
      <c r="AI218" s="747"/>
      <c r="AJ218" s="747"/>
      <c r="AK218" s="747"/>
      <c r="AL218" s="747"/>
      <c r="AM218" s="747"/>
      <c r="AN218" s="18" t="s">
        <v>4</v>
      </c>
      <c r="AO218" s="689"/>
      <c r="AP218" s="690"/>
      <c r="AQ218" s="274"/>
      <c r="AR218" s="274"/>
      <c r="AS218" s="274"/>
      <c r="AT218" s="274"/>
      <c r="AU218" s="691"/>
      <c r="AV218" s="692"/>
      <c r="AW218" s="274"/>
      <c r="AX218" s="274"/>
      <c r="AY218" s="274"/>
      <c r="AZ218" s="274"/>
      <c r="BA218" s="274"/>
      <c r="BB218" s="274"/>
      <c r="BC218" s="274"/>
      <c r="BD218" s="274"/>
      <c r="BE218" s="274"/>
      <c r="BF218" s="274"/>
      <c r="BG218" s="274"/>
      <c r="BH218" s="274"/>
      <c r="BI218" s="274"/>
      <c r="BJ218" s="274"/>
      <c r="BK218" s="274"/>
      <c r="BL218" s="274"/>
      <c r="BM218" s="274"/>
      <c r="BN218" s="274"/>
      <c r="BO218" s="274"/>
      <c r="BP218" s="693"/>
      <c r="BQ218" s="274"/>
      <c r="BR218" s="274"/>
      <c r="BS218" s="274"/>
      <c r="BT218" s="274"/>
      <c r="BU218" s="274"/>
      <c r="BV218" s="274"/>
      <c r="BW218" s="274"/>
      <c r="BX218" s="694"/>
      <c r="BY218" s="274"/>
      <c r="BZ218" s="274"/>
      <c r="CA218" s="274"/>
      <c r="CB218" s="274"/>
      <c r="CC218" s="274"/>
      <c r="CD218" s="274"/>
      <c r="CE218" s="274"/>
      <c r="CF218" s="274"/>
      <c r="CG218" s="742"/>
      <c r="CH218" s="742"/>
      <c r="CI218" s="742"/>
      <c r="CJ218" s="742"/>
      <c r="CK218" s="742"/>
      <c r="CL218" s="742"/>
      <c r="CM218" s="742"/>
      <c r="CN218" s="742"/>
      <c r="CO218" s="742"/>
      <c r="CP218" s="742"/>
      <c r="CQ218" s="742"/>
      <c r="CR218" s="742"/>
      <c r="CS218" s="742"/>
      <c r="CT218" s="742"/>
      <c r="CU218" s="742"/>
      <c r="CV218" s="742"/>
      <c r="CW218" s="742"/>
      <c r="CX218" s="747"/>
      <c r="CY218" s="763"/>
      <c r="CZ218" s="745"/>
      <c r="DA218" s="745"/>
      <c r="DB218" s="745"/>
      <c r="DC218" s="745"/>
      <c r="DD218" s="745"/>
      <c r="DE218" s="745"/>
      <c r="DF218" s="745"/>
      <c r="DG218" s="745"/>
      <c r="DH218" s="745"/>
      <c r="DI218" s="745"/>
      <c r="DJ218" s="745"/>
      <c r="DK218" s="745"/>
      <c r="DL218" s="745"/>
      <c r="DM218" s="745"/>
      <c r="DN218" s="745"/>
      <c r="DO218" s="745"/>
      <c r="DP218" s="765"/>
      <c r="DQ218" s="747"/>
      <c r="DR218" s="747"/>
      <c r="DS218" s="747"/>
      <c r="DT218" s="763">
        <v>12.0</v>
      </c>
      <c r="DU218" s="890"/>
      <c r="DV218" s="745"/>
      <c r="DW218" s="899"/>
      <c r="DX218" s="745" t="s">
        <v>160</v>
      </c>
      <c r="DY218" s="745"/>
      <c r="DZ218" s="890"/>
      <c r="EA218" s="890" t="s">
        <v>160</v>
      </c>
      <c r="EB218" s="745"/>
      <c r="EC218" s="745" t="s">
        <v>160</v>
      </c>
      <c r="ED218" s="747"/>
      <c r="EE218" s="747"/>
      <c r="EF218" s="747"/>
      <c r="EG218" s="747"/>
      <c r="EH218" s="891"/>
      <c r="EI218" s="747"/>
      <c r="EJ218" s="763"/>
      <c r="EK218" s="897"/>
      <c r="EL218" s="747"/>
      <c r="EM218" s="833"/>
      <c r="EN218" s="833" t="s">
        <v>160</v>
      </c>
      <c r="EO218" s="892" t="s">
        <v>160</v>
      </c>
      <c r="EP218" s="747"/>
      <c r="EQ218" s="763"/>
      <c r="ER218" s="747"/>
      <c r="ES218" s="747"/>
      <c r="ET218" s="747"/>
      <c r="EU218" s="747"/>
      <c r="EV218" s="747"/>
      <c r="EW218" s="891"/>
      <c r="EX218" s="747"/>
      <c r="EY218" s="895" t="s">
        <v>160</v>
      </c>
      <c r="EZ218" s="896" t="s">
        <v>160</v>
      </c>
      <c r="FA218" s="820" t="str">
        <f t="shared" si="49"/>
        <v/>
      </c>
      <c r="FB218" s="833" t="e">
        <v>#REF!</v>
      </c>
      <c r="FC218" s="747" t="e">
        <v>#REF!</v>
      </c>
      <c r="FD218" s="747" t="e">
        <v>#REF!</v>
      </c>
      <c r="FE218" s="747" t="e">
        <v>#REF!</v>
      </c>
      <c r="FF218" s="747" t="e">
        <v>#REF!</v>
      </c>
      <c r="FG218" s="747" t="e">
        <v>#REF!</v>
      </c>
      <c r="FH218" s="747" t="e">
        <v>#REF!</v>
      </c>
      <c r="FI218" s="834" t="str">
        <f t="shared" si="50"/>
        <v>#REF!</v>
      </c>
      <c r="FJ218" s="747"/>
      <c r="FK218" s="747"/>
      <c r="FL218" s="747"/>
      <c r="FM218" s="747"/>
      <c r="FN218" s="747"/>
      <c r="FO218" s="747"/>
      <c r="FP218" s="747"/>
      <c r="FQ218" s="747"/>
      <c r="FR218" s="747"/>
      <c r="FS218" s="747"/>
      <c r="FT218" s="747"/>
      <c r="FU218" s="747"/>
      <c r="FV218" s="747"/>
      <c r="FW218" s="742"/>
    </row>
    <row r="219" outlineLevel="1">
      <c r="A219" s="743"/>
      <c r="L219" s="898"/>
      <c r="M219" s="898"/>
      <c r="N219" s="898"/>
      <c r="O219" s="898"/>
      <c r="P219" s="898"/>
      <c r="Q219" s="898"/>
      <c r="R219" s="898"/>
      <c r="S219" s="898"/>
      <c r="T219" s="898"/>
      <c r="U219" s="898"/>
      <c r="V219" s="898"/>
      <c r="W219" s="744"/>
      <c r="X219" s="747"/>
      <c r="Y219" s="747"/>
      <c r="Z219" s="747"/>
      <c r="AA219" s="747"/>
      <c r="AB219" s="747"/>
      <c r="AC219" s="747"/>
      <c r="AD219" s="747"/>
      <c r="AE219" s="747"/>
      <c r="AF219" s="747"/>
      <c r="AG219" s="747"/>
      <c r="AH219" s="747"/>
      <c r="AI219" s="747"/>
      <c r="AJ219" s="747"/>
      <c r="AK219" s="747"/>
      <c r="AL219" s="747"/>
      <c r="AM219" s="747"/>
      <c r="AN219" s="18" t="s">
        <v>4</v>
      </c>
      <c r="AO219" s="689"/>
      <c r="AP219" s="690"/>
      <c r="AQ219" s="274"/>
      <c r="AR219" s="274"/>
      <c r="AS219" s="274"/>
      <c r="AT219" s="274"/>
      <c r="AU219" s="691"/>
      <c r="AV219" s="692"/>
      <c r="AW219" s="274"/>
      <c r="AX219" s="274"/>
      <c r="AY219" s="274"/>
      <c r="AZ219" s="274"/>
      <c r="BA219" s="274"/>
      <c r="BB219" s="274"/>
      <c r="BC219" s="274"/>
      <c r="BD219" s="274"/>
      <c r="BE219" s="274"/>
      <c r="BF219" s="274"/>
      <c r="BG219" s="274"/>
      <c r="BH219" s="274"/>
      <c r="BI219" s="274"/>
      <c r="BJ219" s="274"/>
      <c r="BK219" s="274"/>
      <c r="BL219" s="274"/>
      <c r="BM219" s="274"/>
      <c r="BN219" s="274"/>
      <c r="BO219" s="274"/>
      <c r="BP219" s="693"/>
      <c r="BQ219" s="274"/>
      <c r="BR219" s="274"/>
      <c r="BS219" s="274"/>
      <c r="BT219" s="274"/>
      <c r="BU219" s="274"/>
      <c r="BV219" s="274"/>
      <c r="BW219" s="274"/>
      <c r="BX219" s="694"/>
      <c r="BY219" s="274"/>
      <c r="BZ219" s="274"/>
      <c r="CA219" s="274"/>
      <c r="CB219" s="274"/>
      <c r="CC219" s="274"/>
      <c r="CD219" s="274"/>
      <c r="CE219" s="274"/>
      <c r="CF219" s="274"/>
      <c r="CG219" s="742"/>
      <c r="CH219" s="742"/>
      <c r="CI219" s="742"/>
      <c r="CJ219" s="742"/>
      <c r="CK219" s="742"/>
      <c r="CL219" s="742"/>
      <c r="CM219" s="742"/>
      <c r="CN219" s="742"/>
      <c r="CO219" s="742"/>
      <c r="CP219" s="742"/>
      <c r="CQ219" s="742"/>
      <c r="CR219" s="742"/>
      <c r="CS219" s="742"/>
      <c r="CT219" s="742"/>
      <c r="CU219" s="742"/>
      <c r="CV219" s="742"/>
      <c r="CW219" s="742"/>
      <c r="CX219" s="747"/>
      <c r="CY219" s="763"/>
      <c r="CZ219" s="745"/>
      <c r="DA219" s="745"/>
      <c r="DB219" s="745"/>
      <c r="DC219" s="745"/>
      <c r="DD219" s="745"/>
      <c r="DE219" s="745"/>
      <c r="DF219" s="745"/>
      <c r="DG219" s="745"/>
      <c r="DH219" s="745"/>
      <c r="DI219" s="745"/>
      <c r="DJ219" s="745"/>
      <c r="DK219" s="745"/>
      <c r="DL219" s="745"/>
      <c r="DM219" s="745"/>
      <c r="DN219" s="745"/>
      <c r="DO219" s="745"/>
      <c r="DP219" s="765"/>
      <c r="DQ219" s="747"/>
      <c r="DR219" s="747"/>
      <c r="DS219" s="747"/>
      <c r="DT219" s="763">
        <v>14.0</v>
      </c>
      <c r="DU219" s="890"/>
      <c r="DV219" s="745"/>
      <c r="DW219" s="899"/>
      <c r="DX219" s="745" t="s">
        <v>160</v>
      </c>
      <c r="DY219" s="745"/>
      <c r="DZ219" s="890"/>
      <c r="EA219" s="890" t="s">
        <v>160</v>
      </c>
      <c r="EB219" s="745"/>
      <c r="EC219" s="745" t="s">
        <v>160</v>
      </c>
      <c r="ED219" s="747"/>
      <c r="EE219" s="747"/>
      <c r="EF219" s="747"/>
      <c r="EG219" s="747"/>
      <c r="EH219" s="891"/>
      <c r="EI219" s="747"/>
      <c r="EJ219" s="763"/>
      <c r="EK219" s="897"/>
      <c r="EL219" s="747"/>
      <c r="EM219" s="833"/>
      <c r="EN219" s="833" t="s">
        <v>160</v>
      </c>
      <c r="EO219" s="892" t="s">
        <v>160</v>
      </c>
      <c r="EP219" s="747"/>
      <c r="EQ219" s="763"/>
      <c r="ER219" s="747"/>
      <c r="ES219" s="747"/>
      <c r="ET219" s="747"/>
      <c r="EU219" s="747"/>
      <c r="EV219" s="747"/>
      <c r="EW219" s="891"/>
      <c r="EX219" s="747"/>
      <c r="EY219" s="895" t="s">
        <v>160</v>
      </c>
      <c r="EZ219" s="896" t="s">
        <v>160</v>
      </c>
      <c r="FA219" s="820" t="str">
        <f t="shared" si="49"/>
        <v/>
      </c>
      <c r="FB219" s="833" t="e">
        <v>#REF!</v>
      </c>
      <c r="FC219" s="747" t="e">
        <v>#REF!</v>
      </c>
      <c r="FD219" s="747" t="e">
        <v>#REF!</v>
      </c>
      <c r="FE219" s="747" t="e">
        <v>#REF!</v>
      </c>
      <c r="FF219" s="747" t="e">
        <v>#REF!</v>
      </c>
      <c r="FG219" s="747" t="e">
        <v>#REF!</v>
      </c>
      <c r="FH219" s="747" t="e">
        <v>#REF!</v>
      </c>
      <c r="FI219" s="834" t="str">
        <f t="shared" si="50"/>
        <v>#REF!</v>
      </c>
      <c r="FJ219" s="747"/>
      <c r="FK219" s="747"/>
      <c r="FL219" s="747"/>
      <c r="FM219" s="747"/>
      <c r="FN219" s="747"/>
      <c r="FO219" s="747"/>
      <c r="FP219" s="747"/>
      <c r="FQ219" s="747"/>
      <c r="FR219" s="747"/>
      <c r="FS219" s="747"/>
      <c r="FT219" s="747"/>
      <c r="FU219" s="747"/>
      <c r="FV219" s="747"/>
      <c r="FW219" s="742"/>
    </row>
    <row r="220" outlineLevel="1">
      <c r="A220" s="743"/>
      <c r="AA220" s="747"/>
      <c r="AB220" s="747"/>
      <c r="AC220" s="747"/>
      <c r="AD220" s="747"/>
      <c r="AE220" s="747"/>
      <c r="AF220" s="747"/>
      <c r="AG220" s="747"/>
      <c r="AH220" s="747"/>
      <c r="AI220" s="747"/>
      <c r="AJ220" s="747"/>
      <c r="AK220" s="747"/>
      <c r="AL220" s="747"/>
      <c r="AM220" s="747"/>
      <c r="AN220" s="18" t="s">
        <v>4</v>
      </c>
      <c r="AO220" s="689"/>
      <c r="AP220" s="690"/>
      <c r="AQ220" s="274"/>
      <c r="AR220" s="274"/>
      <c r="AS220" s="274"/>
      <c r="AT220" s="274"/>
      <c r="AU220" s="691"/>
      <c r="AV220" s="692"/>
      <c r="AW220" s="274"/>
      <c r="AX220" s="274"/>
      <c r="AY220" s="274"/>
      <c r="AZ220" s="274"/>
      <c r="BA220" s="274"/>
      <c r="BB220" s="274"/>
      <c r="BC220" s="274"/>
      <c r="BD220" s="274"/>
      <c r="BE220" s="274"/>
      <c r="BF220" s="274"/>
      <c r="BG220" s="274"/>
      <c r="BH220" s="274"/>
      <c r="BI220" s="274"/>
      <c r="BJ220" s="274"/>
      <c r="BK220" s="274"/>
      <c r="BL220" s="274"/>
      <c r="BM220" s="274"/>
      <c r="BN220" s="274"/>
      <c r="BO220" s="274"/>
      <c r="BP220" s="693"/>
      <c r="BQ220" s="274"/>
      <c r="BR220" s="274"/>
      <c r="BS220" s="274"/>
      <c r="BT220" s="274"/>
      <c r="BU220" s="274"/>
      <c r="BV220" s="274"/>
      <c r="BW220" s="274"/>
      <c r="BX220" s="694"/>
      <c r="BY220" s="274"/>
      <c r="BZ220" s="274"/>
      <c r="CA220" s="274"/>
      <c r="CB220" s="274"/>
      <c r="CC220" s="274"/>
      <c r="CD220" s="274"/>
      <c r="CE220" s="274"/>
      <c r="CF220" s="274"/>
      <c r="CG220" s="742"/>
      <c r="CH220" s="742"/>
      <c r="CI220" s="742"/>
      <c r="CJ220" s="742"/>
      <c r="CK220" s="742"/>
      <c r="CL220" s="742"/>
      <c r="CM220" s="742"/>
      <c r="CN220" s="742"/>
      <c r="CO220" s="742"/>
      <c r="CP220" s="742"/>
      <c r="CQ220" s="742"/>
      <c r="CR220" s="742"/>
      <c r="CS220" s="742"/>
      <c r="CT220" s="742"/>
      <c r="CU220" s="742"/>
      <c r="CV220" s="742"/>
      <c r="CW220" s="742"/>
      <c r="CX220" s="747"/>
      <c r="CY220" s="763"/>
      <c r="CZ220" s="745"/>
      <c r="DA220" s="745"/>
      <c r="DB220" s="745"/>
      <c r="DC220" s="745"/>
      <c r="DD220" s="745"/>
      <c r="DE220" s="745"/>
      <c r="DF220" s="745"/>
      <c r="DG220" s="745"/>
      <c r="DH220" s="745"/>
      <c r="DI220" s="745"/>
      <c r="DJ220" s="745"/>
      <c r="DK220" s="745"/>
      <c r="DL220" s="745"/>
      <c r="DM220" s="745"/>
      <c r="DN220" s="745"/>
      <c r="DO220" s="745"/>
      <c r="DP220" s="765"/>
      <c r="DQ220" s="747"/>
      <c r="DR220" s="747" t="s">
        <v>61</v>
      </c>
      <c r="DS220" s="747"/>
      <c r="DT220" s="763">
        <v>15.0</v>
      </c>
      <c r="DU220" s="890"/>
      <c r="DV220" s="745"/>
      <c r="DW220" s="899"/>
      <c r="DX220" s="745" t="s">
        <v>160</v>
      </c>
      <c r="DY220" s="745"/>
      <c r="DZ220" s="890"/>
      <c r="EA220" s="890" t="s">
        <v>160</v>
      </c>
      <c r="EB220" s="745"/>
      <c r="EC220" s="745" t="s">
        <v>160</v>
      </c>
      <c r="ED220" s="747"/>
      <c r="EE220" s="747"/>
      <c r="EF220" s="747"/>
      <c r="EG220" s="747"/>
      <c r="EH220" s="891"/>
      <c r="EI220" s="747"/>
      <c r="EJ220" s="763"/>
      <c r="EK220" s="897"/>
      <c r="EL220" s="747"/>
      <c r="EM220" s="833"/>
      <c r="EN220" s="833" t="s">
        <v>160</v>
      </c>
      <c r="EO220" s="892" t="s">
        <v>160</v>
      </c>
      <c r="EP220" s="747"/>
      <c r="EQ220" s="763"/>
      <c r="ER220" s="747"/>
      <c r="ES220" s="747"/>
      <c r="ET220" s="747"/>
      <c r="EU220" s="747"/>
      <c r="EV220" s="747"/>
      <c r="EW220" s="891"/>
      <c r="EX220" s="747"/>
      <c r="EY220" s="895" t="s">
        <v>160</v>
      </c>
      <c r="EZ220" s="896" t="s">
        <v>160</v>
      </c>
      <c r="FA220" s="820" t="str">
        <f t="shared" si="49"/>
        <v/>
      </c>
      <c r="FB220" s="833" t="e">
        <v>#REF!</v>
      </c>
      <c r="FC220" s="747" t="e">
        <v>#REF!</v>
      </c>
      <c r="FD220" s="747" t="e">
        <v>#REF!</v>
      </c>
      <c r="FE220" s="747" t="e">
        <v>#REF!</v>
      </c>
      <c r="FF220" s="747" t="e">
        <v>#REF!</v>
      </c>
      <c r="FG220" s="747" t="e">
        <v>#REF!</v>
      </c>
      <c r="FH220" s="747" t="e">
        <v>#REF!</v>
      </c>
      <c r="FI220" s="834" t="str">
        <f t="shared" si="50"/>
        <v>#REF!</v>
      </c>
      <c r="FJ220" s="747"/>
      <c r="FK220" s="747"/>
      <c r="FL220" s="747"/>
      <c r="FM220" s="747"/>
      <c r="FN220" s="747"/>
      <c r="FO220" s="747"/>
      <c r="FP220" s="747"/>
      <c r="FQ220" s="747"/>
      <c r="FR220" s="747"/>
      <c r="FS220" s="747"/>
      <c r="FT220" s="747"/>
      <c r="FU220" s="747"/>
      <c r="FV220" s="747"/>
      <c r="FW220" s="742"/>
    </row>
    <row r="221" outlineLevel="1">
      <c r="A221" s="743"/>
      <c r="B221" s="912" t="s">
        <v>328</v>
      </c>
      <c r="AA221" s="747"/>
      <c r="AB221" s="747"/>
      <c r="AC221" s="747"/>
      <c r="AD221" s="747"/>
      <c r="AE221" s="747"/>
      <c r="AF221" s="747"/>
      <c r="AG221" s="747"/>
      <c r="AH221" s="747"/>
      <c r="AI221" s="747"/>
      <c r="AJ221" s="747"/>
      <c r="AK221" s="747"/>
      <c r="AL221" s="747"/>
      <c r="AM221" s="747"/>
      <c r="AN221" s="18" t="s">
        <v>4</v>
      </c>
      <c r="AO221" s="689"/>
      <c r="AP221" s="690"/>
      <c r="AQ221" s="274"/>
      <c r="AR221" s="274"/>
      <c r="AS221" s="274"/>
      <c r="AT221" s="274"/>
      <c r="AU221" s="691"/>
      <c r="AV221" s="692"/>
      <c r="AW221" s="274"/>
      <c r="AX221" s="274"/>
      <c r="AY221" s="274"/>
      <c r="AZ221" s="274"/>
      <c r="BA221" s="274"/>
      <c r="BB221" s="274"/>
      <c r="BC221" s="274"/>
      <c r="BD221" s="274"/>
      <c r="BE221" s="274"/>
      <c r="BF221" s="274"/>
      <c r="BG221" s="274"/>
      <c r="BH221" s="274"/>
      <c r="BI221" s="274"/>
      <c r="BJ221" s="274"/>
      <c r="BK221" s="274"/>
      <c r="BL221" s="274"/>
      <c r="BM221" s="274"/>
      <c r="BN221" s="274"/>
      <c r="BO221" s="274"/>
      <c r="BP221" s="693"/>
      <c r="BQ221" s="274"/>
      <c r="BR221" s="274"/>
      <c r="BS221" s="274"/>
      <c r="BT221" s="274"/>
      <c r="BU221" s="274"/>
      <c r="BV221" s="274"/>
      <c r="BW221" s="274"/>
      <c r="BX221" s="694"/>
      <c r="BY221" s="274"/>
      <c r="BZ221" s="274"/>
      <c r="CA221" s="274"/>
      <c r="CB221" s="274"/>
      <c r="CC221" s="274"/>
      <c r="CD221" s="274"/>
      <c r="CE221" s="274"/>
      <c r="CF221" s="274"/>
      <c r="CG221" s="742"/>
      <c r="CH221" s="742"/>
      <c r="CI221" s="742"/>
      <c r="CJ221" s="742"/>
      <c r="CK221" s="742"/>
      <c r="CL221" s="742"/>
      <c r="CM221" s="742"/>
      <c r="CN221" s="742"/>
      <c r="CO221" s="742"/>
      <c r="CP221" s="742"/>
      <c r="CQ221" s="742"/>
      <c r="CR221" s="742"/>
      <c r="CS221" s="742"/>
      <c r="CT221" s="742"/>
      <c r="CU221" s="742"/>
      <c r="CV221" s="742"/>
      <c r="CW221" s="742"/>
      <c r="CX221" s="747"/>
      <c r="CY221" s="763"/>
      <c r="CZ221" s="745"/>
      <c r="DA221" s="745"/>
      <c r="DB221" s="745"/>
      <c r="DC221" s="745"/>
      <c r="DD221" s="745"/>
      <c r="DE221" s="745"/>
      <c r="DF221" s="745"/>
      <c r="DG221" s="745"/>
      <c r="DH221" s="745"/>
      <c r="DI221" s="745"/>
      <c r="DJ221" s="745"/>
      <c r="DK221" s="745"/>
      <c r="DL221" s="745"/>
      <c r="DM221" s="745"/>
      <c r="DN221" s="745"/>
      <c r="DO221" s="745"/>
      <c r="DP221" s="765"/>
      <c r="DQ221" s="747"/>
      <c r="DR221" s="747"/>
      <c r="DS221" s="747"/>
      <c r="DT221" s="763">
        <v>16.0</v>
      </c>
      <c r="DU221" s="890"/>
      <c r="DV221" s="745"/>
      <c r="DW221" s="899"/>
      <c r="DX221" s="745" t="s">
        <v>160</v>
      </c>
      <c r="DY221" s="745"/>
      <c r="DZ221" s="890"/>
      <c r="EA221" s="890" t="s">
        <v>160</v>
      </c>
      <c r="EB221" s="745"/>
      <c r="EC221" s="745" t="s">
        <v>160</v>
      </c>
      <c r="ED221" s="747"/>
      <c r="EE221" s="747"/>
      <c r="EF221" s="747"/>
      <c r="EG221" s="747"/>
      <c r="EH221" s="891"/>
      <c r="EI221" s="747"/>
      <c r="EJ221" s="763"/>
      <c r="EK221" s="897"/>
      <c r="EL221" s="747"/>
      <c r="EM221" s="833"/>
      <c r="EN221" s="833" t="s">
        <v>160</v>
      </c>
      <c r="EO221" s="892" t="s">
        <v>160</v>
      </c>
      <c r="EP221" s="747"/>
      <c r="EQ221" s="763"/>
      <c r="ER221" s="747"/>
      <c r="ES221" s="747"/>
      <c r="ET221" s="747"/>
      <c r="EU221" s="747"/>
      <c r="EV221" s="747"/>
      <c r="EW221" s="891"/>
      <c r="EX221" s="747"/>
      <c r="EY221" s="895" t="s">
        <v>160</v>
      </c>
      <c r="EZ221" s="896" t="s">
        <v>160</v>
      </c>
      <c r="FA221" s="820" t="str">
        <f t="shared" si="49"/>
        <v/>
      </c>
      <c r="FB221" s="833" t="e">
        <v>#REF!</v>
      </c>
      <c r="FC221" s="747" t="e">
        <v>#REF!</v>
      </c>
      <c r="FD221" s="747" t="e">
        <v>#REF!</v>
      </c>
      <c r="FE221" s="747" t="e">
        <v>#REF!</v>
      </c>
      <c r="FF221" s="747" t="e">
        <v>#REF!</v>
      </c>
      <c r="FG221" s="747" t="e">
        <v>#REF!</v>
      </c>
      <c r="FH221" s="747" t="e">
        <v>#REF!</v>
      </c>
      <c r="FI221" s="834" t="str">
        <f t="shared" si="50"/>
        <v>#REF!</v>
      </c>
      <c r="FJ221" s="747"/>
      <c r="FK221" s="747"/>
      <c r="FL221" s="747"/>
      <c r="FM221" s="747"/>
      <c r="FN221" s="747"/>
      <c r="FO221" s="747"/>
      <c r="FP221" s="747"/>
      <c r="FQ221" s="747"/>
      <c r="FR221" s="747"/>
      <c r="FS221" s="747"/>
      <c r="FT221" s="747"/>
      <c r="FU221" s="747"/>
      <c r="FV221" s="747"/>
      <c r="FW221" s="742"/>
    </row>
    <row r="222" outlineLevel="1">
      <c r="A222" s="743"/>
      <c r="B222" s="912" t="s">
        <v>329</v>
      </c>
      <c r="AA222" s="747"/>
      <c r="AB222" s="747"/>
      <c r="AC222" s="747"/>
      <c r="AD222" s="747"/>
      <c r="AE222" s="747"/>
      <c r="AF222" s="747"/>
      <c r="AG222" s="747"/>
      <c r="AH222" s="747"/>
      <c r="AI222" s="747"/>
      <c r="AJ222" s="747"/>
      <c r="AK222" s="747"/>
      <c r="AL222" s="747"/>
      <c r="AM222" s="747"/>
      <c r="AN222" s="18" t="s">
        <v>4</v>
      </c>
      <c r="AO222" s="689"/>
      <c r="AP222" s="690"/>
      <c r="AQ222" s="274"/>
      <c r="AR222" s="274"/>
      <c r="AS222" s="274"/>
      <c r="AT222" s="274"/>
      <c r="AU222" s="691"/>
      <c r="AV222" s="692"/>
      <c r="AW222" s="274"/>
      <c r="AX222" s="274"/>
      <c r="AY222" s="274"/>
      <c r="AZ222" s="274"/>
      <c r="BA222" s="274"/>
      <c r="BB222" s="274"/>
      <c r="BC222" s="274"/>
      <c r="BD222" s="274"/>
      <c r="BE222" s="274"/>
      <c r="BF222" s="274"/>
      <c r="BG222" s="274"/>
      <c r="BH222" s="274"/>
      <c r="BI222" s="274"/>
      <c r="BJ222" s="274"/>
      <c r="BK222" s="274"/>
      <c r="BL222" s="274"/>
      <c r="BM222" s="274"/>
      <c r="BN222" s="274"/>
      <c r="BO222" s="274"/>
      <c r="BP222" s="693"/>
      <c r="BQ222" s="274"/>
      <c r="BR222" s="274"/>
      <c r="BS222" s="274"/>
      <c r="BT222" s="274"/>
      <c r="BU222" s="274"/>
      <c r="BV222" s="274"/>
      <c r="BW222" s="274"/>
      <c r="BX222" s="694"/>
      <c r="BY222" s="274"/>
      <c r="BZ222" s="274"/>
      <c r="CA222" s="274"/>
      <c r="CB222" s="274"/>
      <c r="CC222" s="274"/>
      <c r="CD222" s="274"/>
      <c r="CE222" s="274"/>
      <c r="CF222" s="274"/>
      <c r="CG222" s="742"/>
      <c r="CH222" s="742"/>
      <c r="CI222" s="742"/>
      <c r="CJ222" s="742"/>
      <c r="CK222" s="742"/>
      <c r="CL222" s="742"/>
      <c r="CM222" s="742"/>
      <c r="CN222" s="742"/>
      <c r="CO222" s="742"/>
      <c r="CP222" s="742"/>
      <c r="CQ222" s="742"/>
      <c r="CR222" s="742"/>
      <c r="CS222" s="742"/>
      <c r="CT222" s="742"/>
      <c r="CU222" s="742"/>
      <c r="CV222" s="742"/>
      <c r="CW222" s="742"/>
      <c r="CX222" s="747"/>
      <c r="CY222" s="801"/>
      <c r="CZ222" s="802"/>
      <c r="DA222" s="802"/>
      <c r="DB222" s="802"/>
      <c r="DC222" s="802"/>
      <c r="DD222" s="802"/>
      <c r="DE222" s="802"/>
      <c r="DF222" s="802"/>
      <c r="DG222" s="802"/>
      <c r="DH222" s="802"/>
      <c r="DI222" s="802"/>
      <c r="DJ222" s="802"/>
      <c r="DK222" s="802"/>
      <c r="DL222" s="802"/>
      <c r="DM222" s="802"/>
      <c r="DN222" s="802"/>
      <c r="DO222" s="802"/>
      <c r="DP222" s="805"/>
      <c r="DQ222" s="820"/>
      <c r="DR222" s="747"/>
      <c r="DS222" s="747"/>
      <c r="DT222" s="763">
        <v>17.0</v>
      </c>
      <c r="DU222" s="890"/>
      <c r="DV222" s="745"/>
      <c r="DW222" s="899"/>
      <c r="DX222" s="745" t="s">
        <v>160</v>
      </c>
      <c r="DY222" s="745"/>
      <c r="DZ222" s="890"/>
      <c r="EA222" s="890" t="s">
        <v>160</v>
      </c>
      <c r="EB222" s="745"/>
      <c r="EC222" s="745" t="s">
        <v>160</v>
      </c>
      <c r="ED222" s="747"/>
      <c r="EE222" s="747"/>
      <c r="EF222" s="747"/>
      <c r="EG222" s="747"/>
      <c r="EH222" s="891"/>
      <c r="EI222" s="747"/>
      <c r="EJ222" s="763"/>
      <c r="EK222" s="897"/>
      <c r="EL222" s="747"/>
      <c r="EM222" s="833"/>
      <c r="EN222" s="833" t="s">
        <v>160</v>
      </c>
      <c r="EO222" s="892" t="s">
        <v>160</v>
      </c>
      <c r="EP222" s="747"/>
      <c r="EQ222" s="763"/>
      <c r="ER222" s="747"/>
      <c r="ES222" s="747"/>
      <c r="ET222" s="747"/>
      <c r="EU222" s="747"/>
      <c r="EV222" s="747"/>
      <c r="EW222" s="891"/>
      <c r="EX222" s="747"/>
      <c r="EY222" s="895" t="s">
        <v>160</v>
      </c>
      <c r="EZ222" s="896" t="s">
        <v>160</v>
      </c>
      <c r="FA222" s="820" t="str">
        <f t="shared" si="49"/>
        <v/>
      </c>
      <c r="FB222" s="833" t="e">
        <v>#REF!</v>
      </c>
      <c r="FC222" s="747" t="e">
        <v>#REF!</v>
      </c>
      <c r="FD222" s="747" t="e">
        <v>#REF!</v>
      </c>
      <c r="FE222" s="747" t="e">
        <v>#REF!</v>
      </c>
      <c r="FF222" s="747" t="e">
        <v>#REF!</v>
      </c>
      <c r="FG222" s="747" t="e">
        <v>#REF!</v>
      </c>
      <c r="FH222" s="747" t="e">
        <v>#REF!</v>
      </c>
      <c r="FI222" s="834" t="str">
        <f t="shared" si="50"/>
        <v>#REF!</v>
      </c>
      <c r="FJ222" s="747"/>
      <c r="FK222" s="747"/>
      <c r="FL222" s="747"/>
      <c r="FM222" s="747"/>
      <c r="FN222" s="747"/>
      <c r="FO222" s="747"/>
      <c r="FP222" s="747"/>
      <c r="FQ222" s="747"/>
      <c r="FR222" s="747"/>
      <c r="FS222" s="747"/>
      <c r="FT222" s="747"/>
      <c r="FU222" s="747"/>
      <c r="FV222" s="747"/>
      <c r="FW222" s="742"/>
    </row>
    <row r="223" outlineLevel="1">
      <c r="A223" s="743"/>
      <c r="B223" s="913" t="s">
        <v>330</v>
      </c>
      <c r="AA223" s="747"/>
      <c r="AB223" s="747"/>
      <c r="AC223" s="747"/>
      <c r="AD223" s="747"/>
      <c r="AE223" s="747"/>
      <c r="AF223" s="747"/>
      <c r="AG223" s="747"/>
      <c r="AH223" s="747"/>
      <c r="AI223" s="747"/>
      <c r="AJ223" s="747"/>
      <c r="AK223" s="747"/>
      <c r="AL223" s="747"/>
      <c r="AM223" s="747"/>
      <c r="AN223" s="18" t="s">
        <v>4</v>
      </c>
      <c r="AO223" s="689"/>
      <c r="AP223" s="690"/>
      <c r="AQ223" s="274"/>
      <c r="AR223" s="274"/>
      <c r="AS223" s="274"/>
      <c r="AT223" s="274"/>
      <c r="AU223" s="691"/>
      <c r="AV223" s="692"/>
      <c r="AW223" s="274"/>
      <c r="AX223" s="274"/>
      <c r="AY223" s="274"/>
      <c r="AZ223" s="274"/>
      <c r="BA223" s="274"/>
      <c r="BB223" s="274"/>
      <c r="BC223" s="274"/>
      <c r="BD223" s="274"/>
      <c r="BE223" s="274"/>
      <c r="BF223" s="274"/>
      <c r="BG223" s="274"/>
      <c r="BH223" s="274"/>
      <c r="BI223" s="274"/>
      <c r="BJ223" s="274"/>
      <c r="BK223" s="274"/>
      <c r="BL223" s="274"/>
      <c r="BM223" s="274"/>
      <c r="BN223" s="274"/>
      <c r="BO223" s="274"/>
      <c r="BP223" s="693"/>
      <c r="BQ223" s="274"/>
      <c r="BR223" s="274"/>
      <c r="BS223" s="274"/>
      <c r="BT223" s="274"/>
      <c r="BU223" s="274"/>
      <c r="BV223" s="274"/>
      <c r="BW223" s="274"/>
      <c r="BX223" s="694"/>
      <c r="BY223" s="274"/>
      <c r="BZ223" s="274"/>
      <c r="CA223" s="274"/>
      <c r="CB223" s="274"/>
      <c r="CC223" s="274"/>
      <c r="CD223" s="274"/>
      <c r="CE223" s="274"/>
      <c r="CF223" s="274"/>
      <c r="CG223" s="742"/>
      <c r="CH223" s="742"/>
      <c r="CI223" s="742"/>
      <c r="CJ223" s="742"/>
      <c r="CK223" s="742"/>
      <c r="CL223" s="742"/>
      <c r="CM223" s="742"/>
      <c r="CN223" s="742"/>
      <c r="CO223" s="742"/>
      <c r="CP223" s="742"/>
      <c r="CQ223" s="742"/>
      <c r="CR223" s="742"/>
      <c r="CS223" s="742"/>
      <c r="CT223" s="742"/>
      <c r="CU223" s="742"/>
      <c r="CV223" s="742"/>
      <c r="CW223" s="742"/>
      <c r="CX223" s="747"/>
      <c r="CY223" s="745"/>
      <c r="CZ223" s="745"/>
      <c r="DA223" s="745"/>
      <c r="DB223" s="745"/>
      <c r="DC223" s="745"/>
      <c r="DD223" s="745"/>
      <c r="DE223" s="745"/>
      <c r="DF223" s="745"/>
      <c r="DG223" s="747"/>
      <c r="DH223" s="747"/>
      <c r="DI223" s="747"/>
      <c r="DJ223" s="747"/>
      <c r="DK223" s="747"/>
      <c r="DL223" s="747"/>
      <c r="DM223" s="747"/>
      <c r="DN223" s="747"/>
      <c r="DO223" s="747"/>
      <c r="DP223" s="747"/>
      <c r="DQ223" s="747"/>
      <c r="DR223" s="747"/>
      <c r="DS223" s="747"/>
      <c r="DT223" s="763">
        <v>18.0</v>
      </c>
      <c r="DU223" s="890"/>
      <c r="DV223" s="745"/>
      <c r="DW223" s="899"/>
      <c r="DX223" s="745" t="s">
        <v>160</v>
      </c>
      <c r="DY223" s="745"/>
      <c r="DZ223" s="890"/>
      <c r="EA223" s="890" t="s">
        <v>160</v>
      </c>
      <c r="EB223" s="745"/>
      <c r="EC223" s="745" t="s">
        <v>160</v>
      </c>
      <c r="ED223" s="747"/>
      <c r="EE223" s="747"/>
      <c r="EF223" s="747"/>
      <c r="EG223" s="747"/>
      <c r="EH223" s="891"/>
      <c r="EI223" s="747"/>
      <c r="EJ223" s="763"/>
      <c r="EK223" s="897"/>
      <c r="EL223" s="747"/>
      <c r="EM223" s="833"/>
      <c r="EN223" s="833" t="s">
        <v>160</v>
      </c>
      <c r="EO223" s="892" t="s">
        <v>160</v>
      </c>
      <c r="EP223" s="747"/>
      <c r="EQ223" s="763"/>
      <c r="ER223" s="747"/>
      <c r="ES223" s="747"/>
      <c r="ET223" s="747"/>
      <c r="EU223" s="747"/>
      <c r="EV223" s="747"/>
      <c r="EW223" s="891"/>
      <c r="EX223" s="747"/>
      <c r="EY223" s="895" t="s">
        <v>160</v>
      </c>
      <c r="EZ223" s="896" t="s">
        <v>160</v>
      </c>
      <c r="FA223" s="820" t="str">
        <f t="shared" si="49"/>
        <v/>
      </c>
      <c r="FB223" s="833" t="e">
        <v>#REF!</v>
      </c>
      <c r="FC223" s="747" t="e">
        <v>#REF!</v>
      </c>
      <c r="FD223" s="747" t="e">
        <v>#REF!</v>
      </c>
      <c r="FE223" s="747" t="e">
        <v>#REF!</v>
      </c>
      <c r="FF223" s="747" t="e">
        <v>#REF!</v>
      </c>
      <c r="FG223" s="747" t="e">
        <v>#REF!</v>
      </c>
      <c r="FH223" s="747" t="e">
        <v>#REF!</v>
      </c>
      <c r="FI223" s="834" t="str">
        <f t="shared" si="50"/>
        <v>#REF!</v>
      </c>
      <c r="FJ223" s="747"/>
      <c r="FK223" s="747"/>
      <c r="FL223" s="747"/>
      <c r="FM223" s="747"/>
      <c r="FN223" s="747"/>
      <c r="FO223" s="747"/>
      <c r="FP223" s="747"/>
      <c r="FQ223" s="747"/>
      <c r="FR223" s="747"/>
      <c r="FS223" s="747"/>
      <c r="FT223" s="747"/>
      <c r="FU223" s="747"/>
      <c r="FV223" s="747"/>
      <c r="FW223" s="742"/>
    </row>
    <row r="224" outlineLevel="1">
      <c r="A224" s="743"/>
      <c r="B224" s="912" t="s">
        <v>331</v>
      </c>
      <c r="AA224" s="747"/>
      <c r="AB224" s="747"/>
      <c r="AC224" s="747"/>
      <c r="AD224" s="747"/>
      <c r="AE224" s="747"/>
      <c r="AF224" s="747"/>
      <c r="AG224" s="747"/>
      <c r="AH224" s="747"/>
      <c r="AI224" s="747"/>
      <c r="AJ224" s="747"/>
      <c r="AK224" s="747"/>
      <c r="AL224" s="747"/>
      <c r="AM224" s="747"/>
      <c r="AN224" s="18" t="s">
        <v>4</v>
      </c>
      <c r="AO224" s="689"/>
      <c r="AP224" s="690"/>
      <c r="AQ224" s="274"/>
      <c r="AR224" s="274"/>
      <c r="AS224" s="274"/>
      <c r="AT224" s="274"/>
      <c r="AU224" s="691"/>
      <c r="AV224" s="692"/>
      <c r="AW224" s="274"/>
      <c r="AX224" s="274"/>
      <c r="AY224" s="274"/>
      <c r="AZ224" s="274"/>
      <c r="BA224" s="274"/>
      <c r="BB224" s="274"/>
      <c r="BC224" s="274"/>
      <c r="BD224" s="274"/>
      <c r="BE224" s="274"/>
      <c r="BF224" s="274"/>
      <c r="BG224" s="274"/>
      <c r="BH224" s="274"/>
      <c r="BI224" s="274"/>
      <c r="BJ224" s="274"/>
      <c r="BK224" s="274"/>
      <c r="BL224" s="274"/>
      <c r="BM224" s="274"/>
      <c r="BN224" s="274"/>
      <c r="BO224" s="274"/>
      <c r="BP224" s="693"/>
      <c r="BQ224" s="274"/>
      <c r="BR224" s="274"/>
      <c r="BS224" s="274"/>
      <c r="BT224" s="274"/>
      <c r="BU224" s="274"/>
      <c r="BV224" s="274"/>
      <c r="BW224" s="274"/>
      <c r="BX224" s="694"/>
      <c r="BY224" s="274"/>
      <c r="BZ224" s="274"/>
      <c r="CA224" s="274"/>
      <c r="CB224" s="274"/>
      <c r="CC224" s="274"/>
      <c r="CD224" s="274"/>
      <c r="CE224" s="274"/>
      <c r="CF224" s="274"/>
      <c r="CG224" s="742"/>
      <c r="CH224" s="742"/>
      <c r="CI224" s="742"/>
      <c r="CJ224" s="742"/>
      <c r="CK224" s="742"/>
      <c r="CL224" s="742"/>
      <c r="CM224" s="742"/>
      <c r="CN224" s="742"/>
      <c r="CO224" s="742"/>
      <c r="CP224" s="742"/>
      <c r="CQ224" s="742"/>
      <c r="CR224" s="742"/>
      <c r="CS224" s="742"/>
      <c r="CT224" s="742"/>
      <c r="CU224" s="742"/>
      <c r="CV224" s="742"/>
      <c r="CW224" s="742"/>
      <c r="CX224" s="820"/>
      <c r="CY224" s="914" t="str">
        <f t="array" ref="CY224:DR628">{I280:J684,O280:AC684,D280:E684,G280:G684}</f>
        <v>Total Lodging</v>
      </c>
      <c r="CZ224" s="745" t="s">
        <v>332</v>
      </c>
      <c r="DA224" s="745" t="s">
        <v>333</v>
      </c>
      <c r="DB224" s="745" t="s">
        <v>334</v>
      </c>
      <c r="DC224" s="745" t="s">
        <v>335</v>
      </c>
      <c r="DD224" s="745" t="s">
        <v>336</v>
      </c>
      <c r="DE224" s="745" t="s">
        <v>337</v>
      </c>
      <c r="DF224" s="745" t="s">
        <v>338</v>
      </c>
      <c r="DG224" s="745" t="s">
        <v>339</v>
      </c>
      <c r="DH224" s="745"/>
      <c r="DI224" s="745" t="s">
        <v>161</v>
      </c>
      <c r="DJ224" s="745" t="s">
        <v>340</v>
      </c>
      <c r="DK224" s="745" t="s">
        <v>341</v>
      </c>
      <c r="DL224" s="745" t="s">
        <v>342</v>
      </c>
      <c r="DM224" s="745" t="s">
        <v>343</v>
      </c>
      <c r="DN224" s="745" t="s">
        <v>344</v>
      </c>
      <c r="DO224" s="745" t="s">
        <v>345</v>
      </c>
      <c r="DP224" s="2" t="s">
        <v>346</v>
      </c>
      <c r="DQ224" s="2" t="s">
        <v>347</v>
      </c>
      <c r="DR224" s="747" t="s">
        <v>348</v>
      </c>
      <c r="DS224" s="747"/>
      <c r="DT224" s="763">
        <v>19.0</v>
      </c>
      <c r="DU224" s="890"/>
      <c r="DV224" s="745"/>
      <c r="DW224" s="899"/>
      <c r="DX224" s="745" t="s">
        <v>160</v>
      </c>
      <c r="DY224" s="745"/>
      <c r="DZ224" s="890"/>
      <c r="EA224" s="890" t="s">
        <v>160</v>
      </c>
      <c r="EB224" s="745"/>
      <c r="EC224" s="745" t="s">
        <v>160</v>
      </c>
      <c r="ED224" s="747"/>
      <c r="EE224" s="747"/>
      <c r="EF224" s="747"/>
      <c r="EG224" s="747"/>
      <c r="EH224" s="891"/>
      <c r="EI224" s="747"/>
      <c r="EJ224" s="763"/>
      <c r="EK224" s="897"/>
      <c r="EL224" s="747"/>
      <c r="EM224" s="833"/>
      <c r="EN224" s="833" t="s">
        <v>160</v>
      </c>
      <c r="EO224" s="892" t="s">
        <v>160</v>
      </c>
      <c r="EP224" s="747"/>
      <c r="EQ224" s="763"/>
      <c r="ER224" s="747"/>
      <c r="ES224" s="747"/>
      <c r="ET224" s="747"/>
      <c r="EU224" s="747"/>
      <c r="EV224" s="747"/>
      <c r="EW224" s="891"/>
      <c r="EX224" s="747"/>
      <c r="EY224" s="895" t="s">
        <v>160</v>
      </c>
      <c r="EZ224" s="896" t="s">
        <v>160</v>
      </c>
      <c r="FA224" s="820" t="str">
        <f t="shared" si="49"/>
        <v/>
      </c>
      <c r="FB224" s="833" t="e">
        <v>#REF!</v>
      </c>
      <c r="FC224" s="747" t="e">
        <v>#REF!</v>
      </c>
      <c r="FD224" s="747" t="e">
        <v>#REF!</v>
      </c>
      <c r="FE224" s="747" t="e">
        <v>#REF!</v>
      </c>
      <c r="FF224" s="747" t="e">
        <v>#REF!</v>
      </c>
      <c r="FG224" s="747" t="e">
        <v>#REF!</v>
      </c>
      <c r="FH224" s="747" t="e">
        <v>#REF!</v>
      </c>
      <c r="FI224" s="834" t="str">
        <f t="shared" si="50"/>
        <v>#REF!</v>
      </c>
      <c r="FJ224" s="747"/>
      <c r="FK224" s="747"/>
      <c r="FL224" s="747"/>
      <c r="FM224" s="747"/>
      <c r="FN224" s="747"/>
      <c r="FO224" s="747"/>
      <c r="FP224" s="747"/>
      <c r="FQ224" s="747"/>
      <c r="FR224" s="747"/>
      <c r="FS224" s="747"/>
      <c r="FT224" s="747"/>
      <c r="FU224" s="747"/>
      <c r="FV224" s="747"/>
      <c r="FW224" s="742"/>
    </row>
    <row r="225" outlineLevel="1">
      <c r="A225" s="743"/>
      <c r="B225" s="913" t="s">
        <v>349</v>
      </c>
      <c r="AA225" s="747"/>
      <c r="AB225" s="747"/>
      <c r="AC225" s="747"/>
      <c r="AD225" s="747"/>
      <c r="AE225" s="747"/>
      <c r="AF225" s="747"/>
      <c r="AG225" s="747"/>
      <c r="AH225" s="747"/>
      <c r="AI225" s="747"/>
      <c r="AJ225" s="747"/>
      <c r="AK225" s="747"/>
      <c r="AL225" s="747"/>
      <c r="AM225" s="747"/>
      <c r="AN225" s="18" t="s">
        <v>4</v>
      </c>
      <c r="AO225" s="689"/>
      <c r="AP225" s="690"/>
      <c r="AQ225" s="274"/>
      <c r="AR225" s="274"/>
      <c r="AS225" s="274"/>
      <c r="AT225" s="274"/>
      <c r="AU225" s="691"/>
      <c r="AV225" s="692"/>
      <c r="AW225" s="274"/>
      <c r="AX225" s="274"/>
      <c r="AY225" s="274"/>
      <c r="AZ225" s="274"/>
      <c r="BA225" s="274"/>
      <c r="BB225" s="274"/>
      <c r="BC225" s="274"/>
      <c r="BD225" s="274"/>
      <c r="BE225" s="274"/>
      <c r="BF225" s="274"/>
      <c r="BG225" s="274"/>
      <c r="BH225" s="274"/>
      <c r="BI225" s="274"/>
      <c r="BJ225" s="274"/>
      <c r="BK225" s="274"/>
      <c r="BL225" s="274"/>
      <c r="BM225" s="274"/>
      <c r="BN225" s="274"/>
      <c r="BO225" s="274"/>
      <c r="BP225" s="693"/>
      <c r="BQ225" s="274"/>
      <c r="BR225" s="274"/>
      <c r="BS225" s="274"/>
      <c r="BT225" s="274"/>
      <c r="BU225" s="274"/>
      <c r="BV225" s="274"/>
      <c r="BW225" s="274"/>
      <c r="BX225" s="694"/>
      <c r="BY225" s="274"/>
      <c r="BZ225" s="274"/>
      <c r="CA225" s="274"/>
      <c r="CB225" s="274"/>
      <c r="CC225" s="274"/>
      <c r="CD225" s="274"/>
      <c r="CE225" s="274"/>
      <c r="CF225" s="274"/>
      <c r="CG225" s="742"/>
      <c r="CH225" s="742"/>
      <c r="CI225" s="742"/>
      <c r="CJ225" s="742"/>
      <c r="CK225" s="742"/>
      <c r="CL225" s="742"/>
      <c r="CM225" s="742"/>
      <c r="CN225" s="742"/>
      <c r="CO225" s="742"/>
      <c r="CP225" s="742"/>
      <c r="CQ225" s="742"/>
      <c r="CR225" s="742"/>
      <c r="CS225" s="742"/>
      <c r="CT225" s="742"/>
      <c r="CU225" s="742"/>
      <c r="CV225" s="742"/>
      <c r="CW225" s="742"/>
      <c r="CX225" s="747"/>
      <c r="CY225" s="780" t="e">
        <v>#REF!</v>
      </c>
      <c r="CZ225" s="890" t="e">
        <v>#REF!</v>
      </c>
      <c r="DA225" s="890" t="e">
        <v>#REF!</v>
      </c>
      <c r="DB225" s="890">
        <v>0.0</v>
      </c>
      <c r="DC225" s="890">
        <v>0.0</v>
      </c>
      <c r="DD225" s="890">
        <v>0.0</v>
      </c>
      <c r="DE225" s="890">
        <v>0.0</v>
      </c>
      <c r="DF225" s="890">
        <v>0.0</v>
      </c>
      <c r="DG225" s="890">
        <v>0.0</v>
      </c>
      <c r="DH225" s="890"/>
      <c r="DI225" s="890" t="e">
        <v>#REF!</v>
      </c>
      <c r="DJ225" s="890" t="s">
        <v>160</v>
      </c>
      <c r="DK225" s="890" t="s">
        <v>160</v>
      </c>
      <c r="DL225" s="890" t="s">
        <v>160</v>
      </c>
      <c r="DM225" s="890" t="s">
        <v>160</v>
      </c>
      <c r="DN225" s="890" t="s">
        <v>160</v>
      </c>
      <c r="DO225" s="890" t="s">
        <v>160</v>
      </c>
      <c r="DP225" s="2">
        <v>1.0</v>
      </c>
      <c r="DQ225" s="830"/>
      <c r="DR225" s="915"/>
      <c r="DS225" s="747"/>
      <c r="DT225" s="763">
        <v>20.0</v>
      </c>
      <c r="DU225" s="890"/>
      <c r="DV225" s="745"/>
      <c r="DW225" s="899"/>
      <c r="DX225" s="745" t="s">
        <v>160</v>
      </c>
      <c r="DY225" s="745"/>
      <c r="DZ225" s="890"/>
      <c r="EA225" s="890" t="s">
        <v>160</v>
      </c>
      <c r="EB225" s="745"/>
      <c r="EC225" s="745" t="s">
        <v>160</v>
      </c>
      <c r="ED225" s="747"/>
      <c r="EE225" s="747"/>
      <c r="EF225" s="747"/>
      <c r="EG225" s="747"/>
      <c r="EH225" s="891"/>
      <c r="EI225" s="747"/>
      <c r="EJ225" s="763"/>
      <c r="EK225" s="897"/>
      <c r="EL225" s="747"/>
      <c r="EM225" s="833"/>
      <c r="EN225" s="833" t="s">
        <v>160</v>
      </c>
      <c r="EO225" s="892" t="s">
        <v>160</v>
      </c>
      <c r="EP225" s="747"/>
      <c r="EQ225" s="763"/>
      <c r="ER225" s="747"/>
      <c r="ES225" s="747"/>
      <c r="ET225" s="747"/>
      <c r="EU225" s="747"/>
      <c r="EV225" s="747"/>
      <c r="EW225" s="891"/>
      <c r="EX225" s="747"/>
      <c r="EY225" s="895" t="s">
        <v>160</v>
      </c>
      <c r="EZ225" s="896" t="s">
        <v>160</v>
      </c>
      <c r="FA225" s="820" t="str">
        <f t="shared" si="49"/>
        <v/>
      </c>
      <c r="FB225" s="833" t="e">
        <v>#REF!</v>
      </c>
      <c r="FC225" s="747" t="e">
        <v>#REF!</v>
      </c>
      <c r="FD225" s="747" t="e">
        <v>#REF!</v>
      </c>
      <c r="FE225" s="747" t="e">
        <v>#REF!</v>
      </c>
      <c r="FF225" s="747" t="e">
        <v>#REF!</v>
      </c>
      <c r="FG225" s="747" t="e">
        <v>#REF!</v>
      </c>
      <c r="FH225" s="747" t="e">
        <v>#REF!</v>
      </c>
      <c r="FI225" s="834" t="str">
        <f t="shared" si="50"/>
        <v>#REF!</v>
      </c>
      <c r="FJ225" s="747"/>
      <c r="FK225" s="747"/>
      <c r="FL225" s="747"/>
      <c r="FM225" s="747"/>
      <c r="FN225" s="747"/>
      <c r="FO225" s="747"/>
      <c r="FP225" s="747"/>
      <c r="FQ225" s="747"/>
      <c r="FR225" s="747"/>
      <c r="FS225" s="747"/>
      <c r="FT225" s="747"/>
      <c r="FU225" s="747"/>
      <c r="FV225" s="747"/>
      <c r="FW225" s="742"/>
    </row>
    <row r="226" outlineLevel="1">
      <c r="A226" s="743"/>
      <c r="B226" s="912" t="s">
        <v>350</v>
      </c>
      <c r="AA226" s="747"/>
      <c r="AB226" s="747"/>
      <c r="AC226" s="747"/>
      <c r="AD226" s="747"/>
      <c r="AE226" s="747"/>
      <c r="AF226" s="747"/>
      <c r="AG226" s="747"/>
      <c r="AH226" s="747"/>
      <c r="AI226" s="747"/>
      <c r="AJ226" s="747"/>
      <c r="AK226" s="747"/>
      <c r="AL226" s="747"/>
      <c r="AM226" s="747"/>
      <c r="AN226" s="18" t="s">
        <v>4</v>
      </c>
      <c r="AO226" s="689"/>
      <c r="AP226" s="690"/>
      <c r="AQ226" s="274"/>
      <c r="AR226" s="274"/>
      <c r="AS226" s="274"/>
      <c r="AT226" s="274"/>
      <c r="AU226" s="691"/>
      <c r="AV226" s="692"/>
      <c r="AW226" s="274"/>
      <c r="AX226" s="274"/>
      <c r="AY226" s="274"/>
      <c r="AZ226" s="274"/>
      <c r="BA226" s="274"/>
      <c r="BB226" s="274"/>
      <c r="BC226" s="274"/>
      <c r="BD226" s="274"/>
      <c r="BE226" s="274"/>
      <c r="BF226" s="274"/>
      <c r="BG226" s="274"/>
      <c r="BH226" s="274"/>
      <c r="BI226" s="274"/>
      <c r="BJ226" s="274"/>
      <c r="BK226" s="274"/>
      <c r="BL226" s="274"/>
      <c r="BM226" s="274"/>
      <c r="BN226" s="274"/>
      <c r="BO226" s="274"/>
      <c r="BP226" s="693"/>
      <c r="BQ226" s="274"/>
      <c r="BR226" s="274"/>
      <c r="BS226" s="274"/>
      <c r="BT226" s="274"/>
      <c r="BU226" s="274"/>
      <c r="BV226" s="274"/>
      <c r="BW226" s="274"/>
      <c r="BX226" s="694"/>
      <c r="BY226" s="274"/>
      <c r="BZ226" s="274"/>
      <c r="CA226" s="274"/>
      <c r="CB226" s="274"/>
      <c r="CC226" s="274"/>
      <c r="CD226" s="274"/>
      <c r="CE226" s="274"/>
      <c r="CF226" s="274"/>
      <c r="CG226" s="742"/>
      <c r="CH226" s="742"/>
      <c r="CI226" s="742"/>
      <c r="CJ226" s="742"/>
      <c r="CK226" s="742"/>
      <c r="CL226" s="742"/>
      <c r="CM226" s="742"/>
      <c r="CN226" s="742"/>
      <c r="CO226" s="742"/>
      <c r="CP226" s="742"/>
      <c r="CQ226" s="742"/>
      <c r="CR226" s="742"/>
      <c r="CS226" s="742"/>
      <c r="CT226" s="742"/>
      <c r="CU226" s="742"/>
      <c r="CV226" s="742"/>
      <c r="CW226" s="742"/>
      <c r="CX226" s="747"/>
      <c r="CY226" s="780" t="e">
        <v>#REF!</v>
      </c>
      <c r="CZ226" s="890" t="e">
        <v>#REF!</v>
      </c>
      <c r="DA226" s="890" t="e">
        <v>#REF!</v>
      </c>
      <c r="DB226" s="890">
        <v>0.0</v>
      </c>
      <c r="DC226" s="890">
        <v>0.0</v>
      </c>
      <c r="DD226" s="890">
        <v>0.0</v>
      </c>
      <c r="DE226" s="890">
        <v>0.0</v>
      </c>
      <c r="DF226" s="890">
        <v>0.0</v>
      </c>
      <c r="DG226" s="890">
        <v>0.0</v>
      </c>
      <c r="DH226" s="890"/>
      <c r="DI226" s="890" t="e">
        <v>#REF!</v>
      </c>
      <c r="DJ226" s="890" t="s">
        <v>160</v>
      </c>
      <c r="DK226" s="890" t="s">
        <v>160</v>
      </c>
      <c r="DL226" s="890" t="s">
        <v>160</v>
      </c>
      <c r="DM226" s="890" t="s">
        <v>160</v>
      </c>
      <c r="DN226" s="890" t="s">
        <v>160</v>
      </c>
      <c r="DO226" s="890" t="s">
        <v>160</v>
      </c>
      <c r="DP226" s="2">
        <v>1.0</v>
      </c>
      <c r="DQ226" s="830" t="s">
        <v>160</v>
      </c>
      <c r="DR226" s="915"/>
      <c r="DS226" s="747"/>
      <c r="DT226" s="763">
        <v>21.0</v>
      </c>
      <c r="DU226" s="890"/>
      <c r="DV226" s="745"/>
      <c r="DW226" s="899"/>
      <c r="DX226" s="745" t="s">
        <v>160</v>
      </c>
      <c r="DY226" s="745"/>
      <c r="DZ226" s="890"/>
      <c r="EA226" s="890" t="s">
        <v>160</v>
      </c>
      <c r="EB226" s="745"/>
      <c r="EC226" s="745" t="s">
        <v>160</v>
      </c>
      <c r="ED226" s="747"/>
      <c r="EE226" s="747"/>
      <c r="EF226" s="747"/>
      <c r="EG226" s="747"/>
      <c r="EH226" s="891"/>
      <c r="EI226" s="747"/>
      <c r="EJ226" s="763"/>
      <c r="EK226" s="897"/>
      <c r="EL226" s="747"/>
      <c r="EM226" s="833"/>
      <c r="EN226" s="833" t="s">
        <v>160</v>
      </c>
      <c r="EO226" s="892" t="s">
        <v>160</v>
      </c>
      <c r="EP226" s="747"/>
      <c r="EQ226" s="763"/>
      <c r="ER226" s="747"/>
      <c r="ES226" s="747"/>
      <c r="ET226" s="747"/>
      <c r="EU226" s="747"/>
      <c r="EV226" s="747"/>
      <c r="EW226" s="891"/>
      <c r="EX226" s="747"/>
      <c r="EY226" s="895" t="s">
        <v>160</v>
      </c>
      <c r="EZ226" s="896" t="s">
        <v>160</v>
      </c>
      <c r="FA226" s="820" t="str">
        <f t="shared" si="49"/>
        <v/>
      </c>
      <c r="FB226" s="833" t="e">
        <v>#REF!</v>
      </c>
      <c r="FC226" s="747" t="e">
        <v>#REF!</v>
      </c>
      <c r="FD226" s="747" t="e">
        <v>#REF!</v>
      </c>
      <c r="FE226" s="747" t="e">
        <v>#REF!</v>
      </c>
      <c r="FF226" s="747" t="e">
        <v>#REF!</v>
      </c>
      <c r="FG226" s="747" t="e">
        <v>#REF!</v>
      </c>
      <c r="FH226" s="747" t="e">
        <v>#REF!</v>
      </c>
      <c r="FI226" s="834" t="str">
        <f t="shared" si="50"/>
        <v>#REF!</v>
      </c>
      <c r="FJ226" s="747"/>
      <c r="FK226" s="747"/>
      <c r="FL226" s="747"/>
      <c r="FM226" s="747"/>
      <c r="FN226" s="747"/>
      <c r="FO226" s="747"/>
      <c r="FP226" s="747"/>
      <c r="FQ226" s="747"/>
      <c r="FR226" s="747"/>
      <c r="FS226" s="747"/>
      <c r="FT226" s="747"/>
      <c r="FU226" s="747"/>
      <c r="FV226" s="747"/>
      <c r="FW226" s="742"/>
    </row>
    <row r="227" outlineLevel="1">
      <c r="A227" s="743"/>
      <c r="B227" s="916" t="s">
        <v>351</v>
      </c>
      <c r="AA227" s="747"/>
      <c r="AB227" s="747"/>
      <c r="AC227" s="747"/>
      <c r="AD227" s="747"/>
      <c r="AE227" s="747"/>
      <c r="AF227" s="747"/>
      <c r="AG227" s="747"/>
      <c r="AH227" s="747"/>
      <c r="AI227" s="747"/>
      <c r="AJ227" s="747"/>
      <c r="AK227" s="747"/>
      <c r="AL227" s="747"/>
      <c r="AM227" s="747"/>
      <c r="AN227" s="18" t="s">
        <v>4</v>
      </c>
      <c r="AO227" s="689"/>
      <c r="AP227" s="690"/>
      <c r="AQ227" s="274"/>
      <c r="AR227" s="274"/>
      <c r="AS227" s="274"/>
      <c r="AT227" s="274"/>
      <c r="AU227" s="691"/>
      <c r="AV227" s="692"/>
      <c r="AW227" s="274"/>
      <c r="AX227" s="274"/>
      <c r="AY227" s="274"/>
      <c r="AZ227" s="274"/>
      <c r="BA227" s="274"/>
      <c r="BB227" s="274"/>
      <c r="BC227" s="274"/>
      <c r="BD227" s="274"/>
      <c r="BE227" s="274"/>
      <c r="BF227" s="274"/>
      <c r="BG227" s="274"/>
      <c r="BH227" s="274"/>
      <c r="BI227" s="274"/>
      <c r="BJ227" s="274"/>
      <c r="BK227" s="274"/>
      <c r="BL227" s="274"/>
      <c r="BM227" s="274"/>
      <c r="BN227" s="274"/>
      <c r="BO227" s="274"/>
      <c r="BP227" s="693"/>
      <c r="BQ227" s="274"/>
      <c r="BR227" s="274"/>
      <c r="BS227" s="274"/>
      <c r="BT227" s="274"/>
      <c r="BU227" s="274"/>
      <c r="BV227" s="274"/>
      <c r="BW227" s="274"/>
      <c r="BX227" s="694"/>
      <c r="BY227" s="274"/>
      <c r="BZ227" s="274"/>
      <c r="CA227" s="274"/>
      <c r="CB227" s="274"/>
      <c r="CC227" s="274"/>
      <c r="CD227" s="274"/>
      <c r="CE227" s="274"/>
      <c r="CF227" s="274"/>
      <c r="CG227" s="742"/>
      <c r="CH227" s="742"/>
      <c r="CI227" s="742"/>
      <c r="CJ227" s="742"/>
      <c r="CK227" s="742"/>
      <c r="CL227" s="742"/>
      <c r="CM227" s="742"/>
      <c r="CN227" s="742"/>
      <c r="CO227" s="742"/>
      <c r="CP227" s="742"/>
      <c r="CQ227" s="742"/>
      <c r="CR227" s="742"/>
      <c r="CS227" s="742"/>
      <c r="CT227" s="742"/>
      <c r="CU227" s="742"/>
      <c r="CV227" s="742"/>
      <c r="CW227" s="742"/>
      <c r="CX227" s="747"/>
      <c r="CY227" s="780" t="e">
        <v>#REF!</v>
      </c>
      <c r="CZ227" s="890" t="e">
        <v>#REF!</v>
      </c>
      <c r="DA227" s="890" t="e">
        <v>#REF!</v>
      </c>
      <c r="DB227" s="890">
        <v>0.0</v>
      </c>
      <c r="DC227" s="890">
        <v>0.0</v>
      </c>
      <c r="DD227" s="890">
        <v>0.0</v>
      </c>
      <c r="DE227" s="890">
        <v>0.0</v>
      </c>
      <c r="DF227" s="890">
        <v>0.0</v>
      </c>
      <c r="DG227" s="890">
        <v>0.0</v>
      </c>
      <c r="DH227" s="890"/>
      <c r="DI227" s="890" t="e">
        <v>#REF!</v>
      </c>
      <c r="DJ227" s="890" t="s">
        <v>160</v>
      </c>
      <c r="DK227" s="890" t="s">
        <v>160</v>
      </c>
      <c r="DL227" s="890" t="s">
        <v>160</v>
      </c>
      <c r="DM227" s="890" t="s">
        <v>160</v>
      </c>
      <c r="DN227" s="890" t="s">
        <v>160</v>
      </c>
      <c r="DO227" s="890" t="s">
        <v>160</v>
      </c>
      <c r="DP227" s="2">
        <v>1.0</v>
      </c>
      <c r="DQ227" s="830" t="s">
        <v>160</v>
      </c>
      <c r="DR227" s="915"/>
      <c r="DS227" s="747"/>
      <c r="DT227" s="763">
        <v>22.0</v>
      </c>
      <c r="DU227" s="890"/>
      <c r="DV227" s="745"/>
      <c r="DW227" s="899"/>
      <c r="DX227" s="745" t="s">
        <v>160</v>
      </c>
      <c r="DY227" s="745"/>
      <c r="DZ227" s="890"/>
      <c r="EA227" s="890" t="s">
        <v>160</v>
      </c>
      <c r="EB227" s="745"/>
      <c r="EC227" s="745" t="s">
        <v>160</v>
      </c>
      <c r="ED227" s="747"/>
      <c r="EE227" s="747"/>
      <c r="EF227" s="747"/>
      <c r="EG227" s="747"/>
      <c r="EH227" s="891"/>
      <c r="EI227" s="747"/>
      <c r="EJ227" s="763"/>
      <c r="EK227" s="897"/>
      <c r="EL227" s="747"/>
      <c r="EM227" s="833"/>
      <c r="EN227" s="833" t="s">
        <v>160</v>
      </c>
      <c r="EO227" s="892" t="s">
        <v>160</v>
      </c>
      <c r="EP227" s="747"/>
      <c r="EQ227" s="763"/>
      <c r="ER227" s="747"/>
      <c r="ES227" s="747"/>
      <c r="ET227" s="747"/>
      <c r="EU227" s="747"/>
      <c r="EV227" s="747"/>
      <c r="EW227" s="891"/>
      <c r="EX227" s="747"/>
      <c r="EY227" s="895" t="s">
        <v>160</v>
      </c>
      <c r="EZ227" s="896" t="s">
        <v>160</v>
      </c>
      <c r="FA227" s="820" t="str">
        <f t="shared" si="49"/>
        <v/>
      </c>
      <c r="FB227" s="833" t="e">
        <v>#REF!</v>
      </c>
      <c r="FC227" s="747" t="e">
        <v>#REF!</v>
      </c>
      <c r="FD227" s="747" t="e">
        <v>#REF!</v>
      </c>
      <c r="FE227" s="747" t="e">
        <v>#REF!</v>
      </c>
      <c r="FF227" s="747" t="e">
        <v>#REF!</v>
      </c>
      <c r="FG227" s="747" t="e">
        <v>#REF!</v>
      </c>
      <c r="FH227" s="747" t="e">
        <v>#REF!</v>
      </c>
      <c r="FI227" s="834" t="str">
        <f t="shared" si="50"/>
        <v>#REF!</v>
      </c>
      <c r="FJ227" s="747"/>
      <c r="FK227" s="747"/>
      <c r="FL227" s="747"/>
      <c r="FM227" s="747"/>
      <c r="FN227" s="747"/>
      <c r="FO227" s="747"/>
      <c r="FP227" s="747"/>
      <c r="FQ227" s="747"/>
      <c r="FR227" s="747"/>
      <c r="FS227" s="747"/>
      <c r="FT227" s="747"/>
      <c r="FU227" s="747"/>
      <c r="FV227" s="747"/>
      <c r="FW227" s="742"/>
    </row>
    <row r="228" outlineLevel="1">
      <c r="A228" s="743"/>
      <c r="B228" s="912" t="s">
        <v>352</v>
      </c>
      <c r="AA228" s="747"/>
      <c r="AB228" s="747"/>
      <c r="AC228" s="747"/>
      <c r="AD228" s="747"/>
      <c r="AE228" s="747"/>
      <c r="AF228" s="747"/>
      <c r="AG228" s="747"/>
      <c r="AH228" s="747"/>
      <c r="AI228" s="747"/>
      <c r="AJ228" s="747"/>
      <c r="AK228" s="747"/>
      <c r="AL228" s="747"/>
      <c r="AM228" s="747"/>
      <c r="AN228" s="18" t="s">
        <v>4</v>
      </c>
      <c r="AO228" s="689"/>
      <c r="AP228" s="690"/>
      <c r="AQ228" s="274"/>
      <c r="AR228" s="274"/>
      <c r="AS228" s="274"/>
      <c r="AT228" s="274"/>
      <c r="AU228" s="691"/>
      <c r="AV228" s="692"/>
      <c r="AW228" s="274"/>
      <c r="AX228" s="274"/>
      <c r="AY228" s="274"/>
      <c r="AZ228" s="274"/>
      <c r="BA228" s="274"/>
      <c r="BB228" s="274"/>
      <c r="BC228" s="274"/>
      <c r="BD228" s="274"/>
      <c r="BE228" s="274"/>
      <c r="BF228" s="274"/>
      <c r="BG228" s="274"/>
      <c r="BH228" s="274"/>
      <c r="BI228" s="274"/>
      <c r="BJ228" s="274"/>
      <c r="BK228" s="274"/>
      <c r="BL228" s="274"/>
      <c r="BM228" s="274"/>
      <c r="BN228" s="274"/>
      <c r="BO228" s="274"/>
      <c r="BP228" s="693"/>
      <c r="BQ228" s="274"/>
      <c r="BR228" s="274"/>
      <c r="BS228" s="274"/>
      <c r="BT228" s="274"/>
      <c r="BU228" s="274"/>
      <c r="BV228" s="274"/>
      <c r="BW228" s="274"/>
      <c r="BX228" s="694"/>
      <c r="BY228" s="274"/>
      <c r="BZ228" s="274"/>
      <c r="CA228" s="274"/>
      <c r="CB228" s="274"/>
      <c r="CC228" s="274"/>
      <c r="CD228" s="274"/>
      <c r="CE228" s="274"/>
      <c r="CF228" s="274"/>
      <c r="CG228" s="742"/>
      <c r="CH228" s="742"/>
      <c r="CI228" s="742"/>
      <c r="CJ228" s="742"/>
      <c r="CK228" s="742"/>
      <c r="CL228" s="742"/>
      <c r="CM228" s="742"/>
      <c r="CN228" s="742"/>
      <c r="CO228" s="742"/>
      <c r="CP228" s="742"/>
      <c r="CQ228" s="742"/>
      <c r="CR228" s="742"/>
      <c r="CS228" s="742"/>
      <c r="CT228" s="742"/>
      <c r="CU228" s="742"/>
      <c r="CV228" s="742"/>
      <c r="CW228" s="742"/>
      <c r="CX228" s="747"/>
      <c r="CY228" s="780" t="e">
        <v>#REF!</v>
      </c>
      <c r="CZ228" s="890" t="e">
        <v>#REF!</v>
      </c>
      <c r="DA228" s="890" t="e">
        <v>#REF!</v>
      </c>
      <c r="DB228" s="890">
        <v>0.0</v>
      </c>
      <c r="DC228" s="890">
        <v>0.0</v>
      </c>
      <c r="DD228" s="890">
        <v>0.0</v>
      </c>
      <c r="DE228" s="890">
        <v>0.0</v>
      </c>
      <c r="DF228" s="890">
        <v>0.0</v>
      </c>
      <c r="DG228" s="890">
        <v>0.0</v>
      </c>
      <c r="DH228" s="890"/>
      <c r="DI228" s="890" t="e">
        <v>#REF!</v>
      </c>
      <c r="DJ228" s="890" t="s">
        <v>160</v>
      </c>
      <c r="DK228" s="890" t="s">
        <v>160</v>
      </c>
      <c r="DL228" s="890" t="s">
        <v>160</v>
      </c>
      <c r="DM228" s="890" t="s">
        <v>160</v>
      </c>
      <c r="DN228" s="890" t="s">
        <v>160</v>
      </c>
      <c r="DO228" s="890" t="s">
        <v>160</v>
      </c>
      <c r="DP228" s="2">
        <v>1.0</v>
      </c>
      <c r="DQ228" s="830" t="s">
        <v>160</v>
      </c>
      <c r="DR228" s="915"/>
      <c r="DS228" s="747"/>
      <c r="DT228" s="763">
        <v>23.0</v>
      </c>
      <c r="DU228" s="890"/>
      <c r="DV228" s="745"/>
      <c r="DW228" s="899"/>
      <c r="DX228" s="745" t="s">
        <v>160</v>
      </c>
      <c r="DY228" s="745"/>
      <c r="DZ228" s="890"/>
      <c r="EA228" s="890" t="s">
        <v>160</v>
      </c>
      <c r="EB228" s="745"/>
      <c r="EC228" s="745" t="s">
        <v>160</v>
      </c>
      <c r="ED228" s="747"/>
      <c r="EE228" s="747"/>
      <c r="EF228" s="747"/>
      <c r="EG228" s="747"/>
      <c r="EH228" s="891"/>
      <c r="EI228" s="747"/>
      <c r="EJ228" s="763"/>
      <c r="EK228" s="897"/>
      <c r="EL228" s="747"/>
      <c r="EM228" s="833"/>
      <c r="EN228" s="833" t="s">
        <v>160</v>
      </c>
      <c r="EO228" s="892" t="s">
        <v>160</v>
      </c>
      <c r="EP228" s="747"/>
      <c r="EQ228" s="763"/>
      <c r="ER228" s="747"/>
      <c r="ES228" s="747"/>
      <c r="ET228" s="747"/>
      <c r="EU228" s="747"/>
      <c r="EV228" s="747"/>
      <c r="EW228" s="891"/>
      <c r="EX228" s="747"/>
      <c r="EY228" s="895" t="s">
        <v>160</v>
      </c>
      <c r="EZ228" s="896" t="s">
        <v>160</v>
      </c>
      <c r="FA228" s="820" t="str">
        <f t="shared" si="49"/>
        <v/>
      </c>
      <c r="FB228" s="833" t="e">
        <v>#REF!</v>
      </c>
      <c r="FC228" s="747" t="e">
        <v>#REF!</v>
      </c>
      <c r="FD228" s="747" t="e">
        <v>#REF!</v>
      </c>
      <c r="FE228" s="747" t="e">
        <v>#REF!</v>
      </c>
      <c r="FF228" s="747" t="e">
        <v>#REF!</v>
      </c>
      <c r="FG228" s="747" t="e">
        <v>#REF!</v>
      </c>
      <c r="FH228" s="747" t="e">
        <v>#REF!</v>
      </c>
      <c r="FI228" s="834" t="str">
        <f t="shared" si="50"/>
        <v>#REF!</v>
      </c>
      <c r="FJ228" s="747"/>
      <c r="FK228" s="747"/>
      <c r="FL228" s="747"/>
      <c r="FM228" s="747"/>
      <c r="FN228" s="747"/>
      <c r="FO228" s="747"/>
      <c r="FP228" s="747"/>
      <c r="FQ228" s="747"/>
      <c r="FR228" s="747"/>
      <c r="FS228" s="747"/>
      <c r="FT228" s="747"/>
      <c r="FU228" s="747"/>
      <c r="FV228" s="747"/>
      <c r="FW228" s="742"/>
    </row>
    <row r="229" outlineLevel="1">
      <c r="A229" s="743"/>
      <c r="B229" s="609"/>
      <c r="AA229" s="747"/>
      <c r="AB229" s="747"/>
      <c r="AC229" s="747"/>
      <c r="AD229" s="747"/>
      <c r="AE229" s="747"/>
      <c r="AF229" s="747"/>
      <c r="AG229" s="747"/>
      <c r="AH229" s="747"/>
      <c r="AI229" s="747"/>
      <c r="AJ229" s="747"/>
      <c r="AK229" s="747"/>
      <c r="AL229" s="747"/>
      <c r="AM229" s="747"/>
      <c r="AN229" s="18" t="s">
        <v>4</v>
      </c>
      <c r="AO229" s="689"/>
      <c r="AP229" s="690"/>
      <c r="AQ229" s="274"/>
      <c r="AR229" s="274"/>
      <c r="AS229" s="274"/>
      <c r="AT229" s="274"/>
      <c r="AU229" s="691"/>
      <c r="AV229" s="692"/>
      <c r="AW229" s="274"/>
      <c r="AX229" s="274"/>
      <c r="AY229" s="274"/>
      <c r="AZ229" s="274"/>
      <c r="BA229" s="274"/>
      <c r="BB229" s="274"/>
      <c r="BC229" s="274"/>
      <c r="BD229" s="274"/>
      <c r="BE229" s="274"/>
      <c r="BF229" s="274"/>
      <c r="BG229" s="274"/>
      <c r="BH229" s="274"/>
      <c r="BI229" s="274"/>
      <c r="BJ229" s="274"/>
      <c r="BK229" s="274"/>
      <c r="BL229" s="274"/>
      <c r="BM229" s="274"/>
      <c r="BN229" s="274"/>
      <c r="BO229" s="274"/>
      <c r="BP229" s="693"/>
      <c r="BQ229" s="274"/>
      <c r="BR229" s="274"/>
      <c r="BS229" s="274"/>
      <c r="BT229" s="274"/>
      <c r="BU229" s="274"/>
      <c r="BV229" s="274"/>
      <c r="BW229" s="274"/>
      <c r="BX229" s="694"/>
      <c r="BY229" s="274"/>
      <c r="BZ229" s="274"/>
      <c r="CA229" s="274"/>
      <c r="CB229" s="274"/>
      <c r="CC229" s="274"/>
      <c r="CD229" s="274"/>
      <c r="CE229" s="274"/>
      <c r="CF229" s="274"/>
      <c r="CG229" s="742"/>
      <c r="CH229" s="742"/>
      <c r="CI229" s="742"/>
      <c r="CJ229" s="742"/>
      <c r="CK229" s="742"/>
      <c r="CL229" s="742"/>
      <c r="CM229" s="742"/>
      <c r="CN229" s="742"/>
      <c r="CO229" s="742"/>
      <c r="CP229" s="742"/>
      <c r="CQ229" s="742"/>
      <c r="CR229" s="742"/>
      <c r="CS229" s="742"/>
      <c r="CT229" s="742"/>
      <c r="CU229" s="742"/>
      <c r="CV229" s="742"/>
      <c r="CW229" s="742"/>
      <c r="CX229" s="747"/>
      <c r="CY229" s="780" t="e">
        <v>#REF!</v>
      </c>
      <c r="CZ229" s="890" t="e">
        <v>#REF!</v>
      </c>
      <c r="DA229" s="890" t="e">
        <v>#REF!</v>
      </c>
      <c r="DB229" s="890">
        <v>0.0</v>
      </c>
      <c r="DC229" s="890">
        <v>0.0</v>
      </c>
      <c r="DD229" s="890">
        <v>0.0</v>
      </c>
      <c r="DE229" s="890">
        <v>0.0</v>
      </c>
      <c r="DF229" s="890">
        <v>0.0</v>
      </c>
      <c r="DG229" s="890">
        <v>0.0</v>
      </c>
      <c r="DH229" s="890"/>
      <c r="DI229" s="890" t="e">
        <v>#REF!</v>
      </c>
      <c r="DJ229" s="890" t="s">
        <v>160</v>
      </c>
      <c r="DK229" s="890" t="s">
        <v>160</v>
      </c>
      <c r="DL229" s="890" t="s">
        <v>160</v>
      </c>
      <c r="DM229" s="890" t="s">
        <v>160</v>
      </c>
      <c r="DN229" s="890" t="s">
        <v>160</v>
      </c>
      <c r="DO229" s="890" t="s">
        <v>160</v>
      </c>
      <c r="DP229" s="2">
        <v>1.0</v>
      </c>
      <c r="DQ229" s="830" t="s">
        <v>160</v>
      </c>
      <c r="DR229" s="915"/>
      <c r="DS229" s="747"/>
      <c r="DT229" s="763">
        <v>24.0</v>
      </c>
      <c r="DU229" s="890"/>
      <c r="DV229" s="745"/>
      <c r="DW229" s="899"/>
      <c r="DX229" s="745" t="s">
        <v>160</v>
      </c>
      <c r="DY229" s="745"/>
      <c r="DZ229" s="890"/>
      <c r="EA229" s="890" t="s">
        <v>160</v>
      </c>
      <c r="EB229" s="745"/>
      <c r="EC229" s="745" t="s">
        <v>160</v>
      </c>
      <c r="ED229" s="747"/>
      <c r="EE229" s="747"/>
      <c r="EF229" s="747"/>
      <c r="EG229" s="747"/>
      <c r="EH229" s="891"/>
      <c r="EI229" s="747"/>
      <c r="EJ229" s="763"/>
      <c r="EK229" s="897"/>
      <c r="EL229" s="747"/>
      <c r="EM229" s="833"/>
      <c r="EN229" s="833" t="s">
        <v>160</v>
      </c>
      <c r="EO229" s="892" t="s">
        <v>160</v>
      </c>
      <c r="EP229" s="747"/>
      <c r="EQ229" s="763"/>
      <c r="ER229" s="747"/>
      <c r="ES229" s="747"/>
      <c r="ET229" s="747"/>
      <c r="EU229" s="747"/>
      <c r="EV229" s="747"/>
      <c r="EW229" s="891"/>
      <c r="EX229" s="747"/>
      <c r="EY229" s="895" t="s">
        <v>160</v>
      </c>
      <c r="EZ229" s="896" t="s">
        <v>160</v>
      </c>
      <c r="FA229" s="820" t="str">
        <f t="shared" si="49"/>
        <v/>
      </c>
      <c r="FB229" s="833" t="e">
        <v>#REF!</v>
      </c>
      <c r="FC229" s="747" t="e">
        <v>#REF!</v>
      </c>
      <c r="FD229" s="747" t="e">
        <v>#REF!</v>
      </c>
      <c r="FE229" s="747" t="e">
        <v>#REF!</v>
      </c>
      <c r="FF229" s="747" t="e">
        <v>#REF!</v>
      </c>
      <c r="FG229" s="747" t="e">
        <v>#REF!</v>
      </c>
      <c r="FH229" s="747" t="e">
        <v>#REF!</v>
      </c>
      <c r="FI229" s="834" t="str">
        <f t="shared" si="50"/>
        <v>#REF!</v>
      </c>
      <c r="FJ229" s="747"/>
      <c r="FK229" s="747"/>
      <c r="FL229" s="747"/>
      <c r="FM229" s="747"/>
      <c r="FN229" s="747"/>
      <c r="FO229" s="747"/>
      <c r="FP229" s="747"/>
      <c r="FQ229" s="747"/>
      <c r="FR229" s="747"/>
      <c r="FS229" s="747"/>
      <c r="FT229" s="747"/>
      <c r="FU229" s="747"/>
      <c r="FV229" s="747"/>
      <c r="FW229" s="742"/>
    </row>
    <row r="230" outlineLevel="1">
      <c r="A230" s="743"/>
      <c r="F230" s="2" t="str">
        <f t="shared" ref="F230:H230" si="51">R17</f>
        <v/>
      </c>
      <c r="G230" s="2" t="str">
        <f t="shared" si="51"/>
        <v>HSTA PAYMENT OPTION</v>
      </c>
      <c r="H230" s="2" t="str">
        <f t="shared" si="51"/>
        <v/>
      </c>
      <c r="AA230" s="747"/>
      <c r="AB230" s="747"/>
      <c r="AC230" s="747"/>
      <c r="AD230" s="747"/>
      <c r="AE230" s="747"/>
      <c r="AF230" s="747"/>
      <c r="AG230" s="747"/>
      <c r="AH230" s="747"/>
      <c r="AI230" s="747"/>
      <c r="AJ230" s="747"/>
      <c r="AK230" s="747"/>
      <c r="AL230" s="747"/>
      <c r="AM230" s="747"/>
      <c r="AN230" s="18" t="s">
        <v>4</v>
      </c>
      <c r="AO230" s="689"/>
      <c r="AP230" s="690"/>
      <c r="AQ230" s="274"/>
      <c r="AR230" s="274"/>
      <c r="AS230" s="274"/>
      <c r="AT230" s="274"/>
      <c r="AU230" s="691"/>
      <c r="AV230" s="692"/>
      <c r="AW230" s="274"/>
      <c r="AX230" s="274"/>
      <c r="AY230" s="274"/>
      <c r="AZ230" s="274"/>
      <c r="BA230" s="274"/>
      <c r="BB230" s="274"/>
      <c r="BC230" s="274"/>
      <c r="BD230" s="274"/>
      <c r="BE230" s="274"/>
      <c r="BF230" s="274"/>
      <c r="BG230" s="274"/>
      <c r="BH230" s="274"/>
      <c r="BI230" s="274"/>
      <c r="BJ230" s="274"/>
      <c r="BK230" s="274"/>
      <c r="BL230" s="274"/>
      <c r="BM230" s="274"/>
      <c r="BN230" s="274"/>
      <c r="BO230" s="274"/>
      <c r="BP230" s="693"/>
      <c r="BQ230" s="274"/>
      <c r="BR230" s="274"/>
      <c r="BS230" s="274"/>
      <c r="BT230" s="274"/>
      <c r="BU230" s="274"/>
      <c r="BV230" s="274"/>
      <c r="BW230" s="274"/>
      <c r="BX230" s="694"/>
      <c r="BY230" s="274"/>
      <c r="BZ230" s="274"/>
      <c r="CA230" s="274"/>
      <c r="CB230" s="274"/>
      <c r="CC230" s="274"/>
      <c r="CD230" s="274"/>
      <c r="CE230" s="274"/>
      <c r="CF230" s="274"/>
      <c r="CG230" s="742"/>
      <c r="CH230" s="742"/>
      <c r="CI230" s="742"/>
      <c r="CJ230" s="742"/>
      <c r="CK230" s="742"/>
      <c r="CL230" s="742"/>
      <c r="CM230" s="742"/>
      <c r="CN230" s="742"/>
      <c r="CO230" s="742"/>
      <c r="CP230" s="742"/>
      <c r="CQ230" s="742"/>
      <c r="CR230" s="742"/>
      <c r="CS230" s="742"/>
      <c r="CT230" s="742"/>
      <c r="CU230" s="742"/>
      <c r="CV230" s="742"/>
      <c r="CW230" s="742"/>
      <c r="CX230" s="747"/>
      <c r="CY230" s="780" t="e">
        <v>#REF!</v>
      </c>
      <c r="CZ230" s="890" t="e">
        <v>#REF!</v>
      </c>
      <c r="DA230" s="890" t="e">
        <v>#REF!</v>
      </c>
      <c r="DB230" s="890">
        <v>0.0</v>
      </c>
      <c r="DC230" s="890">
        <v>0.0</v>
      </c>
      <c r="DD230" s="890">
        <v>0.0</v>
      </c>
      <c r="DE230" s="890">
        <v>0.0</v>
      </c>
      <c r="DF230" s="890">
        <v>0.0</v>
      </c>
      <c r="DG230" s="890">
        <v>0.0</v>
      </c>
      <c r="DH230" s="890"/>
      <c r="DI230" s="890" t="e">
        <v>#REF!</v>
      </c>
      <c r="DJ230" s="890" t="s">
        <v>160</v>
      </c>
      <c r="DK230" s="890" t="s">
        <v>160</v>
      </c>
      <c r="DL230" s="890" t="s">
        <v>160</v>
      </c>
      <c r="DM230" s="890" t="s">
        <v>160</v>
      </c>
      <c r="DN230" s="890" t="s">
        <v>160</v>
      </c>
      <c r="DO230" s="890" t="s">
        <v>160</v>
      </c>
      <c r="DP230" s="2">
        <v>1.0</v>
      </c>
      <c r="DQ230" s="830" t="s">
        <v>160</v>
      </c>
      <c r="DR230" s="915"/>
      <c r="DS230" s="747"/>
      <c r="DT230" s="763">
        <v>25.0</v>
      </c>
      <c r="DU230" s="890"/>
      <c r="DV230" s="745"/>
      <c r="DW230" s="899"/>
      <c r="DX230" s="745" t="s">
        <v>160</v>
      </c>
      <c r="DY230" s="745"/>
      <c r="DZ230" s="890"/>
      <c r="EA230" s="890" t="s">
        <v>160</v>
      </c>
      <c r="EB230" s="745"/>
      <c r="EC230" s="745" t="s">
        <v>160</v>
      </c>
      <c r="ED230" s="747"/>
      <c r="EE230" s="747"/>
      <c r="EF230" s="747"/>
      <c r="EG230" s="747"/>
      <c r="EH230" s="891"/>
      <c r="EI230" s="747"/>
      <c r="EJ230" s="763"/>
      <c r="EK230" s="897"/>
      <c r="EL230" s="747"/>
      <c r="EM230" s="833"/>
      <c r="EN230" s="833" t="s">
        <v>160</v>
      </c>
      <c r="EO230" s="892" t="s">
        <v>160</v>
      </c>
      <c r="EP230" s="747"/>
      <c r="EQ230" s="763"/>
      <c r="ER230" s="747"/>
      <c r="ES230" s="747"/>
      <c r="ET230" s="747"/>
      <c r="EU230" s="747"/>
      <c r="EV230" s="747"/>
      <c r="EW230" s="891"/>
      <c r="EX230" s="747"/>
      <c r="EY230" s="895" t="s">
        <v>160</v>
      </c>
      <c r="EZ230" s="896" t="s">
        <v>160</v>
      </c>
      <c r="FA230" s="820" t="str">
        <f t="shared" si="49"/>
        <v/>
      </c>
      <c r="FB230" s="833" t="e">
        <v>#REF!</v>
      </c>
      <c r="FC230" s="747" t="e">
        <v>#REF!</v>
      </c>
      <c r="FD230" s="747" t="e">
        <v>#REF!</v>
      </c>
      <c r="FE230" s="747" t="e">
        <v>#REF!</v>
      </c>
      <c r="FF230" s="747" t="e">
        <v>#REF!</v>
      </c>
      <c r="FG230" s="747" t="e">
        <v>#REF!</v>
      </c>
      <c r="FH230" s="747" t="e">
        <v>#REF!</v>
      </c>
      <c r="FI230" s="834" t="str">
        <f t="shared" si="50"/>
        <v>#REF!</v>
      </c>
      <c r="FJ230" s="747"/>
      <c r="FK230" s="747"/>
      <c r="FL230" s="747"/>
      <c r="FM230" s="747"/>
      <c r="FN230" s="747"/>
      <c r="FO230" s="747"/>
      <c r="FP230" s="747"/>
      <c r="FQ230" s="747"/>
      <c r="FR230" s="747"/>
      <c r="FS230" s="747"/>
      <c r="FT230" s="747"/>
      <c r="FU230" s="747"/>
      <c r="FV230" s="747"/>
      <c r="FW230" s="742"/>
    </row>
    <row r="231" outlineLevel="1">
      <c r="A231" s="743"/>
      <c r="B231" s="917" t="s">
        <v>93</v>
      </c>
      <c r="F231" s="2" t="str">
        <f t="shared" ref="F231:H231" si="52">R18</f>
        <v>Immediate</v>
      </c>
      <c r="G231" s="825" t="str">
        <f t="shared" si="52"/>
        <v>#REF!</v>
      </c>
      <c r="H231" s="2">
        <f t="shared" si="52"/>
        <v>24</v>
      </c>
      <c r="AA231" s="747"/>
      <c r="AB231" s="747"/>
      <c r="AC231" s="747"/>
      <c r="AD231" s="747"/>
      <c r="AE231" s="747"/>
      <c r="AF231" s="747"/>
      <c r="AG231" s="747"/>
      <c r="AH231" s="747"/>
      <c r="AI231" s="747"/>
      <c r="AJ231" s="747"/>
      <c r="AK231" s="747"/>
      <c r="AL231" s="747"/>
      <c r="AM231" s="747"/>
      <c r="AN231" s="18" t="s">
        <v>4</v>
      </c>
      <c r="AO231" s="689"/>
      <c r="AP231" s="690"/>
      <c r="AQ231" s="274"/>
      <c r="AR231" s="274"/>
      <c r="AS231" s="274"/>
      <c r="AT231" s="274"/>
      <c r="AU231" s="691"/>
      <c r="AV231" s="692"/>
      <c r="AW231" s="274"/>
      <c r="AX231" s="274"/>
      <c r="AY231" s="274"/>
      <c r="AZ231" s="274"/>
      <c r="BA231" s="274"/>
      <c r="BB231" s="274"/>
      <c r="BC231" s="274"/>
      <c r="BD231" s="274"/>
      <c r="BE231" s="274"/>
      <c r="BF231" s="274"/>
      <c r="BG231" s="274"/>
      <c r="BH231" s="274"/>
      <c r="BI231" s="274"/>
      <c r="BJ231" s="274"/>
      <c r="BK231" s="274"/>
      <c r="BL231" s="274"/>
      <c r="BM231" s="274"/>
      <c r="BN231" s="274"/>
      <c r="BO231" s="274"/>
      <c r="BP231" s="693"/>
      <c r="BQ231" s="274"/>
      <c r="BR231" s="274"/>
      <c r="BS231" s="274"/>
      <c r="BT231" s="274"/>
      <c r="BU231" s="274"/>
      <c r="BV231" s="274"/>
      <c r="BW231" s="274"/>
      <c r="BX231" s="694"/>
      <c r="BY231" s="274"/>
      <c r="BZ231" s="274"/>
      <c r="CA231" s="274"/>
      <c r="CB231" s="274"/>
      <c r="CC231" s="274"/>
      <c r="CD231" s="274"/>
      <c r="CE231" s="274"/>
      <c r="CF231" s="274"/>
      <c r="CG231" s="742"/>
      <c r="CH231" s="742"/>
      <c r="CI231" s="742"/>
      <c r="CJ231" s="742"/>
      <c r="CK231" s="742"/>
      <c r="CL231" s="742"/>
      <c r="CM231" s="742"/>
      <c r="CN231" s="742"/>
      <c r="CO231" s="742"/>
      <c r="CP231" s="742"/>
      <c r="CQ231" s="742"/>
      <c r="CR231" s="742"/>
      <c r="CS231" s="742"/>
      <c r="CT231" s="742"/>
      <c r="CU231" s="742"/>
      <c r="CV231" s="742"/>
      <c r="CW231" s="742"/>
      <c r="CX231" s="747"/>
      <c r="CY231" s="780" t="e">
        <v>#REF!</v>
      </c>
      <c r="CZ231" s="890" t="e">
        <v>#REF!</v>
      </c>
      <c r="DA231" s="890" t="e">
        <v>#REF!</v>
      </c>
      <c r="DB231" s="890">
        <v>0.0</v>
      </c>
      <c r="DC231" s="890">
        <v>0.0</v>
      </c>
      <c r="DD231" s="890">
        <v>0.0</v>
      </c>
      <c r="DE231" s="890">
        <v>0.0</v>
      </c>
      <c r="DF231" s="890">
        <v>0.0</v>
      </c>
      <c r="DG231" s="890">
        <v>0.0</v>
      </c>
      <c r="DH231" s="890"/>
      <c r="DI231" s="890" t="e">
        <v>#REF!</v>
      </c>
      <c r="DJ231" s="890" t="s">
        <v>160</v>
      </c>
      <c r="DK231" s="890" t="s">
        <v>160</v>
      </c>
      <c r="DL231" s="890" t="s">
        <v>160</v>
      </c>
      <c r="DM231" s="890" t="s">
        <v>160</v>
      </c>
      <c r="DN231" s="890" t="s">
        <v>160</v>
      </c>
      <c r="DO231" s="890" t="s">
        <v>160</v>
      </c>
      <c r="DP231" s="2">
        <v>1.0</v>
      </c>
      <c r="DQ231" s="830" t="s">
        <v>160</v>
      </c>
      <c r="DR231" s="915"/>
      <c r="DS231" s="747"/>
      <c r="DT231" s="763">
        <v>26.0</v>
      </c>
      <c r="DU231" s="890"/>
      <c r="DV231" s="745"/>
      <c r="DW231" s="899"/>
      <c r="DX231" s="745" t="s">
        <v>160</v>
      </c>
      <c r="DY231" s="745"/>
      <c r="DZ231" s="890"/>
      <c r="EA231" s="890" t="s">
        <v>160</v>
      </c>
      <c r="EB231" s="745"/>
      <c r="EC231" s="745" t="s">
        <v>160</v>
      </c>
      <c r="ED231" s="747"/>
      <c r="EE231" s="747"/>
      <c r="EF231" s="747"/>
      <c r="EG231" s="747"/>
      <c r="EH231" s="891"/>
      <c r="EI231" s="747"/>
      <c r="EJ231" s="763"/>
      <c r="EK231" s="897"/>
      <c r="EL231" s="747"/>
      <c r="EM231" s="833"/>
      <c r="EN231" s="833" t="s">
        <v>160</v>
      </c>
      <c r="EO231" s="892" t="s">
        <v>160</v>
      </c>
      <c r="EP231" s="747"/>
      <c r="EQ231" s="763"/>
      <c r="ER231" s="747"/>
      <c r="ES231" s="747"/>
      <c r="ET231" s="747"/>
      <c r="EU231" s="747"/>
      <c r="EV231" s="747"/>
      <c r="EW231" s="891"/>
      <c r="EX231" s="747"/>
      <c r="EY231" s="895" t="s">
        <v>160</v>
      </c>
      <c r="EZ231" s="896" t="s">
        <v>160</v>
      </c>
      <c r="FA231" s="820" t="str">
        <f t="shared" si="49"/>
        <v/>
      </c>
      <c r="FB231" s="833" t="e">
        <v>#REF!</v>
      </c>
      <c r="FC231" s="747" t="e">
        <v>#REF!</v>
      </c>
      <c r="FD231" s="747" t="e">
        <v>#REF!</v>
      </c>
      <c r="FE231" s="747" t="e">
        <v>#REF!</v>
      </c>
      <c r="FF231" s="747" t="e">
        <v>#REF!</v>
      </c>
      <c r="FG231" s="747" t="e">
        <v>#REF!</v>
      </c>
      <c r="FH231" s="747" t="e">
        <v>#REF!</v>
      </c>
      <c r="FI231" s="834" t="str">
        <f t="shared" si="50"/>
        <v>#REF!</v>
      </c>
      <c r="FJ231" s="747"/>
      <c r="FK231" s="747"/>
      <c r="FL231" s="747"/>
      <c r="FM231" s="747"/>
      <c r="FN231" s="747"/>
      <c r="FO231" s="747"/>
      <c r="FP231" s="747"/>
      <c r="FQ231" s="747"/>
      <c r="FR231" s="747"/>
      <c r="FS231" s="747"/>
      <c r="FT231" s="747"/>
      <c r="FU231" s="747"/>
      <c r="FV231" s="747"/>
      <c r="FW231" s="742"/>
    </row>
    <row r="232" outlineLevel="1">
      <c r="A232" s="743"/>
      <c r="B232" s="917" t="s">
        <v>61</v>
      </c>
      <c r="F232" s="2" t="str">
        <f t="shared" ref="F232:H232" si="53">R19</f>
        <v>Move In</v>
      </c>
      <c r="G232" s="825" t="str">
        <f t="shared" si="53"/>
        <v/>
      </c>
      <c r="H232" s="2">
        <f t="shared" si="53"/>
        <v>28</v>
      </c>
      <c r="AA232" s="747"/>
      <c r="AB232" s="747"/>
      <c r="AC232" s="747"/>
      <c r="AD232" s="747"/>
      <c r="AE232" s="747"/>
      <c r="AF232" s="747"/>
      <c r="AG232" s="747"/>
      <c r="AH232" s="747"/>
      <c r="AI232" s="747"/>
      <c r="AJ232" s="747"/>
      <c r="AK232" s="747"/>
      <c r="AL232" s="747"/>
      <c r="AM232" s="747"/>
      <c r="AN232" s="18" t="s">
        <v>4</v>
      </c>
      <c r="AO232" s="689"/>
      <c r="AP232" s="690"/>
      <c r="AQ232" s="274"/>
      <c r="AR232" s="274"/>
      <c r="AS232" s="274"/>
      <c r="AT232" s="274"/>
      <c r="AU232" s="691"/>
      <c r="AV232" s="692"/>
      <c r="AW232" s="274"/>
      <c r="AX232" s="274"/>
      <c r="AY232" s="274"/>
      <c r="AZ232" s="274"/>
      <c r="BA232" s="274"/>
      <c r="BB232" s="274"/>
      <c r="BC232" s="274"/>
      <c r="BD232" s="274"/>
      <c r="BE232" s="274"/>
      <c r="BF232" s="274"/>
      <c r="BG232" s="274"/>
      <c r="BH232" s="274"/>
      <c r="BI232" s="274"/>
      <c r="BJ232" s="274"/>
      <c r="BK232" s="274"/>
      <c r="BL232" s="274"/>
      <c r="BM232" s="274"/>
      <c r="BN232" s="274"/>
      <c r="BO232" s="274"/>
      <c r="BP232" s="693"/>
      <c r="BQ232" s="274"/>
      <c r="BR232" s="274"/>
      <c r="BS232" s="274"/>
      <c r="BT232" s="274"/>
      <c r="BU232" s="274"/>
      <c r="BV232" s="274"/>
      <c r="BW232" s="274"/>
      <c r="BX232" s="694"/>
      <c r="BY232" s="274"/>
      <c r="BZ232" s="274"/>
      <c r="CA232" s="274"/>
      <c r="CB232" s="274"/>
      <c r="CC232" s="274"/>
      <c r="CD232" s="274"/>
      <c r="CE232" s="274"/>
      <c r="CF232" s="274"/>
      <c r="CG232" s="742"/>
      <c r="CH232" s="742"/>
      <c r="CI232" s="742"/>
      <c r="CJ232" s="742"/>
      <c r="CK232" s="742"/>
      <c r="CL232" s="742"/>
      <c r="CM232" s="742"/>
      <c r="CN232" s="742"/>
      <c r="CO232" s="742"/>
      <c r="CP232" s="742"/>
      <c r="CQ232" s="742"/>
      <c r="CR232" s="742"/>
      <c r="CS232" s="742"/>
      <c r="CT232" s="742"/>
      <c r="CU232" s="742"/>
      <c r="CV232" s="742"/>
      <c r="CW232" s="742"/>
      <c r="CX232" s="747"/>
      <c r="CY232" s="780" t="e">
        <v>#REF!</v>
      </c>
      <c r="CZ232" s="890" t="e">
        <v>#REF!</v>
      </c>
      <c r="DA232" s="890" t="e">
        <v>#REF!</v>
      </c>
      <c r="DB232" s="890">
        <v>0.0</v>
      </c>
      <c r="DC232" s="890">
        <v>0.0</v>
      </c>
      <c r="DD232" s="890">
        <v>0.0</v>
      </c>
      <c r="DE232" s="890">
        <v>0.0</v>
      </c>
      <c r="DF232" s="890">
        <v>0.0</v>
      </c>
      <c r="DG232" s="890">
        <v>0.0</v>
      </c>
      <c r="DH232" s="890"/>
      <c r="DI232" s="890" t="e">
        <v>#REF!</v>
      </c>
      <c r="DJ232" s="890" t="s">
        <v>160</v>
      </c>
      <c r="DK232" s="890" t="s">
        <v>160</v>
      </c>
      <c r="DL232" s="890" t="s">
        <v>160</v>
      </c>
      <c r="DM232" s="890" t="s">
        <v>160</v>
      </c>
      <c r="DN232" s="890" t="s">
        <v>160</v>
      </c>
      <c r="DO232" s="890" t="s">
        <v>160</v>
      </c>
      <c r="DP232" s="2">
        <v>1.0</v>
      </c>
      <c r="DQ232" s="830" t="s">
        <v>160</v>
      </c>
      <c r="DR232" s="915"/>
      <c r="DS232" s="747"/>
      <c r="DT232" s="763">
        <v>27.0</v>
      </c>
      <c r="DU232" s="890"/>
      <c r="DV232" s="745"/>
      <c r="DW232" s="899"/>
      <c r="DX232" s="745" t="s">
        <v>160</v>
      </c>
      <c r="DY232" s="745"/>
      <c r="DZ232" s="890"/>
      <c r="EA232" s="890" t="s">
        <v>160</v>
      </c>
      <c r="EB232" s="745"/>
      <c r="EC232" s="745" t="s">
        <v>160</v>
      </c>
      <c r="ED232" s="747"/>
      <c r="EE232" s="747"/>
      <c r="EF232" s="747"/>
      <c r="EG232" s="747"/>
      <c r="EH232" s="891"/>
      <c r="EI232" s="747"/>
      <c r="EJ232" s="763"/>
      <c r="EK232" s="897"/>
      <c r="EL232" s="747"/>
      <c r="EM232" s="833"/>
      <c r="EN232" s="833" t="s">
        <v>160</v>
      </c>
      <c r="EO232" s="892" t="s">
        <v>160</v>
      </c>
      <c r="EP232" s="747"/>
      <c r="EQ232" s="763"/>
      <c r="ER232" s="747"/>
      <c r="ES232" s="747"/>
      <c r="ET232" s="747"/>
      <c r="EU232" s="747"/>
      <c r="EV232" s="747"/>
      <c r="EW232" s="891"/>
      <c r="EX232" s="747"/>
      <c r="EY232" s="895" t="s">
        <v>160</v>
      </c>
      <c r="EZ232" s="896" t="s">
        <v>160</v>
      </c>
      <c r="FA232" s="820" t="str">
        <f t="shared" si="49"/>
        <v/>
      </c>
      <c r="FB232" s="833" t="e">
        <v>#REF!</v>
      </c>
      <c r="FC232" s="747" t="e">
        <v>#REF!</v>
      </c>
      <c r="FD232" s="747" t="e">
        <v>#REF!</v>
      </c>
      <c r="FE232" s="747" t="e">
        <v>#REF!</v>
      </c>
      <c r="FF232" s="747" t="e">
        <v>#REF!</v>
      </c>
      <c r="FG232" s="747" t="e">
        <v>#REF!</v>
      </c>
      <c r="FH232" s="747" t="e">
        <v>#REF!</v>
      </c>
      <c r="FI232" s="834" t="str">
        <f t="shared" si="50"/>
        <v>#REF!</v>
      </c>
      <c r="FJ232" s="747"/>
      <c r="FK232" s="747"/>
      <c r="FL232" s="747"/>
      <c r="FM232" s="747"/>
      <c r="FN232" s="747"/>
      <c r="FO232" s="747"/>
      <c r="FP232" s="747"/>
      <c r="FQ232" s="747"/>
      <c r="FR232" s="747"/>
      <c r="FS232" s="747"/>
      <c r="FT232" s="747"/>
      <c r="FU232" s="747"/>
      <c r="FV232" s="747"/>
      <c r="FW232" s="742"/>
    </row>
    <row r="233" outlineLevel="1">
      <c r="A233" s="743"/>
      <c r="B233" s="918" t="s">
        <v>353</v>
      </c>
      <c r="F233" s="2" t="str">
        <f t="shared" ref="F233:H233" si="54">R20</f>
        <v>31st Day</v>
      </c>
      <c r="G233" s="825" t="str">
        <f t="shared" si="54"/>
        <v/>
      </c>
      <c r="H233" s="2">
        <f t="shared" si="54"/>
        <v>-53</v>
      </c>
      <c r="AA233" s="747"/>
      <c r="AB233" s="747"/>
      <c r="AC233" s="747"/>
      <c r="AD233" s="747"/>
      <c r="AE233" s="747"/>
      <c r="AF233" s="747"/>
      <c r="AG233" s="747"/>
      <c r="AH233" s="747"/>
      <c r="AI233" s="747"/>
      <c r="AJ233" s="747"/>
      <c r="AK233" s="747"/>
      <c r="AL233" s="747"/>
      <c r="AM233" s="747"/>
      <c r="AN233" s="18" t="s">
        <v>4</v>
      </c>
      <c r="AO233" s="689"/>
      <c r="AP233" s="690"/>
      <c r="AQ233" s="274"/>
      <c r="AR233" s="274"/>
      <c r="AS233" s="274"/>
      <c r="AT233" s="274"/>
      <c r="AU233" s="691"/>
      <c r="AV233" s="692"/>
      <c r="AW233" s="274"/>
      <c r="AX233" s="274"/>
      <c r="AY233" s="274"/>
      <c r="AZ233" s="274"/>
      <c r="BA233" s="274"/>
      <c r="BB233" s="274"/>
      <c r="BC233" s="274"/>
      <c r="BD233" s="274"/>
      <c r="BE233" s="274"/>
      <c r="BF233" s="274"/>
      <c r="BG233" s="274"/>
      <c r="BH233" s="274"/>
      <c r="BI233" s="274"/>
      <c r="BJ233" s="274"/>
      <c r="BK233" s="274"/>
      <c r="BL233" s="274"/>
      <c r="BM233" s="274"/>
      <c r="BN233" s="274"/>
      <c r="BO233" s="274"/>
      <c r="BP233" s="693"/>
      <c r="BQ233" s="274"/>
      <c r="BR233" s="274"/>
      <c r="BS233" s="274"/>
      <c r="BT233" s="274"/>
      <c r="BU233" s="274"/>
      <c r="BV233" s="274"/>
      <c r="BW233" s="274"/>
      <c r="BX233" s="694"/>
      <c r="BY233" s="274"/>
      <c r="BZ233" s="274"/>
      <c r="CA233" s="274"/>
      <c r="CB233" s="274"/>
      <c r="CC233" s="274"/>
      <c r="CD233" s="274"/>
      <c r="CE233" s="274"/>
      <c r="CF233" s="274"/>
      <c r="CG233" s="742"/>
      <c r="CH233" s="742"/>
      <c r="CI233" s="742"/>
      <c r="CJ233" s="742"/>
      <c r="CK233" s="742"/>
      <c r="CL233" s="742"/>
      <c r="CM233" s="742"/>
      <c r="CN233" s="742"/>
      <c r="CO233" s="742"/>
      <c r="CP233" s="742"/>
      <c r="CQ233" s="742"/>
      <c r="CR233" s="742"/>
      <c r="CS233" s="742"/>
      <c r="CT233" s="742"/>
      <c r="CU233" s="742"/>
      <c r="CV233" s="742"/>
      <c r="CW233" s="742"/>
      <c r="CX233" s="747"/>
      <c r="CY233" s="780" t="e">
        <v>#REF!</v>
      </c>
      <c r="CZ233" s="890" t="e">
        <v>#REF!</v>
      </c>
      <c r="DA233" s="890" t="e">
        <v>#REF!</v>
      </c>
      <c r="DB233" s="890">
        <v>0.0</v>
      </c>
      <c r="DC233" s="890">
        <v>0.0</v>
      </c>
      <c r="DD233" s="890">
        <v>0.0</v>
      </c>
      <c r="DE233" s="890">
        <v>0.0</v>
      </c>
      <c r="DF233" s="890">
        <v>0.0</v>
      </c>
      <c r="DG233" s="890">
        <v>0.0</v>
      </c>
      <c r="DH233" s="890"/>
      <c r="DI233" s="890" t="e">
        <v>#REF!</v>
      </c>
      <c r="DJ233" s="890" t="s">
        <v>160</v>
      </c>
      <c r="DK233" s="890" t="s">
        <v>160</v>
      </c>
      <c r="DL233" s="890" t="s">
        <v>160</v>
      </c>
      <c r="DM233" s="890" t="s">
        <v>160</v>
      </c>
      <c r="DN233" s="890" t="s">
        <v>160</v>
      </c>
      <c r="DO233" s="890" t="s">
        <v>160</v>
      </c>
      <c r="DP233" s="2">
        <v>1.0</v>
      </c>
      <c r="DQ233" s="830" t="s">
        <v>160</v>
      </c>
      <c r="DR233" s="915"/>
      <c r="DS233" s="747"/>
      <c r="DT233" s="763">
        <v>28.0</v>
      </c>
      <c r="DU233" s="890"/>
      <c r="DV233" s="745"/>
      <c r="DW233" s="899"/>
      <c r="DX233" s="745" t="s">
        <v>160</v>
      </c>
      <c r="DY233" s="745"/>
      <c r="DZ233" s="890"/>
      <c r="EA233" s="890" t="s">
        <v>160</v>
      </c>
      <c r="EB233" s="745"/>
      <c r="EC233" s="745" t="s">
        <v>160</v>
      </c>
      <c r="ED233" s="747"/>
      <c r="EE233" s="747"/>
      <c r="EF233" s="747"/>
      <c r="EG233" s="747"/>
      <c r="EH233" s="891"/>
      <c r="EI233" s="747"/>
      <c r="EJ233" s="763"/>
      <c r="EK233" s="897"/>
      <c r="EL233" s="747"/>
      <c r="EM233" s="833"/>
      <c r="EN233" s="833" t="s">
        <v>160</v>
      </c>
      <c r="EO233" s="892" t="s">
        <v>160</v>
      </c>
      <c r="EP233" s="747"/>
      <c r="EQ233" s="763"/>
      <c r="ER233" s="747"/>
      <c r="ES233" s="747"/>
      <c r="ET233" s="747"/>
      <c r="EU233" s="747"/>
      <c r="EV233" s="747"/>
      <c r="EW233" s="891"/>
      <c r="EX233" s="747"/>
      <c r="EY233" s="895" t="s">
        <v>160</v>
      </c>
      <c r="EZ233" s="896" t="s">
        <v>160</v>
      </c>
      <c r="FA233" s="820" t="str">
        <f t="shared" si="49"/>
        <v/>
      </c>
      <c r="FB233" s="833" t="e">
        <v>#REF!</v>
      </c>
      <c r="FC233" s="747" t="e">
        <v>#REF!</v>
      </c>
      <c r="FD233" s="747" t="e">
        <v>#REF!</v>
      </c>
      <c r="FE233" s="747" t="e">
        <v>#REF!</v>
      </c>
      <c r="FF233" s="747" t="e">
        <v>#REF!</v>
      </c>
      <c r="FG233" s="747" t="e">
        <v>#REF!</v>
      </c>
      <c r="FH233" s="747" t="e">
        <v>#REF!</v>
      </c>
      <c r="FI233" s="834" t="str">
        <f t="shared" si="50"/>
        <v>#REF!</v>
      </c>
      <c r="FJ233" s="747"/>
      <c r="FK233" s="747"/>
      <c r="FL233" s="747"/>
      <c r="FM233" s="747"/>
      <c r="FN233" s="747"/>
      <c r="FO233" s="747"/>
      <c r="FP233" s="747"/>
      <c r="FQ233" s="747"/>
      <c r="FR233" s="747"/>
      <c r="FS233" s="747"/>
      <c r="FT233" s="747"/>
      <c r="FU233" s="747"/>
      <c r="FV233" s="747"/>
      <c r="FW233" s="742"/>
    </row>
    <row r="234" outlineLevel="1">
      <c r="A234" s="743"/>
      <c r="B234" s="918" t="s">
        <v>354</v>
      </c>
      <c r="W234" s="919" t="s">
        <v>355</v>
      </c>
      <c r="X234" s="920" t="str">
        <f>Q245</f>
        <v>#REF!</v>
      </c>
      <c r="Y234" s="4"/>
      <c r="AA234" s="747"/>
      <c r="AB234" s="747"/>
      <c r="AC234" s="747"/>
      <c r="AD234" s="747"/>
      <c r="AE234" s="747"/>
      <c r="AF234" s="747"/>
      <c r="AG234" s="747"/>
      <c r="AH234" s="747"/>
      <c r="AI234" s="747"/>
      <c r="AJ234" s="747"/>
      <c r="AK234" s="747"/>
      <c r="AL234" s="747"/>
      <c r="AM234" s="747"/>
      <c r="AN234" s="18" t="s">
        <v>4</v>
      </c>
      <c r="AO234" s="689"/>
      <c r="AP234" s="690"/>
      <c r="AQ234" s="274"/>
      <c r="AR234" s="274"/>
      <c r="AS234" s="274"/>
      <c r="AT234" s="274"/>
      <c r="AU234" s="691"/>
      <c r="AV234" s="692"/>
      <c r="AW234" s="274"/>
      <c r="AX234" s="274"/>
      <c r="AY234" s="274"/>
      <c r="AZ234" s="274"/>
      <c r="BA234" s="274"/>
      <c r="BB234" s="274"/>
      <c r="BC234" s="274"/>
      <c r="BD234" s="274"/>
      <c r="BE234" s="274"/>
      <c r="BF234" s="274"/>
      <c r="BG234" s="274"/>
      <c r="BH234" s="274"/>
      <c r="BI234" s="274"/>
      <c r="BJ234" s="274"/>
      <c r="BK234" s="274"/>
      <c r="BL234" s="274"/>
      <c r="BM234" s="274"/>
      <c r="BN234" s="274"/>
      <c r="BO234" s="274"/>
      <c r="BP234" s="693"/>
      <c r="BQ234" s="274"/>
      <c r="BR234" s="274"/>
      <c r="BS234" s="274"/>
      <c r="BT234" s="274"/>
      <c r="BU234" s="274"/>
      <c r="BV234" s="274"/>
      <c r="BW234" s="274"/>
      <c r="BX234" s="694"/>
      <c r="BY234" s="274"/>
      <c r="BZ234" s="274"/>
      <c r="CA234" s="274"/>
      <c r="CB234" s="274"/>
      <c r="CC234" s="274"/>
      <c r="CD234" s="274"/>
      <c r="CE234" s="274"/>
      <c r="CF234" s="274"/>
      <c r="CG234" s="742"/>
      <c r="CH234" s="742"/>
      <c r="CI234" s="742"/>
      <c r="CJ234" s="742"/>
      <c r="CK234" s="742"/>
      <c r="CL234" s="742"/>
      <c r="CM234" s="742"/>
      <c r="CN234" s="742"/>
      <c r="CO234" s="742"/>
      <c r="CP234" s="742"/>
      <c r="CQ234" s="742"/>
      <c r="CR234" s="742"/>
      <c r="CS234" s="742"/>
      <c r="CT234" s="742"/>
      <c r="CU234" s="742"/>
      <c r="CV234" s="742"/>
      <c r="CW234" s="742"/>
      <c r="CX234" s="747"/>
      <c r="CY234" s="780" t="e">
        <v>#REF!</v>
      </c>
      <c r="CZ234" s="890" t="e">
        <v>#REF!</v>
      </c>
      <c r="DA234" s="890" t="e">
        <v>#REF!</v>
      </c>
      <c r="DB234" s="890">
        <v>0.0</v>
      </c>
      <c r="DC234" s="890">
        <v>0.0</v>
      </c>
      <c r="DD234" s="890">
        <v>0.0</v>
      </c>
      <c r="DE234" s="890">
        <v>0.0</v>
      </c>
      <c r="DF234" s="890">
        <v>0.0</v>
      </c>
      <c r="DG234" s="890">
        <v>0.0</v>
      </c>
      <c r="DH234" s="890"/>
      <c r="DI234" s="890" t="e">
        <v>#REF!</v>
      </c>
      <c r="DJ234" s="890" t="s">
        <v>160</v>
      </c>
      <c r="DK234" s="890" t="s">
        <v>160</v>
      </c>
      <c r="DL234" s="890" t="s">
        <v>160</v>
      </c>
      <c r="DM234" s="890" t="s">
        <v>160</v>
      </c>
      <c r="DN234" s="890" t="s">
        <v>160</v>
      </c>
      <c r="DO234" s="890" t="s">
        <v>160</v>
      </c>
      <c r="DP234" s="2">
        <v>1.0</v>
      </c>
      <c r="DQ234" s="830" t="s">
        <v>160</v>
      </c>
      <c r="DR234" s="915"/>
      <c r="DS234" s="747"/>
      <c r="DT234" s="763">
        <v>29.0</v>
      </c>
      <c r="DU234" s="890"/>
      <c r="DV234" s="745"/>
      <c r="DW234" s="899"/>
      <c r="DX234" s="745" t="s">
        <v>160</v>
      </c>
      <c r="DY234" s="745"/>
      <c r="DZ234" s="890"/>
      <c r="EA234" s="890" t="s">
        <v>160</v>
      </c>
      <c r="EB234" s="745"/>
      <c r="EC234" s="745" t="s">
        <v>160</v>
      </c>
      <c r="ED234" s="747"/>
      <c r="EE234" s="747"/>
      <c r="EF234" s="747"/>
      <c r="EG234" s="747"/>
      <c r="EH234" s="891"/>
      <c r="EI234" s="747"/>
      <c r="EJ234" s="763"/>
      <c r="EK234" s="897"/>
      <c r="EL234" s="747"/>
      <c r="EM234" s="833"/>
      <c r="EN234" s="833" t="s">
        <v>160</v>
      </c>
      <c r="EO234" s="892" t="s">
        <v>160</v>
      </c>
      <c r="EP234" s="747"/>
      <c r="EQ234" s="763"/>
      <c r="ER234" s="747"/>
      <c r="ES234" s="747"/>
      <c r="ET234" s="747"/>
      <c r="EU234" s="747"/>
      <c r="EV234" s="747"/>
      <c r="EW234" s="891"/>
      <c r="EX234" s="747"/>
      <c r="EY234" s="895" t="s">
        <v>160</v>
      </c>
      <c r="EZ234" s="896" t="s">
        <v>160</v>
      </c>
      <c r="FA234" s="820" t="str">
        <f t="shared" si="49"/>
        <v/>
      </c>
      <c r="FB234" s="833" t="e">
        <v>#REF!</v>
      </c>
      <c r="FC234" s="747" t="e">
        <v>#REF!</v>
      </c>
      <c r="FD234" s="747" t="e">
        <v>#REF!</v>
      </c>
      <c r="FE234" s="747" t="e">
        <v>#REF!</v>
      </c>
      <c r="FF234" s="747" t="e">
        <v>#REF!</v>
      </c>
      <c r="FG234" s="747" t="e">
        <v>#REF!</v>
      </c>
      <c r="FH234" s="747" t="e">
        <v>#REF!</v>
      </c>
      <c r="FI234" s="834" t="str">
        <f t="shared" si="50"/>
        <v>#REF!</v>
      </c>
      <c r="FJ234" s="747"/>
      <c r="FK234" s="747"/>
      <c r="FL234" s="747"/>
      <c r="FM234" s="747"/>
      <c r="FN234" s="747"/>
      <c r="FO234" s="747"/>
      <c r="FP234" s="747"/>
      <c r="FQ234" s="747"/>
      <c r="FR234" s="747"/>
      <c r="FS234" s="747"/>
      <c r="FT234" s="747"/>
      <c r="FU234" s="747"/>
      <c r="FV234" s="747"/>
      <c r="FW234" s="742"/>
    </row>
    <row r="235" outlineLevel="1">
      <c r="A235" s="743"/>
      <c r="W235" s="921" t="s">
        <v>277</v>
      </c>
      <c r="X235" s="922" t="str">
        <f>sum(X237:X242)</f>
        <v>#REF!</v>
      </c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18" t="s">
        <v>4</v>
      </c>
      <c r="AO235" s="689"/>
      <c r="AP235" s="690"/>
      <c r="AQ235" s="274"/>
      <c r="AR235" s="274"/>
      <c r="AS235" s="274"/>
      <c r="AT235" s="274"/>
      <c r="AU235" s="691"/>
      <c r="AV235" s="692"/>
      <c r="AW235" s="274"/>
      <c r="AX235" s="274"/>
      <c r="AY235" s="274"/>
      <c r="AZ235" s="274"/>
      <c r="BA235" s="274"/>
      <c r="BB235" s="274"/>
      <c r="BC235" s="274"/>
      <c r="BD235" s="274"/>
      <c r="BE235" s="274"/>
      <c r="BF235" s="274"/>
      <c r="BG235" s="274"/>
      <c r="BH235" s="274"/>
      <c r="BI235" s="274"/>
      <c r="BJ235" s="274"/>
      <c r="BK235" s="274"/>
      <c r="BL235" s="274"/>
      <c r="BM235" s="274"/>
      <c r="BN235" s="274"/>
      <c r="BO235" s="274"/>
      <c r="BP235" s="693"/>
      <c r="BQ235" s="274"/>
      <c r="BR235" s="274"/>
      <c r="BS235" s="274"/>
      <c r="BT235" s="274"/>
      <c r="BU235" s="274"/>
      <c r="BV235" s="274"/>
      <c r="BW235" s="274"/>
      <c r="BX235" s="694"/>
      <c r="BY235" s="274"/>
      <c r="BZ235" s="274"/>
      <c r="CA235" s="274"/>
      <c r="CB235" s="274"/>
      <c r="CC235" s="274"/>
      <c r="CD235" s="274"/>
      <c r="CE235" s="274"/>
      <c r="CF235" s="274"/>
      <c r="CG235" s="742"/>
      <c r="CH235" s="742"/>
      <c r="CI235" s="742"/>
      <c r="CJ235" s="742"/>
      <c r="CK235" s="742"/>
      <c r="CL235" s="742"/>
      <c r="CM235" s="742"/>
      <c r="CN235" s="742"/>
      <c r="CO235" s="742"/>
      <c r="CP235" s="742"/>
      <c r="CQ235" s="742"/>
      <c r="CR235" s="742"/>
      <c r="CS235" s="742"/>
      <c r="CT235" s="742"/>
      <c r="CU235" s="742"/>
      <c r="CV235" s="742"/>
      <c r="CW235" s="742"/>
      <c r="CX235" s="4"/>
      <c r="CY235" s="780" t="e">
        <v>#REF!</v>
      </c>
      <c r="CZ235" s="890" t="e">
        <v>#REF!</v>
      </c>
      <c r="DA235" s="890" t="e">
        <v>#REF!</v>
      </c>
      <c r="DB235" s="890">
        <v>0.0</v>
      </c>
      <c r="DC235" s="890">
        <v>0.0</v>
      </c>
      <c r="DD235" s="890">
        <v>0.0</v>
      </c>
      <c r="DE235" s="890">
        <v>0.0</v>
      </c>
      <c r="DF235" s="890">
        <v>0.0</v>
      </c>
      <c r="DG235" s="890">
        <v>0.0</v>
      </c>
      <c r="DH235" s="890"/>
      <c r="DI235" s="890" t="e">
        <v>#REF!</v>
      </c>
      <c r="DJ235" s="890" t="s">
        <v>160</v>
      </c>
      <c r="DK235" s="890" t="s">
        <v>160</v>
      </c>
      <c r="DL235" s="890" t="s">
        <v>160</v>
      </c>
      <c r="DM235" s="890" t="s">
        <v>160</v>
      </c>
      <c r="DN235" s="890" t="s">
        <v>160</v>
      </c>
      <c r="DO235" s="890" t="s">
        <v>160</v>
      </c>
      <c r="DP235" s="2">
        <v>1.0</v>
      </c>
      <c r="DQ235" s="830" t="s">
        <v>160</v>
      </c>
      <c r="DR235" s="915"/>
      <c r="DS235" s="4"/>
      <c r="DT235" s="763">
        <v>30.0</v>
      </c>
      <c r="DU235" s="890"/>
      <c r="DV235" s="745"/>
      <c r="DW235" s="899"/>
      <c r="DX235" s="745" t="s">
        <v>160</v>
      </c>
      <c r="DY235" s="745"/>
      <c r="DZ235" s="890"/>
      <c r="EA235" s="890" t="s">
        <v>160</v>
      </c>
      <c r="EB235" s="745"/>
      <c r="EC235" s="745" t="s">
        <v>160</v>
      </c>
      <c r="ED235" s="4"/>
      <c r="EE235" s="4"/>
      <c r="EF235" s="4"/>
      <c r="EG235" s="4"/>
      <c r="EH235" s="923"/>
      <c r="EI235" s="4"/>
      <c r="EJ235" s="763"/>
      <c r="EK235" s="924"/>
      <c r="EL235" s="4"/>
      <c r="EM235" s="925"/>
      <c r="EN235" s="925" t="s">
        <v>160</v>
      </c>
      <c r="EO235" s="926" t="s">
        <v>160</v>
      </c>
      <c r="EP235" s="4"/>
      <c r="EQ235" s="763"/>
      <c r="ER235" s="4"/>
      <c r="ES235" s="4"/>
      <c r="ET235" s="4"/>
      <c r="EU235" s="4"/>
      <c r="EV235" s="4"/>
      <c r="EW235" s="923"/>
      <c r="EX235" s="4"/>
      <c r="EY235" s="895" t="s">
        <v>160</v>
      </c>
      <c r="EZ235" s="927" t="s">
        <v>160</v>
      </c>
      <c r="FA235" s="820" t="str">
        <f t="shared" si="49"/>
        <v/>
      </c>
      <c r="FB235" s="925" t="e">
        <v>#REF!</v>
      </c>
      <c r="FC235" s="4" t="e">
        <v>#REF!</v>
      </c>
      <c r="FD235" s="4" t="e">
        <v>#REF!</v>
      </c>
      <c r="FE235" s="4" t="e">
        <v>#REF!</v>
      </c>
      <c r="FF235" s="4" t="e">
        <v>#REF!</v>
      </c>
      <c r="FG235" s="4" t="e">
        <v>#REF!</v>
      </c>
      <c r="FH235" s="4" t="e">
        <v>#REF!</v>
      </c>
      <c r="FI235" s="834" t="str">
        <f t="shared" si="50"/>
        <v>#REF!</v>
      </c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742"/>
    </row>
    <row r="236" outlineLevel="1">
      <c r="A236" s="743"/>
      <c r="B236" s="151" t="s">
        <v>356</v>
      </c>
      <c r="W236" s="928" t="s">
        <v>357</v>
      </c>
      <c r="X236" s="922" t="str">
        <f>X235/Y242</f>
        <v>#REF!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18" t="s">
        <v>4</v>
      </c>
      <c r="AO236" s="689"/>
      <c r="AP236" s="690"/>
      <c r="AQ236" s="274"/>
      <c r="AR236" s="274"/>
      <c r="AS236" s="274"/>
      <c r="AT236" s="274"/>
      <c r="AU236" s="691"/>
      <c r="AV236" s="692"/>
      <c r="AW236" s="274"/>
      <c r="AX236" s="274"/>
      <c r="AY236" s="274"/>
      <c r="AZ236" s="274"/>
      <c r="BA236" s="274"/>
      <c r="BB236" s="274"/>
      <c r="BC236" s="274"/>
      <c r="BD236" s="274"/>
      <c r="BE236" s="274"/>
      <c r="BF236" s="274"/>
      <c r="BG236" s="274"/>
      <c r="BH236" s="274"/>
      <c r="BI236" s="274"/>
      <c r="BJ236" s="274"/>
      <c r="BK236" s="274"/>
      <c r="BL236" s="274"/>
      <c r="BM236" s="274"/>
      <c r="BN236" s="274"/>
      <c r="BO236" s="274"/>
      <c r="BP236" s="693"/>
      <c r="BQ236" s="274"/>
      <c r="BR236" s="274"/>
      <c r="BS236" s="274"/>
      <c r="BT236" s="274"/>
      <c r="BU236" s="274"/>
      <c r="BV236" s="274"/>
      <c r="BW236" s="274"/>
      <c r="BX236" s="694"/>
      <c r="BY236" s="274"/>
      <c r="BZ236" s="274"/>
      <c r="CA236" s="274"/>
      <c r="CB236" s="274"/>
      <c r="CC236" s="274"/>
      <c r="CD236" s="274"/>
      <c r="CE236" s="274"/>
      <c r="CF236" s="274"/>
      <c r="CG236" s="742"/>
      <c r="CH236" s="742"/>
      <c r="CI236" s="742"/>
      <c r="CJ236" s="742"/>
      <c r="CK236" s="742"/>
      <c r="CL236" s="742"/>
      <c r="CM236" s="742"/>
      <c r="CN236" s="742"/>
      <c r="CO236" s="742"/>
      <c r="CP236" s="742"/>
      <c r="CQ236" s="742"/>
      <c r="CR236" s="742"/>
      <c r="CS236" s="742"/>
      <c r="CT236" s="742"/>
      <c r="CU236" s="742"/>
      <c r="CV236" s="742"/>
      <c r="CW236" s="742"/>
      <c r="CX236" s="4"/>
      <c r="CY236" s="780" t="e">
        <v>#REF!</v>
      </c>
      <c r="CZ236" s="890" t="e">
        <v>#REF!</v>
      </c>
      <c r="DA236" s="890" t="e">
        <v>#REF!</v>
      </c>
      <c r="DB236" s="890">
        <v>0.0</v>
      </c>
      <c r="DC236" s="890">
        <v>0.0</v>
      </c>
      <c r="DD236" s="890">
        <v>0.0</v>
      </c>
      <c r="DE236" s="890">
        <v>0.0</v>
      </c>
      <c r="DF236" s="890">
        <v>0.0</v>
      </c>
      <c r="DG236" s="890">
        <v>0.0</v>
      </c>
      <c r="DH236" s="890"/>
      <c r="DI236" s="890" t="e">
        <v>#REF!</v>
      </c>
      <c r="DJ236" s="890" t="s">
        <v>160</v>
      </c>
      <c r="DK236" s="890" t="s">
        <v>160</v>
      </c>
      <c r="DL236" s="890" t="s">
        <v>160</v>
      </c>
      <c r="DM236" s="890" t="s">
        <v>160</v>
      </c>
      <c r="DN236" s="890" t="s">
        <v>160</v>
      </c>
      <c r="DO236" s="890" t="s">
        <v>160</v>
      </c>
      <c r="DP236" s="2">
        <v>1.0</v>
      </c>
      <c r="DQ236" s="830" t="s">
        <v>160</v>
      </c>
      <c r="DR236" s="915"/>
      <c r="DS236" s="4"/>
      <c r="DT236" s="763">
        <v>31.0</v>
      </c>
      <c r="DU236" s="890"/>
      <c r="DV236" s="745"/>
      <c r="DW236" s="899"/>
      <c r="DX236" s="745" t="s">
        <v>160</v>
      </c>
      <c r="DY236" s="745"/>
      <c r="DZ236" s="890"/>
      <c r="EA236" s="890" t="s">
        <v>160</v>
      </c>
      <c r="EB236" s="745"/>
      <c r="EC236" s="745" t="s">
        <v>160</v>
      </c>
      <c r="ED236" s="4"/>
      <c r="EE236" s="4"/>
      <c r="EF236" s="4"/>
      <c r="EG236" s="4"/>
      <c r="EH236" s="923"/>
      <c r="EI236" s="4"/>
      <c r="EJ236" s="763"/>
      <c r="EK236" s="924"/>
      <c r="EL236" s="4"/>
      <c r="EM236" s="925"/>
      <c r="EN236" s="925" t="s">
        <v>160</v>
      </c>
      <c r="EO236" s="926" t="s">
        <v>160</v>
      </c>
      <c r="EP236" s="4"/>
      <c r="EQ236" s="763"/>
      <c r="ER236" s="4"/>
      <c r="ES236" s="4"/>
      <c r="ET236" s="4"/>
      <c r="EU236" s="4"/>
      <c r="EV236" s="4"/>
      <c r="EW236" s="923"/>
      <c r="EX236" s="4"/>
      <c r="EY236" s="895" t="s">
        <v>160</v>
      </c>
      <c r="EZ236" s="927" t="s">
        <v>160</v>
      </c>
      <c r="FA236" s="820" t="str">
        <f t="shared" si="49"/>
        <v/>
      </c>
      <c r="FB236" s="925" t="e">
        <v>#REF!</v>
      </c>
      <c r="FC236" s="4" t="e">
        <v>#REF!</v>
      </c>
      <c r="FD236" s="4" t="e">
        <v>#REF!</v>
      </c>
      <c r="FE236" s="4" t="e">
        <v>#REF!</v>
      </c>
      <c r="FF236" s="4" t="e">
        <v>#REF!</v>
      </c>
      <c r="FG236" s="4" t="e">
        <v>#REF!</v>
      </c>
      <c r="FH236" s="4" t="e">
        <v>#REF!</v>
      </c>
      <c r="FI236" s="834" t="str">
        <f t="shared" si="50"/>
        <v>#REF!</v>
      </c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742"/>
    </row>
    <row r="237" outlineLevel="1">
      <c r="A237" s="743"/>
      <c r="B237" s="929" t="s">
        <v>358</v>
      </c>
      <c r="V237" s="930">
        <f>B19</f>
        <v>0.06</v>
      </c>
      <c r="W237" s="835" t="str">
        <f>B18</f>
        <v>estimated lodging tax</v>
      </c>
      <c r="X237" s="931" t="str">
        <f t="array" ref="X237:X241">V237:V241*X$234</f>
        <v>#REF!</v>
      </c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18" t="s">
        <v>4</v>
      </c>
      <c r="AO237" s="689"/>
      <c r="AP237" s="690"/>
      <c r="AQ237" s="274"/>
      <c r="AR237" s="274"/>
      <c r="AS237" s="274"/>
      <c r="AT237" s="274"/>
      <c r="AU237" s="691"/>
      <c r="AV237" s="692"/>
      <c r="AW237" s="274"/>
      <c r="AX237" s="274"/>
      <c r="AY237" s="274"/>
      <c r="AZ237" s="274"/>
      <c r="BA237" s="274"/>
      <c r="BB237" s="274"/>
      <c r="BC237" s="274"/>
      <c r="BD237" s="274"/>
      <c r="BE237" s="274"/>
      <c r="BF237" s="274"/>
      <c r="BG237" s="274"/>
      <c r="BH237" s="274"/>
      <c r="BI237" s="274"/>
      <c r="BJ237" s="274"/>
      <c r="BK237" s="274"/>
      <c r="BL237" s="274"/>
      <c r="BM237" s="274"/>
      <c r="BN237" s="274"/>
      <c r="BO237" s="274"/>
      <c r="BP237" s="693"/>
      <c r="BQ237" s="274"/>
      <c r="BR237" s="274"/>
      <c r="BS237" s="274"/>
      <c r="BT237" s="274"/>
      <c r="BU237" s="274"/>
      <c r="BV237" s="274"/>
      <c r="BW237" s="274"/>
      <c r="BX237" s="694"/>
      <c r="BY237" s="274"/>
      <c r="BZ237" s="274"/>
      <c r="CA237" s="274"/>
      <c r="CB237" s="274"/>
      <c r="CC237" s="274"/>
      <c r="CD237" s="274"/>
      <c r="CE237" s="274"/>
      <c r="CF237" s="274"/>
      <c r="CG237" s="742"/>
      <c r="CH237" s="742"/>
      <c r="CI237" s="742"/>
      <c r="CJ237" s="742"/>
      <c r="CK237" s="742"/>
      <c r="CL237" s="742"/>
      <c r="CM237" s="742"/>
      <c r="CN237" s="742"/>
      <c r="CO237" s="742"/>
      <c r="CP237" s="742"/>
      <c r="CQ237" s="742"/>
      <c r="CR237" s="742"/>
      <c r="CS237" s="742"/>
      <c r="CT237" s="742"/>
      <c r="CU237" s="742"/>
      <c r="CV237" s="742"/>
      <c r="CW237" s="742"/>
      <c r="CX237" s="4"/>
      <c r="CY237" s="780" t="e">
        <v>#REF!</v>
      </c>
      <c r="CZ237" s="890" t="e">
        <v>#REF!</v>
      </c>
      <c r="DA237" s="890" t="e">
        <v>#REF!</v>
      </c>
      <c r="DB237" s="890">
        <v>0.0</v>
      </c>
      <c r="DC237" s="890">
        <v>0.0</v>
      </c>
      <c r="DD237" s="890">
        <v>0.0</v>
      </c>
      <c r="DE237" s="890">
        <v>0.0</v>
      </c>
      <c r="DF237" s="890">
        <v>0.0</v>
      </c>
      <c r="DG237" s="890">
        <v>0.0</v>
      </c>
      <c r="DH237" s="890"/>
      <c r="DI237" s="890" t="e">
        <v>#REF!</v>
      </c>
      <c r="DJ237" s="890" t="s">
        <v>160</v>
      </c>
      <c r="DK237" s="890" t="s">
        <v>160</v>
      </c>
      <c r="DL237" s="890" t="s">
        <v>160</v>
      </c>
      <c r="DM237" s="890" t="s">
        <v>160</v>
      </c>
      <c r="DN237" s="890" t="s">
        <v>160</v>
      </c>
      <c r="DO237" s="890" t="s">
        <v>160</v>
      </c>
      <c r="DP237" s="2">
        <v>1.0</v>
      </c>
      <c r="DQ237" s="830" t="s">
        <v>160</v>
      </c>
      <c r="DR237" s="915"/>
      <c r="DS237" s="4"/>
      <c r="DT237" s="763">
        <v>32.0</v>
      </c>
      <c r="DU237" s="890"/>
      <c r="DV237" s="745"/>
      <c r="DW237" s="899"/>
      <c r="DX237" s="745" t="s">
        <v>160</v>
      </c>
      <c r="DY237" s="745"/>
      <c r="DZ237" s="890"/>
      <c r="EA237" s="890" t="s">
        <v>160</v>
      </c>
      <c r="EB237" s="745"/>
      <c r="EC237" s="745" t="s">
        <v>160</v>
      </c>
      <c r="ED237" s="4"/>
      <c r="EE237" s="4"/>
      <c r="EF237" s="4"/>
      <c r="EG237" s="4"/>
      <c r="EH237" s="923"/>
      <c r="EI237" s="4"/>
      <c r="EJ237" s="763"/>
      <c r="EK237" s="924"/>
      <c r="EL237" s="4"/>
      <c r="EM237" s="925"/>
      <c r="EN237" s="925" t="s">
        <v>160</v>
      </c>
      <c r="EO237" s="926" t="s">
        <v>160</v>
      </c>
      <c r="EP237" s="4"/>
      <c r="EQ237" s="763"/>
      <c r="ER237" s="4"/>
      <c r="ES237" s="4"/>
      <c r="ET237" s="4"/>
      <c r="EU237" s="4"/>
      <c r="EV237" s="4"/>
      <c r="EW237" s="923"/>
      <c r="EX237" s="4"/>
      <c r="EY237" s="895" t="s">
        <v>160</v>
      </c>
      <c r="EZ237" s="927" t="s">
        <v>160</v>
      </c>
      <c r="FA237" s="820" t="str">
        <f t="shared" si="49"/>
        <v/>
      </c>
      <c r="FB237" s="925" t="e">
        <v>#REF!</v>
      </c>
      <c r="FC237" s="4" t="e">
        <v>#REF!</v>
      </c>
      <c r="FD237" s="4" t="e">
        <v>#REF!</v>
      </c>
      <c r="FE237" s="4" t="e">
        <v>#REF!</v>
      </c>
      <c r="FF237" s="4" t="e">
        <v>#REF!</v>
      </c>
      <c r="FG237" s="4" t="e">
        <v>#REF!</v>
      </c>
      <c r="FH237" s="4" t="e">
        <v>#REF!</v>
      </c>
      <c r="FI237" s="834" t="str">
        <f t="shared" si="50"/>
        <v>#REF!</v>
      </c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742"/>
    </row>
    <row r="238" outlineLevel="1">
      <c r="A238" s="743"/>
      <c r="B238" s="929" t="s">
        <v>359</v>
      </c>
      <c r="V238" s="930" t="str">
        <f>C19</f>
        <v/>
      </c>
      <c r="W238" s="835" t="str">
        <f>C18</f>
        <v/>
      </c>
      <c r="X238" s="932" t="e">
        <v>#REF!</v>
      </c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18" t="s">
        <v>4</v>
      </c>
      <c r="AO238" s="689"/>
      <c r="AP238" s="690"/>
      <c r="AQ238" s="274"/>
      <c r="AR238" s="274"/>
      <c r="AS238" s="274"/>
      <c r="AT238" s="274"/>
      <c r="AU238" s="691"/>
      <c r="AV238" s="692"/>
      <c r="AW238" s="274"/>
      <c r="AX238" s="274"/>
      <c r="AY238" s="274"/>
      <c r="AZ238" s="274"/>
      <c r="BA238" s="274"/>
      <c r="BB238" s="274"/>
      <c r="BC238" s="274"/>
      <c r="BD238" s="274"/>
      <c r="BE238" s="274"/>
      <c r="BF238" s="274"/>
      <c r="BG238" s="274"/>
      <c r="BH238" s="274"/>
      <c r="BI238" s="274"/>
      <c r="BJ238" s="274"/>
      <c r="BK238" s="274"/>
      <c r="BL238" s="274"/>
      <c r="BM238" s="274"/>
      <c r="BN238" s="274"/>
      <c r="BO238" s="274"/>
      <c r="BP238" s="693"/>
      <c r="BQ238" s="274"/>
      <c r="BR238" s="274"/>
      <c r="BS238" s="274"/>
      <c r="BT238" s="274"/>
      <c r="BU238" s="274"/>
      <c r="BV238" s="274"/>
      <c r="BW238" s="274"/>
      <c r="BX238" s="694"/>
      <c r="BY238" s="274"/>
      <c r="BZ238" s="274"/>
      <c r="CA238" s="274"/>
      <c r="CB238" s="274"/>
      <c r="CC238" s="274"/>
      <c r="CD238" s="274"/>
      <c r="CE238" s="274"/>
      <c r="CF238" s="274"/>
      <c r="CG238" s="742"/>
      <c r="CH238" s="742"/>
      <c r="CI238" s="742"/>
      <c r="CJ238" s="742"/>
      <c r="CK238" s="742"/>
      <c r="CL238" s="742"/>
      <c r="CM238" s="742"/>
      <c r="CN238" s="742"/>
      <c r="CO238" s="742"/>
      <c r="CP238" s="742"/>
      <c r="CQ238" s="742"/>
      <c r="CR238" s="742"/>
      <c r="CS238" s="742"/>
      <c r="CT238" s="742"/>
      <c r="CU238" s="742"/>
      <c r="CV238" s="742"/>
      <c r="CW238" s="742"/>
      <c r="CX238" s="4"/>
      <c r="CY238" s="780" t="e">
        <v>#REF!</v>
      </c>
      <c r="CZ238" s="890" t="e">
        <v>#REF!</v>
      </c>
      <c r="DA238" s="890" t="e">
        <v>#REF!</v>
      </c>
      <c r="DB238" s="890">
        <v>0.0</v>
      </c>
      <c r="DC238" s="890">
        <v>0.0</v>
      </c>
      <c r="DD238" s="890">
        <v>0.0</v>
      </c>
      <c r="DE238" s="890">
        <v>0.0</v>
      </c>
      <c r="DF238" s="890">
        <v>0.0</v>
      </c>
      <c r="DG238" s="890">
        <v>0.0</v>
      </c>
      <c r="DH238" s="890"/>
      <c r="DI238" s="890" t="e">
        <v>#REF!</v>
      </c>
      <c r="DJ238" s="890" t="s">
        <v>160</v>
      </c>
      <c r="DK238" s="890" t="s">
        <v>160</v>
      </c>
      <c r="DL238" s="890" t="s">
        <v>160</v>
      </c>
      <c r="DM238" s="890" t="s">
        <v>160</v>
      </c>
      <c r="DN238" s="890" t="s">
        <v>160</v>
      </c>
      <c r="DO238" s="890" t="s">
        <v>160</v>
      </c>
      <c r="DP238" s="2">
        <v>1.0</v>
      </c>
      <c r="DQ238" s="830" t="s">
        <v>160</v>
      </c>
      <c r="DR238" s="915"/>
      <c r="DS238" s="4"/>
      <c r="DT238" s="763">
        <v>33.0</v>
      </c>
      <c r="DU238" s="890"/>
      <c r="DV238" s="745"/>
      <c r="DW238" s="899"/>
      <c r="DX238" s="745" t="s">
        <v>160</v>
      </c>
      <c r="DY238" s="745"/>
      <c r="DZ238" s="890"/>
      <c r="EA238" s="890" t="s">
        <v>160</v>
      </c>
      <c r="EB238" s="745"/>
      <c r="EC238" s="745" t="s">
        <v>160</v>
      </c>
      <c r="ED238" s="4"/>
      <c r="EE238" s="4"/>
      <c r="EF238" s="4"/>
      <c r="EG238" s="4"/>
      <c r="EH238" s="923"/>
      <c r="EI238" s="4"/>
      <c r="EJ238" s="763"/>
      <c r="EK238" s="924"/>
      <c r="EL238" s="4"/>
      <c r="EM238" s="925"/>
      <c r="EN238" s="925" t="s">
        <v>160</v>
      </c>
      <c r="EO238" s="926" t="s">
        <v>160</v>
      </c>
      <c r="EP238" s="4"/>
      <c r="EQ238" s="763"/>
      <c r="ER238" s="4"/>
      <c r="ES238" s="4"/>
      <c r="ET238" s="4"/>
      <c r="EU238" s="4"/>
      <c r="EV238" s="4"/>
      <c r="EW238" s="923"/>
      <c r="EX238" s="4"/>
      <c r="EY238" s="895" t="s">
        <v>160</v>
      </c>
      <c r="EZ238" s="927" t="s">
        <v>160</v>
      </c>
      <c r="FA238" s="820" t="str">
        <f t="shared" si="49"/>
        <v/>
      </c>
      <c r="FB238" s="925" t="e">
        <v>#REF!</v>
      </c>
      <c r="FC238" s="4" t="e">
        <v>#REF!</v>
      </c>
      <c r="FD238" s="4" t="e">
        <v>#REF!</v>
      </c>
      <c r="FE238" s="4" t="e">
        <v>#REF!</v>
      </c>
      <c r="FF238" s="4" t="e">
        <v>#REF!</v>
      </c>
      <c r="FG238" s="4" t="e">
        <v>#REF!</v>
      </c>
      <c r="FH238" s="4" t="e">
        <v>#REF!</v>
      </c>
      <c r="FI238" s="834" t="str">
        <f t="shared" si="50"/>
        <v>#REF!</v>
      </c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742"/>
    </row>
    <row r="239" outlineLevel="1">
      <c r="A239" s="743"/>
      <c r="B239" s="929" t="s">
        <v>60</v>
      </c>
      <c r="V239" s="930" t="str">
        <f>D19</f>
        <v/>
      </c>
      <c r="W239" s="835" t="str">
        <f>D18</f>
        <v/>
      </c>
      <c r="X239" s="932" t="e">
        <v>#REF!</v>
      </c>
      <c r="Y239" s="825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18" t="s">
        <v>4</v>
      </c>
      <c r="AO239" s="689"/>
      <c r="AP239" s="690"/>
      <c r="AQ239" s="274"/>
      <c r="AR239" s="274"/>
      <c r="AS239" s="274"/>
      <c r="AT239" s="274"/>
      <c r="AU239" s="691"/>
      <c r="AV239" s="692"/>
      <c r="AW239" s="274"/>
      <c r="AX239" s="274"/>
      <c r="AY239" s="274"/>
      <c r="AZ239" s="274"/>
      <c r="BA239" s="274"/>
      <c r="BB239" s="274"/>
      <c r="BC239" s="274"/>
      <c r="BD239" s="274"/>
      <c r="BE239" s="274"/>
      <c r="BF239" s="274"/>
      <c r="BG239" s="274"/>
      <c r="BH239" s="274"/>
      <c r="BI239" s="274"/>
      <c r="BJ239" s="274"/>
      <c r="BK239" s="274"/>
      <c r="BL239" s="274"/>
      <c r="BM239" s="274"/>
      <c r="BN239" s="274"/>
      <c r="BO239" s="274"/>
      <c r="BP239" s="693"/>
      <c r="BQ239" s="274"/>
      <c r="BR239" s="274"/>
      <c r="BS239" s="274"/>
      <c r="BT239" s="274"/>
      <c r="BU239" s="274"/>
      <c r="BV239" s="274"/>
      <c r="BW239" s="274"/>
      <c r="BX239" s="694"/>
      <c r="BY239" s="274"/>
      <c r="BZ239" s="274"/>
      <c r="CA239" s="274"/>
      <c r="CB239" s="274"/>
      <c r="CC239" s="274"/>
      <c r="CD239" s="274"/>
      <c r="CE239" s="274"/>
      <c r="CF239" s="274"/>
      <c r="CG239" s="742"/>
      <c r="CH239" s="742"/>
      <c r="CI239" s="742"/>
      <c r="CJ239" s="742"/>
      <c r="CK239" s="742"/>
      <c r="CL239" s="742"/>
      <c r="CM239" s="742"/>
      <c r="CN239" s="742"/>
      <c r="CO239" s="742"/>
      <c r="CP239" s="742"/>
      <c r="CQ239" s="742"/>
      <c r="CR239" s="742"/>
      <c r="CS239" s="742"/>
      <c r="CT239" s="742"/>
      <c r="CU239" s="742"/>
      <c r="CV239" s="742"/>
      <c r="CW239" s="742"/>
      <c r="CX239" s="4"/>
      <c r="CY239" s="780" t="e">
        <v>#REF!</v>
      </c>
      <c r="CZ239" s="890" t="e">
        <v>#REF!</v>
      </c>
      <c r="DA239" s="890" t="e">
        <v>#REF!</v>
      </c>
      <c r="DB239" s="890">
        <v>0.0</v>
      </c>
      <c r="DC239" s="890">
        <v>0.0</v>
      </c>
      <c r="DD239" s="890">
        <v>0.0</v>
      </c>
      <c r="DE239" s="890">
        <v>0.0</v>
      </c>
      <c r="DF239" s="890">
        <v>0.0</v>
      </c>
      <c r="DG239" s="890">
        <v>0.0</v>
      </c>
      <c r="DH239" s="890"/>
      <c r="DI239" s="890" t="e">
        <v>#REF!</v>
      </c>
      <c r="DJ239" s="890" t="s">
        <v>160</v>
      </c>
      <c r="DK239" s="890" t="s">
        <v>160</v>
      </c>
      <c r="DL239" s="890" t="s">
        <v>160</v>
      </c>
      <c r="DM239" s="890" t="s">
        <v>160</v>
      </c>
      <c r="DN239" s="890" t="s">
        <v>160</v>
      </c>
      <c r="DO239" s="890" t="s">
        <v>160</v>
      </c>
      <c r="DP239" s="2">
        <v>1.0</v>
      </c>
      <c r="DQ239" s="830" t="s">
        <v>160</v>
      </c>
      <c r="DR239" s="915"/>
      <c r="DS239" s="4"/>
      <c r="DT239" s="763">
        <v>34.0</v>
      </c>
      <c r="DU239" s="890"/>
      <c r="DV239" s="745"/>
      <c r="DW239" s="899"/>
      <c r="DX239" s="745" t="s">
        <v>160</v>
      </c>
      <c r="DY239" s="745"/>
      <c r="DZ239" s="890"/>
      <c r="EA239" s="890" t="s">
        <v>160</v>
      </c>
      <c r="EB239" s="745"/>
      <c r="EC239" s="745" t="s">
        <v>160</v>
      </c>
      <c r="ED239" s="4"/>
      <c r="EE239" s="4"/>
      <c r="EF239" s="4"/>
      <c r="EG239" s="4"/>
      <c r="EH239" s="923"/>
      <c r="EI239" s="4"/>
      <c r="EJ239" s="763"/>
      <c r="EK239" s="924"/>
      <c r="EL239" s="4"/>
      <c r="EM239" s="925"/>
      <c r="EN239" s="925" t="s">
        <v>160</v>
      </c>
      <c r="EO239" s="926" t="s">
        <v>160</v>
      </c>
      <c r="EP239" s="4"/>
      <c r="EQ239" s="763"/>
      <c r="ER239" s="4"/>
      <c r="ES239" s="4"/>
      <c r="ET239" s="4"/>
      <c r="EU239" s="4"/>
      <c r="EV239" s="4"/>
      <c r="EW239" s="923"/>
      <c r="EX239" s="4"/>
      <c r="EY239" s="895" t="s">
        <v>160</v>
      </c>
      <c r="EZ239" s="927" t="s">
        <v>160</v>
      </c>
      <c r="FA239" s="820" t="str">
        <f t="shared" si="49"/>
        <v/>
      </c>
      <c r="FB239" s="925" t="e">
        <v>#REF!</v>
      </c>
      <c r="FC239" s="4" t="e">
        <v>#REF!</v>
      </c>
      <c r="FD239" s="4" t="e">
        <v>#REF!</v>
      </c>
      <c r="FE239" s="4" t="e">
        <v>#REF!</v>
      </c>
      <c r="FF239" s="4" t="e">
        <v>#REF!</v>
      </c>
      <c r="FG239" s="4" t="e">
        <v>#REF!</v>
      </c>
      <c r="FH239" s="4" t="e">
        <v>#REF!</v>
      </c>
      <c r="FI239" s="834" t="str">
        <f t="shared" si="50"/>
        <v>#REF!</v>
      </c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742"/>
    </row>
    <row r="240" outlineLevel="1">
      <c r="A240" s="743"/>
      <c r="B240" s="929" t="s">
        <v>360</v>
      </c>
      <c r="V240" s="930" t="str">
        <f>E19</f>
        <v/>
      </c>
      <c r="W240" s="835" t="str">
        <f>E18</f>
        <v/>
      </c>
      <c r="X240" s="932" t="e">
        <v>#REF!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18" t="s">
        <v>4</v>
      </c>
      <c r="AO240" s="689"/>
      <c r="AP240" s="690"/>
      <c r="AQ240" s="274"/>
      <c r="AR240" s="274"/>
      <c r="AS240" s="274"/>
      <c r="AT240" s="274"/>
      <c r="AU240" s="691"/>
      <c r="AV240" s="692"/>
      <c r="AW240" s="274"/>
      <c r="AX240" s="274"/>
      <c r="AY240" s="274"/>
      <c r="AZ240" s="274"/>
      <c r="BA240" s="274"/>
      <c r="BB240" s="274"/>
      <c r="BC240" s="274"/>
      <c r="BD240" s="274"/>
      <c r="BE240" s="274"/>
      <c r="BF240" s="274"/>
      <c r="BG240" s="274"/>
      <c r="BH240" s="274"/>
      <c r="BI240" s="274"/>
      <c r="BJ240" s="274"/>
      <c r="BK240" s="274"/>
      <c r="BL240" s="274"/>
      <c r="BM240" s="274"/>
      <c r="BN240" s="274"/>
      <c r="BO240" s="274"/>
      <c r="BP240" s="693"/>
      <c r="BQ240" s="274"/>
      <c r="BR240" s="274"/>
      <c r="BS240" s="274"/>
      <c r="BT240" s="274"/>
      <c r="BU240" s="274"/>
      <c r="BV240" s="274"/>
      <c r="BW240" s="274"/>
      <c r="BX240" s="694"/>
      <c r="BY240" s="274"/>
      <c r="BZ240" s="274"/>
      <c r="CA240" s="274"/>
      <c r="CB240" s="274"/>
      <c r="CC240" s="274"/>
      <c r="CD240" s="274"/>
      <c r="CE240" s="274"/>
      <c r="CF240" s="274"/>
      <c r="CG240" s="742"/>
      <c r="CH240" s="742"/>
      <c r="CI240" s="742"/>
      <c r="CJ240" s="742"/>
      <c r="CK240" s="742"/>
      <c r="CL240" s="742"/>
      <c r="CM240" s="742"/>
      <c r="CN240" s="742"/>
      <c r="CO240" s="742"/>
      <c r="CP240" s="742"/>
      <c r="CQ240" s="742"/>
      <c r="CR240" s="742"/>
      <c r="CS240" s="742"/>
      <c r="CT240" s="742"/>
      <c r="CU240" s="742"/>
      <c r="CV240" s="742"/>
      <c r="CW240" s="742"/>
      <c r="CX240" s="4"/>
      <c r="CY240" s="780" t="e">
        <v>#REF!</v>
      </c>
      <c r="CZ240" s="890" t="e">
        <v>#REF!</v>
      </c>
      <c r="DA240" s="890" t="e">
        <v>#REF!</v>
      </c>
      <c r="DB240" s="890">
        <v>0.0</v>
      </c>
      <c r="DC240" s="890">
        <v>0.0</v>
      </c>
      <c r="DD240" s="890">
        <v>0.0</v>
      </c>
      <c r="DE240" s="890">
        <v>0.0</v>
      </c>
      <c r="DF240" s="890">
        <v>0.0</v>
      </c>
      <c r="DG240" s="890">
        <v>0.0</v>
      </c>
      <c r="DH240" s="890"/>
      <c r="DI240" s="890" t="e">
        <v>#REF!</v>
      </c>
      <c r="DJ240" s="890" t="s">
        <v>160</v>
      </c>
      <c r="DK240" s="890" t="s">
        <v>160</v>
      </c>
      <c r="DL240" s="890" t="s">
        <v>160</v>
      </c>
      <c r="DM240" s="890" t="s">
        <v>160</v>
      </c>
      <c r="DN240" s="890" t="s">
        <v>160</v>
      </c>
      <c r="DO240" s="890" t="s">
        <v>160</v>
      </c>
      <c r="DP240" s="2">
        <v>1.0</v>
      </c>
      <c r="DQ240" s="830" t="s">
        <v>160</v>
      </c>
      <c r="DR240" s="915"/>
      <c r="DS240" s="4"/>
      <c r="DT240" s="763">
        <v>35.0</v>
      </c>
      <c r="DU240" s="890"/>
      <c r="DV240" s="745"/>
      <c r="DW240" s="899"/>
      <c r="DX240" s="745" t="s">
        <v>160</v>
      </c>
      <c r="DY240" s="745"/>
      <c r="DZ240" s="890"/>
      <c r="EA240" s="890" t="s">
        <v>160</v>
      </c>
      <c r="EB240" s="745"/>
      <c r="EC240" s="745" t="s">
        <v>160</v>
      </c>
      <c r="ED240" s="4"/>
      <c r="EE240" s="4"/>
      <c r="EF240" s="4"/>
      <c r="EG240" s="4"/>
      <c r="EH240" s="923"/>
      <c r="EI240" s="4"/>
      <c r="EJ240" s="763"/>
      <c r="EK240" s="924"/>
      <c r="EL240" s="4"/>
      <c r="EM240" s="925"/>
      <c r="EN240" s="925" t="s">
        <v>160</v>
      </c>
      <c r="EO240" s="926" t="s">
        <v>160</v>
      </c>
      <c r="EP240" s="4"/>
      <c r="EQ240" s="763"/>
      <c r="ER240" s="4"/>
      <c r="ES240" s="4"/>
      <c r="ET240" s="4"/>
      <c r="EU240" s="4"/>
      <c r="EV240" s="4"/>
      <c r="EW240" s="923"/>
      <c r="EX240" s="4"/>
      <c r="EY240" s="895" t="s">
        <v>160</v>
      </c>
      <c r="EZ240" s="927" t="s">
        <v>160</v>
      </c>
      <c r="FA240" s="820" t="str">
        <f t="shared" si="49"/>
        <v/>
      </c>
      <c r="FB240" s="925" t="e">
        <v>#REF!</v>
      </c>
      <c r="FC240" s="4" t="e">
        <v>#REF!</v>
      </c>
      <c r="FD240" s="4" t="e">
        <v>#REF!</v>
      </c>
      <c r="FE240" s="4" t="e">
        <v>#REF!</v>
      </c>
      <c r="FF240" s="4" t="e">
        <v>#REF!</v>
      </c>
      <c r="FG240" s="4" t="e">
        <v>#REF!</v>
      </c>
      <c r="FH240" s="4" t="e">
        <v>#REF!</v>
      </c>
      <c r="FI240" s="834" t="str">
        <f t="shared" si="50"/>
        <v>#REF!</v>
      </c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742"/>
    </row>
    <row r="241" outlineLevel="1">
      <c r="A241" s="743"/>
      <c r="B241" s="929" t="s">
        <v>361</v>
      </c>
      <c r="V241" s="930" t="str">
        <f>F19</f>
        <v/>
      </c>
      <c r="W241" s="835" t="str">
        <f>F18</f>
        <v/>
      </c>
      <c r="X241" s="932" t="e">
        <v>#REF!</v>
      </c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18" t="s">
        <v>4</v>
      </c>
      <c r="AO241" s="689"/>
      <c r="AP241" s="690"/>
      <c r="AQ241" s="274"/>
      <c r="AR241" s="274"/>
      <c r="AS241" s="274"/>
      <c r="AT241" s="274"/>
      <c r="AU241" s="691"/>
      <c r="AV241" s="692"/>
      <c r="AW241" s="274"/>
      <c r="AX241" s="274"/>
      <c r="AY241" s="274"/>
      <c r="AZ241" s="274"/>
      <c r="BA241" s="274"/>
      <c r="BB241" s="274"/>
      <c r="BC241" s="274"/>
      <c r="BD241" s="274"/>
      <c r="BE241" s="274"/>
      <c r="BF241" s="274"/>
      <c r="BG241" s="274"/>
      <c r="BH241" s="274"/>
      <c r="BI241" s="274"/>
      <c r="BJ241" s="274"/>
      <c r="BK241" s="274"/>
      <c r="BL241" s="274"/>
      <c r="BM241" s="274"/>
      <c r="BN241" s="274"/>
      <c r="BO241" s="274"/>
      <c r="BP241" s="693"/>
      <c r="BQ241" s="274"/>
      <c r="BR241" s="274"/>
      <c r="BS241" s="274"/>
      <c r="BT241" s="274"/>
      <c r="BU241" s="274"/>
      <c r="BV241" s="274"/>
      <c r="BW241" s="274"/>
      <c r="BX241" s="694"/>
      <c r="BY241" s="274"/>
      <c r="BZ241" s="274"/>
      <c r="CA241" s="274"/>
      <c r="CB241" s="274"/>
      <c r="CC241" s="274"/>
      <c r="CD241" s="274"/>
      <c r="CE241" s="274"/>
      <c r="CF241" s="274"/>
      <c r="CG241" s="742"/>
      <c r="CH241" s="742"/>
      <c r="CI241" s="742"/>
      <c r="CJ241" s="742"/>
      <c r="CK241" s="742"/>
      <c r="CL241" s="742"/>
      <c r="CM241" s="742"/>
      <c r="CN241" s="742"/>
      <c r="CO241" s="742"/>
      <c r="CP241" s="742"/>
      <c r="CQ241" s="742"/>
      <c r="CR241" s="742"/>
      <c r="CS241" s="742"/>
      <c r="CT241" s="742"/>
      <c r="CU241" s="742"/>
      <c r="CV241" s="742"/>
      <c r="CW241" s="742"/>
      <c r="CX241" s="4"/>
      <c r="CY241" s="780" t="e">
        <v>#REF!</v>
      </c>
      <c r="CZ241" s="890" t="e">
        <v>#REF!</v>
      </c>
      <c r="DA241" s="890" t="e">
        <v>#REF!</v>
      </c>
      <c r="DB241" s="890">
        <v>0.0</v>
      </c>
      <c r="DC241" s="890">
        <v>0.0</v>
      </c>
      <c r="DD241" s="890">
        <v>0.0</v>
      </c>
      <c r="DE241" s="890">
        <v>0.0</v>
      </c>
      <c r="DF241" s="890">
        <v>0.0</v>
      </c>
      <c r="DG241" s="890">
        <v>0.0</v>
      </c>
      <c r="DH241" s="890"/>
      <c r="DI241" s="890" t="e">
        <v>#REF!</v>
      </c>
      <c r="DJ241" s="890" t="s">
        <v>160</v>
      </c>
      <c r="DK241" s="890" t="s">
        <v>160</v>
      </c>
      <c r="DL241" s="890" t="s">
        <v>160</v>
      </c>
      <c r="DM241" s="890" t="s">
        <v>160</v>
      </c>
      <c r="DN241" s="890" t="s">
        <v>160</v>
      </c>
      <c r="DO241" s="890" t="s">
        <v>160</v>
      </c>
      <c r="DP241" s="2">
        <v>1.0</v>
      </c>
      <c r="DQ241" s="830" t="s">
        <v>160</v>
      </c>
      <c r="DR241" s="915"/>
      <c r="DS241" s="4"/>
      <c r="DT241" s="763">
        <v>36.0</v>
      </c>
      <c r="DU241" s="890"/>
      <c r="DV241" s="745"/>
      <c r="DW241" s="899"/>
      <c r="DX241" s="745" t="s">
        <v>160</v>
      </c>
      <c r="DY241" s="745"/>
      <c r="DZ241" s="890"/>
      <c r="EA241" s="890" t="s">
        <v>160</v>
      </c>
      <c r="EB241" s="745"/>
      <c r="EC241" s="745" t="s">
        <v>160</v>
      </c>
      <c r="ED241" s="4"/>
      <c r="EE241" s="4"/>
      <c r="EF241" s="4"/>
      <c r="EG241" s="4"/>
      <c r="EH241" s="923"/>
      <c r="EI241" s="4"/>
      <c r="EJ241" s="763"/>
      <c r="EK241" s="924"/>
      <c r="EL241" s="4"/>
      <c r="EM241" s="925"/>
      <c r="EN241" s="925" t="s">
        <v>160</v>
      </c>
      <c r="EO241" s="926" t="s">
        <v>160</v>
      </c>
      <c r="EP241" s="4"/>
      <c r="EQ241" s="763"/>
      <c r="ER241" s="4"/>
      <c r="ES241" s="4"/>
      <c r="ET241" s="4"/>
      <c r="EU241" s="4"/>
      <c r="EV241" s="4"/>
      <c r="EW241" s="923"/>
      <c r="EX241" s="4"/>
      <c r="EY241" s="895" t="s">
        <v>160</v>
      </c>
      <c r="EZ241" s="927" t="s">
        <v>160</v>
      </c>
      <c r="FA241" s="820" t="str">
        <f t="shared" si="49"/>
        <v/>
      </c>
      <c r="FB241" s="925" t="e">
        <v>#REF!</v>
      </c>
      <c r="FC241" s="4" t="e">
        <v>#REF!</v>
      </c>
      <c r="FD241" s="4" t="e">
        <v>#REF!</v>
      </c>
      <c r="FE241" s="4" t="e">
        <v>#REF!</v>
      </c>
      <c r="FF241" s="4" t="e">
        <v>#REF!</v>
      </c>
      <c r="FG241" s="4" t="e">
        <v>#REF!</v>
      </c>
      <c r="FH241" s="4" t="e">
        <v>#REF!</v>
      </c>
      <c r="FI241" s="834" t="str">
        <f t="shared" si="50"/>
        <v>#REF!</v>
      </c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742"/>
    </row>
    <row r="242" outlineLevel="1">
      <c r="A242" s="743"/>
      <c r="P242" s="749" t="s">
        <v>362</v>
      </c>
      <c r="V242" s="933" t="str">
        <f>G19</f>
        <v/>
      </c>
      <c r="W242" s="934" t="str">
        <f>G18</f>
        <v/>
      </c>
      <c r="X242" s="935">
        <f>iferror((V242*Y242),0)</f>
        <v>0</v>
      </c>
      <c r="Y242" s="936" t="str">
        <f>sum(K247:K264)</f>
        <v>#REF!</v>
      </c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18" t="s">
        <v>4</v>
      </c>
      <c r="AO242" s="689"/>
      <c r="AP242" s="690"/>
      <c r="AQ242" s="274"/>
      <c r="AR242" s="274"/>
      <c r="AS242" s="274"/>
      <c r="AT242" s="274"/>
      <c r="AU242" s="691"/>
      <c r="AV242" s="692"/>
      <c r="AW242" s="274"/>
      <c r="AX242" s="274"/>
      <c r="AY242" s="274"/>
      <c r="AZ242" s="274"/>
      <c r="BA242" s="274"/>
      <c r="BB242" s="274"/>
      <c r="BC242" s="274"/>
      <c r="BD242" s="274"/>
      <c r="BE242" s="274"/>
      <c r="BF242" s="274"/>
      <c r="BG242" s="274"/>
      <c r="BH242" s="274"/>
      <c r="BI242" s="274"/>
      <c r="BJ242" s="274"/>
      <c r="BK242" s="274"/>
      <c r="BL242" s="274"/>
      <c r="BM242" s="274"/>
      <c r="BN242" s="274"/>
      <c r="BO242" s="274"/>
      <c r="BP242" s="693"/>
      <c r="BQ242" s="274"/>
      <c r="BR242" s="274"/>
      <c r="BS242" s="274"/>
      <c r="BT242" s="274"/>
      <c r="BU242" s="274"/>
      <c r="BV242" s="274"/>
      <c r="BW242" s="274"/>
      <c r="BX242" s="694"/>
      <c r="BY242" s="274"/>
      <c r="BZ242" s="274"/>
      <c r="CA242" s="274"/>
      <c r="CB242" s="274"/>
      <c r="CC242" s="274"/>
      <c r="CD242" s="274"/>
      <c r="CE242" s="274"/>
      <c r="CF242" s="274"/>
      <c r="CG242" s="742"/>
      <c r="CH242" s="742"/>
      <c r="CI242" s="742"/>
      <c r="CJ242" s="742"/>
      <c r="CK242" s="742"/>
      <c r="CL242" s="742"/>
      <c r="CM242" s="742"/>
      <c r="CN242" s="742"/>
      <c r="CO242" s="742"/>
      <c r="CP242" s="742"/>
      <c r="CQ242" s="742"/>
      <c r="CR242" s="742"/>
      <c r="CS242" s="742"/>
      <c r="CT242" s="742"/>
      <c r="CU242" s="742"/>
      <c r="CV242" s="742"/>
      <c r="CW242" s="742"/>
      <c r="CX242" s="4"/>
      <c r="CY242" s="780" t="e">
        <v>#REF!</v>
      </c>
      <c r="CZ242" s="890" t="e">
        <v>#REF!</v>
      </c>
      <c r="DA242" s="890" t="e">
        <v>#REF!</v>
      </c>
      <c r="DB242" s="890">
        <v>0.0</v>
      </c>
      <c r="DC242" s="890">
        <v>0.0</v>
      </c>
      <c r="DD242" s="890">
        <v>0.0</v>
      </c>
      <c r="DE242" s="890">
        <v>0.0</v>
      </c>
      <c r="DF242" s="890">
        <v>0.0</v>
      </c>
      <c r="DG242" s="890">
        <v>0.0</v>
      </c>
      <c r="DH242" s="890"/>
      <c r="DI242" s="890" t="e">
        <v>#REF!</v>
      </c>
      <c r="DJ242" s="890" t="s">
        <v>160</v>
      </c>
      <c r="DK242" s="890" t="s">
        <v>160</v>
      </c>
      <c r="DL242" s="890" t="s">
        <v>160</v>
      </c>
      <c r="DM242" s="890" t="s">
        <v>160</v>
      </c>
      <c r="DN242" s="890" t="s">
        <v>160</v>
      </c>
      <c r="DO242" s="890" t="s">
        <v>160</v>
      </c>
      <c r="DP242" s="2">
        <v>1.0</v>
      </c>
      <c r="DQ242" s="830" t="s">
        <v>160</v>
      </c>
      <c r="DR242" s="915"/>
      <c r="DS242" s="4"/>
      <c r="DT242" s="763">
        <v>37.0</v>
      </c>
      <c r="DU242" s="890"/>
      <c r="DV242" s="745"/>
      <c r="DW242" s="899"/>
      <c r="DX242" s="745" t="s">
        <v>160</v>
      </c>
      <c r="DY242" s="745"/>
      <c r="DZ242" s="890"/>
      <c r="EA242" s="890" t="s">
        <v>160</v>
      </c>
      <c r="EB242" s="745"/>
      <c r="EC242" s="745" t="s">
        <v>160</v>
      </c>
      <c r="ED242" s="4"/>
      <c r="EE242" s="4"/>
      <c r="EF242" s="4"/>
      <c r="EG242" s="4"/>
      <c r="EH242" s="923"/>
      <c r="EI242" s="4"/>
      <c r="EJ242" s="763"/>
      <c r="EK242" s="924"/>
      <c r="EL242" s="4"/>
      <c r="EM242" s="925"/>
      <c r="EN242" s="925" t="s">
        <v>160</v>
      </c>
      <c r="EO242" s="926" t="s">
        <v>160</v>
      </c>
      <c r="EP242" s="4"/>
      <c r="EQ242" s="763"/>
      <c r="ER242" s="4"/>
      <c r="ES242" s="4"/>
      <c r="ET242" s="4"/>
      <c r="EU242" s="4"/>
      <c r="EV242" s="4"/>
      <c r="EW242" s="923"/>
      <c r="EX242" s="4"/>
      <c r="EY242" s="895" t="s">
        <v>160</v>
      </c>
      <c r="EZ242" s="927" t="s">
        <v>160</v>
      </c>
      <c r="FA242" s="820" t="str">
        <f t="shared" si="49"/>
        <v/>
      </c>
      <c r="FB242" s="925" t="e">
        <v>#REF!</v>
      </c>
      <c r="FC242" s="4" t="e">
        <v>#REF!</v>
      </c>
      <c r="FD242" s="4" t="e">
        <v>#REF!</v>
      </c>
      <c r="FE242" s="4" t="e">
        <v>#REF!</v>
      </c>
      <c r="FF242" s="4" t="e">
        <v>#REF!</v>
      </c>
      <c r="FG242" s="4" t="e">
        <v>#REF!</v>
      </c>
      <c r="FH242" s="4" t="e">
        <v>#REF!</v>
      </c>
      <c r="FI242" s="834" t="str">
        <f t="shared" si="50"/>
        <v>#REF!</v>
      </c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742"/>
    </row>
    <row r="243" outlineLevel="1">
      <c r="A243" s="743"/>
      <c r="M243" s="749"/>
      <c r="P243" s="749" t="str">
        <f>D15</f>
        <v>NO</v>
      </c>
      <c r="Q243" s="749"/>
      <c r="T243" s="3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18" t="s">
        <v>4</v>
      </c>
      <c r="AO243" s="689"/>
      <c r="AP243" s="690"/>
      <c r="AQ243" s="274"/>
      <c r="AR243" s="274"/>
      <c r="AS243" s="274"/>
      <c r="AT243" s="274"/>
      <c r="AU243" s="691"/>
      <c r="AV243" s="692"/>
      <c r="AW243" s="274"/>
      <c r="AX243" s="274"/>
      <c r="AY243" s="274"/>
      <c r="AZ243" s="274"/>
      <c r="BA243" s="274"/>
      <c r="BB243" s="274"/>
      <c r="BC243" s="274"/>
      <c r="BD243" s="274"/>
      <c r="BE243" s="274"/>
      <c r="BF243" s="274"/>
      <c r="BG243" s="274"/>
      <c r="BH243" s="274"/>
      <c r="BI243" s="274"/>
      <c r="BJ243" s="274"/>
      <c r="BK243" s="274"/>
      <c r="BL243" s="274"/>
      <c r="BM243" s="274"/>
      <c r="BN243" s="274"/>
      <c r="BO243" s="274"/>
      <c r="BP243" s="693"/>
      <c r="BQ243" s="274"/>
      <c r="BR243" s="274"/>
      <c r="BS243" s="274"/>
      <c r="BT243" s="274"/>
      <c r="BU243" s="274"/>
      <c r="BV243" s="274"/>
      <c r="BW243" s="274"/>
      <c r="BX243" s="694"/>
      <c r="BY243" s="274"/>
      <c r="BZ243" s="274"/>
      <c r="CA243" s="274"/>
      <c r="CB243" s="274"/>
      <c r="CC243" s="274"/>
      <c r="CD243" s="274"/>
      <c r="CE243" s="274"/>
      <c r="CF243" s="274"/>
      <c r="CG243" s="742"/>
      <c r="CH243" s="742"/>
      <c r="CI243" s="742"/>
      <c r="CJ243" s="742"/>
      <c r="CK243" s="742"/>
      <c r="CL243" s="742"/>
      <c r="CM243" s="742"/>
      <c r="CN243" s="742"/>
      <c r="CO243" s="742"/>
      <c r="CP243" s="742"/>
      <c r="CQ243" s="742"/>
      <c r="CR243" s="742"/>
      <c r="CS243" s="742"/>
      <c r="CT243" s="742"/>
      <c r="CU243" s="742"/>
      <c r="CV243" s="742"/>
      <c r="CW243" s="742"/>
      <c r="CX243" s="4"/>
      <c r="CY243" s="780" t="e">
        <v>#REF!</v>
      </c>
      <c r="CZ243" s="890" t="e">
        <v>#REF!</v>
      </c>
      <c r="DA243" s="890" t="e">
        <v>#REF!</v>
      </c>
      <c r="DB243" s="890">
        <v>0.0</v>
      </c>
      <c r="DC243" s="890">
        <v>0.0</v>
      </c>
      <c r="DD243" s="890">
        <v>0.0</v>
      </c>
      <c r="DE243" s="890">
        <v>0.0</v>
      </c>
      <c r="DF243" s="890">
        <v>0.0</v>
      </c>
      <c r="DG243" s="890">
        <v>0.0</v>
      </c>
      <c r="DH243" s="890"/>
      <c r="DI243" s="890" t="e">
        <v>#REF!</v>
      </c>
      <c r="DJ243" s="890" t="s">
        <v>160</v>
      </c>
      <c r="DK243" s="890" t="s">
        <v>160</v>
      </c>
      <c r="DL243" s="890" t="s">
        <v>160</v>
      </c>
      <c r="DM243" s="890" t="s">
        <v>160</v>
      </c>
      <c r="DN243" s="890" t="s">
        <v>160</v>
      </c>
      <c r="DO243" s="890" t="s">
        <v>160</v>
      </c>
      <c r="DP243" s="2">
        <v>1.0</v>
      </c>
      <c r="DQ243" s="830" t="s">
        <v>160</v>
      </c>
      <c r="DR243" s="915"/>
      <c r="DS243" s="4"/>
      <c r="DT243" s="763">
        <v>38.0</v>
      </c>
      <c r="DU243" s="890"/>
      <c r="DV243" s="745"/>
      <c r="DW243" s="899"/>
      <c r="DX243" s="745" t="s">
        <v>160</v>
      </c>
      <c r="DY243" s="745"/>
      <c r="DZ243" s="890"/>
      <c r="EA243" s="890" t="s">
        <v>160</v>
      </c>
      <c r="EB243" s="745"/>
      <c r="EC243" s="745" t="s">
        <v>160</v>
      </c>
      <c r="ED243" s="4"/>
      <c r="EE243" s="4"/>
      <c r="EF243" s="4"/>
      <c r="EG243" s="4"/>
      <c r="EH243" s="923"/>
      <c r="EI243" s="4"/>
      <c r="EJ243" s="763"/>
      <c r="EK243" s="924"/>
      <c r="EL243" s="4"/>
      <c r="EM243" s="925"/>
      <c r="EN243" s="925" t="s">
        <v>160</v>
      </c>
      <c r="EO243" s="926" t="s">
        <v>160</v>
      </c>
      <c r="EP243" s="4"/>
      <c r="EQ243" s="763"/>
      <c r="ER243" s="4"/>
      <c r="ES243" s="4"/>
      <c r="ET243" s="4"/>
      <c r="EU243" s="4"/>
      <c r="EV243" s="4"/>
      <c r="EW243" s="923"/>
      <c r="EX243" s="4"/>
      <c r="EY243" s="895" t="s">
        <v>160</v>
      </c>
      <c r="EZ243" s="927" t="s">
        <v>160</v>
      </c>
      <c r="FA243" s="820" t="str">
        <f t="shared" si="49"/>
        <v/>
      </c>
      <c r="FB243" s="925" t="e">
        <v>#REF!</v>
      </c>
      <c r="FC243" s="4" t="e">
        <v>#REF!</v>
      </c>
      <c r="FD243" s="4" t="e">
        <v>#REF!</v>
      </c>
      <c r="FE243" s="4" t="e">
        <v>#REF!</v>
      </c>
      <c r="FF243" s="4" t="e">
        <v>#REF!</v>
      </c>
      <c r="FG243" s="4" t="e">
        <v>#REF!</v>
      </c>
      <c r="FH243" s="4" t="e">
        <v>#REF!</v>
      </c>
      <c r="FI243" s="834" t="str">
        <f t="shared" si="50"/>
        <v>#REF!</v>
      </c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742"/>
    </row>
    <row r="244" outlineLevel="1">
      <c r="A244" s="743"/>
      <c r="B244" s="151" t="s">
        <v>363</v>
      </c>
      <c r="E244" s="749">
        <v>1.0</v>
      </c>
      <c r="F244" s="2">
        <f t="shared" ref="F244:AA244" si="55">E244+1</f>
        <v>2</v>
      </c>
      <c r="G244" s="2">
        <f t="shared" si="55"/>
        <v>3</v>
      </c>
      <c r="H244" s="2">
        <f t="shared" si="55"/>
        <v>4</v>
      </c>
      <c r="I244" s="2">
        <f t="shared" si="55"/>
        <v>5</v>
      </c>
      <c r="J244" s="2">
        <f t="shared" si="55"/>
        <v>6</v>
      </c>
      <c r="K244" s="2">
        <f t="shared" si="55"/>
        <v>7</v>
      </c>
      <c r="L244" s="2">
        <f t="shared" si="55"/>
        <v>8</v>
      </c>
      <c r="M244" s="2">
        <f t="shared" si="55"/>
        <v>9</v>
      </c>
      <c r="N244" s="2">
        <f t="shared" si="55"/>
        <v>10</v>
      </c>
      <c r="O244" s="2">
        <f t="shared" si="55"/>
        <v>11</v>
      </c>
      <c r="P244" s="2">
        <f t="shared" si="55"/>
        <v>12</v>
      </c>
      <c r="Q244" s="2">
        <f t="shared" si="55"/>
        <v>13</v>
      </c>
      <c r="R244" s="2">
        <f t="shared" si="55"/>
        <v>14</v>
      </c>
      <c r="S244" s="2">
        <f t="shared" si="55"/>
        <v>15</v>
      </c>
      <c r="T244" s="3">
        <f t="shared" si="55"/>
        <v>16</v>
      </c>
      <c r="U244" s="3">
        <f t="shared" si="55"/>
        <v>17</v>
      </c>
      <c r="V244" s="3">
        <f t="shared" si="55"/>
        <v>18</v>
      </c>
      <c r="W244" s="3">
        <f t="shared" si="55"/>
        <v>19</v>
      </c>
      <c r="X244" s="3">
        <f t="shared" si="55"/>
        <v>20</v>
      </c>
      <c r="Y244" s="3">
        <f t="shared" si="55"/>
        <v>21</v>
      </c>
      <c r="Z244" s="3">
        <f t="shared" si="55"/>
        <v>22</v>
      </c>
      <c r="AA244" s="937">
        <f t="shared" si="55"/>
        <v>23</v>
      </c>
      <c r="AB244" s="938" t="s">
        <v>316</v>
      </c>
      <c r="AC244" s="938" t="s">
        <v>316</v>
      </c>
      <c r="AD244" s="939">
        <f t="array" ref="AD244:AI244">transpose(V237:V242)</f>
        <v>0.06</v>
      </c>
      <c r="AE244" s="940"/>
      <c r="AF244" s="940"/>
      <c r="AG244" s="940"/>
      <c r="AH244" s="940"/>
      <c r="AI244" s="941"/>
      <c r="AJ244" s="938"/>
      <c r="AK244" s="938"/>
      <c r="AL244" s="942" t="s">
        <v>316</v>
      </c>
      <c r="AM244" s="4"/>
      <c r="AN244" s="18" t="s">
        <v>4</v>
      </c>
      <c r="AO244" s="689"/>
      <c r="AP244" s="690"/>
      <c r="AQ244" s="274"/>
      <c r="AR244" s="274"/>
      <c r="AS244" s="274"/>
      <c r="AT244" s="274"/>
      <c r="AU244" s="691"/>
      <c r="AV244" s="692"/>
      <c r="AW244" s="274"/>
      <c r="AX244" s="274"/>
      <c r="AY244" s="274"/>
      <c r="AZ244" s="274"/>
      <c r="BA244" s="274"/>
      <c r="BB244" s="274"/>
      <c r="BC244" s="274"/>
      <c r="BD244" s="274"/>
      <c r="BE244" s="274"/>
      <c r="BF244" s="274"/>
      <c r="BG244" s="274"/>
      <c r="BH244" s="274"/>
      <c r="BI244" s="274"/>
      <c r="BJ244" s="274"/>
      <c r="BK244" s="274"/>
      <c r="BL244" s="274"/>
      <c r="BM244" s="274"/>
      <c r="BN244" s="274"/>
      <c r="BO244" s="274"/>
      <c r="BP244" s="693"/>
      <c r="BQ244" s="274"/>
      <c r="BR244" s="274"/>
      <c r="BS244" s="274"/>
      <c r="BT244" s="274"/>
      <c r="BU244" s="274"/>
      <c r="BV244" s="274"/>
      <c r="BW244" s="274"/>
      <c r="BX244" s="694"/>
      <c r="BY244" s="274"/>
      <c r="BZ244" s="274"/>
      <c r="CA244" s="274"/>
      <c r="CB244" s="274"/>
      <c r="CC244" s="274"/>
      <c r="CD244" s="274"/>
      <c r="CE244" s="274"/>
      <c r="CF244" s="274"/>
      <c r="CG244" s="742"/>
      <c r="CH244" s="742"/>
      <c r="CI244" s="742"/>
      <c r="CJ244" s="742"/>
      <c r="CK244" s="742"/>
      <c r="CL244" s="742"/>
      <c r="CM244" s="742"/>
      <c r="CN244" s="742"/>
      <c r="CO244" s="742"/>
      <c r="CP244" s="742"/>
      <c r="CQ244" s="742"/>
      <c r="CR244" s="742"/>
      <c r="CS244" s="742"/>
      <c r="CT244" s="742"/>
      <c r="CU244" s="742"/>
      <c r="CV244" s="742"/>
      <c r="CW244" s="742"/>
      <c r="CX244" s="4"/>
      <c r="CY244" s="780" t="e">
        <v>#REF!</v>
      </c>
      <c r="CZ244" s="890" t="e">
        <v>#REF!</v>
      </c>
      <c r="DA244" s="890" t="e">
        <v>#REF!</v>
      </c>
      <c r="DB244" s="890">
        <v>0.0</v>
      </c>
      <c r="DC244" s="890">
        <v>0.0</v>
      </c>
      <c r="DD244" s="890">
        <v>0.0</v>
      </c>
      <c r="DE244" s="890">
        <v>0.0</v>
      </c>
      <c r="DF244" s="890">
        <v>0.0</v>
      </c>
      <c r="DG244" s="890">
        <v>0.0</v>
      </c>
      <c r="DH244" s="890"/>
      <c r="DI244" s="890" t="e">
        <v>#REF!</v>
      </c>
      <c r="DJ244" s="890" t="s">
        <v>160</v>
      </c>
      <c r="DK244" s="890" t="s">
        <v>160</v>
      </c>
      <c r="DL244" s="890" t="s">
        <v>160</v>
      </c>
      <c r="DM244" s="890" t="s">
        <v>160</v>
      </c>
      <c r="DN244" s="890" t="s">
        <v>160</v>
      </c>
      <c r="DO244" s="890" t="s">
        <v>160</v>
      </c>
      <c r="DP244" s="2">
        <v>1.0</v>
      </c>
      <c r="DQ244" s="830" t="s">
        <v>160</v>
      </c>
      <c r="DR244" s="915"/>
      <c r="DS244" s="4"/>
      <c r="DT244" s="763">
        <v>39.0</v>
      </c>
      <c r="DU244" s="890"/>
      <c r="DV244" s="745"/>
      <c r="DW244" s="899"/>
      <c r="DX244" s="745" t="s">
        <v>160</v>
      </c>
      <c r="DY244" s="745"/>
      <c r="DZ244" s="890"/>
      <c r="EA244" s="890" t="s">
        <v>160</v>
      </c>
      <c r="EB244" s="745"/>
      <c r="EC244" s="745" t="s">
        <v>160</v>
      </c>
      <c r="ED244" s="4"/>
      <c r="EE244" s="4"/>
      <c r="EF244" s="4"/>
      <c r="EG244" s="4"/>
      <c r="EH244" s="923"/>
      <c r="EI244" s="4"/>
      <c r="EJ244" s="763"/>
      <c r="EK244" s="924"/>
      <c r="EL244" s="4"/>
      <c r="EM244" s="925"/>
      <c r="EN244" s="925" t="s">
        <v>160</v>
      </c>
      <c r="EO244" s="926" t="s">
        <v>160</v>
      </c>
      <c r="EP244" s="4"/>
      <c r="EQ244" s="763"/>
      <c r="ER244" s="4"/>
      <c r="ES244" s="4"/>
      <c r="ET244" s="4"/>
      <c r="EU244" s="4"/>
      <c r="EV244" s="4"/>
      <c r="EW244" s="923"/>
      <c r="EX244" s="4"/>
      <c r="EY244" s="895" t="s">
        <v>160</v>
      </c>
      <c r="EZ244" s="927" t="s">
        <v>160</v>
      </c>
      <c r="FA244" s="820" t="str">
        <f t="shared" si="49"/>
        <v/>
      </c>
      <c r="FB244" s="925" t="e">
        <v>#REF!</v>
      </c>
      <c r="FC244" s="4" t="e">
        <v>#REF!</v>
      </c>
      <c r="FD244" s="4" t="e">
        <v>#REF!</v>
      </c>
      <c r="FE244" s="4" t="e">
        <v>#REF!</v>
      </c>
      <c r="FF244" s="4" t="e">
        <v>#REF!</v>
      </c>
      <c r="FG244" s="4" t="e">
        <v>#REF!</v>
      </c>
      <c r="FH244" s="4" t="e">
        <v>#REF!</v>
      </c>
      <c r="FI244" s="834" t="str">
        <f t="shared" si="50"/>
        <v>#REF!</v>
      </c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742"/>
    </row>
    <row r="245" outlineLevel="1">
      <c r="A245" s="743"/>
      <c r="B245" s="929" t="s">
        <v>364</v>
      </c>
      <c r="E245" s="2">
        <f t="shared" ref="E245:E264" si="58">E244+1</f>
        <v>2</v>
      </c>
      <c r="F245" s="943"/>
      <c r="G245" s="944"/>
      <c r="H245" s="944"/>
      <c r="I245" s="944"/>
      <c r="J245" s="944"/>
      <c r="K245" s="944" t="str">
        <f t="shared" ref="K245:R245" si="56">sum(K247:K264)</f>
        <v>#REF!</v>
      </c>
      <c r="L245" s="944" t="str">
        <f t="shared" si="56"/>
        <v>#REF!</v>
      </c>
      <c r="M245" s="945">
        <f t="shared" si="56"/>
        <v>0</v>
      </c>
      <c r="N245" s="945">
        <f t="shared" si="56"/>
        <v>0</v>
      </c>
      <c r="O245" s="945">
        <f t="shared" si="56"/>
        <v>0</v>
      </c>
      <c r="P245" s="945">
        <f t="shared" si="56"/>
        <v>0</v>
      </c>
      <c r="Q245" s="944" t="str">
        <f t="shared" si="56"/>
        <v>#REF!</v>
      </c>
      <c r="R245" s="944" t="str">
        <f t="shared" si="56"/>
        <v>#REF!</v>
      </c>
      <c r="S245" s="944">
        <f>iferror(sum(S247:S264),0)</f>
        <v>0</v>
      </c>
      <c r="T245" s="944" t="str">
        <f t="shared" ref="T245:U245" si="57">sum(T247:T264)</f>
        <v>#REF!</v>
      </c>
      <c r="U245" s="946" t="str">
        <f t="shared" si="57"/>
        <v>#REF!</v>
      </c>
      <c r="V245" s="947" t="str">
        <f t="array" ref="V245:AA246">AD279:AI280</f>
        <v>TAX 1</v>
      </c>
      <c r="W245" s="2" t="s">
        <v>365</v>
      </c>
      <c r="X245" s="2" t="s">
        <v>366</v>
      </c>
      <c r="Y245" s="2" t="s">
        <v>367</v>
      </c>
      <c r="Z245" s="825" t="s">
        <v>368</v>
      </c>
      <c r="AA245" s="948" t="s">
        <v>369</v>
      </c>
      <c r="AB245" s="128" t="s">
        <v>316</v>
      </c>
      <c r="AC245" s="949"/>
      <c r="AD245" s="950" t="str">
        <f t="array" ref="AD245:AH246">AD279:AH280</f>
        <v>TAX 1</v>
      </c>
      <c r="AE245" s="949" t="s">
        <v>365</v>
      </c>
      <c r="AF245" s="949" t="s">
        <v>366</v>
      </c>
      <c r="AG245" s="949" t="s">
        <v>367</v>
      </c>
      <c r="AH245" s="949" t="s">
        <v>368</v>
      </c>
      <c r="AI245" s="124" t="s">
        <v>369</v>
      </c>
      <c r="AJ245" s="168"/>
      <c r="AK245" s="949"/>
      <c r="AL245" s="951"/>
      <c r="AM245" s="4"/>
      <c r="AN245" s="18" t="s">
        <v>4</v>
      </c>
      <c r="AO245" s="689"/>
      <c r="AP245" s="690"/>
      <c r="AQ245" s="274"/>
      <c r="AR245" s="274"/>
      <c r="AS245" s="274"/>
      <c r="AT245" s="274"/>
      <c r="AU245" s="691"/>
      <c r="AV245" s="692"/>
      <c r="AW245" s="274"/>
      <c r="AX245" s="274"/>
      <c r="AY245" s="274"/>
      <c r="AZ245" s="274"/>
      <c r="BA245" s="274"/>
      <c r="BB245" s="274"/>
      <c r="BC245" s="274"/>
      <c r="BD245" s="274"/>
      <c r="BE245" s="274"/>
      <c r="BF245" s="274"/>
      <c r="BG245" s="274"/>
      <c r="BH245" s="274"/>
      <c r="BI245" s="274"/>
      <c r="BJ245" s="274"/>
      <c r="BK245" s="274"/>
      <c r="BL245" s="274"/>
      <c r="BM245" s="274"/>
      <c r="BN245" s="274"/>
      <c r="BO245" s="274"/>
      <c r="BP245" s="693"/>
      <c r="BQ245" s="274"/>
      <c r="BR245" s="274"/>
      <c r="BS245" s="274"/>
      <c r="BT245" s="274"/>
      <c r="BU245" s="274"/>
      <c r="BV245" s="274"/>
      <c r="BW245" s="274"/>
      <c r="BX245" s="694"/>
      <c r="BY245" s="274"/>
      <c r="BZ245" s="274"/>
      <c r="CA245" s="274"/>
      <c r="CB245" s="274"/>
      <c r="CC245" s="274"/>
      <c r="CD245" s="274"/>
      <c r="CE245" s="274"/>
      <c r="CF245" s="274"/>
      <c r="CG245" s="742"/>
      <c r="CH245" s="742"/>
      <c r="CI245" s="742"/>
      <c r="CJ245" s="742"/>
      <c r="CK245" s="742"/>
      <c r="CL245" s="742"/>
      <c r="CM245" s="742"/>
      <c r="CN245" s="742"/>
      <c r="CO245" s="742"/>
      <c r="CP245" s="742"/>
      <c r="CQ245" s="742"/>
      <c r="CR245" s="742"/>
      <c r="CS245" s="742"/>
      <c r="CT245" s="742"/>
      <c r="CU245" s="742"/>
      <c r="CV245" s="742"/>
      <c r="CW245" s="742"/>
      <c r="CX245" s="4"/>
      <c r="CY245" s="780" t="e">
        <v>#REF!</v>
      </c>
      <c r="CZ245" s="890" t="e">
        <v>#REF!</v>
      </c>
      <c r="DA245" s="890" t="e">
        <v>#REF!</v>
      </c>
      <c r="DB245" s="890">
        <v>0.0</v>
      </c>
      <c r="DC245" s="890">
        <v>0.0</v>
      </c>
      <c r="DD245" s="890">
        <v>0.0</v>
      </c>
      <c r="DE245" s="890">
        <v>0.0</v>
      </c>
      <c r="DF245" s="890">
        <v>0.0</v>
      </c>
      <c r="DG245" s="890">
        <v>0.0</v>
      </c>
      <c r="DH245" s="890"/>
      <c r="DI245" s="890" t="e">
        <v>#REF!</v>
      </c>
      <c r="DJ245" s="890" t="s">
        <v>160</v>
      </c>
      <c r="DK245" s="890" t="s">
        <v>160</v>
      </c>
      <c r="DL245" s="890" t="s">
        <v>160</v>
      </c>
      <c r="DM245" s="890" t="s">
        <v>160</v>
      </c>
      <c r="DN245" s="890" t="s">
        <v>160</v>
      </c>
      <c r="DO245" s="890" t="s">
        <v>160</v>
      </c>
      <c r="DP245" s="2">
        <v>1.0</v>
      </c>
      <c r="DQ245" s="830" t="s">
        <v>160</v>
      </c>
      <c r="DR245" s="915"/>
      <c r="DS245" s="4"/>
      <c r="DT245" s="763">
        <v>40.0</v>
      </c>
      <c r="DU245" s="890"/>
      <c r="DV245" s="745"/>
      <c r="DW245" s="899"/>
      <c r="DX245" s="745" t="s">
        <v>160</v>
      </c>
      <c r="DY245" s="745"/>
      <c r="DZ245" s="890"/>
      <c r="EA245" s="890" t="s">
        <v>160</v>
      </c>
      <c r="EB245" s="745"/>
      <c r="EC245" s="745" t="s">
        <v>160</v>
      </c>
      <c r="ED245" s="4"/>
      <c r="EE245" s="4"/>
      <c r="EF245" s="4"/>
      <c r="EG245" s="4"/>
      <c r="EH245" s="923"/>
      <c r="EI245" s="4"/>
      <c r="EJ245" s="763"/>
      <c r="EK245" s="924"/>
      <c r="EL245" s="4"/>
      <c r="EM245" s="925"/>
      <c r="EN245" s="925" t="s">
        <v>160</v>
      </c>
      <c r="EO245" s="926" t="s">
        <v>160</v>
      </c>
      <c r="EP245" s="4"/>
      <c r="EQ245" s="763"/>
      <c r="ER245" s="4"/>
      <c r="ES245" s="4"/>
      <c r="ET245" s="4"/>
      <c r="EU245" s="4"/>
      <c r="EV245" s="4"/>
      <c r="EW245" s="923"/>
      <c r="EX245" s="4"/>
      <c r="EY245" s="895" t="s">
        <v>160</v>
      </c>
      <c r="EZ245" s="927" t="s">
        <v>160</v>
      </c>
      <c r="FA245" s="820" t="str">
        <f t="shared" si="49"/>
        <v/>
      </c>
      <c r="FB245" s="925" t="e">
        <v>#REF!</v>
      </c>
      <c r="FC245" s="4" t="e">
        <v>#REF!</v>
      </c>
      <c r="FD245" s="4" t="e">
        <v>#REF!</v>
      </c>
      <c r="FE245" s="4" t="e">
        <v>#REF!</v>
      </c>
      <c r="FF245" s="4" t="e">
        <v>#REF!</v>
      </c>
      <c r="FG245" s="4" t="e">
        <v>#REF!</v>
      </c>
      <c r="FH245" s="4" t="e">
        <v>#REF!</v>
      </c>
      <c r="FI245" s="834" t="str">
        <f t="shared" si="50"/>
        <v>#REF!</v>
      </c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742"/>
    </row>
    <row r="246" outlineLevel="1">
      <c r="A246" s="743"/>
      <c r="B246" s="929" t="s">
        <v>57</v>
      </c>
      <c r="E246" s="2">
        <f t="shared" si="58"/>
        <v>3</v>
      </c>
      <c r="F246" s="952" t="s">
        <v>294</v>
      </c>
      <c r="G246" s="953" t="s">
        <v>295</v>
      </c>
      <c r="H246" s="953" t="s">
        <v>296</v>
      </c>
      <c r="I246" s="953" t="s">
        <v>297</v>
      </c>
      <c r="J246" s="954" t="s">
        <v>298</v>
      </c>
      <c r="K246" s="953" t="s">
        <v>276</v>
      </c>
      <c r="L246" s="953" t="s">
        <v>299</v>
      </c>
      <c r="M246" s="953" t="s">
        <v>300</v>
      </c>
      <c r="N246" s="953" t="s">
        <v>301</v>
      </c>
      <c r="O246" s="953" t="s">
        <v>177</v>
      </c>
      <c r="P246" s="953" t="s">
        <v>302</v>
      </c>
      <c r="Q246" s="953" t="s">
        <v>303</v>
      </c>
      <c r="R246" s="954" t="s">
        <v>304</v>
      </c>
      <c r="S246" s="954" t="s">
        <v>305</v>
      </c>
      <c r="T246" s="954" t="s">
        <v>306</v>
      </c>
      <c r="U246" s="955" t="s">
        <v>307</v>
      </c>
      <c r="V246" s="2" t="s">
        <v>179</v>
      </c>
      <c r="W246" s="2"/>
      <c r="X246" s="2"/>
      <c r="Y246" s="2"/>
      <c r="Z246" s="825"/>
      <c r="AA246" s="956"/>
      <c r="AB246" s="128" t="s">
        <v>370</v>
      </c>
      <c r="AC246" s="128" t="s">
        <v>371</v>
      </c>
      <c r="AD246" s="168" t="s">
        <v>179</v>
      </c>
      <c r="AE246" s="949"/>
      <c r="AF246" s="949"/>
      <c r="AG246" s="949"/>
      <c r="AH246" s="949"/>
      <c r="AI246" s="128" t="s">
        <v>372</v>
      </c>
      <c r="AJ246" s="128" t="s">
        <v>304</v>
      </c>
      <c r="AK246" s="124" t="s">
        <v>305</v>
      </c>
      <c r="AL246" s="957" t="s">
        <v>306</v>
      </c>
      <c r="AM246" s="4"/>
      <c r="AN246" s="18" t="s">
        <v>4</v>
      </c>
      <c r="AO246" s="689"/>
      <c r="AP246" s="690"/>
      <c r="AQ246" s="274"/>
      <c r="AR246" s="274"/>
      <c r="AS246" s="274"/>
      <c r="AT246" s="274"/>
      <c r="AU246" s="691"/>
      <c r="AV246" s="692"/>
      <c r="AW246" s="274"/>
      <c r="AX246" s="274"/>
      <c r="AY246" s="274"/>
      <c r="AZ246" s="274"/>
      <c r="BA246" s="274"/>
      <c r="BB246" s="274"/>
      <c r="BC246" s="274"/>
      <c r="BD246" s="274"/>
      <c r="BE246" s="274"/>
      <c r="BF246" s="274"/>
      <c r="BG246" s="274"/>
      <c r="BH246" s="274"/>
      <c r="BI246" s="274"/>
      <c r="BJ246" s="274"/>
      <c r="BK246" s="274"/>
      <c r="BL246" s="274"/>
      <c r="BM246" s="274"/>
      <c r="BN246" s="274"/>
      <c r="BO246" s="274"/>
      <c r="BP246" s="693"/>
      <c r="BQ246" s="274"/>
      <c r="BR246" s="274"/>
      <c r="BS246" s="274"/>
      <c r="BT246" s="274"/>
      <c r="BU246" s="274"/>
      <c r="BV246" s="274"/>
      <c r="BW246" s="274"/>
      <c r="BX246" s="694"/>
      <c r="BY246" s="274"/>
      <c r="BZ246" s="274"/>
      <c r="CA246" s="274"/>
      <c r="CB246" s="274"/>
      <c r="CC246" s="274"/>
      <c r="CD246" s="274"/>
      <c r="CE246" s="274"/>
      <c r="CF246" s="274"/>
      <c r="CG246" s="742"/>
      <c r="CH246" s="742"/>
      <c r="CI246" s="742"/>
      <c r="CJ246" s="742"/>
      <c r="CK246" s="742"/>
      <c r="CL246" s="742"/>
      <c r="CM246" s="742"/>
      <c r="CN246" s="742"/>
      <c r="CO246" s="742"/>
      <c r="CP246" s="742"/>
      <c r="CQ246" s="742"/>
      <c r="CR246" s="742"/>
      <c r="CS246" s="742"/>
      <c r="CT246" s="742"/>
      <c r="CU246" s="742"/>
      <c r="CV246" s="742"/>
      <c r="CW246" s="742"/>
      <c r="CX246" s="4"/>
      <c r="CY246" s="780" t="e">
        <v>#REF!</v>
      </c>
      <c r="CZ246" s="890" t="e">
        <v>#REF!</v>
      </c>
      <c r="DA246" s="890" t="e">
        <v>#REF!</v>
      </c>
      <c r="DB246" s="890">
        <v>0.0</v>
      </c>
      <c r="DC246" s="890">
        <v>0.0</v>
      </c>
      <c r="DD246" s="890">
        <v>0.0</v>
      </c>
      <c r="DE246" s="890">
        <v>0.0</v>
      </c>
      <c r="DF246" s="890">
        <v>0.0</v>
      </c>
      <c r="DG246" s="890">
        <v>0.0</v>
      </c>
      <c r="DH246" s="890"/>
      <c r="DI246" s="890" t="e">
        <v>#REF!</v>
      </c>
      <c r="DJ246" s="890" t="s">
        <v>160</v>
      </c>
      <c r="DK246" s="890" t="s">
        <v>160</v>
      </c>
      <c r="DL246" s="890" t="s">
        <v>160</v>
      </c>
      <c r="DM246" s="890" t="s">
        <v>160</v>
      </c>
      <c r="DN246" s="890" t="s">
        <v>160</v>
      </c>
      <c r="DO246" s="890" t="s">
        <v>160</v>
      </c>
      <c r="DP246" s="2">
        <v>1.0</v>
      </c>
      <c r="DQ246" s="830" t="s">
        <v>160</v>
      </c>
      <c r="DR246" s="915"/>
      <c r="DS246" s="4"/>
      <c r="DT246" s="763">
        <v>41.0</v>
      </c>
      <c r="DU246" s="890"/>
      <c r="DV246" s="745"/>
      <c r="DW246" s="899"/>
      <c r="DX246" s="745" t="s">
        <v>160</v>
      </c>
      <c r="DY246" s="745"/>
      <c r="DZ246" s="890"/>
      <c r="EA246" s="890" t="s">
        <v>160</v>
      </c>
      <c r="EB246" s="745"/>
      <c r="EC246" s="745" t="s">
        <v>160</v>
      </c>
      <c r="ED246" s="4"/>
      <c r="EE246" s="4"/>
      <c r="EF246" s="4"/>
      <c r="EG246" s="4"/>
      <c r="EH246" s="923"/>
      <c r="EI246" s="4"/>
      <c r="EJ246" s="763"/>
      <c r="EK246" s="924"/>
      <c r="EL246" s="4"/>
      <c r="EM246" s="925"/>
      <c r="EN246" s="925" t="s">
        <v>160</v>
      </c>
      <c r="EO246" s="926" t="s">
        <v>160</v>
      </c>
      <c r="EP246" s="4"/>
      <c r="EQ246" s="763"/>
      <c r="ER246" s="4"/>
      <c r="ES246" s="4"/>
      <c r="ET246" s="4"/>
      <c r="EU246" s="4"/>
      <c r="EV246" s="4"/>
      <c r="EW246" s="923"/>
      <c r="EX246" s="4"/>
      <c r="EY246" s="895" t="s">
        <v>160</v>
      </c>
      <c r="EZ246" s="927" t="s">
        <v>160</v>
      </c>
      <c r="FA246" s="820" t="str">
        <f t="shared" si="49"/>
        <v/>
      </c>
      <c r="FB246" s="925" t="e">
        <v>#REF!</v>
      </c>
      <c r="FC246" s="4" t="e">
        <v>#REF!</v>
      </c>
      <c r="FD246" s="4" t="e">
        <v>#REF!</v>
      </c>
      <c r="FE246" s="4" t="e">
        <v>#REF!</v>
      </c>
      <c r="FF246" s="4" t="e">
        <v>#REF!</v>
      </c>
      <c r="FG246" s="4" t="e">
        <v>#REF!</v>
      </c>
      <c r="FH246" s="4" t="e">
        <v>#REF!</v>
      </c>
      <c r="FI246" s="834" t="str">
        <f t="shared" si="50"/>
        <v>#REF!</v>
      </c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742"/>
    </row>
    <row r="247" outlineLevel="1">
      <c r="A247" s="743"/>
      <c r="B247" s="929" t="s">
        <v>316</v>
      </c>
      <c r="E247" s="2">
        <f t="shared" si="58"/>
        <v>4</v>
      </c>
      <c r="F247" s="958" t="str">
        <f>D277</f>
        <v/>
      </c>
      <c r="G247" s="959" t="str">
        <f t="array" ref="G247:G264">IF(F247:F264 = "", "", YEAR(F247:F264))</f>
        <v/>
      </c>
      <c r="H247" s="959" t="str">
        <f t="array" ref="H247:H264">if(F247:F264="","",month(F247:F264))</f>
        <v/>
      </c>
      <c r="I247" s="960" t="str">
        <f t="shared" ref="I247:I264" si="60">F247</f>
        <v/>
      </c>
      <c r="J247" s="961" t="str">
        <f t="shared" ref="J247:J264" si="61">G247&amp;H247</f>
        <v/>
      </c>
      <c r="K247" s="959" t="str">
        <f t="array" ref="K247:K264">IF(I247:I264 = "", "", COUNTIF(F281:F684, J247:J264))</f>
        <v/>
      </c>
      <c r="L247" s="962" t="str">
        <f t="array" ref="L247:L264">IF(
    J247:J264 = "",
    "",
    HSTACK(
      SUMIF(F281:F684, J247:J264, I281:I684),
      SUMIF(F281:F684, J247:J264, K281:K684),
      SUMIF(F281:F684, J247:J264, L281:L684),
      SUMIF(F281:F684, J247:J264, M281:M684),
      SUMIF(F281:F684, J247:J264, N281:N684)
    )
  )
</f>
        <v/>
      </c>
      <c r="M247" s="963"/>
      <c r="N247" s="964"/>
      <c r="O247" s="964"/>
      <c r="P247" s="964"/>
      <c r="Q247" s="965" t="str">
        <f t="array" ref="Q247:Q264">IF(F247:F264 = "", "", IF((L247:L264 - M247:M264 - N247:N264 - O247:O264 + P247:P264) &lt; 0, 0, L247:L264 - M247:M264 - N247:N264 - O247:O264 + P247:P264))
</f>
        <v/>
      </c>
      <c r="R247" s="962" t="str">
        <f t="array" ref="R247:R264">IF(
    F247:F264 = "",
    "",
    N247:N264 + M247:M264 + P247:P264 + Q247:Q264
  )
</f>
        <v/>
      </c>
      <c r="S247" s="962" t="str">
        <f t="array" ref="S247:S264">IF(F247:F264 = "", "", SUMIF(F281:F684, J247:J264, AJ281:AJ684))</f>
        <v/>
      </c>
      <c r="T247" s="965" t="str">
        <f t="array" ref="T247:T264">if(F247:F264="","",S247:S264+R247:R264)</f>
        <v/>
      </c>
      <c r="U247" s="966" t="str">
        <f t="array" ref="U247:U264">IF(
    F247:F264 = "",
    "",
    SUMIF(F281:F684, J247:J264, J281:J684)
  )
</f>
        <v/>
      </c>
      <c r="V247" s="967" t="str">
        <f t="array" ref="V247:V264">IF(
    F247:F264 = "",
    "",
    HSTACK(
      SUMIF(F281:F684, J247:J264, AD281:AD684),
      SUMIF(F281:F684, J247:J264, AE281:AE684),
      SUMIF(F281:F684, J247:J264, AF281:AF684),
      SUMIF(F281:F684, J247:J264, AG281:AG684),
      SUMIF(F281:F684, J247:J264, AH281:AH684)
    )
  )
</f>
        <v/>
      </c>
      <c r="W247" s="825"/>
      <c r="X247" s="825"/>
      <c r="Y247" s="825"/>
      <c r="Z247" s="825"/>
      <c r="AA247" s="968" t="str">
        <f t="array" ref="AA247:AA264">IF(
    (Z247:Z264 = "") + (Z247:Z264 = 0),
    "",
    SUMIF(F281:F684, J247:J264, AI281:AI684)
  )
</f>
        <v/>
      </c>
      <c r="AB247" s="128" t="s">
        <v>317</v>
      </c>
      <c r="AC247" s="969" t="str">
        <f>Billing!D40</f>
        <v>#REF!</v>
      </c>
      <c r="AD247" s="168" t="str">
        <f t="shared" ref="AD247:AH247" si="59">AD$244*$AJ247</f>
        <v>#REF!</v>
      </c>
      <c r="AE247" s="168" t="str">
        <f t="shared" si="59"/>
        <v>#REF!</v>
      </c>
      <c r="AF247" s="168" t="str">
        <f t="shared" si="59"/>
        <v>#REF!</v>
      </c>
      <c r="AG247" s="168" t="str">
        <f t="shared" si="59"/>
        <v>#REF!</v>
      </c>
      <c r="AH247" s="168" t="str">
        <f t="shared" si="59"/>
        <v>#REF!</v>
      </c>
      <c r="AI247" s="168" t="str">
        <f t="shared" ref="AI247:AI249" si="63">AK247-sum(AD247:AH247)</f>
        <v>#REF!</v>
      </c>
      <c r="AJ247" s="970" t="str">
        <f t="shared" ref="AJ247:AJ249" si="64">S18</f>
        <v>#REF!</v>
      </c>
      <c r="AK247" s="971" t="str">
        <f t="shared" ref="AK247:AK249" si="65">DM176</f>
        <v>#REF!</v>
      </c>
      <c r="AL247" s="951" t="str">
        <f t="shared" ref="AL247:AL249" si="66">AJ247+AK247</f>
        <v>#REF!</v>
      </c>
      <c r="AN247" s="18" t="s">
        <v>4</v>
      </c>
      <c r="AO247" s="689"/>
      <c r="AP247" s="690"/>
      <c r="AQ247" s="274"/>
      <c r="AR247" s="274"/>
      <c r="AS247" s="274"/>
      <c r="AT247" s="274"/>
      <c r="AU247" s="691"/>
      <c r="AV247" s="692"/>
      <c r="AW247" s="274"/>
      <c r="AX247" s="274"/>
      <c r="AY247" s="274"/>
      <c r="AZ247" s="274"/>
      <c r="BA247" s="274"/>
      <c r="BB247" s="274"/>
      <c r="BC247" s="274"/>
      <c r="BD247" s="274"/>
      <c r="BE247" s="274"/>
      <c r="BF247" s="274"/>
      <c r="BG247" s="274"/>
      <c r="BH247" s="274"/>
      <c r="BI247" s="274"/>
      <c r="BJ247" s="274"/>
      <c r="BK247" s="274"/>
      <c r="BL247" s="274"/>
      <c r="BM247" s="274"/>
      <c r="BN247" s="274"/>
      <c r="BO247" s="274"/>
      <c r="BP247" s="693"/>
      <c r="BQ247" s="274"/>
      <c r="BR247" s="274"/>
      <c r="BS247" s="274"/>
      <c r="BT247" s="274"/>
      <c r="BU247" s="274"/>
      <c r="BV247" s="274"/>
      <c r="BW247" s="274"/>
      <c r="BX247" s="694"/>
      <c r="BY247" s="274"/>
      <c r="BZ247" s="274"/>
      <c r="CA247" s="274"/>
      <c r="CB247" s="274"/>
      <c r="CC247" s="274"/>
      <c r="CD247" s="274"/>
      <c r="CE247" s="274"/>
      <c r="CF247" s="274"/>
      <c r="CG247" s="742"/>
      <c r="CH247" s="742"/>
      <c r="CI247" s="742"/>
      <c r="CJ247" s="742"/>
      <c r="CK247" s="742"/>
      <c r="CL247" s="742"/>
      <c r="CM247" s="742"/>
      <c r="CN247" s="742"/>
      <c r="CO247" s="742"/>
      <c r="CP247" s="742"/>
      <c r="CQ247" s="742"/>
      <c r="CR247" s="742"/>
      <c r="CS247" s="742"/>
      <c r="CT247" s="742"/>
      <c r="CU247" s="742"/>
      <c r="CV247" s="742"/>
      <c r="CW247" s="742"/>
      <c r="CX247" s="4"/>
      <c r="CY247" s="780" t="e">
        <v>#REF!</v>
      </c>
      <c r="CZ247" s="890" t="e">
        <v>#REF!</v>
      </c>
      <c r="DA247" s="890" t="e">
        <v>#REF!</v>
      </c>
      <c r="DB247" s="890">
        <v>0.0</v>
      </c>
      <c r="DC247" s="890">
        <v>0.0</v>
      </c>
      <c r="DD247" s="890">
        <v>0.0</v>
      </c>
      <c r="DE247" s="890">
        <v>0.0</v>
      </c>
      <c r="DF247" s="890">
        <v>0.0</v>
      </c>
      <c r="DG247" s="890">
        <v>0.0</v>
      </c>
      <c r="DH247" s="890"/>
      <c r="DI247" s="890" t="e">
        <v>#REF!</v>
      </c>
      <c r="DJ247" s="890" t="s">
        <v>160</v>
      </c>
      <c r="DK247" s="890" t="s">
        <v>160</v>
      </c>
      <c r="DL247" s="890" t="s">
        <v>160</v>
      </c>
      <c r="DM247" s="890" t="s">
        <v>160</v>
      </c>
      <c r="DN247" s="890" t="s">
        <v>160</v>
      </c>
      <c r="DO247" s="890" t="s">
        <v>160</v>
      </c>
      <c r="DP247" s="2">
        <v>1.0</v>
      </c>
      <c r="DQ247" s="830" t="s">
        <v>160</v>
      </c>
      <c r="DR247" s="915"/>
      <c r="DS247" s="4"/>
      <c r="DT247" s="763">
        <v>42.0</v>
      </c>
      <c r="DU247" s="890"/>
      <c r="DV247" s="745"/>
      <c r="DW247" s="899"/>
      <c r="DX247" s="745" t="s">
        <v>160</v>
      </c>
      <c r="DY247" s="745"/>
      <c r="DZ247" s="890"/>
      <c r="EA247" s="890" t="s">
        <v>160</v>
      </c>
      <c r="EB247" s="745"/>
      <c r="EC247" s="745" t="s">
        <v>160</v>
      </c>
      <c r="ED247" s="4"/>
      <c r="EE247" s="4"/>
      <c r="EF247" s="4"/>
      <c r="EG247" s="4"/>
      <c r="EH247" s="923"/>
      <c r="EI247" s="4"/>
      <c r="EJ247" s="763"/>
      <c r="EK247" s="924"/>
      <c r="EL247" s="4"/>
      <c r="EM247" s="925"/>
      <c r="EN247" s="925" t="s">
        <v>160</v>
      </c>
      <c r="EO247" s="926" t="s">
        <v>160</v>
      </c>
      <c r="EP247" s="4"/>
      <c r="EQ247" s="763"/>
      <c r="ER247" s="4"/>
      <c r="ES247" s="4"/>
      <c r="ET247" s="4"/>
      <c r="EU247" s="4"/>
      <c r="EV247" s="4"/>
      <c r="EW247" s="923"/>
      <c r="EX247" s="4"/>
      <c r="EY247" s="895" t="s">
        <v>160</v>
      </c>
      <c r="EZ247" s="927" t="s">
        <v>160</v>
      </c>
      <c r="FA247" s="820" t="str">
        <f t="shared" si="49"/>
        <v/>
      </c>
      <c r="FB247" s="925" t="e">
        <v>#REF!</v>
      </c>
      <c r="FC247" s="4" t="e">
        <v>#REF!</v>
      </c>
      <c r="FD247" s="4" t="e">
        <v>#REF!</v>
      </c>
      <c r="FE247" s="4" t="e">
        <v>#REF!</v>
      </c>
      <c r="FF247" s="4" t="e">
        <v>#REF!</v>
      </c>
      <c r="FG247" s="4" t="e">
        <v>#REF!</v>
      </c>
      <c r="FH247" s="4" t="e">
        <v>#REF!</v>
      </c>
      <c r="FI247" s="834" t="str">
        <f t="shared" si="50"/>
        <v>#REF!</v>
      </c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742"/>
    </row>
    <row r="248" outlineLevel="1">
      <c r="A248" s="743"/>
      <c r="B248" s="929" t="s">
        <v>373</v>
      </c>
      <c r="E248" s="2">
        <f t="shared" si="58"/>
        <v>5</v>
      </c>
      <c r="F248" s="958" t="str">
        <f t="shared" ref="F248:F264" si="67">if(year(E$270)&amp;month(E$270)=year(E$272)&amp;month(E$272),"", if(F247="","",if(month(F247)=month(E$272),"", eomonth(F247,0)+1)))</f>
        <v>#REF!</v>
      </c>
      <c r="G248" s="972" t="e">
        <v>#REF!</v>
      </c>
      <c r="H248" s="972" t="e">
        <v>#REF!</v>
      </c>
      <c r="I248" s="960" t="str">
        <f t="shared" si="60"/>
        <v>#REF!</v>
      </c>
      <c r="J248" s="961" t="str">
        <f t="shared" si="61"/>
        <v>#REF!</v>
      </c>
      <c r="K248" s="972" t="e">
        <v>#REF!</v>
      </c>
      <c r="L248" s="964" t="e">
        <v>#REF!</v>
      </c>
      <c r="M248" s="964"/>
      <c r="N248" s="964"/>
      <c r="O248" s="964"/>
      <c r="P248" s="964"/>
      <c r="Q248" s="973" t="e">
        <v>#REF!</v>
      </c>
      <c r="R248" s="964" t="e">
        <v>#REF!</v>
      </c>
      <c r="S248" s="964" t="e">
        <v>#REF!</v>
      </c>
      <c r="T248" s="973" t="e">
        <v>#REF!</v>
      </c>
      <c r="U248" s="974" t="e">
        <v>#REF!</v>
      </c>
      <c r="V248" s="825" t="e">
        <v>#REF!</v>
      </c>
      <c r="W248" s="825"/>
      <c r="X248" s="825"/>
      <c r="Y248" s="825"/>
      <c r="Z248" s="825"/>
      <c r="AA248" s="975" t="s">
        <v>160</v>
      </c>
      <c r="AB248" s="128" t="s">
        <v>318</v>
      </c>
      <c r="AC248" s="976" t="str">
        <f>P7</f>
        <v/>
      </c>
      <c r="AD248" s="970">
        <f t="shared" ref="AD248:AH248" si="62">AD$244*$AJ248</f>
        <v>0</v>
      </c>
      <c r="AE248" s="970">
        <f t="shared" si="62"/>
        <v>0</v>
      </c>
      <c r="AF248" s="970">
        <f t="shared" si="62"/>
        <v>0</v>
      </c>
      <c r="AG248" s="970">
        <f t="shared" si="62"/>
        <v>0</v>
      </c>
      <c r="AH248" s="970">
        <f t="shared" si="62"/>
        <v>0</v>
      </c>
      <c r="AI248" s="168" t="str">
        <f t="shared" si="63"/>
        <v>#REF!</v>
      </c>
      <c r="AJ248" s="970" t="str">
        <f t="shared" si="64"/>
        <v/>
      </c>
      <c r="AK248" s="971" t="str">
        <f t="shared" si="65"/>
        <v>#REF!</v>
      </c>
      <c r="AL248" s="951" t="str">
        <f t="shared" si="66"/>
        <v>#REF!</v>
      </c>
      <c r="AN248" s="18" t="s">
        <v>4</v>
      </c>
      <c r="AO248" s="689"/>
      <c r="AP248" s="690"/>
      <c r="AQ248" s="274"/>
      <c r="AR248" s="274"/>
      <c r="AS248" s="274"/>
      <c r="AT248" s="274"/>
      <c r="AU248" s="691"/>
      <c r="AV248" s="692"/>
      <c r="AW248" s="274"/>
      <c r="AX248" s="274"/>
      <c r="AY248" s="274"/>
      <c r="AZ248" s="274"/>
      <c r="BA248" s="274"/>
      <c r="BB248" s="274"/>
      <c r="BC248" s="274"/>
      <c r="BD248" s="274"/>
      <c r="BE248" s="274"/>
      <c r="BF248" s="274"/>
      <c r="BG248" s="274"/>
      <c r="BH248" s="274"/>
      <c r="BI248" s="274"/>
      <c r="BJ248" s="274"/>
      <c r="BK248" s="274"/>
      <c r="BL248" s="274"/>
      <c r="BM248" s="274"/>
      <c r="BN248" s="274"/>
      <c r="BO248" s="274"/>
      <c r="BP248" s="693"/>
      <c r="BQ248" s="274"/>
      <c r="BR248" s="274"/>
      <c r="BS248" s="274"/>
      <c r="BT248" s="274"/>
      <c r="BU248" s="274"/>
      <c r="BV248" s="274"/>
      <c r="BW248" s="274"/>
      <c r="BX248" s="694"/>
      <c r="BY248" s="274"/>
      <c r="BZ248" s="274"/>
      <c r="CA248" s="274"/>
      <c r="CB248" s="274"/>
      <c r="CC248" s="274"/>
      <c r="CD248" s="274"/>
      <c r="CE248" s="274"/>
      <c r="CF248" s="274"/>
      <c r="CG248" s="742"/>
      <c r="CH248" s="742"/>
      <c r="CI248" s="742"/>
      <c r="CJ248" s="742"/>
      <c r="CK248" s="742"/>
      <c r="CL248" s="742"/>
      <c r="CM248" s="742"/>
      <c r="CN248" s="742"/>
      <c r="CO248" s="742"/>
      <c r="CP248" s="742"/>
      <c r="CQ248" s="742"/>
      <c r="CR248" s="742"/>
      <c r="CS248" s="742"/>
      <c r="CT248" s="742"/>
      <c r="CU248" s="742"/>
      <c r="CV248" s="742"/>
      <c r="CW248" s="742"/>
      <c r="CX248" s="4"/>
      <c r="CY248" s="780" t="e">
        <v>#REF!</v>
      </c>
      <c r="CZ248" s="890" t="e">
        <v>#REF!</v>
      </c>
      <c r="DA248" s="890" t="e">
        <v>#REF!</v>
      </c>
      <c r="DB248" s="890">
        <v>0.0</v>
      </c>
      <c r="DC248" s="890">
        <v>0.0</v>
      </c>
      <c r="DD248" s="890">
        <v>0.0</v>
      </c>
      <c r="DE248" s="890">
        <v>0.0</v>
      </c>
      <c r="DF248" s="890">
        <v>0.0</v>
      </c>
      <c r="DG248" s="890">
        <v>0.0</v>
      </c>
      <c r="DH248" s="890"/>
      <c r="DI248" s="890" t="e">
        <v>#REF!</v>
      </c>
      <c r="DJ248" s="890" t="s">
        <v>160</v>
      </c>
      <c r="DK248" s="890" t="s">
        <v>160</v>
      </c>
      <c r="DL248" s="890" t="s">
        <v>160</v>
      </c>
      <c r="DM248" s="890" t="s">
        <v>160</v>
      </c>
      <c r="DN248" s="890" t="s">
        <v>160</v>
      </c>
      <c r="DO248" s="890" t="s">
        <v>160</v>
      </c>
      <c r="DP248" s="2">
        <v>1.0</v>
      </c>
      <c r="DQ248" s="830" t="s">
        <v>160</v>
      </c>
      <c r="DR248" s="915"/>
      <c r="DS248" s="4"/>
      <c r="DT248" s="763">
        <v>43.0</v>
      </c>
      <c r="DU248" s="890"/>
      <c r="DV248" s="745"/>
      <c r="DW248" s="899"/>
      <c r="DX248" s="745" t="s">
        <v>160</v>
      </c>
      <c r="DY248" s="745"/>
      <c r="DZ248" s="890"/>
      <c r="EA248" s="890" t="s">
        <v>160</v>
      </c>
      <c r="EB248" s="745"/>
      <c r="EC248" s="745" t="s">
        <v>160</v>
      </c>
      <c r="ED248" s="4"/>
      <c r="EE248" s="4"/>
      <c r="EF248" s="4"/>
      <c r="EG248" s="4"/>
      <c r="EH248" s="923"/>
      <c r="EI248" s="4"/>
      <c r="EJ248" s="763"/>
      <c r="EK248" s="924"/>
      <c r="EL248" s="4"/>
      <c r="EM248" s="925"/>
      <c r="EN248" s="925" t="s">
        <v>160</v>
      </c>
      <c r="EO248" s="926" t="s">
        <v>160</v>
      </c>
      <c r="EP248" s="4"/>
      <c r="EQ248" s="763"/>
      <c r="ER248" s="4"/>
      <c r="ES248" s="4"/>
      <c r="ET248" s="4"/>
      <c r="EU248" s="4"/>
      <c r="EV248" s="4"/>
      <c r="EW248" s="923"/>
      <c r="EX248" s="4"/>
      <c r="EY248" s="895" t="s">
        <v>160</v>
      </c>
      <c r="EZ248" s="927" t="s">
        <v>160</v>
      </c>
      <c r="FA248" s="820" t="str">
        <f t="shared" si="49"/>
        <v/>
      </c>
      <c r="FB248" s="925" t="e">
        <v>#REF!</v>
      </c>
      <c r="FC248" s="4" t="e">
        <v>#REF!</v>
      </c>
      <c r="FD248" s="4" t="e">
        <v>#REF!</v>
      </c>
      <c r="FE248" s="4" t="e">
        <v>#REF!</v>
      </c>
      <c r="FF248" s="4" t="e">
        <v>#REF!</v>
      </c>
      <c r="FG248" s="4" t="e">
        <v>#REF!</v>
      </c>
      <c r="FH248" s="4" t="e">
        <v>#REF!</v>
      </c>
      <c r="FI248" s="834" t="str">
        <f t="shared" si="50"/>
        <v>#REF!</v>
      </c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742"/>
    </row>
    <row r="249" outlineLevel="1">
      <c r="A249" s="743"/>
      <c r="B249" s="929" t="s">
        <v>171</v>
      </c>
      <c r="E249" s="2">
        <f t="shared" si="58"/>
        <v>6</v>
      </c>
      <c r="F249" s="958" t="str">
        <f t="shared" si="67"/>
        <v>#REF!</v>
      </c>
      <c r="G249" s="972" t="e">
        <v>#REF!</v>
      </c>
      <c r="H249" s="972" t="e">
        <v>#REF!</v>
      </c>
      <c r="I249" s="960" t="str">
        <f t="shared" si="60"/>
        <v>#REF!</v>
      </c>
      <c r="J249" s="961" t="str">
        <f t="shared" si="61"/>
        <v>#REF!</v>
      </c>
      <c r="K249" s="972" t="e">
        <v>#REF!</v>
      </c>
      <c r="L249" s="964" t="e">
        <v>#REF!</v>
      </c>
      <c r="M249" s="964"/>
      <c r="N249" s="964"/>
      <c r="O249" s="964"/>
      <c r="P249" s="964"/>
      <c r="Q249" s="973" t="e">
        <v>#REF!</v>
      </c>
      <c r="R249" s="964" t="e">
        <v>#REF!</v>
      </c>
      <c r="S249" s="964" t="e">
        <v>#REF!</v>
      </c>
      <c r="T249" s="973" t="e">
        <v>#REF!</v>
      </c>
      <c r="U249" s="974" t="e">
        <v>#REF!</v>
      </c>
      <c r="V249" s="825" t="e">
        <v>#REF!</v>
      </c>
      <c r="W249" s="825"/>
      <c r="X249" s="825"/>
      <c r="Y249" s="825"/>
      <c r="Z249" s="825"/>
      <c r="AA249" s="975" t="s">
        <v>160</v>
      </c>
      <c r="AB249" s="128" t="str">
        <f>if(K245&gt;30,"Rent 3","")</f>
        <v>#REF!</v>
      </c>
      <c r="AC249" s="976">
        <f>AC248+30</f>
        <v>30</v>
      </c>
      <c r="AD249" s="970">
        <f t="shared" ref="AD249:AH249" si="68">AD$244*$AJ249</f>
        <v>0</v>
      </c>
      <c r="AE249" s="970">
        <f t="shared" si="68"/>
        <v>0</v>
      </c>
      <c r="AF249" s="970">
        <f t="shared" si="68"/>
        <v>0</v>
      </c>
      <c r="AG249" s="970">
        <f t="shared" si="68"/>
        <v>0</v>
      </c>
      <c r="AH249" s="970">
        <f t="shared" si="68"/>
        <v>0</v>
      </c>
      <c r="AI249" s="168" t="str">
        <f t="shared" si="63"/>
        <v>#REF!</v>
      </c>
      <c r="AJ249" s="970" t="str">
        <f t="shared" si="64"/>
        <v/>
      </c>
      <c r="AK249" s="971" t="str">
        <f t="shared" si="65"/>
        <v>#REF!</v>
      </c>
      <c r="AL249" s="951" t="str">
        <f t="shared" si="66"/>
        <v>#REF!</v>
      </c>
      <c r="AN249" s="18" t="s">
        <v>4</v>
      </c>
      <c r="AO249" s="689"/>
      <c r="AP249" s="690"/>
      <c r="AQ249" s="274"/>
      <c r="AR249" s="274"/>
      <c r="AS249" s="274"/>
      <c r="AT249" s="274"/>
      <c r="AU249" s="691"/>
      <c r="AV249" s="692"/>
      <c r="AW249" s="274"/>
      <c r="AX249" s="274"/>
      <c r="AY249" s="274"/>
      <c r="AZ249" s="274"/>
      <c r="BA249" s="274"/>
      <c r="BB249" s="274"/>
      <c r="BC249" s="274"/>
      <c r="BD249" s="274"/>
      <c r="BE249" s="274"/>
      <c r="BF249" s="274"/>
      <c r="BG249" s="274"/>
      <c r="BH249" s="274"/>
      <c r="BI249" s="274"/>
      <c r="BJ249" s="274"/>
      <c r="BK249" s="274"/>
      <c r="BL249" s="274"/>
      <c r="BM249" s="274"/>
      <c r="BN249" s="274"/>
      <c r="BO249" s="274"/>
      <c r="BP249" s="693"/>
      <c r="BQ249" s="274"/>
      <c r="BR249" s="274"/>
      <c r="BS249" s="274"/>
      <c r="BT249" s="274"/>
      <c r="BU249" s="274"/>
      <c r="BV249" s="274"/>
      <c r="BW249" s="274"/>
      <c r="BX249" s="694"/>
      <c r="BY249" s="274"/>
      <c r="BZ249" s="274"/>
      <c r="CA249" s="274"/>
      <c r="CB249" s="274"/>
      <c r="CC249" s="274"/>
      <c r="CD249" s="274"/>
      <c r="CE249" s="274"/>
      <c r="CF249" s="274"/>
      <c r="CG249" s="742"/>
      <c r="CH249" s="742"/>
      <c r="CI249" s="742"/>
      <c r="CJ249" s="742"/>
      <c r="CK249" s="742"/>
      <c r="CL249" s="742"/>
      <c r="CM249" s="742"/>
      <c r="CN249" s="742"/>
      <c r="CO249" s="742"/>
      <c r="CP249" s="742"/>
      <c r="CQ249" s="742"/>
      <c r="CR249" s="742"/>
      <c r="CS249" s="742"/>
      <c r="CT249" s="742"/>
      <c r="CU249" s="742"/>
      <c r="CV249" s="742"/>
      <c r="CW249" s="742"/>
      <c r="CX249" s="4"/>
      <c r="CY249" s="780" t="e">
        <v>#REF!</v>
      </c>
      <c r="CZ249" s="890" t="e">
        <v>#REF!</v>
      </c>
      <c r="DA249" s="890" t="e">
        <v>#REF!</v>
      </c>
      <c r="DB249" s="890">
        <v>0.0</v>
      </c>
      <c r="DC249" s="890">
        <v>0.0</v>
      </c>
      <c r="DD249" s="890">
        <v>0.0</v>
      </c>
      <c r="DE249" s="890">
        <v>0.0</v>
      </c>
      <c r="DF249" s="890">
        <v>0.0</v>
      </c>
      <c r="DG249" s="890">
        <v>0.0</v>
      </c>
      <c r="DH249" s="890"/>
      <c r="DI249" s="890" t="e">
        <v>#REF!</v>
      </c>
      <c r="DJ249" s="890" t="s">
        <v>160</v>
      </c>
      <c r="DK249" s="890" t="s">
        <v>160</v>
      </c>
      <c r="DL249" s="890" t="s">
        <v>160</v>
      </c>
      <c r="DM249" s="890" t="s">
        <v>160</v>
      </c>
      <c r="DN249" s="890" t="s">
        <v>160</v>
      </c>
      <c r="DO249" s="890" t="s">
        <v>160</v>
      </c>
      <c r="DP249" s="2">
        <v>1.0</v>
      </c>
      <c r="DQ249" s="830" t="s">
        <v>160</v>
      </c>
      <c r="DR249" s="915"/>
      <c r="DS249" s="4"/>
      <c r="DT249" s="763">
        <v>44.0</v>
      </c>
      <c r="DU249" s="890"/>
      <c r="DV249" s="745"/>
      <c r="DW249" s="899"/>
      <c r="DX249" s="745" t="s">
        <v>160</v>
      </c>
      <c r="DY249" s="745"/>
      <c r="DZ249" s="890"/>
      <c r="EA249" s="890" t="s">
        <v>160</v>
      </c>
      <c r="EB249" s="745"/>
      <c r="EC249" s="745" t="s">
        <v>160</v>
      </c>
      <c r="ED249" s="4"/>
      <c r="EE249" s="4"/>
      <c r="EF249" s="4"/>
      <c r="EG249" s="4"/>
      <c r="EH249" s="923"/>
      <c r="EI249" s="4"/>
      <c r="EJ249" s="763"/>
      <c r="EK249" s="924"/>
      <c r="EL249" s="4"/>
      <c r="EM249" s="925"/>
      <c r="EN249" s="925" t="s">
        <v>160</v>
      </c>
      <c r="EO249" s="926" t="s">
        <v>160</v>
      </c>
      <c r="EP249" s="4"/>
      <c r="EQ249" s="763"/>
      <c r="ER249" s="4"/>
      <c r="ES249" s="4"/>
      <c r="ET249" s="4"/>
      <c r="EU249" s="4"/>
      <c r="EV249" s="4"/>
      <c r="EW249" s="923"/>
      <c r="EX249" s="4"/>
      <c r="EY249" s="895" t="s">
        <v>160</v>
      </c>
      <c r="EZ249" s="927" t="s">
        <v>160</v>
      </c>
      <c r="FA249" s="820" t="str">
        <f t="shared" si="49"/>
        <v/>
      </c>
      <c r="FB249" s="925" t="e">
        <v>#REF!</v>
      </c>
      <c r="FC249" s="4" t="e">
        <v>#REF!</v>
      </c>
      <c r="FD249" s="4" t="e">
        <v>#REF!</v>
      </c>
      <c r="FE249" s="4" t="e">
        <v>#REF!</v>
      </c>
      <c r="FF249" s="4" t="e">
        <v>#REF!</v>
      </c>
      <c r="FG249" s="4" t="e">
        <v>#REF!</v>
      </c>
      <c r="FH249" s="4" t="e">
        <v>#REF!</v>
      </c>
      <c r="FI249" s="834" t="str">
        <f t="shared" si="50"/>
        <v>#REF!</v>
      </c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742"/>
    </row>
    <row r="250" outlineLevel="1">
      <c r="A250" s="743"/>
      <c r="B250" s="929" t="s">
        <v>374</v>
      </c>
      <c r="E250" s="2">
        <f t="shared" si="58"/>
        <v>7</v>
      </c>
      <c r="F250" s="958" t="str">
        <f t="shared" si="67"/>
        <v>#REF!</v>
      </c>
      <c r="G250" s="972" t="e">
        <v>#REF!</v>
      </c>
      <c r="H250" s="972" t="e">
        <v>#REF!</v>
      </c>
      <c r="I250" s="960" t="str">
        <f t="shared" si="60"/>
        <v>#REF!</v>
      </c>
      <c r="J250" s="961" t="str">
        <f t="shared" si="61"/>
        <v>#REF!</v>
      </c>
      <c r="K250" s="972" t="e">
        <v>#REF!</v>
      </c>
      <c r="L250" s="964" t="e">
        <v>#REF!</v>
      </c>
      <c r="M250" s="964"/>
      <c r="N250" s="964"/>
      <c r="O250" s="964"/>
      <c r="P250" s="964"/>
      <c r="Q250" s="973" t="e">
        <v>#REF!</v>
      </c>
      <c r="R250" s="964" t="e">
        <v>#REF!</v>
      </c>
      <c r="S250" s="964" t="e">
        <v>#REF!</v>
      </c>
      <c r="T250" s="973" t="e">
        <v>#REF!</v>
      </c>
      <c r="U250" s="974" t="e">
        <v>#REF!</v>
      </c>
      <c r="V250" s="825" t="e">
        <v>#REF!</v>
      </c>
      <c r="W250" s="825"/>
      <c r="X250" s="825"/>
      <c r="Y250" s="825"/>
      <c r="Z250" s="825"/>
      <c r="AA250" s="975" t="s">
        <v>160</v>
      </c>
      <c r="AB250" s="949"/>
      <c r="AC250" s="949"/>
      <c r="AD250" s="949"/>
      <c r="AE250" s="949"/>
      <c r="AF250" s="949"/>
      <c r="AG250" s="949"/>
      <c r="AH250" s="949"/>
      <c r="AI250" s="949"/>
      <c r="AJ250" s="970"/>
      <c r="AK250" s="949"/>
      <c r="AL250" s="951"/>
      <c r="AM250" s="4"/>
      <c r="AN250" s="18" t="s">
        <v>4</v>
      </c>
      <c r="AO250" s="689"/>
      <c r="AP250" s="690"/>
      <c r="AQ250" s="274"/>
      <c r="AR250" s="274"/>
      <c r="AS250" s="274"/>
      <c r="AT250" s="274"/>
      <c r="AU250" s="691"/>
      <c r="AV250" s="692"/>
      <c r="AW250" s="274"/>
      <c r="AX250" s="274"/>
      <c r="AY250" s="274"/>
      <c r="AZ250" s="274"/>
      <c r="BA250" s="274"/>
      <c r="BB250" s="274"/>
      <c r="BC250" s="274"/>
      <c r="BD250" s="274"/>
      <c r="BE250" s="274"/>
      <c r="BF250" s="274"/>
      <c r="BG250" s="274"/>
      <c r="BH250" s="274"/>
      <c r="BI250" s="274"/>
      <c r="BJ250" s="274"/>
      <c r="BK250" s="274"/>
      <c r="BL250" s="274"/>
      <c r="BM250" s="274"/>
      <c r="BN250" s="274"/>
      <c r="BO250" s="274"/>
      <c r="BP250" s="693"/>
      <c r="BQ250" s="274"/>
      <c r="BR250" s="274"/>
      <c r="BS250" s="274"/>
      <c r="BT250" s="274"/>
      <c r="BU250" s="274"/>
      <c r="BV250" s="274"/>
      <c r="BW250" s="274"/>
      <c r="BX250" s="694"/>
      <c r="BY250" s="274"/>
      <c r="BZ250" s="274"/>
      <c r="CA250" s="274"/>
      <c r="CB250" s="274"/>
      <c r="CC250" s="274"/>
      <c r="CD250" s="274"/>
      <c r="CE250" s="274"/>
      <c r="CF250" s="274"/>
      <c r="CG250" s="742"/>
      <c r="CH250" s="742"/>
      <c r="CI250" s="742"/>
      <c r="CJ250" s="742"/>
      <c r="CK250" s="742"/>
      <c r="CL250" s="742"/>
      <c r="CM250" s="742"/>
      <c r="CN250" s="742"/>
      <c r="CO250" s="742"/>
      <c r="CP250" s="742"/>
      <c r="CQ250" s="742"/>
      <c r="CR250" s="742"/>
      <c r="CS250" s="742"/>
      <c r="CT250" s="742"/>
      <c r="CU250" s="742"/>
      <c r="CV250" s="742"/>
      <c r="CW250" s="742"/>
      <c r="CX250" s="4"/>
      <c r="CY250" s="780" t="e">
        <v>#REF!</v>
      </c>
      <c r="CZ250" s="890" t="e">
        <v>#REF!</v>
      </c>
      <c r="DA250" s="890" t="e">
        <v>#REF!</v>
      </c>
      <c r="DB250" s="890">
        <v>0.0</v>
      </c>
      <c r="DC250" s="890">
        <v>0.0</v>
      </c>
      <c r="DD250" s="890">
        <v>0.0</v>
      </c>
      <c r="DE250" s="890">
        <v>0.0</v>
      </c>
      <c r="DF250" s="890">
        <v>0.0</v>
      </c>
      <c r="DG250" s="890">
        <v>0.0</v>
      </c>
      <c r="DH250" s="890"/>
      <c r="DI250" s="890" t="e">
        <v>#REF!</v>
      </c>
      <c r="DJ250" s="890" t="s">
        <v>160</v>
      </c>
      <c r="DK250" s="890" t="s">
        <v>160</v>
      </c>
      <c r="DL250" s="890" t="s">
        <v>160</v>
      </c>
      <c r="DM250" s="890" t="s">
        <v>160</v>
      </c>
      <c r="DN250" s="890" t="s">
        <v>160</v>
      </c>
      <c r="DO250" s="890" t="s">
        <v>160</v>
      </c>
      <c r="DP250" s="2">
        <v>1.0</v>
      </c>
      <c r="DQ250" s="830" t="s">
        <v>160</v>
      </c>
      <c r="DR250" s="915"/>
      <c r="DS250" s="4"/>
      <c r="DT250" s="763">
        <v>45.0</v>
      </c>
      <c r="DU250" s="890"/>
      <c r="DV250" s="745"/>
      <c r="DW250" s="899"/>
      <c r="DX250" s="745" t="s">
        <v>160</v>
      </c>
      <c r="DY250" s="745"/>
      <c r="DZ250" s="890"/>
      <c r="EA250" s="890" t="s">
        <v>160</v>
      </c>
      <c r="EB250" s="745"/>
      <c r="EC250" s="745" t="s">
        <v>160</v>
      </c>
      <c r="ED250" s="4"/>
      <c r="EE250" s="4"/>
      <c r="EF250" s="4"/>
      <c r="EG250" s="4"/>
      <c r="EH250" s="923"/>
      <c r="EI250" s="4"/>
      <c r="EJ250" s="763"/>
      <c r="EK250" s="924"/>
      <c r="EL250" s="4"/>
      <c r="EM250" s="925"/>
      <c r="EN250" s="925" t="s">
        <v>160</v>
      </c>
      <c r="EO250" s="926" t="s">
        <v>160</v>
      </c>
      <c r="EP250" s="4"/>
      <c r="EQ250" s="763"/>
      <c r="ER250" s="4"/>
      <c r="ES250" s="4"/>
      <c r="ET250" s="4"/>
      <c r="EU250" s="4"/>
      <c r="EV250" s="4"/>
      <c r="EW250" s="923"/>
      <c r="EX250" s="4"/>
      <c r="EY250" s="895" t="s">
        <v>160</v>
      </c>
      <c r="EZ250" s="927" t="s">
        <v>160</v>
      </c>
      <c r="FA250" s="820" t="str">
        <f t="shared" si="49"/>
        <v/>
      </c>
      <c r="FB250" s="925" t="e">
        <v>#REF!</v>
      </c>
      <c r="FC250" s="4" t="e">
        <v>#REF!</v>
      </c>
      <c r="FD250" s="4" t="e">
        <v>#REF!</v>
      </c>
      <c r="FE250" s="4" t="e">
        <v>#REF!</v>
      </c>
      <c r="FF250" s="4" t="e">
        <v>#REF!</v>
      </c>
      <c r="FG250" s="4" t="e">
        <v>#REF!</v>
      </c>
      <c r="FH250" s="4" t="e">
        <v>#REF!</v>
      </c>
      <c r="FI250" s="834" t="str">
        <f t="shared" si="50"/>
        <v>#REF!</v>
      </c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742"/>
    </row>
    <row r="251" outlineLevel="1">
      <c r="A251" s="743"/>
      <c r="B251" s="929" t="s">
        <v>375</v>
      </c>
      <c r="E251" s="2">
        <f t="shared" si="58"/>
        <v>8</v>
      </c>
      <c r="F251" s="958" t="str">
        <f t="shared" si="67"/>
        <v>#REF!</v>
      </c>
      <c r="G251" s="972" t="e">
        <v>#REF!</v>
      </c>
      <c r="H251" s="972" t="e">
        <v>#REF!</v>
      </c>
      <c r="I251" s="960" t="str">
        <f t="shared" si="60"/>
        <v>#REF!</v>
      </c>
      <c r="J251" s="961" t="str">
        <f t="shared" si="61"/>
        <v>#REF!</v>
      </c>
      <c r="K251" s="972" t="e">
        <v>#REF!</v>
      </c>
      <c r="L251" s="964" t="e">
        <v>#REF!</v>
      </c>
      <c r="M251" s="964"/>
      <c r="N251" s="964"/>
      <c r="O251" s="964"/>
      <c r="P251" s="964"/>
      <c r="Q251" s="973" t="e">
        <v>#REF!</v>
      </c>
      <c r="R251" s="964" t="e">
        <v>#REF!</v>
      </c>
      <c r="S251" s="964" t="e">
        <v>#REF!</v>
      </c>
      <c r="T251" s="973" t="e">
        <v>#REF!</v>
      </c>
      <c r="U251" s="974" t="e">
        <v>#REF!</v>
      </c>
      <c r="V251" s="825" t="e">
        <v>#REF!</v>
      </c>
      <c r="W251" s="825"/>
      <c r="X251" s="825"/>
      <c r="Y251" s="825"/>
      <c r="Z251" s="825"/>
      <c r="AA251" s="975" t="s">
        <v>160</v>
      </c>
      <c r="AB251" s="949"/>
      <c r="AC251" s="949"/>
      <c r="AD251" s="949"/>
      <c r="AE251" s="949"/>
      <c r="AF251" s="949"/>
      <c r="AG251" s="949"/>
      <c r="AH251" s="949"/>
      <c r="AI251" s="949"/>
      <c r="AJ251" s="970"/>
      <c r="AK251" s="949"/>
      <c r="AL251" s="951"/>
      <c r="AM251" s="4"/>
      <c r="AN251" s="18" t="s">
        <v>4</v>
      </c>
      <c r="AO251" s="689"/>
      <c r="AP251" s="690"/>
      <c r="AQ251" s="274"/>
      <c r="AR251" s="274"/>
      <c r="AS251" s="274"/>
      <c r="AT251" s="274"/>
      <c r="AU251" s="691"/>
      <c r="AV251" s="692"/>
      <c r="AW251" s="274"/>
      <c r="AX251" s="274"/>
      <c r="AY251" s="274"/>
      <c r="AZ251" s="274"/>
      <c r="BA251" s="274"/>
      <c r="BB251" s="274"/>
      <c r="BC251" s="274"/>
      <c r="BD251" s="274"/>
      <c r="BE251" s="274"/>
      <c r="BF251" s="274"/>
      <c r="BG251" s="274"/>
      <c r="BH251" s="274"/>
      <c r="BI251" s="274"/>
      <c r="BJ251" s="274"/>
      <c r="BK251" s="274"/>
      <c r="BL251" s="274"/>
      <c r="BM251" s="274"/>
      <c r="BN251" s="274"/>
      <c r="BO251" s="274"/>
      <c r="BP251" s="693"/>
      <c r="BQ251" s="274"/>
      <c r="BR251" s="274"/>
      <c r="BS251" s="274"/>
      <c r="BT251" s="274"/>
      <c r="BU251" s="274"/>
      <c r="BV251" s="274"/>
      <c r="BW251" s="274"/>
      <c r="BX251" s="694"/>
      <c r="BY251" s="274"/>
      <c r="BZ251" s="274"/>
      <c r="CA251" s="274"/>
      <c r="CB251" s="274"/>
      <c r="CC251" s="274"/>
      <c r="CD251" s="274"/>
      <c r="CE251" s="274"/>
      <c r="CF251" s="274"/>
      <c r="CG251" s="742"/>
      <c r="CH251" s="742"/>
      <c r="CI251" s="742"/>
      <c r="CJ251" s="742"/>
      <c r="CK251" s="742"/>
      <c r="CL251" s="742"/>
      <c r="CM251" s="742"/>
      <c r="CN251" s="742"/>
      <c r="CO251" s="742"/>
      <c r="CP251" s="742"/>
      <c r="CQ251" s="742"/>
      <c r="CR251" s="742"/>
      <c r="CS251" s="742"/>
      <c r="CT251" s="742"/>
      <c r="CU251" s="742"/>
      <c r="CV251" s="742"/>
      <c r="CW251" s="742"/>
      <c r="CX251" s="4"/>
      <c r="CY251" s="780" t="e">
        <v>#REF!</v>
      </c>
      <c r="CZ251" s="890" t="e">
        <v>#REF!</v>
      </c>
      <c r="DA251" s="890" t="e">
        <v>#REF!</v>
      </c>
      <c r="DB251" s="890">
        <v>0.0</v>
      </c>
      <c r="DC251" s="890">
        <v>0.0</v>
      </c>
      <c r="DD251" s="890">
        <v>0.0</v>
      </c>
      <c r="DE251" s="890">
        <v>0.0</v>
      </c>
      <c r="DF251" s="890">
        <v>0.0</v>
      </c>
      <c r="DG251" s="890">
        <v>0.0</v>
      </c>
      <c r="DH251" s="890"/>
      <c r="DI251" s="890" t="e">
        <v>#REF!</v>
      </c>
      <c r="DJ251" s="890" t="s">
        <v>160</v>
      </c>
      <c r="DK251" s="890" t="s">
        <v>160</v>
      </c>
      <c r="DL251" s="890" t="s">
        <v>160</v>
      </c>
      <c r="DM251" s="890" t="s">
        <v>160</v>
      </c>
      <c r="DN251" s="890" t="s">
        <v>160</v>
      </c>
      <c r="DO251" s="890" t="s">
        <v>160</v>
      </c>
      <c r="DP251" s="2">
        <v>1.0</v>
      </c>
      <c r="DQ251" s="830" t="s">
        <v>160</v>
      </c>
      <c r="DR251" s="915"/>
      <c r="DS251" s="4"/>
      <c r="DT251" s="763">
        <v>46.0</v>
      </c>
      <c r="DU251" s="890"/>
      <c r="DV251" s="745"/>
      <c r="DW251" s="899"/>
      <c r="DX251" s="745" t="s">
        <v>160</v>
      </c>
      <c r="DY251" s="745"/>
      <c r="DZ251" s="890"/>
      <c r="EA251" s="890" t="s">
        <v>160</v>
      </c>
      <c r="EB251" s="745"/>
      <c r="EC251" s="745" t="s">
        <v>160</v>
      </c>
      <c r="ED251" s="4"/>
      <c r="EE251" s="4"/>
      <c r="EF251" s="4"/>
      <c r="EG251" s="4"/>
      <c r="EH251" s="923"/>
      <c r="EI251" s="4"/>
      <c r="EJ251" s="763"/>
      <c r="EK251" s="924"/>
      <c r="EL251" s="4"/>
      <c r="EM251" s="925"/>
      <c r="EN251" s="925" t="s">
        <v>160</v>
      </c>
      <c r="EO251" s="926" t="s">
        <v>160</v>
      </c>
      <c r="EP251" s="4"/>
      <c r="EQ251" s="763"/>
      <c r="ER251" s="4"/>
      <c r="ES251" s="4"/>
      <c r="ET251" s="4"/>
      <c r="EU251" s="4"/>
      <c r="EV251" s="4"/>
      <c r="EW251" s="923"/>
      <c r="EX251" s="4"/>
      <c r="EY251" s="895" t="s">
        <v>160</v>
      </c>
      <c r="EZ251" s="927" t="s">
        <v>160</v>
      </c>
      <c r="FA251" s="820" t="str">
        <f t="shared" si="49"/>
        <v/>
      </c>
      <c r="FB251" s="925" t="e">
        <v>#REF!</v>
      </c>
      <c r="FC251" s="4" t="e">
        <v>#REF!</v>
      </c>
      <c r="FD251" s="4" t="e">
        <v>#REF!</v>
      </c>
      <c r="FE251" s="4" t="e">
        <v>#REF!</v>
      </c>
      <c r="FF251" s="4" t="e">
        <v>#REF!</v>
      </c>
      <c r="FG251" s="4" t="e">
        <v>#REF!</v>
      </c>
      <c r="FH251" s="4" t="e">
        <v>#REF!</v>
      </c>
      <c r="FI251" s="834" t="str">
        <f t="shared" si="50"/>
        <v>#REF!</v>
      </c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742"/>
    </row>
    <row r="252" outlineLevel="1">
      <c r="A252" s="743"/>
      <c r="B252" s="929" t="s">
        <v>376</v>
      </c>
      <c r="E252" s="2">
        <f t="shared" si="58"/>
        <v>9</v>
      </c>
      <c r="F252" s="958" t="str">
        <f t="shared" si="67"/>
        <v>#REF!</v>
      </c>
      <c r="G252" s="972" t="e">
        <v>#REF!</v>
      </c>
      <c r="H252" s="972" t="e">
        <v>#REF!</v>
      </c>
      <c r="I252" s="960" t="str">
        <f t="shared" si="60"/>
        <v>#REF!</v>
      </c>
      <c r="J252" s="961" t="str">
        <f t="shared" si="61"/>
        <v>#REF!</v>
      </c>
      <c r="K252" s="972" t="e">
        <v>#REF!</v>
      </c>
      <c r="L252" s="964" t="e">
        <v>#REF!</v>
      </c>
      <c r="M252" s="964"/>
      <c r="N252" s="964"/>
      <c r="O252" s="964"/>
      <c r="P252" s="964"/>
      <c r="Q252" s="973" t="e">
        <v>#REF!</v>
      </c>
      <c r="R252" s="964" t="e">
        <v>#REF!</v>
      </c>
      <c r="S252" s="964" t="e">
        <v>#REF!</v>
      </c>
      <c r="T252" s="973" t="e">
        <v>#REF!</v>
      </c>
      <c r="U252" s="974" t="e">
        <v>#REF!</v>
      </c>
      <c r="V252" s="825" t="e">
        <v>#REF!</v>
      </c>
      <c r="W252" s="825"/>
      <c r="X252" s="825"/>
      <c r="Y252" s="825"/>
      <c r="Z252" s="825"/>
      <c r="AA252" s="975" t="s">
        <v>160</v>
      </c>
      <c r="AB252" s="949"/>
      <c r="AC252" s="949"/>
      <c r="AD252" s="949"/>
      <c r="AE252" s="949"/>
      <c r="AF252" s="949"/>
      <c r="AG252" s="949"/>
      <c r="AH252" s="949"/>
      <c r="AI252" s="949"/>
      <c r="AJ252" s="970"/>
      <c r="AK252" s="949"/>
      <c r="AL252" s="951"/>
      <c r="AM252" s="4"/>
      <c r="AN252" s="18" t="s">
        <v>4</v>
      </c>
      <c r="AO252" s="689"/>
      <c r="AP252" s="690"/>
      <c r="AQ252" s="274"/>
      <c r="AR252" s="274"/>
      <c r="AS252" s="274"/>
      <c r="AT252" s="274"/>
      <c r="AU252" s="691"/>
      <c r="AV252" s="692"/>
      <c r="AW252" s="274"/>
      <c r="AX252" s="274"/>
      <c r="AY252" s="274"/>
      <c r="AZ252" s="274"/>
      <c r="BA252" s="274"/>
      <c r="BB252" s="274"/>
      <c r="BC252" s="274"/>
      <c r="BD252" s="274"/>
      <c r="BE252" s="274"/>
      <c r="BF252" s="274"/>
      <c r="BG252" s="274"/>
      <c r="BH252" s="274"/>
      <c r="BI252" s="274"/>
      <c r="BJ252" s="274"/>
      <c r="BK252" s="274"/>
      <c r="BL252" s="274"/>
      <c r="BM252" s="274"/>
      <c r="BN252" s="274"/>
      <c r="BO252" s="274"/>
      <c r="BP252" s="693"/>
      <c r="BQ252" s="274"/>
      <c r="BR252" s="274"/>
      <c r="BS252" s="274"/>
      <c r="BT252" s="274"/>
      <c r="BU252" s="274"/>
      <c r="BV252" s="274"/>
      <c r="BW252" s="274"/>
      <c r="BX252" s="694"/>
      <c r="BY252" s="274"/>
      <c r="BZ252" s="274"/>
      <c r="CA252" s="274"/>
      <c r="CB252" s="274"/>
      <c r="CC252" s="274"/>
      <c r="CD252" s="274"/>
      <c r="CE252" s="274"/>
      <c r="CF252" s="274"/>
      <c r="CG252" s="742"/>
      <c r="CH252" s="742"/>
      <c r="CI252" s="742"/>
      <c r="CJ252" s="742"/>
      <c r="CK252" s="742"/>
      <c r="CL252" s="742"/>
      <c r="CM252" s="742"/>
      <c r="CN252" s="742"/>
      <c r="CO252" s="742"/>
      <c r="CP252" s="742"/>
      <c r="CQ252" s="742"/>
      <c r="CR252" s="742"/>
      <c r="CS252" s="742"/>
      <c r="CT252" s="742"/>
      <c r="CU252" s="742"/>
      <c r="CV252" s="742"/>
      <c r="CW252" s="742"/>
      <c r="CX252" s="4"/>
      <c r="CY252" s="780" t="e">
        <v>#REF!</v>
      </c>
      <c r="CZ252" s="890" t="e">
        <v>#REF!</v>
      </c>
      <c r="DA252" s="890" t="e">
        <v>#REF!</v>
      </c>
      <c r="DB252" s="890">
        <v>0.0</v>
      </c>
      <c r="DC252" s="890">
        <v>0.0</v>
      </c>
      <c r="DD252" s="890">
        <v>0.0</v>
      </c>
      <c r="DE252" s="890">
        <v>0.0</v>
      </c>
      <c r="DF252" s="890">
        <v>0.0</v>
      </c>
      <c r="DG252" s="890">
        <v>0.0</v>
      </c>
      <c r="DH252" s="890"/>
      <c r="DI252" s="890" t="e">
        <v>#REF!</v>
      </c>
      <c r="DJ252" s="890" t="s">
        <v>160</v>
      </c>
      <c r="DK252" s="890" t="s">
        <v>160</v>
      </c>
      <c r="DL252" s="890" t="s">
        <v>160</v>
      </c>
      <c r="DM252" s="890" t="s">
        <v>160</v>
      </c>
      <c r="DN252" s="890" t="s">
        <v>160</v>
      </c>
      <c r="DO252" s="890" t="s">
        <v>160</v>
      </c>
      <c r="DP252" s="2">
        <v>1.0</v>
      </c>
      <c r="DQ252" s="830" t="s">
        <v>160</v>
      </c>
      <c r="DR252" s="915"/>
      <c r="DS252" s="4"/>
      <c r="DT252" s="763">
        <v>47.0</v>
      </c>
      <c r="DU252" s="890"/>
      <c r="DV252" s="745"/>
      <c r="DW252" s="899"/>
      <c r="DX252" s="745" t="s">
        <v>160</v>
      </c>
      <c r="DY252" s="745"/>
      <c r="DZ252" s="890"/>
      <c r="EA252" s="890" t="s">
        <v>160</v>
      </c>
      <c r="EB252" s="745"/>
      <c r="EC252" s="745" t="s">
        <v>160</v>
      </c>
      <c r="ED252" s="4"/>
      <c r="EE252" s="4"/>
      <c r="EF252" s="4"/>
      <c r="EG252" s="4"/>
      <c r="EH252" s="923"/>
      <c r="EI252" s="4"/>
      <c r="EJ252" s="763"/>
      <c r="EK252" s="924"/>
      <c r="EL252" s="4"/>
      <c r="EM252" s="925"/>
      <c r="EN252" s="925" t="s">
        <v>160</v>
      </c>
      <c r="EO252" s="926" t="s">
        <v>160</v>
      </c>
      <c r="EP252" s="4"/>
      <c r="EQ252" s="763"/>
      <c r="ER252" s="4"/>
      <c r="ES252" s="4"/>
      <c r="ET252" s="4"/>
      <c r="EU252" s="4"/>
      <c r="EV252" s="4"/>
      <c r="EW252" s="923"/>
      <c r="EX252" s="4"/>
      <c r="EY252" s="895" t="s">
        <v>160</v>
      </c>
      <c r="EZ252" s="927" t="s">
        <v>160</v>
      </c>
      <c r="FA252" s="820" t="str">
        <f t="shared" si="49"/>
        <v/>
      </c>
      <c r="FB252" s="925" t="e">
        <v>#REF!</v>
      </c>
      <c r="FC252" s="4" t="e">
        <v>#REF!</v>
      </c>
      <c r="FD252" s="4" t="e">
        <v>#REF!</v>
      </c>
      <c r="FE252" s="4" t="e">
        <v>#REF!</v>
      </c>
      <c r="FF252" s="4" t="e">
        <v>#REF!</v>
      </c>
      <c r="FG252" s="4" t="e">
        <v>#REF!</v>
      </c>
      <c r="FH252" s="4" t="e">
        <v>#REF!</v>
      </c>
      <c r="FI252" s="834" t="str">
        <f t="shared" si="50"/>
        <v>#REF!</v>
      </c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742"/>
    </row>
    <row r="253" outlineLevel="1">
      <c r="A253" s="743"/>
      <c r="B253" s="929" t="s">
        <v>377</v>
      </c>
      <c r="E253" s="2">
        <f t="shared" si="58"/>
        <v>10</v>
      </c>
      <c r="F253" s="958" t="str">
        <f t="shared" si="67"/>
        <v>#REF!</v>
      </c>
      <c r="G253" s="972" t="e">
        <v>#REF!</v>
      </c>
      <c r="H253" s="972" t="e">
        <v>#REF!</v>
      </c>
      <c r="I253" s="960" t="str">
        <f t="shared" si="60"/>
        <v>#REF!</v>
      </c>
      <c r="J253" s="961" t="str">
        <f t="shared" si="61"/>
        <v>#REF!</v>
      </c>
      <c r="K253" s="972" t="e">
        <v>#REF!</v>
      </c>
      <c r="L253" s="964" t="e">
        <v>#REF!</v>
      </c>
      <c r="M253" s="964"/>
      <c r="N253" s="964"/>
      <c r="O253" s="964"/>
      <c r="P253" s="964"/>
      <c r="Q253" s="973" t="e">
        <v>#REF!</v>
      </c>
      <c r="R253" s="964" t="e">
        <v>#REF!</v>
      </c>
      <c r="S253" s="964" t="e">
        <v>#REF!</v>
      </c>
      <c r="T253" s="973" t="e">
        <v>#REF!</v>
      </c>
      <c r="U253" s="974" t="e">
        <v>#REF!</v>
      </c>
      <c r="V253" s="825" t="e">
        <v>#REF!</v>
      </c>
      <c r="W253" s="825"/>
      <c r="X253" s="825"/>
      <c r="Y253" s="825"/>
      <c r="Z253" s="825"/>
      <c r="AA253" s="975" t="s">
        <v>160</v>
      </c>
      <c r="AB253" s="949"/>
      <c r="AC253" s="949"/>
      <c r="AD253" s="949"/>
      <c r="AE253" s="949"/>
      <c r="AF253" s="949"/>
      <c r="AG253" s="949"/>
      <c r="AH253" s="949"/>
      <c r="AI253" s="949"/>
      <c r="AJ253" s="168"/>
      <c r="AK253" s="949"/>
      <c r="AL253" s="951"/>
      <c r="AM253" s="4"/>
      <c r="AN253" s="18" t="s">
        <v>4</v>
      </c>
      <c r="AO253" s="689"/>
      <c r="AP253" s="690"/>
      <c r="AQ253" s="274"/>
      <c r="AR253" s="274"/>
      <c r="AS253" s="274"/>
      <c r="AT253" s="274"/>
      <c r="AU253" s="691"/>
      <c r="AV253" s="692"/>
      <c r="AW253" s="274"/>
      <c r="AX253" s="274"/>
      <c r="AY253" s="274"/>
      <c r="AZ253" s="274"/>
      <c r="BA253" s="274"/>
      <c r="BB253" s="274"/>
      <c r="BC253" s="274"/>
      <c r="BD253" s="274"/>
      <c r="BE253" s="274"/>
      <c r="BF253" s="274"/>
      <c r="BG253" s="274"/>
      <c r="BH253" s="274"/>
      <c r="BI253" s="274"/>
      <c r="BJ253" s="274"/>
      <c r="BK253" s="274"/>
      <c r="BL253" s="274"/>
      <c r="BM253" s="274"/>
      <c r="BN253" s="274"/>
      <c r="BO253" s="274"/>
      <c r="BP253" s="693"/>
      <c r="BQ253" s="274"/>
      <c r="BR253" s="274"/>
      <c r="BS253" s="274"/>
      <c r="BT253" s="274"/>
      <c r="BU253" s="274"/>
      <c r="BV253" s="274"/>
      <c r="BW253" s="274"/>
      <c r="BX253" s="694"/>
      <c r="BY253" s="274"/>
      <c r="BZ253" s="274"/>
      <c r="CA253" s="274"/>
      <c r="CB253" s="274"/>
      <c r="CC253" s="274"/>
      <c r="CD253" s="274"/>
      <c r="CE253" s="274"/>
      <c r="CF253" s="274"/>
      <c r="CG253" s="742"/>
      <c r="CH253" s="742"/>
      <c r="CI253" s="742"/>
      <c r="CJ253" s="742"/>
      <c r="CK253" s="742"/>
      <c r="CL253" s="742"/>
      <c r="CM253" s="742"/>
      <c r="CN253" s="742"/>
      <c r="CO253" s="742"/>
      <c r="CP253" s="742"/>
      <c r="CQ253" s="742"/>
      <c r="CR253" s="742"/>
      <c r="CS253" s="742"/>
      <c r="CT253" s="742"/>
      <c r="CU253" s="742"/>
      <c r="CV253" s="742"/>
      <c r="CW253" s="742"/>
      <c r="CX253" s="4"/>
      <c r="CY253" s="780" t="e">
        <v>#REF!</v>
      </c>
      <c r="CZ253" s="890" t="e">
        <v>#REF!</v>
      </c>
      <c r="DA253" s="890" t="e">
        <v>#REF!</v>
      </c>
      <c r="DB253" s="890">
        <v>0.0</v>
      </c>
      <c r="DC253" s="890">
        <v>0.0</v>
      </c>
      <c r="DD253" s="890">
        <v>0.0</v>
      </c>
      <c r="DE253" s="890">
        <v>0.0</v>
      </c>
      <c r="DF253" s="890">
        <v>0.0</v>
      </c>
      <c r="DG253" s="890">
        <v>0.0</v>
      </c>
      <c r="DH253" s="890"/>
      <c r="DI253" s="890" t="e">
        <v>#REF!</v>
      </c>
      <c r="DJ253" s="890" t="s">
        <v>160</v>
      </c>
      <c r="DK253" s="890" t="s">
        <v>160</v>
      </c>
      <c r="DL253" s="890" t="s">
        <v>160</v>
      </c>
      <c r="DM253" s="890" t="s">
        <v>160</v>
      </c>
      <c r="DN253" s="890" t="s">
        <v>160</v>
      </c>
      <c r="DO253" s="890" t="s">
        <v>160</v>
      </c>
      <c r="DP253" s="2">
        <v>1.0</v>
      </c>
      <c r="DQ253" s="830" t="s">
        <v>160</v>
      </c>
      <c r="DR253" s="915"/>
      <c r="DS253" s="4"/>
      <c r="DT253" s="763">
        <v>48.0</v>
      </c>
      <c r="DU253" s="890"/>
      <c r="DV253" s="745"/>
      <c r="DW253" s="899"/>
      <c r="DX253" s="745" t="s">
        <v>160</v>
      </c>
      <c r="DY253" s="745"/>
      <c r="DZ253" s="890"/>
      <c r="EA253" s="890" t="s">
        <v>160</v>
      </c>
      <c r="EB253" s="745"/>
      <c r="EC253" s="745" t="s">
        <v>160</v>
      </c>
      <c r="ED253" s="4"/>
      <c r="EE253" s="4"/>
      <c r="EF253" s="4"/>
      <c r="EG253" s="4"/>
      <c r="EH253" s="923"/>
      <c r="EI253" s="4"/>
      <c r="EJ253" s="763"/>
      <c r="EK253" s="924"/>
      <c r="EL253" s="4"/>
      <c r="EM253" s="925"/>
      <c r="EN253" s="925" t="s">
        <v>160</v>
      </c>
      <c r="EO253" s="926" t="s">
        <v>160</v>
      </c>
      <c r="EP253" s="4"/>
      <c r="EQ253" s="763"/>
      <c r="ER253" s="4"/>
      <c r="ES253" s="4"/>
      <c r="ET253" s="4"/>
      <c r="EU253" s="4"/>
      <c r="EV253" s="4"/>
      <c r="EW253" s="923"/>
      <c r="EX253" s="4"/>
      <c r="EY253" s="895" t="s">
        <v>160</v>
      </c>
      <c r="EZ253" s="927" t="s">
        <v>160</v>
      </c>
      <c r="FA253" s="820" t="str">
        <f t="shared" si="49"/>
        <v/>
      </c>
      <c r="FB253" s="925" t="e">
        <v>#REF!</v>
      </c>
      <c r="FC253" s="4" t="e">
        <v>#REF!</v>
      </c>
      <c r="FD253" s="4" t="e">
        <v>#REF!</v>
      </c>
      <c r="FE253" s="4" t="e">
        <v>#REF!</v>
      </c>
      <c r="FF253" s="4" t="e">
        <v>#REF!</v>
      </c>
      <c r="FG253" s="4" t="e">
        <v>#REF!</v>
      </c>
      <c r="FH253" s="4" t="e">
        <v>#REF!</v>
      </c>
      <c r="FI253" s="834" t="str">
        <f t="shared" si="50"/>
        <v>#REF!</v>
      </c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742"/>
    </row>
    <row r="254" outlineLevel="1">
      <c r="A254" s="743"/>
      <c r="E254" s="2">
        <f t="shared" si="58"/>
        <v>11</v>
      </c>
      <c r="F254" s="958" t="str">
        <f t="shared" si="67"/>
        <v>#REF!</v>
      </c>
      <c r="G254" s="972" t="e">
        <v>#REF!</v>
      </c>
      <c r="H254" s="972" t="e">
        <v>#REF!</v>
      </c>
      <c r="I254" s="960" t="str">
        <f t="shared" si="60"/>
        <v>#REF!</v>
      </c>
      <c r="J254" s="961" t="str">
        <f t="shared" si="61"/>
        <v>#REF!</v>
      </c>
      <c r="K254" s="972" t="e">
        <v>#REF!</v>
      </c>
      <c r="L254" s="964" t="e">
        <v>#REF!</v>
      </c>
      <c r="M254" s="964"/>
      <c r="N254" s="964"/>
      <c r="O254" s="964"/>
      <c r="P254" s="964"/>
      <c r="Q254" s="973" t="e">
        <v>#REF!</v>
      </c>
      <c r="R254" s="964" t="e">
        <v>#REF!</v>
      </c>
      <c r="S254" s="964" t="e">
        <v>#REF!</v>
      </c>
      <c r="T254" s="973" t="e">
        <v>#REF!</v>
      </c>
      <c r="U254" s="974" t="e">
        <v>#REF!</v>
      </c>
      <c r="V254" s="825" t="e">
        <v>#REF!</v>
      </c>
      <c r="W254" s="825"/>
      <c r="X254" s="825"/>
      <c r="Y254" s="825"/>
      <c r="Z254" s="825"/>
      <c r="AA254" s="975" t="s">
        <v>160</v>
      </c>
      <c r="AB254" s="949"/>
      <c r="AC254" s="949"/>
      <c r="AD254" s="949"/>
      <c r="AE254" s="949"/>
      <c r="AF254" s="949"/>
      <c r="AG254" s="949"/>
      <c r="AH254" s="949"/>
      <c r="AI254" s="949"/>
      <c r="AJ254" s="168"/>
      <c r="AK254" s="949"/>
      <c r="AL254" s="951"/>
      <c r="AM254" s="4"/>
      <c r="AN254" s="18" t="s">
        <v>4</v>
      </c>
      <c r="AO254" s="689"/>
      <c r="AP254" s="690"/>
      <c r="AQ254" s="274"/>
      <c r="AR254" s="274"/>
      <c r="AS254" s="274"/>
      <c r="AT254" s="274"/>
      <c r="AU254" s="691"/>
      <c r="AV254" s="692"/>
      <c r="AW254" s="274"/>
      <c r="AX254" s="274"/>
      <c r="AY254" s="274"/>
      <c r="AZ254" s="274"/>
      <c r="BA254" s="274"/>
      <c r="BB254" s="274"/>
      <c r="BC254" s="274"/>
      <c r="BD254" s="274"/>
      <c r="BE254" s="274"/>
      <c r="BF254" s="274"/>
      <c r="BG254" s="274"/>
      <c r="BH254" s="274"/>
      <c r="BI254" s="274"/>
      <c r="BJ254" s="274"/>
      <c r="BK254" s="274"/>
      <c r="BL254" s="274"/>
      <c r="BM254" s="274"/>
      <c r="BN254" s="274"/>
      <c r="BO254" s="274"/>
      <c r="BP254" s="693"/>
      <c r="BQ254" s="274"/>
      <c r="BR254" s="274"/>
      <c r="BS254" s="274"/>
      <c r="BT254" s="274"/>
      <c r="BU254" s="274"/>
      <c r="BV254" s="274"/>
      <c r="BW254" s="274"/>
      <c r="BX254" s="694"/>
      <c r="BY254" s="274"/>
      <c r="BZ254" s="274"/>
      <c r="CA254" s="274"/>
      <c r="CB254" s="274"/>
      <c r="CC254" s="274"/>
      <c r="CD254" s="274"/>
      <c r="CE254" s="274"/>
      <c r="CF254" s="274"/>
      <c r="CG254" s="742"/>
      <c r="CH254" s="742"/>
      <c r="CI254" s="742"/>
      <c r="CJ254" s="742"/>
      <c r="CK254" s="742"/>
      <c r="CL254" s="742"/>
      <c r="CM254" s="742"/>
      <c r="CN254" s="742"/>
      <c r="CO254" s="742"/>
      <c r="CP254" s="742"/>
      <c r="CQ254" s="742"/>
      <c r="CR254" s="742"/>
      <c r="CS254" s="742"/>
      <c r="CT254" s="742"/>
      <c r="CU254" s="742"/>
      <c r="CV254" s="742"/>
      <c r="CW254" s="742"/>
      <c r="CX254" s="4"/>
      <c r="CY254" s="780" t="e">
        <v>#REF!</v>
      </c>
      <c r="CZ254" s="890" t="s">
        <v>160</v>
      </c>
      <c r="DA254" s="890" t="e">
        <v>#REF!</v>
      </c>
      <c r="DB254" s="890">
        <v>0.0</v>
      </c>
      <c r="DC254" s="890">
        <v>0.0</v>
      </c>
      <c r="DD254" s="890">
        <v>0.0</v>
      </c>
      <c r="DE254" s="890">
        <v>0.0</v>
      </c>
      <c r="DF254" s="890">
        <v>0.0</v>
      </c>
      <c r="DG254" s="890">
        <v>0.0</v>
      </c>
      <c r="DH254" s="890"/>
      <c r="DI254" s="890" t="e">
        <v>#REF!</v>
      </c>
      <c r="DJ254" s="890" t="s">
        <v>160</v>
      </c>
      <c r="DK254" s="890" t="s">
        <v>160</v>
      </c>
      <c r="DL254" s="890" t="s">
        <v>160</v>
      </c>
      <c r="DM254" s="890" t="s">
        <v>160</v>
      </c>
      <c r="DN254" s="890" t="s">
        <v>160</v>
      </c>
      <c r="DO254" s="890" t="s">
        <v>160</v>
      </c>
      <c r="DP254" s="2">
        <v>1.0</v>
      </c>
      <c r="DQ254" s="830" t="s">
        <v>160</v>
      </c>
      <c r="DR254" s="915"/>
      <c r="DS254" s="4"/>
      <c r="DT254" s="763">
        <v>49.0</v>
      </c>
      <c r="DU254" s="890"/>
      <c r="DV254" s="745"/>
      <c r="DW254" s="899"/>
      <c r="DX254" s="745" t="s">
        <v>160</v>
      </c>
      <c r="DY254" s="745"/>
      <c r="DZ254" s="890"/>
      <c r="EA254" s="890" t="s">
        <v>160</v>
      </c>
      <c r="EB254" s="745"/>
      <c r="EC254" s="745" t="s">
        <v>160</v>
      </c>
      <c r="ED254" s="4"/>
      <c r="EE254" s="4"/>
      <c r="EF254" s="4"/>
      <c r="EG254" s="4"/>
      <c r="EH254" s="923"/>
      <c r="EI254" s="4"/>
      <c r="EJ254" s="763"/>
      <c r="EK254" s="924"/>
      <c r="EL254" s="4"/>
      <c r="EM254" s="925"/>
      <c r="EN254" s="925" t="s">
        <v>160</v>
      </c>
      <c r="EO254" s="926" t="s">
        <v>160</v>
      </c>
      <c r="EP254" s="4"/>
      <c r="EQ254" s="763"/>
      <c r="ER254" s="4"/>
      <c r="ES254" s="4"/>
      <c r="ET254" s="4"/>
      <c r="EU254" s="4"/>
      <c r="EV254" s="4"/>
      <c r="EW254" s="923"/>
      <c r="EX254" s="4"/>
      <c r="EY254" s="895" t="s">
        <v>160</v>
      </c>
      <c r="EZ254" s="927" t="s">
        <v>160</v>
      </c>
      <c r="FA254" s="820" t="str">
        <f t="shared" si="49"/>
        <v/>
      </c>
      <c r="FB254" s="925" t="e">
        <v>#REF!</v>
      </c>
      <c r="FC254" s="4" t="e">
        <v>#REF!</v>
      </c>
      <c r="FD254" s="4" t="e">
        <v>#REF!</v>
      </c>
      <c r="FE254" s="4" t="e">
        <v>#REF!</v>
      </c>
      <c r="FF254" s="4" t="e">
        <v>#REF!</v>
      </c>
      <c r="FG254" s="4" t="e">
        <v>#REF!</v>
      </c>
      <c r="FH254" s="4" t="e">
        <v>#REF!</v>
      </c>
      <c r="FI254" s="834" t="str">
        <f t="shared" si="50"/>
        <v>#REF!</v>
      </c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742"/>
    </row>
    <row r="255" outlineLevel="1">
      <c r="A255" s="743"/>
      <c r="B255" s="151" t="s">
        <v>378</v>
      </c>
      <c r="E255" s="2">
        <f t="shared" si="58"/>
        <v>12</v>
      </c>
      <c r="F255" s="958" t="str">
        <f t="shared" si="67"/>
        <v>#REF!</v>
      </c>
      <c r="G255" s="972" t="e">
        <v>#REF!</v>
      </c>
      <c r="H255" s="972" t="e">
        <v>#REF!</v>
      </c>
      <c r="I255" s="960" t="str">
        <f t="shared" si="60"/>
        <v>#REF!</v>
      </c>
      <c r="J255" s="961" t="str">
        <f t="shared" si="61"/>
        <v>#REF!</v>
      </c>
      <c r="K255" s="972" t="e">
        <v>#REF!</v>
      </c>
      <c r="L255" s="964" t="e">
        <v>#REF!</v>
      </c>
      <c r="M255" s="964"/>
      <c r="N255" s="964"/>
      <c r="O255" s="964"/>
      <c r="P255" s="964"/>
      <c r="Q255" s="973" t="e">
        <v>#REF!</v>
      </c>
      <c r="R255" s="964" t="e">
        <v>#REF!</v>
      </c>
      <c r="S255" s="964" t="e">
        <v>#REF!</v>
      </c>
      <c r="T255" s="973" t="e">
        <v>#REF!</v>
      </c>
      <c r="U255" s="974" t="e">
        <v>#REF!</v>
      </c>
      <c r="V255" s="825" t="e">
        <v>#REF!</v>
      </c>
      <c r="W255" s="825"/>
      <c r="X255" s="825"/>
      <c r="Y255" s="825"/>
      <c r="Z255" s="825"/>
      <c r="AA255" s="975" t="s">
        <v>160</v>
      </c>
      <c r="AB255" s="949"/>
      <c r="AC255" s="949"/>
      <c r="AD255" s="949"/>
      <c r="AE255" s="949"/>
      <c r="AF255" s="949"/>
      <c r="AG255" s="949"/>
      <c r="AH255" s="949"/>
      <c r="AI255" s="949"/>
      <c r="AJ255" s="168"/>
      <c r="AK255" s="949"/>
      <c r="AL255" s="951"/>
      <c r="AM255" s="4"/>
      <c r="AN255" s="18" t="s">
        <v>4</v>
      </c>
      <c r="AO255" s="689"/>
      <c r="AP255" s="690"/>
      <c r="AQ255" s="274"/>
      <c r="AR255" s="274"/>
      <c r="AS255" s="274"/>
      <c r="AT255" s="274"/>
      <c r="AU255" s="691"/>
      <c r="AV255" s="692"/>
      <c r="AW255" s="274"/>
      <c r="AX255" s="274"/>
      <c r="AY255" s="274"/>
      <c r="AZ255" s="274"/>
      <c r="BA255" s="274"/>
      <c r="BB255" s="274"/>
      <c r="BC255" s="274"/>
      <c r="BD255" s="274"/>
      <c r="BE255" s="274"/>
      <c r="BF255" s="274"/>
      <c r="BG255" s="274"/>
      <c r="BH255" s="274"/>
      <c r="BI255" s="274"/>
      <c r="BJ255" s="274"/>
      <c r="BK255" s="274"/>
      <c r="BL255" s="274"/>
      <c r="BM255" s="274"/>
      <c r="BN255" s="274"/>
      <c r="BO255" s="274"/>
      <c r="BP255" s="693"/>
      <c r="BQ255" s="274"/>
      <c r="BR255" s="274"/>
      <c r="BS255" s="274"/>
      <c r="BT255" s="274"/>
      <c r="BU255" s="274"/>
      <c r="BV255" s="274"/>
      <c r="BW255" s="274"/>
      <c r="BX255" s="694"/>
      <c r="BY255" s="274"/>
      <c r="BZ255" s="274"/>
      <c r="CA255" s="274"/>
      <c r="CB255" s="274"/>
      <c r="CC255" s="274"/>
      <c r="CD255" s="274"/>
      <c r="CE255" s="274"/>
      <c r="CF255" s="274"/>
      <c r="CG255" s="742"/>
      <c r="CH255" s="742"/>
      <c r="CI255" s="742"/>
      <c r="CJ255" s="742"/>
      <c r="CK255" s="742"/>
      <c r="CL255" s="742"/>
      <c r="CM255" s="742"/>
      <c r="CN255" s="742"/>
      <c r="CO255" s="742"/>
      <c r="CP255" s="742"/>
      <c r="CQ255" s="742"/>
      <c r="CR255" s="742"/>
      <c r="CS255" s="742"/>
      <c r="CT255" s="742"/>
      <c r="CU255" s="742"/>
      <c r="CV255" s="742"/>
      <c r="CW255" s="742"/>
      <c r="CX255" s="4"/>
      <c r="CY255" s="780" t="e">
        <v>#REF!</v>
      </c>
      <c r="CZ255" s="890" t="e">
        <v>#REF!</v>
      </c>
      <c r="DA255" s="890" t="e">
        <v>#REF!</v>
      </c>
      <c r="DB255" s="890">
        <v>0.0</v>
      </c>
      <c r="DC255" s="890">
        <v>0.0</v>
      </c>
      <c r="DD255" s="890">
        <v>0.0</v>
      </c>
      <c r="DE255" s="890">
        <v>0.0</v>
      </c>
      <c r="DF255" s="890">
        <v>0.0</v>
      </c>
      <c r="DG255" s="890">
        <v>0.0</v>
      </c>
      <c r="DH255" s="890"/>
      <c r="DI255" s="890" t="e">
        <v>#REF!</v>
      </c>
      <c r="DJ255" s="890" t="s">
        <v>160</v>
      </c>
      <c r="DK255" s="890" t="s">
        <v>160</v>
      </c>
      <c r="DL255" s="890" t="s">
        <v>160</v>
      </c>
      <c r="DM255" s="890" t="s">
        <v>160</v>
      </c>
      <c r="DN255" s="890" t="s">
        <v>160</v>
      </c>
      <c r="DO255" s="890" t="s">
        <v>160</v>
      </c>
      <c r="DP255" s="2">
        <v>1.0</v>
      </c>
      <c r="DQ255" s="830" t="s">
        <v>160</v>
      </c>
      <c r="DR255" s="915"/>
      <c r="DS255" s="4"/>
      <c r="DT255" s="763">
        <v>50.0</v>
      </c>
      <c r="DU255" s="890"/>
      <c r="DV255" s="745"/>
      <c r="DW255" s="899"/>
      <c r="DX255" s="745" t="s">
        <v>160</v>
      </c>
      <c r="DY255" s="745"/>
      <c r="DZ255" s="890"/>
      <c r="EA255" s="890" t="s">
        <v>160</v>
      </c>
      <c r="EB255" s="745"/>
      <c r="EC255" s="745" t="s">
        <v>160</v>
      </c>
      <c r="ED255" s="4"/>
      <c r="EE255" s="4"/>
      <c r="EF255" s="4"/>
      <c r="EG255" s="4"/>
      <c r="EH255" s="923"/>
      <c r="EI255" s="4"/>
      <c r="EJ255" s="763"/>
      <c r="EK255" s="924"/>
      <c r="EL255" s="4"/>
      <c r="EM255" s="925"/>
      <c r="EN255" s="925" t="s">
        <v>160</v>
      </c>
      <c r="EO255" s="926" t="s">
        <v>160</v>
      </c>
      <c r="EP255" s="4"/>
      <c r="EQ255" s="763"/>
      <c r="ER255" s="4"/>
      <c r="ES255" s="4"/>
      <c r="ET255" s="4"/>
      <c r="EU255" s="4"/>
      <c r="EV255" s="4"/>
      <c r="EW255" s="923"/>
      <c r="EX255" s="4"/>
      <c r="EY255" s="895" t="s">
        <v>160</v>
      </c>
      <c r="EZ255" s="927" t="s">
        <v>160</v>
      </c>
      <c r="FA255" s="820" t="str">
        <f t="shared" si="49"/>
        <v/>
      </c>
      <c r="FB255" s="925" t="e">
        <v>#REF!</v>
      </c>
      <c r="FC255" s="4" t="e">
        <v>#REF!</v>
      </c>
      <c r="FD255" s="4" t="e">
        <v>#REF!</v>
      </c>
      <c r="FE255" s="4" t="e">
        <v>#REF!</v>
      </c>
      <c r="FF255" s="4" t="e">
        <v>#REF!</v>
      </c>
      <c r="FG255" s="4" t="e">
        <v>#REF!</v>
      </c>
      <c r="FH255" s="4" t="e">
        <v>#REF!</v>
      </c>
      <c r="FI255" s="834" t="str">
        <f t="shared" si="50"/>
        <v>#REF!</v>
      </c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742"/>
    </row>
    <row r="256" outlineLevel="1">
      <c r="A256" s="743"/>
      <c r="B256" s="929" t="s">
        <v>379</v>
      </c>
      <c r="E256" s="2">
        <f t="shared" si="58"/>
        <v>13</v>
      </c>
      <c r="F256" s="958" t="str">
        <f t="shared" si="67"/>
        <v>#REF!</v>
      </c>
      <c r="G256" s="972" t="e">
        <v>#REF!</v>
      </c>
      <c r="H256" s="972" t="e">
        <v>#REF!</v>
      </c>
      <c r="I256" s="960" t="str">
        <f t="shared" si="60"/>
        <v>#REF!</v>
      </c>
      <c r="J256" s="961" t="str">
        <f t="shared" si="61"/>
        <v>#REF!</v>
      </c>
      <c r="K256" s="972" t="e">
        <v>#REF!</v>
      </c>
      <c r="L256" s="964" t="e">
        <v>#REF!</v>
      </c>
      <c r="M256" s="964"/>
      <c r="N256" s="964"/>
      <c r="O256" s="964"/>
      <c r="P256" s="964"/>
      <c r="Q256" s="973" t="e">
        <v>#REF!</v>
      </c>
      <c r="R256" s="964" t="e">
        <v>#REF!</v>
      </c>
      <c r="S256" s="964" t="e">
        <v>#REF!</v>
      </c>
      <c r="T256" s="973" t="e">
        <v>#REF!</v>
      </c>
      <c r="U256" s="974" t="e">
        <v>#REF!</v>
      </c>
      <c r="V256" s="825" t="e">
        <v>#REF!</v>
      </c>
      <c r="W256" s="825"/>
      <c r="X256" s="825"/>
      <c r="Y256" s="825"/>
      <c r="Z256" s="825"/>
      <c r="AA256" s="975" t="s">
        <v>160</v>
      </c>
      <c r="AB256" s="949"/>
      <c r="AC256" s="949"/>
      <c r="AD256" s="949"/>
      <c r="AE256" s="949"/>
      <c r="AF256" s="949"/>
      <c r="AG256" s="949"/>
      <c r="AH256" s="949"/>
      <c r="AI256" s="949"/>
      <c r="AJ256" s="168"/>
      <c r="AK256" s="949"/>
      <c r="AL256" s="951"/>
      <c r="AM256" s="4"/>
      <c r="AN256" s="18" t="s">
        <v>4</v>
      </c>
      <c r="AO256" s="689"/>
      <c r="AP256" s="690"/>
      <c r="AQ256" s="274"/>
      <c r="AR256" s="274"/>
      <c r="AS256" s="274"/>
      <c r="AT256" s="274"/>
      <c r="AU256" s="691"/>
      <c r="AV256" s="692"/>
      <c r="AW256" s="274"/>
      <c r="AX256" s="274"/>
      <c r="AY256" s="274"/>
      <c r="AZ256" s="274"/>
      <c r="BA256" s="274"/>
      <c r="BB256" s="274"/>
      <c r="BC256" s="274"/>
      <c r="BD256" s="274"/>
      <c r="BE256" s="274"/>
      <c r="BF256" s="274"/>
      <c r="BG256" s="274"/>
      <c r="BH256" s="274"/>
      <c r="BI256" s="274"/>
      <c r="BJ256" s="274"/>
      <c r="BK256" s="274"/>
      <c r="BL256" s="274"/>
      <c r="BM256" s="274"/>
      <c r="BN256" s="274"/>
      <c r="BO256" s="274"/>
      <c r="BP256" s="693"/>
      <c r="BQ256" s="274"/>
      <c r="BR256" s="274"/>
      <c r="BS256" s="274"/>
      <c r="BT256" s="274"/>
      <c r="BU256" s="274"/>
      <c r="BV256" s="274"/>
      <c r="BW256" s="274"/>
      <c r="BX256" s="694"/>
      <c r="BY256" s="274"/>
      <c r="BZ256" s="274"/>
      <c r="CA256" s="274"/>
      <c r="CB256" s="274"/>
      <c r="CC256" s="274"/>
      <c r="CD256" s="274"/>
      <c r="CE256" s="274"/>
      <c r="CF256" s="274"/>
      <c r="CG256" s="742"/>
      <c r="CH256" s="742"/>
      <c r="CI256" s="742"/>
      <c r="CJ256" s="742"/>
      <c r="CK256" s="742"/>
      <c r="CL256" s="742"/>
      <c r="CM256" s="742"/>
      <c r="CN256" s="742"/>
      <c r="CO256" s="742"/>
      <c r="CP256" s="742"/>
      <c r="CQ256" s="742"/>
      <c r="CR256" s="742"/>
      <c r="CS256" s="742"/>
      <c r="CT256" s="742"/>
      <c r="CU256" s="742"/>
      <c r="CV256" s="742"/>
      <c r="CW256" s="742"/>
      <c r="CX256" s="4"/>
      <c r="CY256" s="780" t="e">
        <v>#REF!</v>
      </c>
      <c r="CZ256" s="890" t="e">
        <v>#REF!</v>
      </c>
      <c r="DA256" s="890" t="e">
        <v>#REF!</v>
      </c>
      <c r="DB256" s="890">
        <v>0.0</v>
      </c>
      <c r="DC256" s="890">
        <v>0.0</v>
      </c>
      <c r="DD256" s="890">
        <v>0.0</v>
      </c>
      <c r="DE256" s="890">
        <v>0.0</v>
      </c>
      <c r="DF256" s="890">
        <v>0.0</v>
      </c>
      <c r="DG256" s="890">
        <v>0.0</v>
      </c>
      <c r="DH256" s="890"/>
      <c r="DI256" s="890" t="e">
        <v>#REF!</v>
      </c>
      <c r="DJ256" s="890" t="s">
        <v>160</v>
      </c>
      <c r="DK256" s="890" t="s">
        <v>160</v>
      </c>
      <c r="DL256" s="890" t="s">
        <v>160</v>
      </c>
      <c r="DM256" s="890" t="s">
        <v>160</v>
      </c>
      <c r="DN256" s="890" t="s">
        <v>160</v>
      </c>
      <c r="DO256" s="890" t="s">
        <v>160</v>
      </c>
      <c r="DP256" s="2">
        <v>1.0</v>
      </c>
      <c r="DQ256" s="830" t="s">
        <v>160</v>
      </c>
      <c r="DR256" s="915"/>
      <c r="DS256" s="4"/>
      <c r="DT256" s="763">
        <v>51.0</v>
      </c>
      <c r="DU256" s="890"/>
      <c r="DV256" s="745"/>
      <c r="DW256" s="899"/>
      <c r="DX256" s="745" t="s">
        <v>160</v>
      </c>
      <c r="DY256" s="745"/>
      <c r="DZ256" s="890"/>
      <c r="EA256" s="890" t="s">
        <v>160</v>
      </c>
      <c r="EB256" s="745"/>
      <c r="EC256" s="745" t="s">
        <v>160</v>
      </c>
      <c r="ED256" s="4"/>
      <c r="EE256" s="4"/>
      <c r="EF256" s="4"/>
      <c r="EG256" s="4"/>
      <c r="EH256" s="923"/>
      <c r="EI256" s="4"/>
      <c r="EJ256" s="763"/>
      <c r="EK256" s="924"/>
      <c r="EL256" s="4"/>
      <c r="EM256" s="925"/>
      <c r="EN256" s="925" t="s">
        <v>160</v>
      </c>
      <c r="EO256" s="926" t="s">
        <v>160</v>
      </c>
      <c r="EP256" s="4"/>
      <c r="EQ256" s="763"/>
      <c r="ER256" s="4"/>
      <c r="ES256" s="4"/>
      <c r="ET256" s="4"/>
      <c r="EU256" s="4"/>
      <c r="EV256" s="4"/>
      <c r="EW256" s="923"/>
      <c r="EX256" s="4"/>
      <c r="EY256" s="895" t="s">
        <v>160</v>
      </c>
      <c r="EZ256" s="927" t="s">
        <v>160</v>
      </c>
      <c r="FA256" s="820" t="str">
        <f t="shared" si="49"/>
        <v/>
      </c>
      <c r="FB256" s="925" t="e">
        <v>#REF!</v>
      </c>
      <c r="FC256" s="4" t="e">
        <v>#REF!</v>
      </c>
      <c r="FD256" s="4" t="e">
        <v>#REF!</v>
      </c>
      <c r="FE256" s="4" t="e">
        <v>#REF!</v>
      </c>
      <c r="FF256" s="4" t="e">
        <v>#REF!</v>
      </c>
      <c r="FG256" s="4" t="e">
        <v>#REF!</v>
      </c>
      <c r="FH256" s="4" t="e">
        <v>#REF!</v>
      </c>
      <c r="FI256" s="834" t="str">
        <f t="shared" si="50"/>
        <v>#REF!</v>
      </c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742"/>
    </row>
    <row r="257" outlineLevel="1">
      <c r="A257" s="743"/>
      <c r="B257" s="929" t="s">
        <v>380</v>
      </c>
      <c r="E257" s="2">
        <f t="shared" si="58"/>
        <v>14</v>
      </c>
      <c r="F257" s="958" t="str">
        <f t="shared" si="67"/>
        <v>#REF!</v>
      </c>
      <c r="G257" s="972" t="e">
        <v>#REF!</v>
      </c>
      <c r="H257" s="972" t="e">
        <v>#REF!</v>
      </c>
      <c r="I257" s="960" t="str">
        <f t="shared" si="60"/>
        <v>#REF!</v>
      </c>
      <c r="J257" s="961" t="str">
        <f t="shared" si="61"/>
        <v>#REF!</v>
      </c>
      <c r="K257" s="972" t="e">
        <v>#REF!</v>
      </c>
      <c r="L257" s="964" t="e">
        <v>#REF!</v>
      </c>
      <c r="M257" s="964"/>
      <c r="N257" s="964"/>
      <c r="O257" s="964"/>
      <c r="P257" s="964"/>
      <c r="Q257" s="973" t="e">
        <v>#REF!</v>
      </c>
      <c r="R257" s="964" t="e">
        <v>#REF!</v>
      </c>
      <c r="S257" s="964" t="e">
        <v>#REF!</v>
      </c>
      <c r="T257" s="973" t="e">
        <v>#REF!</v>
      </c>
      <c r="U257" s="974" t="e">
        <v>#REF!</v>
      </c>
      <c r="V257" s="825" t="e">
        <v>#REF!</v>
      </c>
      <c r="W257" s="825"/>
      <c r="X257" s="825"/>
      <c r="Y257" s="825"/>
      <c r="Z257" s="825"/>
      <c r="AA257" s="975" t="s">
        <v>160</v>
      </c>
      <c r="AB257" s="949"/>
      <c r="AC257" s="949"/>
      <c r="AD257" s="949"/>
      <c r="AE257" s="949"/>
      <c r="AF257" s="949"/>
      <c r="AG257" s="949"/>
      <c r="AH257" s="949"/>
      <c r="AI257" s="949"/>
      <c r="AJ257" s="168"/>
      <c r="AK257" s="949"/>
      <c r="AL257" s="951"/>
      <c r="AM257" s="4"/>
      <c r="AN257" s="18" t="s">
        <v>4</v>
      </c>
      <c r="AO257" s="689"/>
      <c r="AP257" s="690"/>
      <c r="AQ257" s="274"/>
      <c r="AR257" s="274"/>
      <c r="AS257" s="274"/>
      <c r="AT257" s="274"/>
      <c r="AU257" s="691"/>
      <c r="AV257" s="692"/>
      <c r="AW257" s="274"/>
      <c r="AX257" s="274"/>
      <c r="AY257" s="274"/>
      <c r="AZ257" s="274"/>
      <c r="BA257" s="274"/>
      <c r="BB257" s="274"/>
      <c r="BC257" s="274"/>
      <c r="BD257" s="274"/>
      <c r="BE257" s="274"/>
      <c r="BF257" s="274"/>
      <c r="BG257" s="274"/>
      <c r="BH257" s="274"/>
      <c r="BI257" s="274"/>
      <c r="BJ257" s="274"/>
      <c r="BK257" s="274"/>
      <c r="BL257" s="274"/>
      <c r="BM257" s="274"/>
      <c r="BN257" s="274"/>
      <c r="BO257" s="274"/>
      <c r="BP257" s="693"/>
      <c r="BQ257" s="274"/>
      <c r="BR257" s="274"/>
      <c r="BS257" s="274"/>
      <c r="BT257" s="274"/>
      <c r="BU257" s="274"/>
      <c r="BV257" s="274"/>
      <c r="BW257" s="274"/>
      <c r="BX257" s="694"/>
      <c r="BY257" s="274"/>
      <c r="BZ257" s="274"/>
      <c r="CA257" s="274"/>
      <c r="CB257" s="274"/>
      <c r="CC257" s="274"/>
      <c r="CD257" s="274"/>
      <c r="CE257" s="274"/>
      <c r="CF257" s="274"/>
      <c r="CG257" s="742"/>
      <c r="CH257" s="742"/>
      <c r="CI257" s="742"/>
      <c r="CJ257" s="742"/>
      <c r="CK257" s="742"/>
      <c r="CL257" s="742"/>
      <c r="CM257" s="742"/>
      <c r="CN257" s="742"/>
      <c r="CO257" s="742"/>
      <c r="CP257" s="742"/>
      <c r="CQ257" s="742"/>
      <c r="CR257" s="742"/>
      <c r="CS257" s="742"/>
      <c r="CT257" s="742"/>
      <c r="CU257" s="742"/>
      <c r="CV257" s="742"/>
      <c r="CW257" s="742"/>
      <c r="CX257" s="4"/>
      <c r="CY257" s="780" t="e">
        <v>#REF!</v>
      </c>
      <c r="CZ257" s="890" t="e">
        <v>#REF!</v>
      </c>
      <c r="DA257" s="890" t="e">
        <v>#REF!</v>
      </c>
      <c r="DB257" s="890">
        <v>0.0</v>
      </c>
      <c r="DC257" s="890">
        <v>0.0</v>
      </c>
      <c r="DD257" s="890">
        <v>0.0</v>
      </c>
      <c r="DE257" s="890">
        <v>0.0</v>
      </c>
      <c r="DF257" s="890">
        <v>0.0</v>
      </c>
      <c r="DG257" s="890">
        <v>0.0</v>
      </c>
      <c r="DH257" s="890"/>
      <c r="DI257" s="890" t="e">
        <v>#REF!</v>
      </c>
      <c r="DJ257" s="890" t="s">
        <v>160</v>
      </c>
      <c r="DK257" s="890" t="s">
        <v>160</v>
      </c>
      <c r="DL257" s="890" t="s">
        <v>160</v>
      </c>
      <c r="DM257" s="890" t="s">
        <v>160</v>
      </c>
      <c r="DN257" s="890" t="s">
        <v>160</v>
      </c>
      <c r="DO257" s="890" t="s">
        <v>160</v>
      </c>
      <c r="DP257" s="2">
        <v>1.0</v>
      </c>
      <c r="DQ257" s="830" t="s">
        <v>160</v>
      </c>
      <c r="DR257" s="915"/>
      <c r="DS257" s="4"/>
      <c r="DT257" s="763">
        <v>52.0</v>
      </c>
      <c r="DU257" s="890"/>
      <c r="DV257" s="745"/>
      <c r="DW257" s="899"/>
      <c r="DX257" s="745" t="s">
        <v>160</v>
      </c>
      <c r="DY257" s="745"/>
      <c r="DZ257" s="890"/>
      <c r="EA257" s="890" t="s">
        <v>160</v>
      </c>
      <c r="EB257" s="745"/>
      <c r="EC257" s="745" t="s">
        <v>160</v>
      </c>
      <c r="ED257" s="4"/>
      <c r="EE257" s="4"/>
      <c r="EF257" s="4"/>
      <c r="EG257" s="4"/>
      <c r="EH257" s="923"/>
      <c r="EI257" s="4"/>
      <c r="EJ257" s="763"/>
      <c r="EK257" s="924"/>
      <c r="EL257" s="4"/>
      <c r="EM257" s="925"/>
      <c r="EN257" s="925" t="s">
        <v>160</v>
      </c>
      <c r="EO257" s="926" t="s">
        <v>160</v>
      </c>
      <c r="EP257" s="4"/>
      <c r="EQ257" s="763"/>
      <c r="ER257" s="4"/>
      <c r="ES257" s="4"/>
      <c r="ET257" s="4"/>
      <c r="EU257" s="4"/>
      <c r="EV257" s="4"/>
      <c r="EW257" s="923"/>
      <c r="EX257" s="4"/>
      <c r="EY257" s="895" t="s">
        <v>160</v>
      </c>
      <c r="EZ257" s="927" t="s">
        <v>160</v>
      </c>
      <c r="FA257" s="820" t="str">
        <f t="shared" si="49"/>
        <v/>
      </c>
      <c r="FB257" s="925" t="e">
        <v>#REF!</v>
      </c>
      <c r="FC257" s="4" t="e">
        <v>#REF!</v>
      </c>
      <c r="FD257" s="4" t="e">
        <v>#REF!</v>
      </c>
      <c r="FE257" s="4" t="e">
        <v>#REF!</v>
      </c>
      <c r="FF257" s="4" t="e">
        <v>#REF!</v>
      </c>
      <c r="FG257" s="4" t="e">
        <v>#REF!</v>
      </c>
      <c r="FH257" s="4" t="e">
        <v>#REF!</v>
      </c>
      <c r="FI257" s="834" t="str">
        <f t="shared" si="50"/>
        <v>#REF!</v>
      </c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742"/>
    </row>
    <row r="258" outlineLevel="1">
      <c r="A258" s="743"/>
      <c r="B258" s="929" t="s">
        <v>381</v>
      </c>
      <c r="E258" s="2">
        <f t="shared" si="58"/>
        <v>15</v>
      </c>
      <c r="F258" s="958" t="str">
        <f t="shared" si="67"/>
        <v>#REF!</v>
      </c>
      <c r="G258" s="972" t="e">
        <v>#REF!</v>
      </c>
      <c r="H258" s="972" t="e">
        <v>#REF!</v>
      </c>
      <c r="I258" s="960" t="str">
        <f t="shared" si="60"/>
        <v>#REF!</v>
      </c>
      <c r="J258" s="961" t="str">
        <f t="shared" si="61"/>
        <v>#REF!</v>
      </c>
      <c r="K258" s="972" t="e">
        <v>#REF!</v>
      </c>
      <c r="L258" s="964" t="e">
        <v>#REF!</v>
      </c>
      <c r="M258" s="964"/>
      <c r="N258" s="964"/>
      <c r="O258" s="964"/>
      <c r="P258" s="964"/>
      <c r="Q258" s="973" t="e">
        <v>#REF!</v>
      </c>
      <c r="R258" s="964" t="e">
        <v>#REF!</v>
      </c>
      <c r="S258" s="964" t="e">
        <v>#REF!</v>
      </c>
      <c r="T258" s="973" t="e">
        <v>#REF!</v>
      </c>
      <c r="U258" s="974" t="e">
        <v>#REF!</v>
      </c>
      <c r="V258" s="825" t="e">
        <v>#REF!</v>
      </c>
      <c r="W258" s="825"/>
      <c r="X258" s="825"/>
      <c r="Y258" s="825"/>
      <c r="Z258" s="825"/>
      <c r="AA258" s="975" t="s">
        <v>160</v>
      </c>
      <c r="AB258" s="949"/>
      <c r="AC258" s="949"/>
      <c r="AD258" s="949"/>
      <c r="AE258" s="949"/>
      <c r="AF258" s="949"/>
      <c r="AG258" s="949"/>
      <c r="AH258" s="949"/>
      <c r="AI258" s="949"/>
      <c r="AJ258" s="168"/>
      <c r="AK258" s="949"/>
      <c r="AL258" s="951"/>
      <c r="AM258" s="4"/>
      <c r="AN258" s="18" t="s">
        <v>4</v>
      </c>
      <c r="AO258" s="689"/>
      <c r="AP258" s="690"/>
      <c r="AQ258" s="274"/>
      <c r="AR258" s="274"/>
      <c r="AS258" s="274"/>
      <c r="AT258" s="274"/>
      <c r="AU258" s="691"/>
      <c r="AV258" s="692"/>
      <c r="AW258" s="274"/>
      <c r="AX258" s="274"/>
      <c r="AY258" s="274"/>
      <c r="AZ258" s="274"/>
      <c r="BA258" s="274"/>
      <c r="BB258" s="274"/>
      <c r="BC258" s="274"/>
      <c r="BD258" s="274"/>
      <c r="BE258" s="274"/>
      <c r="BF258" s="274"/>
      <c r="BG258" s="274"/>
      <c r="BH258" s="274"/>
      <c r="BI258" s="274"/>
      <c r="BJ258" s="274"/>
      <c r="BK258" s="274"/>
      <c r="BL258" s="274"/>
      <c r="BM258" s="274"/>
      <c r="BN258" s="274"/>
      <c r="BO258" s="274"/>
      <c r="BP258" s="693"/>
      <c r="BQ258" s="274"/>
      <c r="BR258" s="274"/>
      <c r="BS258" s="274"/>
      <c r="BT258" s="274"/>
      <c r="BU258" s="274"/>
      <c r="BV258" s="274"/>
      <c r="BW258" s="274"/>
      <c r="BX258" s="694"/>
      <c r="BY258" s="274"/>
      <c r="BZ258" s="274"/>
      <c r="CA258" s="274"/>
      <c r="CB258" s="274"/>
      <c r="CC258" s="274"/>
      <c r="CD258" s="274"/>
      <c r="CE258" s="274"/>
      <c r="CF258" s="274"/>
      <c r="CG258" s="742"/>
      <c r="CH258" s="742"/>
      <c r="CI258" s="742"/>
      <c r="CJ258" s="742"/>
      <c r="CK258" s="742"/>
      <c r="CL258" s="742"/>
      <c r="CM258" s="742"/>
      <c r="CN258" s="742"/>
      <c r="CO258" s="742"/>
      <c r="CP258" s="742"/>
      <c r="CQ258" s="742"/>
      <c r="CR258" s="742"/>
      <c r="CS258" s="742"/>
      <c r="CT258" s="742"/>
      <c r="CU258" s="742"/>
      <c r="CV258" s="742"/>
      <c r="CW258" s="742"/>
      <c r="CX258" s="4"/>
      <c r="CY258" s="780" t="e">
        <v>#REF!</v>
      </c>
      <c r="CZ258" s="890" t="e">
        <v>#REF!</v>
      </c>
      <c r="DA258" s="890" t="e">
        <v>#REF!</v>
      </c>
      <c r="DB258" s="890">
        <v>0.0</v>
      </c>
      <c r="DC258" s="890">
        <v>0.0</v>
      </c>
      <c r="DD258" s="890">
        <v>0.0</v>
      </c>
      <c r="DE258" s="890">
        <v>0.0</v>
      </c>
      <c r="DF258" s="890">
        <v>0.0</v>
      </c>
      <c r="DG258" s="890">
        <v>0.0</v>
      </c>
      <c r="DH258" s="890"/>
      <c r="DI258" s="890" t="e">
        <v>#REF!</v>
      </c>
      <c r="DJ258" s="890" t="s">
        <v>160</v>
      </c>
      <c r="DK258" s="890" t="s">
        <v>160</v>
      </c>
      <c r="DL258" s="890" t="s">
        <v>160</v>
      </c>
      <c r="DM258" s="890" t="s">
        <v>160</v>
      </c>
      <c r="DN258" s="890" t="s">
        <v>160</v>
      </c>
      <c r="DO258" s="890" t="s">
        <v>160</v>
      </c>
      <c r="DP258" s="2">
        <v>1.0</v>
      </c>
      <c r="DQ258" s="830" t="s">
        <v>160</v>
      </c>
      <c r="DR258" s="915"/>
      <c r="DS258" s="4"/>
      <c r="DT258" s="763">
        <v>53.0</v>
      </c>
      <c r="DU258" s="890"/>
      <c r="DV258" s="745"/>
      <c r="DW258" s="899"/>
      <c r="DX258" s="745" t="s">
        <v>160</v>
      </c>
      <c r="DY258" s="745"/>
      <c r="DZ258" s="890"/>
      <c r="EA258" s="890" t="s">
        <v>160</v>
      </c>
      <c r="EB258" s="745"/>
      <c r="EC258" s="745" t="s">
        <v>160</v>
      </c>
      <c r="ED258" s="4"/>
      <c r="EE258" s="4"/>
      <c r="EF258" s="4"/>
      <c r="EG258" s="4"/>
      <c r="EH258" s="923"/>
      <c r="EI258" s="4"/>
      <c r="EJ258" s="763"/>
      <c r="EK258" s="924"/>
      <c r="EL258" s="4"/>
      <c r="EM258" s="925"/>
      <c r="EN258" s="925" t="s">
        <v>160</v>
      </c>
      <c r="EO258" s="926" t="s">
        <v>160</v>
      </c>
      <c r="EP258" s="4"/>
      <c r="EQ258" s="763"/>
      <c r="ER258" s="4"/>
      <c r="ES258" s="4"/>
      <c r="ET258" s="4"/>
      <c r="EU258" s="4"/>
      <c r="EV258" s="4"/>
      <c r="EW258" s="923"/>
      <c r="EX258" s="4"/>
      <c r="EY258" s="895" t="s">
        <v>160</v>
      </c>
      <c r="EZ258" s="927" t="s">
        <v>160</v>
      </c>
      <c r="FA258" s="820" t="str">
        <f t="shared" si="49"/>
        <v/>
      </c>
      <c r="FB258" s="925" t="e">
        <v>#REF!</v>
      </c>
      <c r="FC258" s="4" t="e">
        <v>#REF!</v>
      </c>
      <c r="FD258" s="4" t="e">
        <v>#REF!</v>
      </c>
      <c r="FE258" s="4" t="e">
        <v>#REF!</v>
      </c>
      <c r="FF258" s="4" t="e">
        <v>#REF!</v>
      </c>
      <c r="FG258" s="4" t="e">
        <v>#REF!</v>
      </c>
      <c r="FH258" s="4" t="e">
        <v>#REF!</v>
      </c>
      <c r="FI258" s="834" t="str">
        <f t="shared" si="50"/>
        <v>#REF!</v>
      </c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742"/>
    </row>
    <row r="259" outlineLevel="1">
      <c r="A259" s="743"/>
      <c r="B259" s="929" t="s">
        <v>58</v>
      </c>
      <c r="E259" s="2">
        <f t="shared" si="58"/>
        <v>16</v>
      </c>
      <c r="F259" s="958" t="str">
        <f t="shared" si="67"/>
        <v>#REF!</v>
      </c>
      <c r="G259" s="972" t="e">
        <v>#REF!</v>
      </c>
      <c r="H259" s="972" t="e">
        <v>#REF!</v>
      </c>
      <c r="I259" s="960" t="str">
        <f t="shared" si="60"/>
        <v>#REF!</v>
      </c>
      <c r="J259" s="961" t="str">
        <f t="shared" si="61"/>
        <v>#REF!</v>
      </c>
      <c r="K259" s="972" t="e">
        <v>#REF!</v>
      </c>
      <c r="L259" s="964" t="e">
        <v>#REF!</v>
      </c>
      <c r="M259" s="964"/>
      <c r="N259" s="964"/>
      <c r="O259" s="964"/>
      <c r="P259" s="964"/>
      <c r="Q259" s="973" t="e">
        <v>#REF!</v>
      </c>
      <c r="R259" s="964" t="e">
        <v>#REF!</v>
      </c>
      <c r="S259" s="964" t="e">
        <v>#REF!</v>
      </c>
      <c r="T259" s="973" t="e">
        <v>#REF!</v>
      </c>
      <c r="U259" s="974" t="e">
        <v>#REF!</v>
      </c>
      <c r="V259" s="825" t="e">
        <v>#REF!</v>
      </c>
      <c r="W259" s="825"/>
      <c r="X259" s="825"/>
      <c r="Y259" s="825"/>
      <c r="Z259" s="825"/>
      <c r="AA259" s="975" t="s">
        <v>160</v>
      </c>
      <c r="AB259" s="949"/>
      <c r="AC259" s="949"/>
      <c r="AD259" s="949"/>
      <c r="AE259" s="949"/>
      <c r="AF259" s="949"/>
      <c r="AG259" s="949"/>
      <c r="AH259" s="949"/>
      <c r="AI259" s="949"/>
      <c r="AJ259" s="168"/>
      <c r="AK259" s="949"/>
      <c r="AL259" s="951"/>
      <c r="AM259" s="4"/>
      <c r="AN259" s="18" t="s">
        <v>4</v>
      </c>
      <c r="AO259" s="689"/>
      <c r="AP259" s="690"/>
      <c r="AQ259" s="274"/>
      <c r="AR259" s="274"/>
      <c r="AS259" s="274"/>
      <c r="AT259" s="274"/>
      <c r="AU259" s="691"/>
      <c r="AV259" s="692"/>
      <c r="AW259" s="274"/>
      <c r="AX259" s="274"/>
      <c r="AY259" s="274"/>
      <c r="AZ259" s="274"/>
      <c r="BA259" s="274"/>
      <c r="BB259" s="274"/>
      <c r="BC259" s="274"/>
      <c r="BD259" s="274"/>
      <c r="BE259" s="274"/>
      <c r="BF259" s="274"/>
      <c r="BG259" s="274"/>
      <c r="BH259" s="274"/>
      <c r="BI259" s="274"/>
      <c r="BJ259" s="274"/>
      <c r="BK259" s="274"/>
      <c r="BL259" s="274"/>
      <c r="BM259" s="274"/>
      <c r="BN259" s="274"/>
      <c r="BO259" s="274"/>
      <c r="BP259" s="693"/>
      <c r="BQ259" s="274"/>
      <c r="BR259" s="274"/>
      <c r="BS259" s="274"/>
      <c r="BT259" s="274"/>
      <c r="BU259" s="274"/>
      <c r="BV259" s="274"/>
      <c r="BW259" s="274"/>
      <c r="BX259" s="694"/>
      <c r="BY259" s="274"/>
      <c r="BZ259" s="274"/>
      <c r="CA259" s="274"/>
      <c r="CB259" s="274"/>
      <c r="CC259" s="274"/>
      <c r="CD259" s="274"/>
      <c r="CE259" s="274"/>
      <c r="CF259" s="274"/>
      <c r="CG259" s="742"/>
      <c r="CH259" s="742"/>
      <c r="CI259" s="742"/>
      <c r="CJ259" s="742"/>
      <c r="CK259" s="742"/>
      <c r="CL259" s="742"/>
      <c r="CM259" s="742"/>
      <c r="CN259" s="742"/>
      <c r="CO259" s="742"/>
      <c r="CP259" s="742"/>
      <c r="CQ259" s="742"/>
      <c r="CR259" s="742"/>
      <c r="CS259" s="742"/>
      <c r="CT259" s="742"/>
      <c r="CU259" s="742"/>
      <c r="CV259" s="742"/>
      <c r="CW259" s="742"/>
      <c r="CX259" s="4"/>
      <c r="CY259" s="780" t="e">
        <v>#REF!</v>
      </c>
      <c r="CZ259" s="890" t="e">
        <v>#REF!</v>
      </c>
      <c r="DA259" s="890" t="e">
        <v>#REF!</v>
      </c>
      <c r="DB259" s="890">
        <v>0.0</v>
      </c>
      <c r="DC259" s="890">
        <v>0.0</v>
      </c>
      <c r="DD259" s="890">
        <v>0.0</v>
      </c>
      <c r="DE259" s="890">
        <v>0.0</v>
      </c>
      <c r="DF259" s="890">
        <v>0.0</v>
      </c>
      <c r="DG259" s="890">
        <v>0.0</v>
      </c>
      <c r="DH259" s="890"/>
      <c r="DI259" s="890" t="e">
        <v>#REF!</v>
      </c>
      <c r="DJ259" s="890" t="s">
        <v>160</v>
      </c>
      <c r="DK259" s="890" t="s">
        <v>160</v>
      </c>
      <c r="DL259" s="890" t="s">
        <v>160</v>
      </c>
      <c r="DM259" s="890" t="s">
        <v>160</v>
      </c>
      <c r="DN259" s="890" t="s">
        <v>160</v>
      </c>
      <c r="DO259" s="890" t="s">
        <v>160</v>
      </c>
      <c r="DP259" s="2">
        <v>1.0</v>
      </c>
      <c r="DQ259" s="830" t="s">
        <v>160</v>
      </c>
      <c r="DR259" s="915"/>
      <c r="DS259" s="4"/>
      <c r="DT259" s="763">
        <v>54.0</v>
      </c>
      <c r="DU259" s="890"/>
      <c r="DV259" s="745"/>
      <c r="DW259" s="899"/>
      <c r="DX259" s="745" t="s">
        <v>160</v>
      </c>
      <c r="DY259" s="745"/>
      <c r="DZ259" s="890"/>
      <c r="EA259" s="890" t="s">
        <v>160</v>
      </c>
      <c r="EB259" s="745"/>
      <c r="EC259" s="745" t="s">
        <v>160</v>
      </c>
      <c r="ED259" s="4"/>
      <c r="EE259" s="4"/>
      <c r="EF259" s="4"/>
      <c r="EG259" s="4"/>
      <c r="EH259" s="923"/>
      <c r="EI259" s="4"/>
      <c r="EJ259" s="763"/>
      <c r="EK259" s="924"/>
      <c r="EL259" s="4"/>
      <c r="EM259" s="925"/>
      <c r="EN259" s="925" t="s">
        <v>160</v>
      </c>
      <c r="EO259" s="926" t="s">
        <v>160</v>
      </c>
      <c r="EP259" s="4"/>
      <c r="EQ259" s="763"/>
      <c r="ER259" s="4"/>
      <c r="ES259" s="4"/>
      <c r="ET259" s="4"/>
      <c r="EU259" s="4"/>
      <c r="EV259" s="4"/>
      <c r="EW259" s="923"/>
      <c r="EX259" s="4"/>
      <c r="EY259" s="895" t="s">
        <v>160</v>
      </c>
      <c r="EZ259" s="927" t="s">
        <v>160</v>
      </c>
      <c r="FA259" s="820" t="str">
        <f t="shared" si="49"/>
        <v/>
      </c>
      <c r="FB259" s="925" t="e">
        <v>#REF!</v>
      </c>
      <c r="FC259" s="4" t="e">
        <v>#REF!</v>
      </c>
      <c r="FD259" s="4" t="e">
        <v>#REF!</v>
      </c>
      <c r="FE259" s="4" t="e">
        <v>#REF!</v>
      </c>
      <c r="FF259" s="4" t="e">
        <v>#REF!</v>
      </c>
      <c r="FG259" s="4" t="e">
        <v>#REF!</v>
      </c>
      <c r="FH259" s="4" t="e">
        <v>#REF!</v>
      </c>
      <c r="FI259" s="834" t="str">
        <f t="shared" si="50"/>
        <v>#REF!</v>
      </c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742"/>
    </row>
    <row r="260" outlineLevel="1">
      <c r="A260" s="743"/>
      <c r="E260" s="2">
        <f t="shared" si="58"/>
        <v>17</v>
      </c>
      <c r="F260" s="958" t="str">
        <f t="shared" si="67"/>
        <v>#REF!</v>
      </c>
      <c r="G260" s="972" t="e">
        <v>#REF!</v>
      </c>
      <c r="H260" s="972" t="e">
        <v>#REF!</v>
      </c>
      <c r="I260" s="960" t="str">
        <f t="shared" si="60"/>
        <v>#REF!</v>
      </c>
      <c r="J260" s="961" t="str">
        <f t="shared" si="61"/>
        <v>#REF!</v>
      </c>
      <c r="K260" s="972" t="e">
        <v>#REF!</v>
      </c>
      <c r="L260" s="964" t="e">
        <v>#REF!</v>
      </c>
      <c r="M260" s="964"/>
      <c r="N260" s="964"/>
      <c r="O260" s="964"/>
      <c r="P260" s="964"/>
      <c r="Q260" s="973" t="e">
        <v>#REF!</v>
      </c>
      <c r="R260" s="964" t="e">
        <v>#REF!</v>
      </c>
      <c r="S260" s="964" t="e">
        <v>#REF!</v>
      </c>
      <c r="T260" s="973" t="e">
        <v>#REF!</v>
      </c>
      <c r="U260" s="974" t="e">
        <v>#REF!</v>
      </c>
      <c r="V260" s="825" t="e">
        <v>#REF!</v>
      </c>
      <c r="W260" s="825"/>
      <c r="X260" s="825"/>
      <c r="Y260" s="825"/>
      <c r="Z260" s="825"/>
      <c r="AA260" s="975" t="s">
        <v>160</v>
      </c>
      <c r="AB260" s="949"/>
      <c r="AC260" s="949"/>
      <c r="AD260" s="949"/>
      <c r="AE260" s="949"/>
      <c r="AF260" s="949"/>
      <c r="AG260" s="949"/>
      <c r="AH260" s="949"/>
      <c r="AI260" s="949"/>
      <c r="AJ260" s="168"/>
      <c r="AK260" s="949"/>
      <c r="AL260" s="951"/>
      <c r="AM260" s="4"/>
      <c r="AN260" s="18" t="s">
        <v>4</v>
      </c>
      <c r="AO260" s="689"/>
      <c r="AP260" s="690"/>
      <c r="AQ260" s="274"/>
      <c r="AR260" s="274"/>
      <c r="AS260" s="274"/>
      <c r="AT260" s="274"/>
      <c r="AU260" s="691"/>
      <c r="AV260" s="692"/>
      <c r="AW260" s="274"/>
      <c r="AX260" s="274"/>
      <c r="AY260" s="274"/>
      <c r="AZ260" s="274"/>
      <c r="BA260" s="274"/>
      <c r="BB260" s="274"/>
      <c r="BC260" s="274"/>
      <c r="BD260" s="274"/>
      <c r="BE260" s="274"/>
      <c r="BF260" s="274"/>
      <c r="BG260" s="274"/>
      <c r="BH260" s="274"/>
      <c r="BI260" s="274"/>
      <c r="BJ260" s="274"/>
      <c r="BK260" s="274"/>
      <c r="BL260" s="274"/>
      <c r="BM260" s="274"/>
      <c r="BN260" s="274"/>
      <c r="BO260" s="274"/>
      <c r="BP260" s="693"/>
      <c r="BQ260" s="274"/>
      <c r="BR260" s="274"/>
      <c r="BS260" s="274"/>
      <c r="BT260" s="274"/>
      <c r="BU260" s="274"/>
      <c r="BV260" s="274"/>
      <c r="BW260" s="274"/>
      <c r="BX260" s="694"/>
      <c r="BY260" s="274"/>
      <c r="BZ260" s="274"/>
      <c r="CA260" s="274"/>
      <c r="CB260" s="274"/>
      <c r="CC260" s="274"/>
      <c r="CD260" s="274"/>
      <c r="CE260" s="274"/>
      <c r="CF260" s="274"/>
      <c r="CG260" s="742"/>
      <c r="CH260" s="742"/>
      <c r="CI260" s="742"/>
      <c r="CJ260" s="742"/>
      <c r="CK260" s="742"/>
      <c r="CL260" s="742"/>
      <c r="CM260" s="742"/>
      <c r="CN260" s="742"/>
      <c r="CO260" s="742"/>
      <c r="CP260" s="742"/>
      <c r="CQ260" s="742"/>
      <c r="CR260" s="742"/>
      <c r="CS260" s="742"/>
      <c r="CT260" s="742"/>
      <c r="CU260" s="742"/>
      <c r="CV260" s="742"/>
      <c r="CW260" s="742"/>
      <c r="CX260" s="4"/>
      <c r="CY260" s="780" t="e">
        <v>#REF!</v>
      </c>
      <c r="CZ260" s="890" t="e">
        <v>#REF!</v>
      </c>
      <c r="DA260" s="890" t="e">
        <v>#REF!</v>
      </c>
      <c r="DB260" s="890">
        <v>0.0</v>
      </c>
      <c r="DC260" s="890">
        <v>0.0</v>
      </c>
      <c r="DD260" s="890">
        <v>0.0</v>
      </c>
      <c r="DE260" s="890">
        <v>0.0</v>
      </c>
      <c r="DF260" s="890">
        <v>0.0</v>
      </c>
      <c r="DG260" s="890">
        <v>0.0</v>
      </c>
      <c r="DH260" s="890"/>
      <c r="DI260" s="890" t="e">
        <v>#REF!</v>
      </c>
      <c r="DJ260" s="890" t="s">
        <v>160</v>
      </c>
      <c r="DK260" s="890" t="s">
        <v>160</v>
      </c>
      <c r="DL260" s="890" t="s">
        <v>160</v>
      </c>
      <c r="DM260" s="890" t="s">
        <v>160</v>
      </c>
      <c r="DN260" s="890" t="s">
        <v>160</v>
      </c>
      <c r="DO260" s="890" t="s">
        <v>160</v>
      </c>
      <c r="DP260" s="2">
        <v>1.0</v>
      </c>
      <c r="DQ260" s="830" t="s">
        <v>160</v>
      </c>
      <c r="DR260" s="915"/>
      <c r="DS260" s="4"/>
      <c r="DT260" s="763">
        <v>55.0</v>
      </c>
      <c r="DU260" s="890"/>
      <c r="DV260" s="745"/>
      <c r="DW260" s="899"/>
      <c r="DX260" s="745" t="s">
        <v>160</v>
      </c>
      <c r="DY260" s="745"/>
      <c r="DZ260" s="890"/>
      <c r="EA260" s="890" t="s">
        <v>160</v>
      </c>
      <c r="EB260" s="745"/>
      <c r="EC260" s="745" t="s">
        <v>160</v>
      </c>
      <c r="ED260" s="4"/>
      <c r="EE260" s="4"/>
      <c r="EF260" s="4"/>
      <c r="EG260" s="4"/>
      <c r="EH260" s="923"/>
      <c r="EI260" s="4"/>
      <c r="EJ260" s="763"/>
      <c r="EK260" s="924"/>
      <c r="EL260" s="4"/>
      <c r="EM260" s="925"/>
      <c r="EN260" s="925" t="s">
        <v>160</v>
      </c>
      <c r="EO260" s="926" t="s">
        <v>160</v>
      </c>
      <c r="EP260" s="4"/>
      <c r="EQ260" s="763"/>
      <c r="ER260" s="4"/>
      <c r="ES260" s="4"/>
      <c r="ET260" s="4"/>
      <c r="EU260" s="4"/>
      <c r="EV260" s="4"/>
      <c r="EW260" s="923"/>
      <c r="EX260" s="4"/>
      <c r="EY260" s="895" t="s">
        <v>160</v>
      </c>
      <c r="EZ260" s="927" t="s">
        <v>160</v>
      </c>
      <c r="FA260" s="820" t="str">
        <f t="shared" si="49"/>
        <v/>
      </c>
      <c r="FB260" s="925" t="e">
        <v>#REF!</v>
      </c>
      <c r="FC260" s="4" t="e">
        <v>#REF!</v>
      </c>
      <c r="FD260" s="4" t="e">
        <v>#REF!</v>
      </c>
      <c r="FE260" s="4" t="e">
        <v>#REF!</v>
      </c>
      <c r="FF260" s="4" t="e">
        <v>#REF!</v>
      </c>
      <c r="FG260" s="4" t="e">
        <v>#REF!</v>
      </c>
      <c r="FH260" s="4" t="e">
        <v>#REF!</v>
      </c>
      <c r="FI260" s="834" t="str">
        <f t="shared" si="50"/>
        <v>#REF!</v>
      </c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742"/>
    </row>
    <row r="261" outlineLevel="1">
      <c r="A261" s="743"/>
      <c r="B261" s="749" t="s">
        <v>257</v>
      </c>
      <c r="E261" s="2">
        <f t="shared" si="58"/>
        <v>18</v>
      </c>
      <c r="F261" s="958" t="str">
        <f t="shared" si="67"/>
        <v>#REF!</v>
      </c>
      <c r="G261" s="972" t="e">
        <v>#REF!</v>
      </c>
      <c r="H261" s="972" t="e">
        <v>#REF!</v>
      </c>
      <c r="I261" s="960" t="str">
        <f t="shared" si="60"/>
        <v>#REF!</v>
      </c>
      <c r="J261" s="961" t="str">
        <f t="shared" si="61"/>
        <v>#REF!</v>
      </c>
      <c r="K261" s="972" t="e">
        <v>#REF!</v>
      </c>
      <c r="L261" s="964" t="e">
        <v>#REF!</v>
      </c>
      <c r="M261" s="964"/>
      <c r="N261" s="964"/>
      <c r="O261" s="964"/>
      <c r="P261" s="964"/>
      <c r="Q261" s="973" t="e">
        <v>#REF!</v>
      </c>
      <c r="R261" s="964" t="e">
        <v>#REF!</v>
      </c>
      <c r="S261" s="964" t="e">
        <v>#REF!</v>
      </c>
      <c r="T261" s="973" t="e">
        <v>#REF!</v>
      </c>
      <c r="U261" s="974" t="e">
        <v>#REF!</v>
      </c>
      <c r="V261" s="825" t="e">
        <v>#REF!</v>
      </c>
      <c r="W261" s="825"/>
      <c r="X261" s="825"/>
      <c r="Y261" s="825"/>
      <c r="Z261" s="825"/>
      <c r="AA261" s="975" t="s">
        <v>160</v>
      </c>
      <c r="AB261" s="949"/>
      <c r="AC261" s="949"/>
      <c r="AD261" s="949"/>
      <c r="AE261" s="949"/>
      <c r="AF261" s="949"/>
      <c r="AG261" s="949"/>
      <c r="AH261" s="949"/>
      <c r="AI261" s="949"/>
      <c r="AJ261" s="168"/>
      <c r="AK261" s="949"/>
      <c r="AL261" s="951"/>
      <c r="AM261" s="4"/>
      <c r="AN261" s="18" t="s">
        <v>4</v>
      </c>
      <c r="AO261" s="689"/>
      <c r="AP261" s="690"/>
      <c r="AQ261" s="274"/>
      <c r="AR261" s="274"/>
      <c r="AS261" s="274"/>
      <c r="AT261" s="274"/>
      <c r="AU261" s="691"/>
      <c r="AV261" s="692"/>
      <c r="AW261" s="274"/>
      <c r="AX261" s="274"/>
      <c r="AY261" s="274"/>
      <c r="AZ261" s="274"/>
      <c r="BA261" s="274"/>
      <c r="BB261" s="274"/>
      <c r="BC261" s="274"/>
      <c r="BD261" s="274"/>
      <c r="BE261" s="274"/>
      <c r="BF261" s="274"/>
      <c r="BG261" s="274"/>
      <c r="BH261" s="274"/>
      <c r="BI261" s="274"/>
      <c r="BJ261" s="274"/>
      <c r="BK261" s="274"/>
      <c r="BL261" s="274"/>
      <c r="BM261" s="274"/>
      <c r="BN261" s="274"/>
      <c r="BO261" s="274"/>
      <c r="BP261" s="693"/>
      <c r="BQ261" s="274"/>
      <c r="BR261" s="274"/>
      <c r="BS261" s="274"/>
      <c r="BT261" s="274"/>
      <c r="BU261" s="274"/>
      <c r="BV261" s="274"/>
      <c r="BW261" s="274"/>
      <c r="BX261" s="694"/>
      <c r="BY261" s="274"/>
      <c r="BZ261" s="274"/>
      <c r="CA261" s="274"/>
      <c r="CB261" s="274"/>
      <c r="CC261" s="274"/>
      <c r="CD261" s="274"/>
      <c r="CE261" s="274"/>
      <c r="CF261" s="274"/>
      <c r="CG261" s="742"/>
      <c r="CH261" s="742"/>
      <c r="CI261" s="742"/>
      <c r="CJ261" s="742"/>
      <c r="CK261" s="742"/>
      <c r="CL261" s="742"/>
      <c r="CM261" s="742"/>
      <c r="CN261" s="742"/>
      <c r="CO261" s="742"/>
      <c r="CP261" s="742"/>
      <c r="CQ261" s="742"/>
      <c r="CR261" s="742"/>
      <c r="CS261" s="742"/>
      <c r="CT261" s="742"/>
      <c r="CU261" s="742"/>
      <c r="CV261" s="742"/>
      <c r="CW261" s="742"/>
      <c r="CX261" s="4"/>
      <c r="CY261" s="780" t="e">
        <v>#REF!</v>
      </c>
      <c r="CZ261" s="890" t="e">
        <v>#REF!</v>
      </c>
      <c r="DA261" s="890" t="e">
        <v>#REF!</v>
      </c>
      <c r="DB261" s="890">
        <v>0.0</v>
      </c>
      <c r="DC261" s="890">
        <v>0.0</v>
      </c>
      <c r="DD261" s="890">
        <v>0.0</v>
      </c>
      <c r="DE261" s="890">
        <v>0.0</v>
      </c>
      <c r="DF261" s="890">
        <v>0.0</v>
      </c>
      <c r="DG261" s="890">
        <v>0.0</v>
      </c>
      <c r="DH261" s="890"/>
      <c r="DI261" s="890" t="e">
        <v>#REF!</v>
      </c>
      <c r="DJ261" s="890" t="s">
        <v>160</v>
      </c>
      <c r="DK261" s="890" t="s">
        <v>160</v>
      </c>
      <c r="DL261" s="890" t="s">
        <v>160</v>
      </c>
      <c r="DM261" s="890" t="s">
        <v>160</v>
      </c>
      <c r="DN261" s="890" t="s">
        <v>160</v>
      </c>
      <c r="DO261" s="890" t="s">
        <v>160</v>
      </c>
      <c r="DP261" s="2">
        <v>1.0</v>
      </c>
      <c r="DQ261" s="830" t="s">
        <v>160</v>
      </c>
      <c r="DR261" s="915"/>
      <c r="DS261" s="4"/>
      <c r="DT261" s="763">
        <v>56.0</v>
      </c>
      <c r="DU261" s="890"/>
      <c r="DV261" s="745"/>
      <c r="DW261" s="899"/>
      <c r="DX261" s="745" t="s">
        <v>160</v>
      </c>
      <c r="DY261" s="745"/>
      <c r="DZ261" s="890"/>
      <c r="EA261" s="890" t="s">
        <v>160</v>
      </c>
      <c r="EB261" s="745"/>
      <c r="EC261" s="745" t="s">
        <v>160</v>
      </c>
      <c r="ED261" s="4"/>
      <c r="EE261" s="4"/>
      <c r="EF261" s="4"/>
      <c r="EG261" s="4"/>
      <c r="EH261" s="923"/>
      <c r="EI261" s="4"/>
      <c r="EJ261" s="763"/>
      <c r="EK261" s="924"/>
      <c r="EL261" s="4"/>
      <c r="EM261" s="925"/>
      <c r="EN261" s="925" t="s">
        <v>160</v>
      </c>
      <c r="EO261" s="926" t="s">
        <v>160</v>
      </c>
      <c r="EP261" s="4"/>
      <c r="EQ261" s="763"/>
      <c r="ER261" s="4"/>
      <c r="ES261" s="4"/>
      <c r="ET261" s="4"/>
      <c r="EU261" s="4"/>
      <c r="EV261" s="4"/>
      <c r="EW261" s="923"/>
      <c r="EX261" s="4"/>
      <c r="EY261" s="895" t="s">
        <v>160</v>
      </c>
      <c r="EZ261" s="927" t="s">
        <v>160</v>
      </c>
      <c r="FA261" s="820" t="str">
        <f t="shared" si="49"/>
        <v/>
      </c>
      <c r="FB261" s="925" t="e">
        <v>#REF!</v>
      </c>
      <c r="FC261" s="4" t="e">
        <v>#REF!</v>
      </c>
      <c r="FD261" s="4" t="e">
        <v>#REF!</v>
      </c>
      <c r="FE261" s="4" t="e">
        <v>#REF!</v>
      </c>
      <c r="FF261" s="4" t="e">
        <v>#REF!</v>
      </c>
      <c r="FG261" s="4" t="e">
        <v>#REF!</v>
      </c>
      <c r="FH261" s="4" t="e">
        <v>#REF!</v>
      </c>
      <c r="FI261" s="834" t="str">
        <f t="shared" si="50"/>
        <v>#REF!</v>
      </c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742"/>
    </row>
    <row r="262" outlineLevel="1">
      <c r="A262" s="743"/>
      <c r="B262" s="749" t="s">
        <v>259</v>
      </c>
      <c r="E262" s="2">
        <f t="shared" si="58"/>
        <v>19</v>
      </c>
      <c r="F262" s="958" t="str">
        <f t="shared" si="67"/>
        <v>#REF!</v>
      </c>
      <c r="G262" s="972" t="e">
        <v>#REF!</v>
      </c>
      <c r="H262" s="972" t="e">
        <v>#REF!</v>
      </c>
      <c r="I262" s="960" t="str">
        <f t="shared" si="60"/>
        <v>#REF!</v>
      </c>
      <c r="J262" s="961" t="str">
        <f t="shared" si="61"/>
        <v>#REF!</v>
      </c>
      <c r="K262" s="972" t="e">
        <v>#REF!</v>
      </c>
      <c r="L262" s="964" t="e">
        <v>#REF!</v>
      </c>
      <c r="M262" s="964"/>
      <c r="N262" s="964"/>
      <c r="O262" s="964"/>
      <c r="P262" s="964"/>
      <c r="Q262" s="973" t="e">
        <v>#REF!</v>
      </c>
      <c r="R262" s="964" t="e">
        <v>#REF!</v>
      </c>
      <c r="S262" s="964" t="e">
        <v>#REF!</v>
      </c>
      <c r="T262" s="973" t="e">
        <v>#REF!</v>
      </c>
      <c r="U262" s="974" t="e">
        <v>#REF!</v>
      </c>
      <c r="V262" s="825" t="e">
        <v>#REF!</v>
      </c>
      <c r="W262" s="825"/>
      <c r="X262" s="825"/>
      <c r="Y262" s="825"/>
      <c r="Z262" s="825"/>
      <c r="AA262" s="975" t="s">
        <v>160</v>
      </c>
      <c r="AB262" s="949"/>
      <c r="AC262" s="949"/>
      <c r="AD262" s="949"/>
      <c r="AE262" s="949"/>
      <c r="AF262" s="949"/>
      <c r="AG262" s="949"/>
      <c r="AH262" s="949"/>
      <c r="AI262" s="949"/>
      <c r="AJ262" s="168"/>
      <c r="AK262" s="949"/>
      <c r="AL262" s="951"/>
      <c r="AM262" s="4"/>
      <c r="AN262" s="18" t="s">
        <v>4</v>
      </c>
      <c r="AO262" s="689"/>
      <c r="AP262" s="690"/>
      <c r="AQ262" s="274"/>
      <c r="AR262" s="274"/>
      <c r="AS262" s="274"/>
      <c r="AT262" s="274"/>
      <c r="AU262" s="691"/>
      <c r="AV262" s="692"/>
      <c r="AW262" s="274"/>
      <c r="AX262" s="274"/>
      <c r="AY262" s="274"/>
      <c r="AZ262" s="274"/>
      <c r="BA262" s="274"/>
      <c r="BB262" s="274"/>
      <c r="BC262" s="274"/>
      <c r="BD262" s="274"/>
      <c r="BE262" s="274"/>
      <c r="BF262" s="274"/>
      <c r="BG262" s="274"/>
      <c r="BH262" s="274"/>
      <c r="BI262" s="274"/>
      <c r="BJ262" s="274"/>
      <c r="BK262" s="274"/>
      <c r="BL262" s="274"/>
      <c r="BM262" s="274"/>
      <c r="BN262" s="274"/>
      <c r="BO262" s="274"/>
      <c r="BP262" s="693"/>
      <c r="BQ262" s="274"/>
      <c r="BR262" s="274"/>
      <c r="BS262" s="274"/>
      <c r="BT262" s="274"/>
      <c r="BU262" s="274"/>
      <c r="BV262" s="274"/>
      <c r="BW262" s="274"/>
      <c r="BX262" s="694"/>
      <c r="BY262" s="274"/>
      <c r="BZ262" s="274"/>
      <c r="CA262" s="274"/>
      <c r="CB262" s="274"/>
      <c r="CC262" s="274"/>
      <c r="CD262" s="274"/>
      <c r="CE262" s="274"/>
      <c r="CF262" s="274"/>
      <c r="CG262" s="742"/>
      <c r="CH262" s="742"/>
      <c r="CI262" s="742"/>
      <c r="CJ262" s="742"/>
      <c r="CK262" s="742"/>
      <c r="CL262" s="742"/>
      <c r="CM262" s="742"/>
      <c r="CN262" s="742"/>
      <c r="CO262" s="742"/>
      <c r="CP262" s="742"/>
      <c r="CQ262" s="742"/>
      <c r="CR262" s="742"/>
      <c r="CS262" s="742"/>
      <c r="CT262" s="742"/>
      <c r="CU262" s="742"/>
      <c r="CV262" s="742"/>
      <c r="CW262" s="742"/>
      <c r="CX262" s="4"/>
      <c r="CY262" s="780" t="e">
        <v>#REF!</v>
      </c>
      <c r="CZ262" s="890" t="e">
        <v>#REF!</v>
      </c>
      <c r="DA262" s="890" t="e">
        <v>#REF!</v>
      </c>
      <c r="DB262" s="890">
        <v>0.0</v>
      </c>
      <c r="DC262" s="890">
        <v>0.0</v>
      </c>
      <c r="DD262" s="890">
        <v>0.0</v>
      </c>
      <c r="DE262" s="890">
        <v>0.0</v>
      </c>
      <c r="DF262" s="890">
        <v>0.0</v>
      </c>
      <c r="DG262" s="890">
        <v>0.0</v>
      </c>
      <c r="DH262" s="890"/>
      <c r="DI262" s="890" t="e">
        <v>#REF!</v>
      </c>
      <c r="DJ262" s="890" t="s">
        <v>160</v>
      </c>
      <c r="DK262" s="890" t="s">
        <v>160</v>
      </c>
      <c r="DL262" s="890" t="s">
        <v>160</v>
      </c>
      <c r="DM262" s="890" t="s">
        <v>160</v>
      </c>
      <c r="DN262" s="890" t="s">
        <v>160</v>
      </c>
      <c r="DO262" s="890" t="s">
        <v>160</v>
      </c>
      <c r="DP262" s="2">
        <v>1.0</v>
      </c>
      <c r="DQ262" s="830" t="s">
        <v>160</v>
      </c>
      <c r="DR262" s="915"/>
      <c r="DS262" s="4"/>
      <c r="DT262" s="763">
        <v>57.0</v>
      </c>
      <c r="DU262" s="890"/>
      <c r="DV262" s="745"/>
      <c r="DW262" s="899"/>
      <c r="DX262" s="745" t="s">
        <v>160</v>
      </c>
      <c r="DY262" s="745"/>
      <c r="DZ262" s="890"/>
      <c r="EA262" s="890" t="s">
        <v>160</v>
      </c>
      <c r="EB262" s="745"/>
      <c r="EC262" s="745" t="s">
        <v>160</v>
      </c>
      <c r="ED262" s="4"/>
      <c r="EE262" s="4"/>
      <c r="EF262" s="4"/>
      <c r="EG262" s="4"/>
      <c r="EH262" s="923"/>
      <c r="EI262" s="4"/>
      <c r="EJ262" s="763"/>
      <c r="EK262" s="924"/>
      <c r="EL262" s="4"/>
      <c r="EM262" s="925"/>
      <c r="EN262" s="925" t="s">
        <v>160</v>
      </c>
      <c r="EO262" s="926" t="s">
        <v>160</v>
      </c>
      <c r="EP262" s="4"/>
      <c r="EQ262" s="763"/>
      <c r="ER262" s="4"/>
      <c r="ES262" s="4"/>
      <c r="ET262" s="4"/>
      <c r="EU262" s="4"/>
      <c r="EV262" s="4"/>
      <c r="EW262" s="923"/>
      <c r="EX262" s="4"/>
      <c r="EY262" s="895" t="s">
        <v>160</v>
      </c>
      <c r="EZ262" s="927" t="s">
        <v>160</v>
      </c>
      <c r="FA262" s="820" t="str">
        <f t="shared" si="49"/>
        <v/>
      </c>
      <c r="FB262" s="925" t="e">
        <v>#REF!</v>
      </c>
      <c r="FC262" s="4" t="e">
        <v>#REF!</v>
      </c>
      <c r="FD262" s="4" t="e">
        <v>#REF!</v>
      </c>
      <c r="FE262" s="4" t="e">
        <v>#REF!</v>
      </c>
      <c r="FF262" s="4" t="e">
        <v>#REF!</v>
      </c>
      <c r="FG262" s="4" t="e">
        <v>#REF!</v>
      </c>
      <c r="FH262" s="4" t="e">
        <v>#REF!</v>
      </c>
      <c r="FI262" s="834" t="str">
        <f t="shared" si="50"/>
        <v>#REF!</v>
      </c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742"/>
    </row>
    <row r="263" outlineLevel="1">
      <c r="A263" s="743"/>
      <c r="E263" s="2">
        <f t="shared" si="58"/>
        <v>20</v>
      </c>
      <c r="F263" s="958" t="str">
        <f t="shared" si="67"/>
        <v>#REF!</v>
      </c>
      <c r="G263" s="972" t="e">
        <v>#REF!</v>
      </c>
      <c r="H263" s="972" t="e">
        <v>#REF!</v>
      </c>
      <c r="I263" s="960" t="str">
        <f t="shared" si="60"/>
        <v>#REF!</v>
      </c>
      <c r="J263" s="961" t="str">
        <f t="shared" si="61"/>
        <v>#REF!</v>
      </c>
      <c r="K263" s="972" t="e">
        <v>#REF!</v>
      </c>
      <c r="L263" s="964" t="e">
        <v>#REF!</v>
      </c>
      <c r="M263" s="964"/>
      <c r="N263" s="964"/>
      <c r="O263" s="964"/>
      <c r="P263" s="964"/>
      <c r="Q263" s="973" t="e">
        <v>#REF!</v>
      </c>
      <c r="R263" s="964" t="e">
        <v>#REF!</v>
      </c>
      <c r="S263" s="964" t="e">
        <v>#REF!</v>
      </c>
      <c r="T263" s="973" t="e">
        <v>#REF!</v>
      </c>
      <c r="U263" s="974" t="e">
        <v>#REF!</v>
      </c>
      <c r="V263" s="825" t="e">
        <v>#REF!</v>
      </c>
      <c r="W263" s="825"/>
      <c r="X263" s="825"/>
      <c r="Y263" s="825"/>
      <c r="Z263" s="825"/>
      <c r="AA263" s="975" t="s">
        <v>160</v>
      </c>
      <c r="AB263" s="949"/>
      <c r="AC263" s="949"/>
      <c r="AD263" s="949"/>
      <c r="AE263" s="949"/>
      <c r="AF263" s="949"/>
      <c r="AG263" s="949"/>
      <c r="AH263" s="949"/>
      <c r="AI263" s="949"/>
      <c r="AJ263" s="168"/>
      <c r="AK263" s="949"/>
      <c r="AL263" s="951"/>
      <c r="AM263" s="4"/>
      <c r="AN263" s="18" t="s">
        <v>4</v>
      </c>
      <c r="AO263" s="689"/>
      <c r="AP263" s="690"/>
      <c r="AQ263" s="274"/>
      <c r="AR263" s="274"/>
      <c r="AS263" s="274"/>
      <c r="AT263" s="274"/>
      <c r="AU263" s="691"/>
      <c r="AV263" s="692"/>
      <c r="AW263" s="274"/>
      <c r="AX263" s="274"/>
      <c r="AY263" s="274"/>
      <c r="AZ263" s="274"/>
      <c r="BA263" s="274"/>
      <c r="BB263" s="274"/>
      <c r="BC263" s="274"/>
      <c r="BD263" s="274"/>
      <c r="BE263" s="274"/>
      <c r="BF263" s="274"/>
      <c r="BG263" s="274"/>
      <c r="BH263" s="274"/>
      <c r="BI263" s="274"/>
      <c r="BJ263" s="274"/>
      <c r="BK263" s="274"/>
      <c r="BL263" s="274"/>
      <c r="BM263" s="274"/>
      <c r="BN263" s="274"/>
      <c r="BO263" s="274"/>
      <c r="BP263" s="693"/>
      <c r="BQ263" s="274"/>
      <c r="BR263" s="274"/>
      <c r="BS263" s="274"/>
      <c r="BT263" s="274"/>
      <c r="BU263" s="274"/>
      <c r="BV263" s="274"/>
      <c r="BW263" s="274"/>
      <c r="BX263" s="694"/>
      <c r="BY263" s="274"/>
      <c r="BZ263" s="274"/>
      <c r="CA263" s="274"/>
      <c r="CB263" s="274"/>
      <c r="CC263" s="274"/>
      <c r="CD263" s="274"/>
      <c r="CE263" s="274"/>
      <c r="CF263" s="274"/>
      <c r="CG263" s="742"/>
      <c r="CH263" s="742"/>
      <c r="CI263" s="742"/>
      <c r="CJ263" s="742"/>
      <c r="CK263" s="742"/>
      <c r="CL263" s="742"/>
      <c r="CM263" s="742"/>
      <c r="CN263" s="742"/>
      <c r="CO263" s="742"/>
      <c r="CP263" s="742"/>
      <c r="CQ263" s="742"/>
      <c r="CR263" s="742"/>
      <c r="CS263" s="742"/>
      <c r="CT263" s="742"/>
      <c r="CU263" s="742"/>
      <c r="CV263" s="742"/>
      <c r="CW263" s="742"/>
      <c r="CX263" s="4"/>
      <c r="CY263" s="780" t="e">
        <v>#REF!</v>
      </c>
      <c r="CZ263" s="890" t="e">
        <v>#REF!</v>
      </c>
      <c r="DA263" s="890" t="e">
        <v>#REF!</v>
      </c>
      <c r="DB263" s="890">
        <v>0.0</v>
      </c>
      <c r="DC263" s="890">
        <v>0.0</v>
      </c>
      <c r="DD263" s="890">
        <v>0.0</v>
      </c>
      <c r="DE263" s="890">
        <v>0.0</v>
      </c>
      <c r="DF263" s="890">
        <v>0.0</v>
      </c>
      <c r="DG263" s="890">
        <v>0.0</v>
      </c>
      <c r="DH263" s="890"/>
      <c r="DI263" s="890" t="e">
        <v>#REF!</v>
      </c>
      <c r="DJ263" s="890" t="s">
        <v>160</v>
      </c>
      <c r="DK263" s="890" t="s">
        <v>160</v>
      </c>
      <c r="DL263" s="890" t="s">
        <v>160</v>
      </c>
      <c r="DM263" s="890" t="s">
        <v>160</v>
      </c>
      <c r="DN263" s="890" t="s">
        <v>160</v>
      </c>
      <c r="DO263" s="890" t="s">
        <v>160</v>
      </c>
      <c r="DP263" s="2">
        <v>1.0</v>
      </c>
      <c r="DQ263" s="830" t="s">
        <v>160</v>
      </c>
      <c r="DR263" s="915"/>
      <c r="DS263" s="4"/>
      <c r="DT263" s="763">
        <v>58.0</v>
      </c>
      <c r="DU263" s="890"/>
      <c r="DV263" s="745"/>
      <c r="DW263" s="899"/>
      <c r="DX263" s="745" t="s">
        <v>160</v>
      </c>
      <c r="DY263" s="745"/>
      <c r="DZ263" s="890"/>
      <c r="EA263" s="890" t="s">
        <v>160</v>
      </c>
      <c r="EB263" s="745"/>
      <c r="EC263" s="745" t="s">
        <v>160</v>
      </c>
      <c r="ED263" s="4"/>
      <c r="EE263" s="4"/>
      <c r="EF263" s="4"/>
      <c r="EG263" s="4"/>
      <c r="EH263" s="923"/>
      <c r="EI263" s="4"/>
      <c r="EJ263" s="763"/>
      <c r="EK263" s="4"/>
      <c r="EL263" s="4"/>
      <c r="EM263" s="925"/>
      <c r="EN263" s="925" t="s">
        <v>160</v>
      </c>
      <c r="EO263" s="926" t="s">
        <v>160</v>
      </c>
      <c r="EP263" s="4"/>
      <c r="EQ263" s="763"/>
      <c r="ER263" s="4"/>
      <c r="ES263" s="4"/>
      <c r="ET263" s="4"/>
      <c r="EU263" s="4"/>
      <c r="EV263" s="4"/>
      <c r="EW263" s="923"/>
      <c r="EX263" s="4"/>
      <c r="EY263" s="895" t="s">
        <v>160</v>
      </c>
      <c r="EZ263" s="927" t="s">
        <v>160</v>
      </c>
      <c r="FA263" s="820" t="str">
        <f t="shared" si="49"/>
        <v/>
      </c>
      <c r="FB263" s="925" t="e">
        <v>#REF!</v>
      </c>
      <c r="FC263" s="4" t="e">
        <v>#REF!</v>
      </c>
      <c r="FD263" s="4" t="e">
        <v>#REF!</v>
      </c>
      <c r="FE263" s="4" t="e">
        <v>#REF!</v>
      </c>
      <c r="FF263" s="4" t="e">
        <v>#REF!</v>
      </c>
      <c r="FG263" s="4" t="e">
        <v>#REF!</v>
      </c>
      <c r="FH263" s="4" t="e">
        <v>#REF!</v>
      </c>
      <c r="FI263" s="834" t="str">
        <f t="shared" si="50"/>
        <v>#REF!</v>
      </c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742"/>
    </row>
    <row r="264" outlineLevel="1">
      <c r="A264" s="743"/>
      <c r="E264" s="2">
        <f t="shared" si="58"/>
        <v>21</v>
      </c>
      <c r="F264" s="977" t="str">
        <f t="shared" si="67"/>
        <v>#REF!</v>
      </c>
      <c r="G264" s="978" t="e">
        <v>#REF!</v>
      </c>
      <c r="H264" s="978" t="e">
        <v>#REF!</v>
      </c>
      <c r="I264" s="979" t="str">
        <f t="shared" si="60"/>
        <v>#REF!</v>
      </c>
      <c r="J264" s="980" t="str">
        <f t="shared" si="61"/>
        <v>#REF!</v>
      </c>
      <c r="K264" s="978" t="e">
        <v>#REF!</v>
      </c>
      <c r="L264" s="981" t="e">
        <v>#REF!</v>
      </c>
      <c r="M264" s="981"/>
      <c r="N264" s="981"/>
      <c r="O264" s="981"/>
      <c r="P264" s="981"/>
      <c r="Q264" s="973" t="e">
        <v>#REF!</v>
      </c>
      <c r="R264" s="964" t="e">
        <v>#REF!</v>
      </c>
      <c r="S264" s="964" t="e">
        <v>#REF!</v>
      </c>
      <c r="T264" s="973" t="e">
        <v>#REF!</v>
      </c>
      <c r="U264" s="982" t="e">
        <v>#REF!</v>
      </c>
      <c r="V264" s="825" t="e">
        <v>#REF!</v>
      </c>
      <c r="W264" s="825"/>
      <c r="X264" s="825"/>
      <c r="Y264" s="825"/>
      <c r="Z264" s="825"/>
      <c r="AA264" s="975" t="s">
        <v>160</v>
      </c>
      <c r="AB264" s="949"/>
      <c r="AC264" s="949"/>
      <c r="AD264" s="949"/>
      <c r="AE264" s="949"/>
      <c r="AF264" s="949"/>
      <c r="AG264" s="949"/>
      <c r="AH264" s="949"/>
      <c r="AI264" s="949"/>
      <c r="AJ264" s="168"/>
      <c r="AK264" s="949"/>
      <c r="AL264" s="951"/>
      <c r="AM264" s="4"/>
      <c r="AN264" s="18" t="s">
        <v>4</v>
      </c>
      <c r="AO264" s="689"/>
      <c r="AP264" s="690"/>
      <c r="AQ264" s="274"/>
      <c r="AR264" s="274"/>
      <c r="AS264" s="274"/>
      <c r="AT264" s="274"/>
      <c r="AU264" s="691"/>
      <c r="AV264" s="692"/>
      <c r="AW264" s="274"/>
      <c r="AX264" s="274"/>
      <c r="AY264" s="274"/>
      <c r="AZ264" s="274"/>
      <c r="BA264" s="274"/>
      <c r="BB264" s="274"/>
      <c r="BC264" s="274"/>
      <c r="BD264" s="274"/>
      <c r="BE264" s="274"/>
      <c r="BF264" s="274"/>
      <c r="BG264" s="274"/>
      <c r="BH264" s="274"/>
      <c r="BI264" s="274"/>
      <c r="BJ264" s="274"/>
      <c r="BK264" s="274"/>
      <c r="BL264" s="274"/>
      <c r="BM264" s="274"/>
      <c r="BN264" s="274"/>
      <c r="BO264" s="274"/>
      <c r="BP264" s="693"/>
      <c r="BQ264" s="274"/>
      <c r="BR264" s="274"/>
      <c r="BS264" s="274"/>
      <c r="BT264" s="274"/>
      <c r="BU264" s="274"/>
      <c r="BV264" s="274"/>
      <c r="BW264" s="274"/>
      <c r="BX264" s="694"/>
      <c r="BY264" s="274"/>
      <c r="BZ264" s="274"/>
      <c r="CA264" s="274"/>
      <c r="CB264" s="274"/>
      <c r="CC264" s="274"/>
      <c r="CD264" s="274"/>
      <c r="CE264" s="274"/>
      <c r="CF264" s="274"/>
      <c r="CG264" s="742"/>
      <c r="CH264" s="742"/>
      <c r="CI264" s="742"/>
      <c r="CJ264" s="742"/>
      <c r="CK264" s="742"/>
      <c r="CL264" s="742"/>
      <c r="CM264" s="742"/>
      <c r="CN264" s="742"/>
      <c r="CO264" s="742"/>
      <c r="CP264" s="742"/>
      <c r="CQ264" s="742"/>
      <c r="CR264" s="742"/>
      <c r="CS264" s="742"/>
      <c r="CT264" s="742"/>
      <c r="CU264" s="742"/>
      <c r="CV264" s="742"/>
      <c r="CW264" s="742"/>
      <c r="CX264" s="4"/>
      <c r="CY264" s="780" t="e">
        <v>#REF!</v>
      </c>
      <c r="CZ264" s="890" t="e">
        <v>#REF!</v>
      </c>
      <c r="DA264" s="890" t="e">
        <v>#REF!</v>
      </c>
      <c r="DB264" s="890">
        <v>0.0</v>
      </c>
      <c r="DC264" s="890">
        <v>0.0</v>
      </c>
      <c r="DD264" s="890">
        <v>0.0</v>
      </c>
      <c r="DE264" s="890">
        <v>0.0</v>
      </c>
      <c r="DF264" s="890">
        <v>0.0</v>
      </c>
      <c r="DG264" s="890">
        <v>0.0</v>
      </c>
      <c r="DH264" s="890"/>
      <c r="DI264" s="890" t="e">
        <v>#REF!</v>
      </c>
      <c r="DJ264" s="890" t="s">
        <v>160</v>
      </c>
      <c r="DK264" s="890" t="s">
        <v>160</v>
      </c>
      <c r="DL264" s="890" t="s">
        <v>160</v>
      </c>
      <c r="DM264" s="890" t="s">
        <v>160</v>
      </c>
      <c r="DN264" s="890" t="s">
        <v>160</v>
      </c>
      <c r="DO264" s="890" t="s">
        <v>160</v>
      </c>
      <c r="DP264" s="2">
        <v>1.0</v>
      </c>
      <c r="DQ264" s="830" t="s">
        <v>160</v>
      </c>
      <c r="DR264" s="915"/>
      <c r="DS264" s="4"/>
      <c r="DT264" s="763">
        <v>59.0</v>
      </c>
      <c r="DU264" s="890"/>
      <c r="DV264" s="745"/>
      <c r="DW264" s="745"/>
      <c r="DX264" s="745" t="s">
        <v>160</v>
      </c>
      <c r="DY264" s="745"/>
      <c r="DZ264" s="890"/>
      <c r="EA264" s="890" t="s">
        <v>160</v>
      </c>
      <c r="EB264" s="745"/>
      <c r="EC264" s="745" t="s">
        <v>160</v>
      </c>
      <c r="ED264" s="4"/>
      <c r="EE264" s="4"/>
      <c r="EF264" s="4"/>
      <c r="EG264" s="4"/>
      <c r="EH264" s="923"/>
      <c r="EI264" s="4"/>
      <c r="EJ264" s="763"/>
      <c r="EK264" s="924"/>
      <c r="EL264" s="4"/>
      <c r="EM264" s="925"/>
      <c r="EN264" s="925" t="s">
        <v>160</v>
      </c>
      <c r="EO264" s="926" t="s">
        <v>160</v>
      </c>
      <c r="EP264" s="4"/>
      <c r="EQ264" s="763"/>
      <c r="ER264" s="4"/>
      <c r="ES264" s="4"/>
      <c r="ET264" s="4"/>
      <c r="EU264" s="4"/>
      <c r="EV264" s="4"/>
      <c r="EW264" s="923"/>
      <c r="EX264" s="4"/>
      <c r="EY264" s="895" t="s">
        <v>160</v>
      </c>
      <c r="EZ264" s="927" t="s">
        <v>160</v>
      </c>
      <c r="FA264" s="820" t="str">
        <f t="shared" si="49"/>
        <v/>
      </c>
      <c r="FB264" s="925" t="e">
        <v>#REF!</v>
      </c>
      <c r="FC264" s="4" t="e">
        <v>#REF!</v>
      </c>
      <c r="FD264" s="4" t="e">
        <v>#REF!</v>
      </c>
      <c r="FE264" s="4" t="e">
        <v>#REF!</v>
      </c>
      <c r="FF264" s="4" t="e">
        <v>#REF!</v>
      </c>
      <c r="FG264" s="4" t="e">
        <v>#REF!</v>
      </c>
      <c r="FH264" s="4" t="e">
        <v>#REF!</v>
      </c>
      <c r="FI264" s="834" t="str">
        <f t="shared" si="50"/>
        <v>#REF!</v>
      </c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742"/>
    </row>
    <row r="265" outlineLevel="1">
      <c r="A265" s="743"/>
      <c r="P265" s="749"/>
      <c r="Q265" s="749"/>
      <c r="U265" s="3"/>
      <c r="X265" s="4"/>
      <c r="Y265" s="4"/>
      <c r="Z265" s="4"/>
      <c r="AA265" s="983"/>
      <c r="AB265" s="984"/>
      <c r="AC265" s="984"/>
      <c r="AD265" s="984"/>
      <c r="AE265" s="984"/>
      <c r="AF265" s="984"/>
      <c r="AG265" s="984"/>
      <c r="AH265" s="984"/>
      <c r="AI265" s="984"/>
      <c r="AJ265" s="985"/>
      <c r="AK265" s="984"/>
      <c r="AL265" s="986"/>
      <c r="AM265" s="4"/>
      <c r="AN265" s="18" t="s">
        <v>4</v>
      </c>
      <c r="AO265" s="689"/>
      <c r="AP265" s="690"/>
      <c r="AQ265" s="274"/>
      <c r="AR265" s="274"/>
      <c r="AS265" s="274"/>
      <c r="AT265" s="274"/>
      <c r="AU265" s="691"/>
      <c r="AV265" s="692"/>
      <c r="AW265" s="274"/>
      <c r="AX265" s="274"/>
      <c r="AY265" s="274"/>
      <c r="AZ265" s="274"/>
      <c r="BA265" s="274"/>
      <c r="BB265" s="274"/>
      <c r="BC265" s="274"/>
      <c r="BD265" s="274"/>
      <c r="BE265" s="274"/>
      <c r="BF265" s="274"/>
      <c r="BG265" s="274"/>
      <c r="BH265" s="274"/>
      <c r="BI265" s="274"/>
      <c r="BJ265" s="274"/>
      <c r="BK265" s="274"/>
      <c r="BL265" s="274"/>
      <c r="BM265" s="274"/>
      <c r="BN265" s="274"/>
      <c r="BO265" s="274"/>
      <c r="BP265" s="693"/>
      <c r="BQ265" s="274"/>
      <c r="BR265" s="274"/>
      <c r="BS265" s="274"/>
      <c r="BT265" s="274"/>
      <c r="BU265" s="274"/>
      <c r="BV265" s="274"/>
      <c r="BW265" s="274"/>
      <c r="BX265" s="694"/>
      <c r="BY265" s="274"/>
      <c r="BZ265" s="274"/>
      <c r="CA265" s="274"/>
      <c r="CB265" s="274"/>
      <c r="CC265" s="274"/>
      <c r="CD265" s="274"/>
      <c r="CE265" s="274"/>
      <c r="CF265" s="274"/>
      <c r="CG265" s="742"/>
      <c r="CH265" s="742"/>
      <c r="CI265" s="742"/>
      <c r="CJ265" s="742"/>
      <c r="CK265" s="742"/>
      <c r="CL265" s="742"/>
      <c r="CM265" s="742"/>
      <c r="CN265" s="742"/>
      <c r="CO265" s="742"/>
      <c r="CP265" s="742"/>
      <c r="CQ265" s="742"/>
      <c r="CR265" s="742"/>
      <c r="CS265" s="742"/>
      <c r="CT265" s="742"/>
      <c r="CU265" s="742"/>
      <c r="CV265" s="742"/>
      <c r="CW265" s="742"/>
      <c r="CX265" s="4"/>
      <c r="CY265" s="780" t="e">
        <v>#REF!</v>
      </c>
      <c r="CZ265" s="890" t="e">
        <v>#REF!</v>
      </c>
      <c r="DA265" s="890" t="e">
        <v>#REF!</v>
      </c>
      <c r="DB265" s="890">
        <v>0.0</v>
      </c>
      <c r="DC265" s="890">
        <v>0.0</v>
      </c>
      <c r="DD265" s="890">
        <v>0.0</v>
      </c>
      <c r="DE265" s="890">
        <v>0.0</v>
      </c>
      <c r="DF265" s="890">
        <v>0.0</v>
      </c>
      <c r="DG265" s="890">
        <v>0.0</v>
      </c>
      <c r="DH265" s="890"/>
      <c r="DI265" s="890" t="e">
        <v>#REF!</v>
      </c>
      <c r="DJ265" s="890" t="s">
        <v>160</v>
      </c>
      <c r="DK265" s="890" t="s">
        <v>160</v>
      </c>
      <c r="DL265" s="890" t="s">
        <v>160</v>
      </c>
      <c r="DM265" s="890" t="s">
        <v>160</v>
      </c>
      <c r="DN265" s="890" t="s">
        <v>160</v>
      </c>
      <c r="DO265" s="890" t="s">
        <v>160</v>
      </c>
      <c r="DP265" s="2">
        <v>1.0</v>
      </c>
      <c r="DQ265" s="830" t="s">
        <v>160</v>
      </c>
      <c r="DR265" s="915"/>
      <c r="DS265" s="4"/>
      <c r="DT265" s="763">
        <v>60.0</v>
      </c>
      <c r="DU265" s="890"/>
      <c r="DV265" s="745"/>
      <c r="DW265" s="899"/>
      <c r="DX265" s="745" t="s">
        <v>160</v>
      </c>
      <c r="DY265" s="745"/>
      <c r="DZ265" s="890"/>
      <c r="EA265" s="890" t="s">
        <v>160</v>
      </c>
      <c r="EB265" s="745"/>
      <c r="EC265" s="745" t="s">
        <v>160</v>
      </c>
      <c r="ED265" s="4"/>
      <c r="EE265" s="4"/>
      <c r="EF265" s="4"/>
      <c r="EG265" s="4"/>
      <c r="EH265" s="923"/>
      <c r="EI265" s="4"/>
      <c r="EJ265" s="763"/>
      <c r="EK265" s="924"/>
      <c r="EL265" s="4"/>
      <c r="EM265" s="925"/>
      <c r="EN265" s="925" t="s">
        <v>160</v>
      </c>
      <c r="EO265" s="926" t="s">
        <v>160</v>
      </c>
      <c r="EP265" s="4"/>
      <c r="EQ265" s="763"/>
      <c r="ER265" s="4"/>
      <c r="ES265" s="4"/>
      <c r="ET265" s="4"/>
      <c r="EU265" s="4"/>
      <c r="EV265" s="4"/>
      <c r="EW265" s="923"/>
      <c r="EX265" s="4"/>
      <c r="EY265" s="895" t="s">
        <v>160</v>
      </c>
      <c r="EZ265" s="927" t="s">
        <v>160</v>
      </c>
      <c r="FA265" s="820" t="str">
        <f t="shared" si="49"/>
        <v/>
      </c>
      <c r="FB265" s="925" t="e">
        <v>#REF!</v>
      </c>
      <c r="FC265" s="4" t="e">
        <v>#REF!</v>
      </c>
      <c r="FD265" s="4" t="e">
        <v>#REF!</v>
      </c>
      <c r="FE265" s="4" t="e">
        <v>#REF!</v>
      </c>
      <c r="FF265" s="4" t="e">
        <v>#REF!</v>
      </c>
      <c r="FG265" s="4" t="e">
        <v>#REF!</v>
      </c>
      <c r="FH265" s="4" t="e">
        <v>#REF!</v>
      </c>
      <c r="FI265" s="834" t="str">
        <f t="shared" si="50"/>
        <v>#REF!</v>
      </c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742"/>
    </row>
    <row r="266" outlineLevel="1">
      <c r="A266" s="743"/>
      <c r="O266" s="987" t="s">
        <v>382</v>
      </c>
      <c r="P266" s="988"/>
      <c r="Q266" s="988"/>
      <c r="R266" s="989">
        <v>30.0</v>
      </c>
      <c r="S266" s="989">
        <v>60.0</v>
      </c>
      <c r="T266" s="990"/>
      <c r="U266" s="3"/>
      <c r="V266" s="749" t="s">
        <v>383</v>
      </c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18" t="s">
        <v>4</v>
      </c>
      <c r="AO266" s="689"/>
      <c r="AP266" s="690"/>
      <c r="AQ266" s="274"/>
      <c r="AR266" s="274"/>
      <c r="AS266" s="274"/>
      <c r="AT266" s="274"/>
      <c r="AU266" s="691"/>
      <c r="AV266" s="692"/>
      <c r="AW266" s="274"/>
      <c r="AX266" s="274"/>
      <c r="AY266" s="274"/>
      <c r="AZ266" s="274"/>
      <c r="BA266" s="274"/>
      <c r="BB266" s="274"/>
      <c r="BC266" s="274"/>
      <c r="BD266" s="274"/>
      <c r="BE266" s="274"/>
      <c r="BF266" s="274"/>
      <c r="BG266" s="274"/>
      <c r="BH266" s="274"/>
      <c r="BI266" s="274"/>
      <c r="BJ266" s="274"/>
      <c r="BK266" s="274"/>
      <c r="BL266" s="274"/>
      <c r="BM266" s="274"/>
      <c r="BN266" s="274"/>
      <c r="BO266" s="274"/>
      <c r="BP266" s="693"/>
      <c r="BQ266" s="274"/>
      <c r="BR266" s="274"/>
      <c r="BS266" s="274"/>
      <c r="BT266" s="274"/>
      <c r="BU266" s="274"/>
      <c r="BV266" s="274"/>
      <c r="BW266" s="274"/>
      <c r="BX266" s="694"/>
      <c r="BY266" s="274"/>
      <c r="BZ266" s="274"/>
      <c r="CA266" s="274"/>
      <c r="CB266" s="274"/>
      <c r="CC266" s="274"/>
      <c r="CD266" s="274"/>
      <c r="CE266" s="274"/>
      <c r="CF266" s="274"/>
      <c r="CG266" s="742"/>
      <c r="CH266" s="742"/>
      <c r="CI266" s="742"/>
      <c r="CJ266" s="742"/>
      <c r="CK266" s="742"/>
      <c r="CL266" s="742"/>
      <c r="CM266" s="742"/>
      <c r="CN266" s="742"/>
      <c r="CO266" s="742"/>
      <c r="CP266" s="742"/>
      <c r="CQ266" s="742"/>
      <c r="CR266" s="742"/>
      <c r="CS266" s="742"/>
      <c r="CT266" s="742"/>
      <c r="CU266" s="742"/>
      <c r="CV266" s="742"/>
      <c r="CW266" s="742"/>
      <c r="CX266" s="4"/>
      <c r="CY266" s="780" t="e">
        <v>#REF!</v>
      </c>
      <c r="CZ266" s="890" t="e">
        <v>#REF!</v>
      </c>
      <c r="DA266" s="890" t="e">
        <v>#REF!</v>
      </c>
      <c r="DB266" s="890">
        <v>0.0</v>
      </c>
      <c r="DC266" s="890">
        <v>0.0</v>
      </c>
      <c r="DD266" s="890">
        <v>0.0</v>
      </c>
      <c r="DE266" s="890">
        <v>0.0</v>
      </c>
      <c r="DF266" s="890">
        <v>0.0</v>
      </c>
      <c r="DG266" s="890">
        <v>0.0</v>
      </c>
      <c r="DH266" s="890"/>
      <c r="DI266" s="890" t="e">
        <v>#REF!</v>
      </c>
      <c r="DJ266" s="890" t="s">
        <v>160</v>
      </c>
      <c r="DK266" s="890" t="s">
        <v>160</v>
      </c>
      <c r="DL266" s="890" t="s">
        <v>160</v>
      </c>
      <c r="DM266" s="890" t="s">
        <v>160</v>
      </c>
      <c r="DN266" s="890" t="s">
        <v>160</v>
      </c>
      <c r="DO266" s="890" t="s">
        <v>160</v>
      </c>
      <c r="DP266" s="2">
        <v>1.0</v>
      </c>
      <c r="DQ266" s="830" t="s">
        <v>160</v>
      </c>
      <c r="DR266" s="915"/>
      <c r="DS266" s="4"/>
      <c r="DT266" s="763">
        <v>61.0</v>
      </c>
      <c r="DU266" s="890"/>
      <c r="DV266" s="745"/>
      <c r="DW266" s="899"/>
      <c r="DX266" s="745" t="s">
        <v>160</v>
      </c>
      <c r="DY266" s="745"/>
      <c r="DZ266" s="890"/>
      <c r="EA266" s="890" t="s">
        <v>160</v>
      </c>
      <c r="EB266" s="745"/>
      <c r="EC266" s="745" t="s">
        <v>160</v>
      </c>
      <c r="ED266" s="4"/>
      <c r="EE266" s="4"/>
      <c r="EF266" s="4"/>
      <c r="EG266" s="4"/>
      <c r="EH266" s="923"/>
      <c r="EI266" s="4"/>
      <c r="EJ266" s="763"/>
      <c r="EK266" s="924"/>
      <c r="EL266" s="4"/>
      <c r="EM266" s="925"/>
      <c r="EN266" s="925" t="s">
        <v>160</v>
      </c>
      <c r="EO266" s="926" t="s">
        <v>160</v>
      </c>
      <c r="EP266" s="4"/>
      <c r="EQ266" s="763"/>
      <c r="ER266" s="4"/>
      <c r="ES266" s="4"/>
      <c r="ET266" s="4"/>
      <c r="EU266" s="4"/>
      <c r="EV266" s="4"/>
      <c r="EW266" s="923"/>
      <c r="EX266" s="4"/>
      <c r="EY266" s="895" t="s">
        <v>160</v>
      </c>
      <c r="EZ266" s="927" t="s">
        <v>160</v>
      </c>
      <c r="FA266" s="820" t="str">
        <f t="shared" si="49"/>
        <v/>
      </c>
      <c r="FB266" s="925" t="e">
        <v>#REF!</v>
      </c>
      <c r="FC266" s="4" t="e">
        <v>#REF!</v>
      </c>
      <c r="FD266" s="4" t="e">
        <v>#REF!</v>
      </c>
      <c r="FE266" s="4" t="e">
        <v>#REF!</v>
      </c>
      <c r="FF266" s="4" t="e">
        <v>#REF!</v>
      </c>
      <c r="FG266" s="4" t="e">
        <v>#REF!</v>
      </c>
      <c r="FH266" s="4" t="e">
        <v>#REF!</v>
      </c>
      <c r="FI266" s="834" t="str">
        <f t="shared" si="50"/>
        <v>#REF!</v>
      </c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742"/>
    </row>
    <row r="267" outlineLevel="1">
      <c r="A267" s="743"/>
      <c r="B267" s="749" t="s">
        <v>171</v>
      </c>
      <c r="O267" s="991" t="str">
        <f>B8</f>
        <v>OB Med</v>
      </c>
      <c r="P267" s="929" t="s">
        <v>373</v>
      </c>
      <c r="Q267" s="992"/>
      <c r="R267" s="993" t="s">
        <v>316</v>
      </c>
      <c r="S267" s="994">
        <v>110.0</v>
      </c>
      <c r="T267" s="995" t="s">
        <v>374</v>
      </c>
      <c r="U267" s="3"/>
      <c r="V267" s="996">
        <v>68.0</v>
      </c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18" t="s">
        <v>4</v>
      </c>
      <c r="AO267" s="689"/>
      <c r="AP267" s="690"/>
      <c r="AQ267" s="274"/>
      <c r="AR267" s="274"/>
      <c r="AS267" s="274"/>
      <c r="AT267" s="274"/>
      <c r="AU267" s="691"/>
      <c r="AV267" s="692"/>
      <c r="AW267" s="274"/>
      <c r="AX267" s="274"/>
      <c r="AY267" s="274"/>
      <c r="AZ267" s="274"/>
      <c r="BA267" s="274"/>
      <c r="BB267" s="274"/>
      <c r="BC267" s="274"/>
      <c r="BD267" s="274"/>
      <c r="BE267" s="274"/>
      <c r="BF267" s="274"/>
      <c r="BG267" s="274"/>
      <c r="BH267" s="274"/>
      <c r="BI267" s="274"/>
      <c r="BJ267" s="274"/>
      <c r="BK267" s="274"/>
      <c r="BL267" s="274"/>
      <c r="BM267" s="274"/>
      <c r="BN267" s="274"/>
      <c r="BO267" s="274"/>
      <c r="BP267" s="693"/>
      <c r="BQ267" s="274"/>
      <c r="BR267" s="274"/>
      <c r="BS267" s="274"/>
      <c r="BT267" s="274"/>
      <c r="BU267" s="274"/>
      <c r="BV267" s="274"/>
      <c r="BW267" s="274"/>
      <c r="BX267" s="694"/>
      <c r="BY267" s="274"/>
      <c r="BZ267" s="274"/>
      <c r="CA267" s="274"/>
      <c r="CB267" s="274"/>
      <c r="CC267" s="274"/>
      <c r="CD267" s="274"/>
      <c r="CE267" s="274"/>
      <c r="CF267" s="274"/>
      <c r="CG267" s="742"/>
      <c r="CH267" s="742"/>
      <c r="CI267" s="742"/>
      <c r="CJ267" s="742"/>
      <c r="CK267" s="742"/>
      <c r="CL267" s="742"/>
      <c r="CM267" s="742"/>
      <c r="CN267" s="742"/>
      <c r="CO267" s="742"/>
      <c r="CP267" s="742"/>
      <c r="CQ267" s="742"/>
      <c r="CR267" s="742"/>
      <c r="CS267" s="742"/>
      <c r="CT267" s="742"/>
      <c r="CU267" s="742"/>
      <c r="CV267" s="742"/>
      <c r="CW267" s="742"/>
      <c r="CX267" s="4"/>
      <c r="CY267" s="780" t="e">
        <v>#REF!</v>
      </c>
      <c r="CZ267" s="890" t="e">
        <v>#REF!</v>
      </c>
      <c r="DA267" s="890" t="e">
        <v>#REF!</v>
      </c>
      <c r="DB267" s="890">
        <v>0.0</v>
      </c>
      <c r="DC267" s="890">
        <v>0.0</v>
      </c>
      <c r="DD267" s="890">
        <v>0.0</v>
      </c>
      <c r="DE267" s="890">
        <v>0.0</v>
      </c>
      <c r="DF267" s="890">
        <v>0.0</v>
      </c>
      <c r="DG267" s="890">
        <v>0.0</v>
      </c>
      <c r="DH267" s="890"/>
      <c r="DI267" s="890" t="e">
        <v>#REF!</v>
      </c>
      <c r="DJ267" s="890" t="s">
        <v>160</v>
      </c>
      <c r="DK267" s="890" t="s">
        <v>160</v>
      </c>
      <c r="DL267" s="890" t="s">
        <v>160</v>
      </c>
      <c r="DM267" s="890" t="s">
        <v>160</v>
      </c>
      <c r="DN267" s="890" t="s">
        <v>160</v>
      </c>
      <c r="DO267" s="890" t="s">
        <v>160</v>
      </c>
      <c r="DP267" s="2">
        <v>1.0</v>
      </c>
      <c r="DQ267" s="830" t="s">
        <v>160</v>
      </c>
      <c r="DR267" s="915"/>
      <c r="DS267" s="4"/>
      <c r="DT267" s="763">
        <v>62.0</v>
      </c>
      <c r="DU267" s="890"/>
      <c r="DV267" s="745"/>
      <c r="DW267" s="899"/>
      <c r="DX267" s="745" t="s">
        <v>160</v>
      </c>
      <c r="DY267" s="745"/>
      <c r="DZ267" s="890"/>
      <c r="EA267" s="890" t="s">
        <v>160</v>
      </c>
      <c r="EB267" s="745"/>
      <c r="EC267" s="745" t="s">
        <v>160</v>
      </c>
      <c r="ED267" s="4"/>
      <c r="EE267" s="4"/>
      <c r="EF267" s="4"/>
      <c r="EG267" s="4"/>
      <c r="EH267" s="923"/>
      <c r="EI267" s="4"/>
      <c r="EJ267" s="763"/>
      <c r="EK267" s="4"/>
      <c r="EL267" s="4"/>
      <c r="EM267" s="925"/>
      <c r="EN267" s="925" t="s">
        <v>160</v>
      </c>
      <c r="EO267" s="926" t="s">
        <v>160</v>
      </c>
      <c r="EP267" s="4"/>
      <c r="EQ267" s="763"/>
      <c r="ER267" s="4"/>
      <c r="ES267" s="4"/>
      <c r="ET267" s="4"/>
      <c r="EU267" s="4"/>
      <c r="EV267" s="4"/>
      <c r="EW267" s="923"/>
      <c r="EX267" s="4"/>
      <c r="EY267" s="895" t="s">
        <v>160</v>
      </c>
      <c r="EZ267" s="927" t="s">
        <v>160</v>
      </c>
      <c r="FA267" s="820" t="str">
        <f t="shared" si="49"/>
        <v/>
      </c>
      <c r="FB267" s="925" t="e">
        <v>#REF!</v>
      </c>
      <c r="FC267" s="4" t="e">
        <v>#REF!</v>
      </c>
      <c r="FD267" s="4" t="e">
        <v>#REF!</v>
      </c>
      <c r="FE267" s="4" t="e">
        <v>#REF!</v>
      </c>
      <c r="FF267" s="4" t="e">
        <v>#REF!</v>
      </c>
      <c r="FG267" s="4" t="e">
        <v>#REF!</v>
      </c>
      <c r="FH267" s="4" t="e">
        <v>#REF!</v>
      </c>
      <c r="FI267" s="834" t="str">
        <f t="shared" si="50"/>
        <v>#REF!</v>
      </c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742"/>
    </row>
    <row r="268" outlineLevel="1">
      <c r="A268" s="743"/>
      <c r="B268" s="749" t="s">
        <v>199</v>
      </c>
      <c r="O268" s="997" t="s">
        <v>364</v>
      </c>
      <c r="P268" s="998">
        <v>60.0</v>
      </c>
      <c r="Q268" s="999">
        <v>1.0</v>
      </c>
      <c r="R268" s="1000">
        <v>1.0</v>
      </c>
      <c r="S268" s="999">
        <v>0.75</v>
      </c>
      <c r="T268" s="1001"/>
      <c r="U268" s="3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18" t="s">
        <v>4</v>
      </c>
      <c r="AO268" s="689"/>
      <c r="AP268" s="690"/>
      <c r="AQ268" s="274"/>
      <c r="AR268" s="274"/>
      <c r="AS268" s="274"/>
      <c r="AT268" s="274"/>
      <c r="AU268" s="691"/>
      <c r="AV268" s="692"/>
      <c r="AW268" s="274"/>
      <c r="AX268" s="274"/>
      <c r="AY268" s="274"/>
      <c r="AZ268" s="274"/>
      <c r="BA268" s="274"/>
      <c r="BB268" s="274"/>
      <c r="BC268" s="274"/>
      <c r="BD268" s="274"/>
      <c r="BE268" s="274"/>
      <c r="BF268" s="274"/>
      <c r="BG268" s="274"/>
      <c r="BH268" s="274"/>
      <c r="BI268" s="274"/>
      <c r="BJ268" s="274"/>
      <c r="BK268" s="274"/>
      <c r="BL268" s="274"/>
      <c r="BM268" s="274"/>
      <c r="BN268" s="274"/>
      <c r="BO268" s="274"/>
      <c r="BP268" s="693"/>
      <c r="BQ268" s="274"/>
      <c r="BR268" s="274"/>
      <c r="BS268" s="274"/>
      <c r="BT268" s="274"/>
      <c r="BU268" s="274"/>
      <c r="BV268" s="274"/>
      <c r="BW268" s="274"/>
      <c r="BX268" s="694"/>
      <c r="BY268" s="274"/>
      <c r="BZ268" s="274"/>
      <c r="CA268" s="274"/>
      <c r="CB268" s="274"/>
      <c r="CC268" s="274"/>
      <c r="CD268" s="274"/>
      <c r="CE268" s="274"/>
      <c r="CF268" s="274"/>
      <c r="CG268" s="742"/>
      <c r="CH268" s="742"/>
      <c r="CI268" s="742"/>
      <c r="CJ268" s="742"/>
      <c r="CK268" s="742"/>
      <c r="CL268" s="742"/>
      <c r="CM268" s="742"/>
      <c r="CN268" s="742"/>
      <c r="CO268" s="742"/>
      <c r="CP268" s="742"/>
      <c r="CQ268" s="742"/>
      <c r="CR268" s="742"/>
      <c r="CS268" s="742"/>
      <c r="CT268" s="742"/>
      <c r="CU268" s="742"/>
      <c r="CV268" s="742"/>
      <c r="CW268" s="742"/>
      <c r="CX268" s="4"/>
      <c r="CY268" s="780" t="e">
        <v>#REF!</v>
      </c>
      <c r="CZ268" s="890" t="e">
        <v>#REF!</v>
      </c>
      <c r="DA268" s="890" t="e">
        <v>#REF!</v>
      </c>
      <c r="DB268" s="890">
        <v>0.0</v>
      </c>
      <c r="DC268" s="890">
        <v>0.0</v>
      </c>
      <c r="DD268" s="890">
        <v>0.0</v>
      </c>
      <c r="DE268" s="890">
        <v>0.0</v>
      </c>
      <c r="DF268" s="890">
        <v>0.0</v>
      </c>
      <c r="DG268" s="890">
        <v>0.0</v>
      </c>
      <c r="DH268" s="890"/>
      <c r="DI268" s="890" t="e">
        <v>#REF!</v>
      </c>
      <c r="DJ268" s="890" t="s">
        <v>160</v>
      </c>
      <c r="DK268" s="890" t="s">
        <v>160</v>
      </c>
      <c r="DL268" s="890" t="s">
        <v>160</v>
      </c>
      <c r="DM268" s="890" t="s">
        <v>160</v>
      </c>
      <c r="DN268" s="890" t="s">
        <v>160</v>
      </c>
      <c r="DO268" s="890" t="s">
        <v>160</v>
      </c>
      <c r="DP268" s="2">
        <v>1.0</v>
      </c>
      <c r="DQ268" s="830" t="s">
        <v>160</v>
      </c>
      <c r="DR268" s="915"/>
      <c r="DS268" s="4"/>
      <c r="DT268" s="763">
        <v>63.0</v>
      </c>
      <c r="DU268" s="890"/>
      <c r="DV268" s="745"/>
      <c r="DW268" s="745"/>
      <c r="DX268" s="745" t="s">
        <v>160</v>
      </c>
      <c r="DY268" s="745"/>
      <c r="DZ268" s="890"/>
      <c r="EA268" s="890" t="s">
        <v>160</v>
      </c>
      <c r="EB268" s="745"/>
      <c r="EC268" s="745" t="s">
        <v>160</v>
      </c>
      <c r="ED268" s="4"/>
      <c r="EE268" s="4"/>
      <c r="EF268" s="4"/>
      <c r="EG268" s="4"/>
      <c r="EH268" s="923"/>
      <c r="EI268" s="4"/>
      <c r="EJ268" s="763"/>
      <c r="EK268" s="924"/>
      <c r="EL268" s="4"/>
      <c r="EM268" s="925"/>
      <c r="EN268" s="925" t="s">
        <v>160</v>
      </c>
      <c r="EO268" s="926" t="s">
        <v>160</v>
      </c>
      <c r="EP268" s="4"/>
      <c r="EQ268" s="763"/>
      <c r="ER268" s="4"/>
      <c r="ES268" s="4"/>
      <c r="ET268" s="4"/>
      <c r="EU268" s="4"/>
      <c r="EV268" s="4"/>
      <c r="EW268" s="923"/>
      <c r="EX268" s="4"/>
      <c r="EY268" s="895" t="s">
        <v>160</v>
      </c>
      <c r="EZ268" s="927" t="s">
        <v>160</v>
      </c>
      <c r="FA268" s="820" t="str">
        <f t="shared" si="49"/>
        <v/>
      </c>
      <c r="FB268" s="925" t="e">
        <v>#REF!</v>
      </c>
      <c r="FC268" s="4" t="e">
        <v>#REF!</v>
      </c>
      <c r="FD268" s="4" t="e">
        <v>#REF!</v>
      </c>
      <c r="FE268" s="4" t="e">
        <v>#REF!</v>
      </c>
      <c r="FF268" s="4" t="e">
        <v>#REF!</v>
      </c>
      <c r="FG268" s="4" t="e">
        <v>#REF!</v>
      </c>
      <c r="FH268" s="4" t="e">
        <v>#REF!</v>
      </c>
      <c r="FI268" s="834" t="str">
        <f t="shared" si="50"/>
        <v>#REF!</v>
      </c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742"/>
    </row>
    <row r="269" outlineLevel="1">
      <c r="A269" s="743"/>
      <c r="B269" s="749" t="s">
        <v>196</v>
      </c>
      <c r="E269" s="749" t="s">
        <v>384</v>
      </c>
      <c r="O269" s="1002" t="s">
        <v>57</v>
      </c>
      <c r="P269" s="998">
        <v>120.0</v>
      </c>
      <c r="Q269" s="999">
        <v>0.5</v>
      </c>
      <c r="R269" s="1003">
        <v>0.75</v>
      </c>
      <c r="S269" s="999">
        <v>0.5</v>
      </c>
      <c r="T269" s="1001"/>
      <c r="U269" s="3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18" t="s">
        <v>4</v>
      </c>
      <c r="AO269" s="689"/>
      <c r="AP269" s="690"/>
      <c r="AQ269" s="274"/>
      <c r="AR269" s="274"/>
      <c r="AS269" s="274"/>
      <c r="AT269" s="274"/>
      <c r="AU269" s="691"/>
      <c r="AV269" s="692"/>
      <c r="AW269" s="274"/>
      <c r="AX269" s="274"/>
      <c r="AY269" s="274"/>
      <c r="AZ269" s="274"/>
      <c r="BA269" s="274"/>
      <c r="BB269" s="274"/>
      <c r="BC269" s="274"/>
      <c r="BD269" s="274"/>
      <c r="BE269" s="274"/>
      <c r="BF269" s="274"/>
      <c r="BG269" s="274"/>
      <c r="BH269" s="274"/>
      <c r="BI269" s="274"/>
      <c r="BJ269" s="274"/>
      <c r="BK269" s="274"/>
      <c r="BL269" s="274"/>
      <c r="BM269" s="274"/>
      <c r="BN269" s="274"/>
      <c r="BO269" s="274"/>
      <c r="BP269" s="693"/>
      <c r="BQ269" s="274"/>
      <c r="BR269" s="274"/>
      <c r="BS269" s="274"/>
      <c r="BT269" s="274"/>
      <c r="BU269" s="274"/>
      <c r="BV269" s="274"/>
      <c r="BW269" s="274"/>
      <c r="BX269" s="694"/>
      <c r="BY269" s="274"/>
      <c r="BZ269" s="274"/>
      <c r="CA269" s="274"/>
      <c r="CB269" s="274"/>
      <c r="CC269" s="274"/>
      <c r="CD269" s="274"/>
      <c r="CE269" s="274"/>
      <c r="CF269" s="274"/>
      <c r="CG269" s="742"/>
      <c r="CH269" s="742"/>
      <c r="CI269" s="742"/>
      <c r="CJ269" s="742"/>
      <c r="CK269" s="742"/>
      <c r="CL269" s="742"/>
      <c r="CM269" s="742"/>
      <c r="CN269" s="742"/>
      <c r="CO269" s="742"/>
      <c r="CP269" s="742"/>
      <c r="CQ269" s="742"/>
      <c r="CR269" s="742"/>
      <c r="CS269" s="742"/>
      <c r="CT269" s="742"/>
      <c r="CU269" s="742"/>
      <c r="CV269" s="742"/>
      <c r="CW269" s="742"/>
      <c r="CX269" s="4"/>
      <c r="CY269" s="780" t="e">
        <v>#REF!</v>
      </c>
      <c r="CZ269" s="890" t="e">
        <v>#REF!</v>
      </c>
      <c r="DA269" s="890" t="e">
        <v>#REF!</v>
      </c>
      <c r="DB269" s="890">
        <v>0.0</v>
      </c>
      <c r="DC269" s="890">
        <v>0.0</v>
      </c>
      <c r="DD269" s="890">
        <v>0.0</v>
      </c>
      <c r="DE269" s="890">
        <v>0.0</v>
      </c>
      <c r="DF269" s="890">
        <v>0.0</v>
      </c>
      <c r="DG269" s="890">
        <v>0.0</v>
      </c>
      <c r="DH269" s="890"/>
      <c r="DI269" s="890" t="e">
        <v>#REF!</v>
      </c>
      <c r="DJ269" s="890" t="s">
        <v>160</v>
      </c>
      <c r="DK269" s="890" t="s">
        <v>160</v>
      </c>
      <c r="DL269" s="890" t="s">
        <v>160</v>
      </c>
      <c r="DM269" s="890" t="s">
        <v>160</v>
      </c>
      <c r="DN269" s="890" t="s">
        <v>160</v>
      </c>
      <c r="DO269" s="890" t="s">
        <v>160</v>
      </c>
      <c r="DP269" s="2">
        <v>1.0</v>
      </c>
      <c r="DQ269" s="830" t="s">
        <v>160</v>
      </c>
      <c r="DR269" s="915"/>
      <c r="DS269" s="4"/>
      <c r="DT269" s="763">
        <v>64.0</v>
      </c>
      <c r="DU269" s="890"/>
      <c r="DV269" s="745"/>
      <c r="DW269" s="899"/>
      <c r="DX269" s="745" t="s">
        <v>160</v>
      </c>
      <c r="DY269" s="745"/>
      <c r="DZ269" s="890"/>
      <c r="EA269" s="890" t="s">
        <v>160</v>
      </c>
      <c r="EB269" s="745"/>
      <c r="EC269" s="745" t="s">
        <v>160</v>
      </c>
      <c r="ED269" s="4"/>
      <c r="EE269" s="4"/>
      <c r="EF269" s="4"/>
      <c r="EG269" s="4"/>
      <c r="EH269" s="923"/>
      <c r="EI269" s="4"/>
      <c r="EJ269" s="763"/>
      <c r="EK269" s="924"/>
      <c r="EL269" s="4"/>
      <c r="EM269" s="925"/>
      <c r="EN269" s="925" t="s">
        <v>160</v>
      </c>
      <c r="EO269" s="926" t="s">
        <v>160</v>
      </c>
      <c r="EP269" s="4"/>
      <c r="EQ269" s="763"/>
      <c r="ER269" s="4"/>
      <c r="ES269" s="4"/>
      <c r="ET269" s="4"/>
      <c r="EU269" s="4"/>
      <c r="EV269" s="4"/>
      <c r="EW269" s="923"/>
      <c r="EX269" s="4"/>
      <c r="EY269" s="895" t="s">
        <v>160</v>
      </c>
      <c r="EZ269" s="927" t="s">
        <v>160</v>
      </c>
      <c r="FA269" s="820" t="str">
        <f t="shared" si="49"/>
        <v/>
      </c>
      <c r="FB269" s="925" t="e">
        <v>#REF!</v>
      </c>
      <c r="FC269" s="4" t="e">
        <v>#REF!</v>
      </c>
      <c r="FD269" s="4" t="e">
        <v>#REF!</v>
      </c>
      <c r="FE269" s="4" t="e">
        <v>#REF!</v>
      </c>
      <c r="FF269" s="4" t="e">
        <v>#REF!</v>
      </c>
      <c r="FG269" s="4" t="e">
        <v>#REF!</v>
      </c>
      <c r="FH269" s="4" t="e">
        <v>#REF!</v>
      </c>
      <c r="FI269" s="834" t="str">
        <f t="shared" si="50"/>
        <v>#REF!</v>
      </c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742"/>
    </row>
    <row r="270" outlineLevel="1">
      <c r="A270" s="743"/>
      <c r="B270" s="917" t="s">
        <v>385</v>
      </c>
      <c r="E270" s="2" t="str">
        <f>if(D277&gt;E277,D277,E277)</f>
        <v/>
      </c>
      <c r="O270" s="1002" t="s">
        <v>171</v>
      </c>
      <c r="P270" s="1004"/>
      <c r="Q270" s="999">
        <v>0.25</v>
      </c>
      <c r="R270" s="1003">
        <v>0.5</v>
      </c>
      <c r="S270" s="999">
        <v>0.4</v>
      </c>
      <c r="T270" s="1001"/>
      <c r="U270" s="3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18" t="s">
        <v>4</v>
      </c>
      <c r="AO270" s="689"/>
      <c r="AP270" s="690"/>
      <c r="AQ270" s="274"/>
      <c r="AR270" s="274"/>
      <c r="AS270" s="274"/>
      <c r="AT270" s="274"/>
      <c r="AU270" s="691"/>
      <c r="AV270" s="692"/>
      <c r="AW270" s="274"/>
      <c r="AX270" s="274"/>
      <c r="AY270" s="274"/>
      <c r="AZ270" s="274"/>
      <c r="BA270" s="274"/>
      <c r="BB270" s="274"/>
      <c r="BC270" s="274"/>
      <c r="BD270" s="274"/>
      <c r="BE270" s="274"/>
      <c r="BF270" s="274"/>
      <c r="BG270" s="274"/>
      <c r="BH270" s="274"/>
      <c r="BI270" s="274"/>
      <c r="BJ270" s="274"/>
      <c r="BK270" s="274"/>
      <c r="BL270" s="274"/>
      <c r="BM270" s="274"/>
      <c r="BN270" s="274"/>
      <c r="BO270" s="274"/>
      <c r="BP270" s="693"/>
      <c r="BQ270" s="274"/>
      <c r="BR270" s="274"/>
      <c r="BS270" s="274"/>
      <c r="BT270" s="274"/>
      <c r="BU270" s="274"/>
      <c r="BV270" s="274"/>
      <c r="BW270" s="274"/>
      <c r="BX270" s="694"/>
      <c r="BY270" s="274"/>
      <c r="BZ270" s="274"/>
      <c r="CA270" s="274"/>
      <c r="CB270" s="274"/>
      <c r="CC270" s="274"/>
      <c r="CD270" s="274"/>
      <c r="CE270" s="274"/>
      <c r="CF270" s="274"/>
      <c r="CG270" s="742"/>
      <c r="CH270" s="742"/>
      <c r="CI270" s="742"/>
      <c r="CJ270" s="742"/>
      <c r="CK270" s="742"/>
      <c r="CL270" s="742"/>
      <c r="CM270" s="742"/>
      <c r="CN270" s="742"/>
      <c r="CO270" s="742"/>
      <c r="CP270" s="742"/>
      <c r="CQ270" s="742"/>
      <c r="CR270" s="742"/>
      <c r="CS270" s="742"/>
      <c r="CT270" s="742"/>
      <c r="CU270" s="742"/>
      <c r="CV270" s="742"/>
      <c r="CW270" s="742"/>
      <c r="CX270" s="4"/>
      <c r="CY270" s="780" t="e">
        <v>#REF!</v>
      </c>
      <c r="CZ270" s="890" t="e">
        <v>#REF!</v>
      </c>
      <c r="DA270" s="890" t="e">
        <v>#REF!</v>
      </c>
      <c r="DB270" s="890">
        <v>0.0</v>
      </c>
      <c r="DC270" s="890">
        <v>0.0</v>
      </c>
      <c r="DD270" s="890">
        <v>0.0</v>
      </c>
      <c r="DE270" s="890">
        <v>0.0</v>
      </c>
      <c r="DF270" s="890">
        <v>0.0</v>
      </c>
      <c r="DG270" s="890">
        <v>0.0</v>
      </c>
      <c r="DH270" s="890"/>
      <c r="DI270" s="890" t="e">
        <v>#REF!</v>
      </c>
      <c r="DJ270" s="890" t="s">
        <v>160</v>
      </c>
      <c r="DK270" s="890" t="s">
        <v>160</v>
      </c>
      <c r="DL270" s="890" t="s">
        <v>160</v>
      </c>
      <c r="DM270" s="890" t="s">
        <v>160</v>
      </c>
      <c r="DN270" s="890" t="s">
        <v>160</v>
      </c>
      <c r="DO270" s="890" t="s">
        <v>160</v>
      </c>
      <c r="DP270" s="2">
        <v>1.0</v>
      </c>
      <c r="DQ270" s="830" t="s">
        <v>160</v>
      </c>
      <c r="DR270" s="915"/>
      <c r="DS270" s="4"/>
      <c r="DT270" s="763">
        <v>65.0</v>
      </c>
      <c r="DU270" s="890"/>
      <c r="DV270" s="745"/>
      <c r="DW270" s="899"/>
      <c r="DX270" s="745" t="s">
        <v>160</v>
      </c>
      <c r="DY270" s="745"/>
      <c r="DZ270" s="890"/>
      <c r="EA270" s="890" t="s">
        <v>160</v>
      </c>
      <c r="EB270" s="745"/>
      <c r="EC270" s="745" t="s">
        <v>160</v>
      </c>
      <c r="ED270" s="4"/>
      <c r="EE270" s="4"/>
      <c r="EF270" s="4"/>
      <c r="EG270" s="4"/>
      <c r="EH270" s="923"/>
      <c r="EI270" s="4"/>
      <c r="EJ270" s="763"/>
      <c r="EK270" s="924"/>
      <c r="EL270" s="4"/>
      <c r="EM270" s="925"/>
      <c r="EN270" s="925" t="s">
        <v>160</v>
      </c>
      <c r="EO270" s="926" t="s">
        <v>160</v>
      </c>
      <c r="EP270" s="4"/>
      <c r="EQ270" s="763"/>
      <c r="ER270" s="4"/>
      <c r="ES270" s="4"/>
      <c r="ET270" s="4"/>
      <c r="EU270" s="4"/>
      <c r="EV270" s="4"/>
      <c r="EW270" s="923"/>
      <c r="EX270" s="4"/>
      <c r="EY270" s="895" t="s">
        <v>160</v>
      </c>
      <c r="EZ270" s="927" t="s">
        <v>160</v>
      </c>
      <c r="FA270" s="820" t="str">
        <f t="shared" si="49"/>
        <v/>
      </c>
      <c r="FB270" s="925" t="e">
        <v>#REF!</v>
      </c>
      <c r="FC270" s="4" t="e">
        <v>#REF!</v>
      </c>
      <c r="FD270" s="4" t="e">
        <v>#REF!</v>
      </c>
      <c r="FE270" s="4" t="e">
        <v>#REF!</v>
      </c>
      <c r="FF270" s="4" t="e">
        <v>#REF!</v>
      </c>
      <c r="FG270" s="4" t="e">
        <v>#REF!</v>
      </c>
      <c r="FH270" s="4" t="e">
        <v>#REF!</v>
      </c>
      <c r="FI270" s="834" t="str">
        <f t="shared" si="50"/>
        <v>#REF!</v>
      </c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742"/>
    </row>
    <row r="271" outlineLevel="1">
      <c r="A271" s="743"/>
      <c r="B271" s="917" t="s">
        <v>386</v>
      </c>
      <c r="E271" s="749" t="s">
        <v>308</v>
      </c>
      <c r="O271" s="1002" t="s">
        <v>375</v>
      </c>
      <c r="P271" s="998">
        <v>12.0</v>
      </c>
      <c r="Q271" s="999">
        <v>0.75</v>
      </c>
      <c r="R271" s="1000"/>
      <c r="S271" s="999"/>
      <c r="T271" s="1001"/>
      <c r="U271" s="3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18" t="s">
        <v>4</v>
      </c>
      <c r="AO271" s="689"/>
      <c r="AP271" s="690"/>
      <c r="AQ271" s="274"/>
      <c r="AR271" s="274"/>
      <c r="AS271" s="274"/>
      <c r="AT271" s="274"/>
      <c r="AU271" s="691"/>
      <c r="AV271" s="692"/>
      <c r="AW271" s="274"/>
      <c r="AX271" s="274"/>
      <c r="AY271" s="274"/>
      <c r="AZ271" s="274"/>
      <c r="BA271" s="274"/>
      <c r="BB271" s="274"/>
      <c r="BC271" s="274"/>
      <c r="BD271" s="274"/>
      <c r="BE271" s="274"/>
      <c r="BF271" s="274"/>
      <c r="BG271" s="274"/>
      <c r="BH271" s="274"/>
      <c r="BI271" s="274"/>
      <c r="BJ271" s="274"/>
      <c r="BK271" s="274"/>
      <c r="BL271" s="274"/>
      <c r="BM271" s="274"/>
      <c r="BN271" s="274"/>
      <c r="BO271" s="274"/>
      <c r="BP271" s="693"/>
      <c r="BQ271" s="274"/>
      <c r="BR271" s="274"/>
      <c r="BS271" s="274"/>
      <c r="BT271" s="274"/>
      <c r="BU271" s="274"/>
      <c r="BV271" s="274"/>
      <c r="BW271" s="274"/>
      <c r="BX271" s="694"/>
      <c r="BY271" s="274"/>
      <c r="BZ271" s="274"/>
      <c r="CA271" s="274"/>
      <c r="CB271" s="274"/>
      <c r="CC271" s="274"/>
      <c r="CD271" s="274"/>
      <c r="CE271" s="274"/>
      <c r="CF271" s="274"/>
      <c r="CG271" s="742"/>
      <c r="CH271" s="742"/>
      <c r="CI271" s="742"/>
      <c r="CJ271" s="742"/>
      <c r="CK271" s="742"/>
      <c r="CL271" s="742"/>
      <c r="CM271" s="742"/>
      <c r="CN271" s="742"/>
      <c r="CO271" s="742"/>
      <c r="CP271" s="742"/>
      <c r="CQ271" s="742"/>
      <c r="CR271" s="742"/>
      <c r="CS271" s="742"/>
      <c r="CT271" s="742"/>
      <c r="CU271" s="742"/>
      <c r="CV271" s="742"/>
      <c r="CW271" s="742"/>
      <c r="CX271" s="4"/>
      <c r="CY271" s="780" t="e">
        <v>#REF!</v>
      </c>
      <c r="CZ271" s="890" t="e">
        <v>#REF!</v>
      </c>
      <c r="DA271" s="890" t="e">
        <v>#REF!</v>
      </c>
      <c r="DB271" s="890">
        <v>0.0</v>
      </c>
      <c r="DC271" s="890">
        <v>0.0</v>
      </c>
      <c r="DD271" s="890">
        <v>0.0</v>
      </c>
      <c r="DE271" s="890">
        <v>0.0</v>
      </c>
      <c r="DF271" s="890">
        <v>0.0</v>
      </c>
      <c r="DG271" s="890">
        <v>0.0</v>
      </c>
      <c r="DH271" s="890"/>
      <c r="DI271" s="890" t="e">
        <v>#REF!</v>
      </c>
      <c r="DJ271" s="890" t="s">
        <v>160</v>
      </c>
      <c r="DK271" s="890" t="s">
        <v>160</v>
      </c>
      <c r="DL271" s="890" t="s">
        <v>160</v>
      </c>
      <c r="DM271" s="890" t="s">
        <v>160</v>
      </c>
      <c r="DN271" s="890" t="s">
        <v>160</v>
      </c>
      <c r="DO271" s="890" t="s">
        <v>160</v>
      </c>
      <c r="DP271" s="2">
        <v>1.0</v>
      </c>
      <c r="DQ271" s="830" t="s">
        <v>160</v>
      </c>
      <c r="DR271" s="915"/>
      <c r="DS271" s="4"/>
      <c r="DT271" s="763">
        <v>66.0</v>
      </c>
      <c r="DU271" s="890"/>
      <c r="DV271" s="745"/>
      <c r="DW271" s="899"/>
      <c r="DX271" s="745" t="s">
        <v>160</v>
      </c>
      <c r="DY271" s="745"/>
      <c r="DZ271" s="890"/>
      <c r="EA271" s="890" t="s">
        <v>160</v>
      </c>
      <c r="EB271" s="745"/>
      <c r="EC271" s="745" t="s">
        <v>160</v>
      </c>
      <c r="ED271" s="4"/>
      <c r="EE271" s="4"/>
      <c r="EF271" s="4"/>
      <c r="EG271" s="4"/>
      <c r="EH271" s="923"/>
      <c r="EI271" s="4"/>
      <c r="EJ271" s="763"/>
      <c r="EK271" s="924"/>
      <c r="EL271" s="4"/>
      <c r="EM271" s="925"/>
      <c r="EN271" s="925" t="s">
        <v>160</v>
      </c>
      <c r="EO271" s="926" t="s">
        <v>160</v>
      </c>
      <c r="EP271" s="4"/>
      <c r="EQ271" s="763"/>
      <c r="ER271" s="4"/>
      <c r="ES271" s="4"/>
      <c r="ET271" s="4"/>
      <c r="EU271" s="4"/>
      <c r="EV271" s="4"/>
      <c r="EW271" s="923"/>
      <c r="EX271" s="4"/>
      <c r="EY271" s="895" t="s">
        <v>160</v>
      </c>
      <c r="EZ271" s="927" t="s">
        <v>160</v>
      </c>
      <c r="FA271" s="820" t="str">
        <f t="shared" si="49"/>
        <v/>
      </c>
      <c r="FB271" s="925" t="e">
        <v>#REF!</v>
      </c>
      <c r="FC271" s="4" t="e">
        <v>#REF!</v>
      </c>
      <c r="FD271" s="4" t="e">
        <v>#REF!</v>
      </c>
      <c r="FE271" s="4" t="e">
        <v>#REF!</v>
      </c>
      <c r="FF271" s="4" t="e">
        <v>#REF!</v>
      </c>
      <c r="FG271" s="4" t="e">
        <v>#REF!</v>
      </c>
      <c r="FH271" s="4" t="e">
        <v>#REF!</v>
      </c>
      <c r="FI271" s="834" t="str">
        <f t="shared" si="50"/>
        <v>#REF!</v>
      </c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742"/>
    </row>
    <row r="272" outlineLevel="1">
      <c r="A272" s="743"/>
      <c r="E272" s="2" t="str">
        <f>if(or(D277="",E277="",E279="",D279=""),"",if(D279&lt;E279,D279,E279)-1)</f>
        <v>#REF!</v>
      </c>
      <c r="O272" s="1005"/>
      <c r="P272" s="1006"/>
      <c r="Q272" s="1007">
        <v>0.5</v>
      </c>
      <c r="R272" s="1008"/>
      <c r="S272" s="1007"/>
      <c r="T272" s="1009"/>
      <c r="U272" s="3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18" t="s">
        <v>4</v>
      </c>
      <c r="AO272" s="689"/>
      <c r="AP272" s="690"/>
      <c r="AQ272" s="274"/>
      <c r="AR272" s="274"/>
      <c r="AS272" s="274"/>
      <c r="AT272" s="274"/>
      <c r="AU272" s="691"/>
      <c r="AV272" s="692"/>
      <c r="AW272" s="274"/>
      <c r="AX272" s="274"/>
      <c r="AY272" s="274"/>
      <c r="AZ272" s="274"/>
      <c r="BA272" s="274"/>
      <c r="BB272" s="274"/>
      <c r="BC272" s="274"/>
      <c r="BD272" s="274"/>
      <c r="BE272" s="274"/>
      <c r="BF272" s="274"/>
      <c r="BG272" s="274"/>
      <c r="BH272" s="274"/>
      <c r="BI272" s="274"/>
      <c r="BJ272" s="274"/>
      <c r="BK272" s="274"/>
      <c r="BL272" s="274"/>
      <c r="BM272" s="274"/>
      <c r="BN272" s="274"/>
      <c r="BO272" s="274"/>
      <c r="BP272" s="693"/>
      <c r="BQ272" s="274"/>
      <c r="BR272" s="274"/>
      <c r="BS272" s="274"/>
      <c r="BT272" s="274"/>
      <c r="BU272" s="274"/>
      <c r="BV272" s="274"/>
      <c r="BW272" s="274"/>
      <c r="BX272" s="694"/>
      <c r="BY272" s="274"/>
      <c r="BZ272" s="274"/>
      <c r="CA272" s="274"/>
      <c r="CB272" s="274"/>
      <c r="CC272" s="274"/>
      <c r="CD272" s="274"/>
      <c r="CE272" s="274"/>
      <c r="CF272" s="274"/>
      <c r="CG272" s="742"/>
      <c r="CH272" s="742"/>
      <c r="CI272" s="742"/>
      <c r="CJ272" s="742"/>
      <c r="CK272" s="742"/>
      <c r="CL272" s="742"/>
      <c r="CM272" s="742"/>
      <c r="CN272" s="742"/>
      <c r="CO272" s="742"/>
      <c r="CP272" s="742"/>
      <c r="CQ272" s="742"/>
      <c r="CR272" s="742"/>
      <c r="CS272" s="742"/>
      <c r="CT272" s="742"/>
      <c r="CU272" s="742"/>
      <c r="CV272" s="742"/>
      <c r="CW272" s="742"/>
      <c r="CX272" s="4"/>
      <c r="CY272" s="780" t="e">
        <v>#REF!</v>
      </c>
      <c r="CZ272" s="890" t="e">
        <v>#REF!</v>
      </c>
      <c r="DA272" s="890" t="e">
        <v>#REF!</v>
      </c>
      <c r="DB272" s="890">
        <v>0.0</v>
      </c>
      <c r="DC272" s="890">
        <v>0.0</v>
      </c>
      <c r="DD272" s="890">
        <v>0.0</v>
      </c>
      <c r="DE272" s="890">
        <v>0.0</v>
      </c>
      <c r="DF272" s="890">
        <v>0.0</v>
      </c>
      <c r="DG272" s="890">
        <v>0.0</v>
      </c>
      <c r="DH272" s="890"/>
      <c r="DI272" s="890" t="e">
        <v>#REF!</v>
      </c>
      <c r="DJ272" s="890" t="s">
        <v>160</v>
      </c>
      <c r="DK272" s="890" t="s">
        <v>160</v>
      </c>
      <c r="DL272" s="890" t="s">
        <v>160</v>
      </c>
      <c r="DM272" s="890" t="s">
        <v>160</v>
      </c>
      <c r="DN272" s="890" t="s">
        <v>160</v>
      </c>
      <c r="DO272" s="890" t="s">
        <v>160</v>
      </c>
      <c r="DP272" s="2">
        <v>1.0</v>
      </c>
      <c r="DQ272" s="830" t="s">
        <v>160</v>
      </c>
      <c r="DR272" s="915"/>
      <c r="DS272" s="4"/>
      <c r="DT272" s="763">
        <v>67.0</v>
      </c>
      <c r="DU272" s="890"/>
      <c r="DV272" s="745"/>
      <c r="DW272" s="899"/>
      <c r="DX272" s="745" t="s">
        <v>160</v>
      </c>
      <c r="DY272" s="745"/>
      <c r="DZ272" s="890"/>
      <c r="EA272" s="890" t="s">
        <v>160</v>
      </c>
      <c r="EB272" s="745"/>
      <c r="EC272" s="745" t="s">
        <v>160</v>
      </c>
      <c r="ED272" s="4"/>
      <c r="EE272" s="4"/>
      <c r="EF272" s="4"/>
      <c r="EG272" s="4"/>
      <c r="EH272" s="923"/>
      <c r="EI272" s="4"/>
      <c r="EJ272" s="763"/>
      <c r="EK272" s="924"/>
      <c r="EL272" s="4"/>
      <c r="EM272" s="925"/>
      <c r="EN272" s="925" t="s">
        <v>160</v>
      </c>
      <c r="EO272" s="926" t="s">
        <v>160</v>
      </c>
      <c r="EP272" s="4"/>
      <c r="EQ272" s="763"/>
      <c r="ER272" s="4"/>
      <c r="ES272" s="4"/>
      <c r="ET272" s="4"/>
      <c r="EU272" s="4"/>
      <c r="EV272" s="4"/>
      <c r="EW272" s="923"/>
      <c r="EX272" s="4"/>
      <c r="EY272" s="895" t="s">
        <v>160</v>
      </c>
      <c r="EZ272" s="927" t="s">
        <v>160</v>
      </c>
      <c r="FA272" s="820" t="str">
        <f t="shared" si="49"/>
        <v/>
      </c>
      <c r="FB272" s="925" t="e">
        <v>#REF!</v>
      </c>
      <c r="FC272" s="4" t="e">
        <v>#REF!</v>
      </c>
      <c r="FD272" s="4" t="e">
        <v>#REF!</v>
      </c>
      <c r="FE272" s="4" t="e">
        <v>#REF!</v>
      </c>
      <c r="FF272" s="4" t="e">
        <v>#REF!</v>
      </c>
      <c r="FG272" s="4" t="e">
        <v>#REF!</v>
      </c>
      <c r="FH272" s="4" t="e">
        <v>#REF!</v>
      </c>
      <c r="FI272" s="834" t="str">
        <f t="shared" si="50"/>
        <v>#REF!</v>
      </c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742"/>
    </row>
    <row r="273" outlineLevel="1">
      <c r="A273" s="743"/>
      <c r="E273" s="749" t="s">
        <v>309</v>
      </c>
      <c r="U273" s="3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18" t="s">
        <v>4</v>
      </c>
      <c r="AO273" s="689"/>
      <c r="AP273" s="690"/>
      <c r="AQ273" s="274"/>
      <c r="AR273" s="274"/>
      <c r="AS273" s="274"/>
      <c r="AT273" s="274"/>
      <c r="AU273" s="691"/>
      <c r="AV273" s="692"/>
      <c r="AW273" s="274"/>
      <c r="AX273" s="274"/>
      <c r="AY273" s="274"/>
      <c r="AZ273" s="274"/>
      <c r="BA273" s="274"/>
      <c r="BB273" s="274"/>
      <c r="BC273" s="274"/>
      <c r="BD273" s="274"/>
      <c r="BE273" s="274"/>
      <c r="BF273" s="274"/>
      <c r="BG273" s="274"/>
      <c r="BH273" s="274"/>
      <c r="BI273" s="274"/>
      <c r="BJ273" s="274"/>
      <c r="BK273" s="274"/>
      <c r="BL273" s="274"/>
      <c r="BM273" s="274"/>
      <c r="BN273" s="274"/>
      <c r="BO273" s="274"/>
      <c r="BP273" s="693"/>
      <c r="BQ273" s="274"/>
      <c r="BR273" s="274"/>
      <c r="BS273" s="274"/>
      <c r="BT273" s="274"/>
      <c r="BU273" s="274"/>
      <c r="BV273" s="274"/>
      <c r="BW273" s="274"/>
      <c r="BX273" s="694"/>
      <c r="BY273" s="274"/>
      <c r="BZ273" s="274"/>
      <c r="CA273" s="274"/>
      <c r="CB273" s="274"/>
      <c r="CC273" s="274"/>
      <c r="CD273" s="274"/>
      <c r="CE273" s="274"/>
      <c r="CF273" s="274"/>
      <c r="CG273" s="742"/>
      <c r="CH273" s="742"/>
      <c r="CI273" s="742"/>
      <c r="CJ273" s="742"/>
      <c r="CK273" s="742"/>
      <c r="CL273" s="742"/>
      <c r="CM273" s="742"/>
      <c r="CN273" s="742"/>
      <c r="CO273" s="742"/>
      <c r="CP273" s="742"/>
      <c r="CQ273" s="742"/>
      <c r="CR273" s="742"/>
      <c r="CS273" s="742"/>
      <c r="CT273" s="742"/>
      <c r="CU273" s="742"/>
      <c r="CV273" s="742"/>
      <c r="CW273" s="742"/>
      <c r="CX273" s="4"/>
      <c r="CY273" s="780" t="e">
        <v>#REF!</v>
      </c>
      <c r="CZ273" s="890" t="e">
        <v>#REF!</v>
      </c>
      <c r="DA273" s="890" t="e">
        <v>#REF!</v>
      </c>
      <c r="DB273" s="890">
        <v>0.0</v>
      </c>
      <c r="DC273" s="890">
        <v>0.0</v>
      </c>
      <c r="DD273" s="890">
        <v>0.0</v>
      </c>
      <c r="DE273" s="890">
        <v>0.0</v>
      </c>
      <c r="DF273" s="890">
        <v>0.0</v>
      </c>
      <c r="DG273" s="890">
        <v>0.0</v>
      </c>
      <c r="DH273" s="890"/>
      <c r="DI273" s="890" t="e">
        <v>#REF!</v>
      </c>
      <c r="DJ273" s="890" t="s">
        <v>160</v>
      </c>
      <c r="DK273" s="890" t="s">
        <v>160</v>
      </c>
      <c r="DL273" s="890" t="s">
        <v>160</v>
      </c>
      <c r="DM273" s="890" t="s">
        <v>160</v>
      </c>
      <c r="DN273" s="890" t="s">
        <v>160</v>
      </c>
      <c r="DO273" s="890" t="s">
        <v>160</v>
      </c>
      <c r="DP273" s="2">
        <v>1.0</v>
      </c>
      <c r="DQ273" s="830" t="s">
        <v>160</v>
      </c>
      <c r="DR273" s="915"/>
      <c r="DS273" s="4"/>
      <c r="DT273" s="763">
        <v>68.0</v>
      </c>
      <c r="DU273" s="890"/>
      <c r="DV273" s="745"/>
      <c r="DW273" s="899"/>
      <c r="DX273" s="745" t="s">
        <v>160</v>
      </c>
      <c r="DY273" s="745"/>
      <c r="DZ273" s="890"/>
      <c r="EA273" s="890" t="s">
        <v>160</v>
      </c>
      <c r="EB273" s="745"/>
      <c r="EC273" s="745" t="s">
        <v>160</v>
      </c>
      <c r="ED273" s="4"/>
      <c r="EE273" s="4"/>
      <c r="EF273" s="4"/>
      <c r="EG273" s="4"/>
      <c r="EH273" s="923"/>
      <c r="EI273" s="4"/>
      <c r="EJ273" s="763"/>
      <c r="EK273" s="924"/>
      <c r="EL273" s="4"/>
      <c r="EM273" s="925"/>
      <c r="EN273" s="925" t="s">
        <v>160</v>
      </c>
      <c r="EO273" s="926" t="s">
        <v>160</v>
      </c>
      <c r="EP273" s="4"/>
      <c r="EQ273" s="763"/>
      <c r="ER273" s="4"/>
      <c r="ES273" s="4"/>
      <c r="ET273" s="4"/>
      <c r="EU273" s="4"/>
      <c r="EV273" s="4"/>
      <c r="EW273" s="923"/>
      <c r="EX273" s="4"/>
      <c r="EY273" s="895" t="s">
        <v>160</v>
      </c>
      <c r="EZ273" s="927" t="s">
        <v>160</v>
      </c>
      <c r="FA273" s="820" t="str">
        <f t="shared" si="49"/>
        <v/>
      </c>
      <c r="FB273" s="925" t="e">
        <v>#REF!</v>
      </c>
      <c r="FC273" s="4" t="e">
        <v>#REF!</v>
      </c>
      <c r="FD273" s="4" t="e">
        <v>#REF!</v>
      </c>
      <c r="FE273" s="4" t="e">
        <v>#REF!</v>
      </c>
      <c r="FF273" s="4" t="e">
        <v>#REF!</v>
      </c>
      <c r="FG273" s="4" t="e">
        <v>#REF!</v>
      </c>
      <c r="FH273" s="4" t="e">
        <v>#REF!</v>
      </c>
      <c r="FI273" s="834" t="str">
        <f t="shared" si="50"/>
        <v>#REF!</v>
      </c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742"/>
    </row>
    <row r="274" outlineLevel="1">
      <c r="A274" s="743"/>
      <c r="B274" s="749" t="s">
        <v>387</v>
      </c>
      <c r="E274" s="2" t="str">
        <f>E272-E270+1</f>
        <v>#REF!</v>
      </c>
      <c r="N274" s="1010" t="s">
        <v>388</v>
      </c>
      <c r="O274" s="1011"/>
      <c r="P274" s="1011" t="str">
        <f>E207</f>
        <v/>
      </c>
      <c r="Q274" s="1011" t="str">
        <f>H207</f>
        <v/>
      </c>
      <c r="R274" s="1011" t="str">
        <f>K207</f>
        <v/>
      </c>
      <c r="S274" s="1011" t="str">
        <f>N207</f>
        <v/>
      </c>
      <c r="T274" s="1011" t="str">
        <f>Q207</f>
        <v/>
      </c>
      <c r="U274" s="1011" t="str">
        <f>T207</f>
        <v/>
      </c>
      <c r="X274" s="4"/>
      <c r="Y274" s="4"/>
      <c r="Z274" s="4"/>
      <c r="AA274" s="4"/>
      <c r="AB274" s="4"/>
      <c r="AC274" s="4"/>
      <c r="AJ274" s="4"/>
      <c r="AK274" s="4"/>
      <c r="AL274" s="4"/>
      <c r="AM274" s="4"/>
      <c r="AN274" s="18" t="s">
        <v>4</v>
      </c>
      <c r="AO274" s="689"/>
      <c r="AP274" s="690"/>
      <c r="AQ274" s="274"/>
      <c r="AR274" s="274"/>
      <c r="AS274" s="274"/>
      <c r="AT274" s="274"/>
      <c r="AU274" s="691"/>
      <c r="AV274" s="692"/>
      <c r="AW274" s="274"/>
      <c r="AX274" s="274"/>
      <c r="AY274" s="274"/>
      <c r="AZ274" s="274"/>
      <c r="BA274" s="274"/>
      <c r="BB274" s="274"/>
      <c r="BC274" s="274"/>
      <c r="BD274" s="274"/>
      <c r="BE274" s="274"/>
      <c r="BF274" s="274"/>
      <c r="BG274" s="274"/>
      <c r="BH274" s="274"/>
      <c r="BI274" s="274"/>
      <c r="BJ274" s="274"/>
      <c r="BK274" s="274"/>
      <c r="BL274" s="274"/>
      <c r="BM274" s="274"/>
      <c r="BN274" s="274"/>
      <c r="BO274" s="274"/>
      <c r="BP274" s="693"/>
      <c r="BQ274" s="274"/>
      <c r="BR274" s="274"/>
      <c r="BS274" s="274"/>
      <c r="BT274" s="274"/>
      <c r="BU274" s="274"/>
      <c r="BV274" s="274"/>
      <c r="BW274" s="274"/>
      <c r="BX274" s="694"/>
      <c r="BY274" s="274"/>
      <c r="BZ274" s="274"/>
      <c r="CA274" s="274"/>
      <c r="CB274" s="274"/>
      <c r="CC274" s="274"/>
      <c r="CD274" s="274"/>
      <c r="CE274" s="274"/>
      <c r="CF274" s="274"/>
      <c r="CG274" s="742"/>
      <c r="CH274" s="742"/>
      <c r="CI274" s="742"/>
      <c r="CJ274" s="742"/>
      <c r="CK274" s="742"/>
      <c r="CL274" s="742"/>
      <c r="CM274" s="742"/>
      <c r="CN274" s="742"/>
      <c r="CO274" s="742"/>
      <c r="CP274" s="742"/>
      <c r="CQ274" s="742"/>
      <c r="CR274" s="742"/>
      <c r="CS274" s="742"/>
      <c r="CT274" s="742"/>
      <c r="CU274" s="742"/>
      <c r="CV274" s="742"/>
      <c r="CW274" s="742"/>
      <c r="CX274" s="4"/>
      <c r="CY274" s="780" t="e">
        <v>#REF!</v>
      </c>
      <c r="CZ274" s="890" t="e">
        <v>#REF!</v>
      </c>
      <c r="DA274" s="890" t="e">
        <v>#REF!</v>
      </c>
      <c r="DB274" s="890">
        <v>0.0</v>
      </c>
      <c r="DC274" s="890">
        <v>0.0</v>
      </c>
      <c r="DD274" s="890">
        <v>0.0</v>
      </c>
      <c r="DE274" s="890">
        <v>0.0</v>
      </c>
      <c r="DF274" s="890">
        <v>0.0</v>
      </c>
      <c r="DG274" s="890">
        <v>0.0</v>
      </c>
      <c r="DH274" s="890"/>
      <c r="DI274" s="890" t="e">
        <v>#REF!</v>
      </c>
      <c r="DJ274" s="890" t="s">
        <v>160</v>
      </c>
      <c r="DK274" s="890" t="s">
        <v>160</v>
      </c>
      <c r="DL274" s="890" t="s">
        <v>160</v>
      </c>
      <c r="DM274" s="890" t="s">
        <v>160</v>
      </c>
      <c r="DN274" s="890" t="s">
        <v>160</v>
      </c>
      <c r="DO274" s="890" t="s">
        <v>160</v>
      </c>
      <c r="DP274" s="2">
        <v>1.0</v>
      </c>
      <c r="DQ274" s="830" t="s">
        <v>160</v>
      </c>
      <c r="DR274" s="915"/>
      <c r="DS274" s="4"/>
      <c r="DT274" s="763">
        <v>69.0</v>
      </c>
      <c r="DU274" s="890"/>
      <c r="DV274" s="745"/>
      <c r="DW274" s="899"/>
      <c r="DX274" s="745" t="s">
        <v>160</v>
      </c>
      <c r="DY274" s="745"/>
      <c r="DZ274" s="890"/>
      <c r="EA274" s="890" t="s">
        <v>160</v>
      </c>
      <c r="EB274" s="745"/>
      <c r="EC274" s="745" t="s">
        <v>160</v>
      </c>
      <c r="ED274" s="4"/>
      <c r="EE274" s="4"/>
      <c r="EF274" s="4"/>
      <c r="EG274" s="4"/>
      <c r="EH274" s="923"/>
      <c r="EI274" s="4"/>
      <c r="EJ274" s="763"/>
      <c r="EK274" s="924"/>
      <c r="EL274" s="4"/>
      <c r="EM274" s="925"/>
      <c r="EN274" s="925" t="s">
        <v>160</v>
      </c>
      <c r="EO274" s="926" t="s">
        <v>160</v>
      </c>
      <c r="EP274" s="4"/>
      <c r="EQ274" s="763"/>
      <c r="ER274" s="4"/>
      <c r="ES274" s="4"/>
      <c r="ET274" s="4"/>
      <c r="EU274" s="4"/>
      <c r="EV274" s="4"/>
      <c r="EW274" s="923"/>
      <c r="EX274" s="4"/>
      <c r="EY274" s="895" t="s">
        <v>160</v>
      </c>
      <c r="EZ274" s="927" t="s">
        <v>160</v>
      </c>
      <c r="FA274" s="820" t="str">
        <f t="shared" si="49"/>
        <v/>
      </c>
      <c r="FB274" s="925" t="e">
        <v>#REF!</v>
      </c>
      <c r="FC274" s="4" t="e">
        <v>#REF!</v>
      </c>
      <c r="FD274" s="4" t="e">
        <v>#REF!</v>
      </c>
      <c r="FE274" s="4" t="e">
        <v>#REF!</v>
      </c>
      <c r="FF274" s="4" t="e">
        <v>#REF!</v>
      </c>
      <c r="FG274" s="4" t="e">
        <v>#REF!</v>
      </c>
      <c r="FH274" s="4" t="e">
        <v>#REF!</v>
      </c>
      <c r="FI274" s="834" t="str">
        <f t="shared" si="50"/>
        <v>#REF!</v>
      </c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742"/>
    </row>
    <row r="275" outlineLevel="1">
      <c r="A275" s="743"/>
      <c r="B275" s="1012">
        <v>0.1</v>
      </c>
      <c r="H275" s="1013"/>
      <c r="I275" s="1013"/>
      <c r="J275" s="1013"/>
      <c r="K275" s="1014"/>
      <c r="L275" s="1013"/>
      <c r="N275" s="1015" t="s">
        <v>389</v>
      </c>
      <c r="O275" s="1016" t="str">
        <f>E277</f>
        <v/>
      </c>
      <c r="P275" s="1011" t="str">
        <f>C207</f>
        <v/>
      </c>
      <c r="Q275" s="1011" t="str">
        <f>F207</f>
        <v/>
      </c>
      <c r="R275" s="1011" t="str">
        <f>I207</f>
        <v/>
      </c>
      <c r="S275" s="1011" t="str">
        <f>L207</f>
        <v/>
      </c>
      <c r="T275" s="1011" t="str">
        <f>O207</f>
        <v/>
      </c>
      <c r="U275" s="1011" t="str">
        <f>R207</f>
        <v/>
      </c>
      <c r="W275" s="1013"/>
      <c r="X275" s="1013"/>
      <c r="Y275" s="1013"/>
      <c r="Z275" s="1013"/>
      <c r="AA275" s="4"/>
      <c r="AB275" s="4"/>
      <c r="AC275" s="4"/>
      <c r="AD275" s="4"/>
      <c r="AE275" s="4" t="str">
        <f>sum(AD277:AI277)</f>
        <v>#REF!</v>
      </c>
      <c r="AF275" s="4"/>
      <c r="AG275" s="4"/>
      <c r="AH275" s="4"/>
      <c r="AI275" s="4"/>
      <c r="AJ275" s="4"/>
      <c r="AK275" s="4"/>
      <c r="AL275" s="4"/>
      <c r="AM275" s="4"/>
      <c r="AN275" s="18" t="s">
        <v>4</v>
      </c>
      <c r="AO275" s="689"/>
      <c r="AP275" s="690"/>
      <c r="AQ275" s="274"/>
      <c r="AR275" s="274"/>
      <c r="AS275" s="274"/>
      <c r="AT275" s="274"/>
      <c r="AU275" s="691"/>
      <c r="AV275" s="692"/>
      <c r="AW275" s="274"/>
      <c r="AX275" s="274"/>
      <c r="AY275" s="274"/>
      <c r="AZ275" s="274"/>
      <c r="BA275" s="274"/>
      <c r="BB275" s="274"/>
      <c r="BC275" s="274"/>
      <c r="BD275" s="274"/>
      <c r="BE275" s="274"/>
      <c r="BF275" s="274"/>
      <c r="BG275" s="274"/>
      <c r="BH275" s="274"/>
      <c r="BI275" s="274"/>
      <c r="BJ275" s="274"/>
      <c r="BK275" s="274"/>
      <c r="BL275" s="274"/>
      <c r="BM275" s="274"/>
      <c r="BN275" s="274"/>
      <c r="BO275" s="274"/>
      <c r="BP275" s="693"/>
      <c r="BQ275" s="274"/>
      <c r="BR275" s="274"/>
      <c r="BS275" s="274"/>
      <c r="BT275" s="274"/>
      <c r="BU275" s="274"/>
      <c r="BV275" s="274"/>
      <c r="BW275" s="274"/>
      <c r="BX275" s="694"/>
      <c r="BY275" s="274"/>
      <c r="BZ275" s="274"/>
      <c r="CA275" s="274"/>
      <c r="CB275" s="274"/>
      <c r="CC275" s="274"/>
      <c r="CD275" s="274"/>
      <c r="CE275" s="274"/>
      <c r="CF275" s="274"/>
      <c r="CG275" s="742"/>
      <c r="CH275" s="742"/>
      <c r="CI275" s="742"/>
      <c r="CJ275" s="742"/>
      <c r="CK275" s="742"/>
      <c r="CL275" s="742"/>
      <c r="CM275" s="742"/>
      <c r="CN275" s="742"/>
      <c r="CO275" s="742"/>
      <c r="CP275" s="742"/>
      <c r="CQ275" s="742"/>
      <c r="CR275" s="742"/>
      <c r="CS275" s="742"/>
      <c r="CT275" s="742"/>
      <c r="CU275" s="742"/>
      <c r="CV275" s="742"/>
      <c r="CW275" s="742"/>
      <c r="CX275" s="4"/>
      <c r="CY275" s="780" t="e">
        <v>#REF!</v>
      </c>
      <c r="CZ275" s="890" t="e">
        <v>#REF!</v>
      </c>
      <c r="DA275" s="890" t="e">
        <v>#REF!</v>
      </c>
      <c r="DB275" s="890">
        <v>0.0</v>
      </c>
      <c r="DC275" s="890">
        <v>0.0</v>
      </c>
      <c r="DD275" s="890">
        <v>0.0</v>
      </c>
      <c r="DE275" s="890">
        <v>0.0</v>
      </c>
      <c r="DF275" s="890">
        <v>0.0</v>
      </c>
      <c r="DG275" s="890">
        <v>0.0</v>
      </c>
      <c r="DH275" s="890"/>
      <c r="DI275" s="890" t="e">
        <v>#REF!</v>
      </c>
      <c r="DJ275" s="890" t="s">
        <v>160</v>
      </c>
      <c r="DK275" s="890" t="s">
        <v>160</v>
      </c>
      <c r="DL275" s="890" t="s">
        <v>160</v>
      </c>
      <c r="DM275" s="890" t="s">
        <v>160</v>
      </c>
      <c r="DN275" s="890" t="s">
        <v>160</v>
      </c>
      <c r="DO275" s="890" t="s">
        <v>160</v>
      </c>
      <c r="DP275" s="2">
        <v>1.0</v>
      </c>
      <c r="DQ275" s="830" t="s">
        <v>160</v>
      </c>
      <c r="DR275" s="915"/>
      <c r="DS275" s="4"/>
      <c r="DT275" s="763">
        <v>70.0</v>
      </c>
      <c r="DU275" s="890"/>
      <c r="DV275" s="745"/>
      <c r="DW275" s="899"/>
      <c r="DX275" s="745" t="s">
        <v>160</v>
      </c>
      <c r="DY275" s="745"/>
      <c r="DZ275" s="890"/>
      <c r="EA275" s="890" t="s">
        <v>160</v>
      </c>
      <c r="EB275" s="745"/>
      <c r="EC275" s="745" t="s">
        <v>160</v>
      </c>
      <c r="ED275" s="4"/>
      <c r="EE275" s="4"/>
      <c r="EF275" s="4"/>
      <c r="EG275" s="4"/>
      <c r="EH275" s="923"/>
      <c r="EI275" s="4"/>
      <c r="EJ275" s="763"/>
      <c r="EK275" s="924"/>
      <c r="EL275" s="4"/>
      <c r="EM275" s="925"/>
      <c r="EN275" s="925" t="s">
        <v>160</v>
      </c>
      <c r="EO275" s="926" t="s">
        <v>160</v>
      </c>
      <c r="EP275" s="4"/>
      <c r="EQ275" s="763"/>
      <c r="ER275" s="4"/>
      <c r="ES275" s="4"/>
      <c r="ET275" s="4"/>
      <c r="EU275" s="4"/>
      <c r="EV275" s="4"/>
      <c r="EW275" s="923"/>
      <c r="EX275" s="4"/>
      <c r="EY275" s="895" t="s">
        <v>160</v>
      </c>
      <c r="EZ275" s="927" t="s">
        <v>160</v>
      </c>
      <c r="FA275" s="820" t="str">
        <f t="shared" si="49"/>
        <v/>
      </c>
      <c r="FB275" s="925" t="e">
        <v>#REF!</v>
      </c>
      <c r="FC275" s="4" t="e">
        <v>#REF!</v>
      </c>
      <c r="FD275" s="4" t="e">
        <v>#REF!</v>
      </c>
      <c r="FE275" s="4" t="e">
        <v>#REF!</v>
      </c>
      <c r="FF275" s="4" t="e">
        <v>#REF!</v>
      </c>
      <c r="FG275" s="4" t="e">
        <v>#REF!</v>
      </c>
      <c r="FH275" s="4" t="e">
        <v>#REF!</v>
      </c>
      <c r="FI275" s="834" t="str">
        <f t="shared" si="50"/>
        <v>#REF!</v>
      </c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742"/>
    </row>
    <row r="276" outlineLevel="1">
      <c r="A276" s="743"/>
      <c r="B276" s="749" t="s">
        <v>390</v>
      </c>
      <c r="D276" s="1014" t="s">
        <v>74</v>
      </c>
      <c r="E276" s="1014" t="s">
        <v>391</v>
      </c>
      <c r="H276" s="1013"/>
      <c r="I276" s="1013"/>
      <c r="J276" s="1013"/>
      <c r="K276" s="1013"/>
      <c r="L276" s="1013"/>
      <c r="N276" s="1015" t="s">
        <v>392</v>
      </c>
      <c r="O276" s="1016" t="str">
        <f>E279</f>
        <v>#REF!</v>
      </c>
      <c r="P276" s="1011" t="str">
        <f>D207</f>
        <v/>
      </c>
      <c r="Q276" s="1011" t="str">
        <f>G207</f>
        <v/>
      </c>
      <c r="R276" s="1011" t="str">
        <f>J207</f>
        <v/>
      </c>
      <c r="S276" s="1011" t="str">
        <f>M207</f>
        <v/>
      </c>
      <c r="T276" s="1011" t="str">
        <f>P207</f>
        <v/>
      </c>
      <c r="U276" s="1011" t="str">
        <f>S207</f>
        <v/>
      </c>
      <c r="W276" s="1013"/>
      <c r="X276" s="1013"/>
      <c r="Y276" s="1013"/>
      <c r="Z276" s="1013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18" t="s">
        <v>4</v>
      </c>
      <c r="AO276" s="689"/>
      <c r="AP276" s="690"/>
      <c r="AQ276" s="274"/>
      <c r="AR276" s="274"/>
      <c r="AS276" s="274"/>
      <c r="AT276" s="274"/>
      <c r="AU276" s="691"/>
      <c r="AV276" s="692"/>
      <c r="AW276" s="274"/>
      <c r="AX276" s="274"/>
      <c r="AY276" s="274"/>
      <c r="AZ276" s="274"/>
      <c r="BA276" s="274"/>
      <c r="BB276" s="274"/>
      <c r="BC276" s="274"/>
      <c r="BD276" s="274"/>
      <c r="BE276" s="274"/>
      <c r="BF276" s="274"/>
      <c r="BG276" s="274"/>
      <c r="BH276" s="274"/>
      <c r="BI276" s="274"/>
      <c r="BJ276" s="274"/>
      <c r="BK276" s="274"/>
      <c r="BL276" s="274"/>
      <c r="BM276" s="274"/>
      <c r="BN276" s="274"/>
      <c r="BO276" s="274"/>
      <c r="BP276" s="693"/>
      <c r="BQ276" s="274"/>
      <c r="BR276" s="274"/>
      <c r="BS276" s="274"/>
      <c r="BT276" s="274"/>
      <c r="BU276" s="274"/>
      <c r="BV276" s="274"/>
      <c r="BW276" s="274"/>
      <c r="BX276" s="694"/>
      <c r="BY276" s="274"/>
      <c r="BZ276" s="274"/>
      <c r="CA276" s="274"/>
      <c r="CB276" s="274"/>
      <c r="CC276" s="274"/>
      <c r="CD276" s="274"/>
      <c r="CE276" s="274"/>
      <c r="CF276" s="274"/>
      <c r="CG276" s="742"/>
      <c r="CH276" s="742"/>
      <c r="CI276" s="742"/>
      <c r="CJ276" s="742"/>
      <c r="CK276" s="742"/>
      <c r="CL276" s="742"/>
      <c r="CM276" s="742"/>
      <c r="CN276" s="742"/>
      <c r="CO276" s="742"/>
      <c r="CP276" s="742"/>
      <c r="CQ276" s="742"/>
      <c r="CR276" s="742"/>
      <c r="CS276" s="742"/>
      <c r="CT276" s="742"/>
      <c r="CU276" s="742"/>
      <c r="CV276" s="742"/>
      <c r="CW276" s="742"/>
      <c r="CX276" s="4"/>
      <c r="CY276" s="780" t="e">
        <v>#REF!</v>
      </c>
      <c r="CZ276" s="890" t="e">
        <v>#REF!</v>
      </c>
      <c r="DA276" s="890" t="e">
        <v>#REF!</v>
      </c>
      <c r="DB276" s="890">
        <v>0.0</v>
      </c>
      <c r="DC276" s="890">
        <v>0.0</v>
      </c>
      <c r="DD276" s="890">
        <v>0.0</v>
      </c>
      <c r="DE276" s="890">
        <v>0.0</v>
      </c>
      <c r="DF276" s="890">
        <v>0.0</v>
      </c>
      <c r="DG276" s="890">
        <v>0.0</v>
      </c>
      <c r="DH276" s="890"/>
      <c r="DI276" s="890" t="e">
        <v>#REF!</v>
      </c>
      <c r="DJ276" s="890" t="s">
        <v>160</v>
      </c>
      <c r="DK276" s="890" t="s">
        <v>160</v>
      </c>
      <c r="DL276" s="890" t="s">
        <v>160</v>
      </c>
      <c r="DM276" s="890" t="s">
        <v>160</v>
      </c>
      <c r="DN276" s="890" t="s">
        <v>160</v>
      </c>
      <c r="DO276" s="890" t="s">
        <v>160</v>
      </c>
      <c r="DP276" s="2">
        <v>1.0</v>
      </c>
      <c r="DQ276" s="830" t="s">
        <v>160</v>
      </c>
      <c r="DR276" s="915"/>
      <c r="DS276" s="4"/>
      <c r="DT276" s="763">
        <v>71.0</v>
      </c>
      <c r="DU276" s="890"/>
      <c r="DV276" s="745"/>
      <c r="DW276" s="899"/>
      <c r="DX276" s="745" t="s">
        <v>160</v>
      </c>
      <c r="DY276" s="745"/>
      <c r="DZ276" s="890"/>
      <c r="EA276" s="890" t="s">
        <v>160</v>
      </c>
      <c r="EB276" s="745"/>
      <c r="EC276" s="745" t="s">
        <v>160</v>
      </c>
      <c r="ED276" s="4"/>
      <c r="EE276" s="4"/>
      <c r="EF276" s="4"/>
      <c r="EG276" s="4"/>
      <c r="EH276" s="923"/>
      <c r="EI276" s="4"/>
      <c r="EJ276" s="763"/>
      <c r="EK276" s="924"/>
      <c r="EL276" s="4"/>
      <c r="EM276" s="925"/>
      <c r="EN276" s="925" t="s">
        <v>160</v>
      </c>
      <c r="EO276" s="926" t="s">
        <v>160</v>
      </c>
      <c r="EP276" s="4"/>
      <c r="EQ276" s="763"/>
      <c r="ER276" s="4"/>
      <c r="ES276" s="4"/>
      <c r="ET276" s="4"/>
      <c r="EU276" s="4"/>
      <c r="EV276" s="4"/>
      <c r="EW276" s="923"/>
      <c r="EX276" s="4"/>
      <c r="EY276" s="895" t="s">
        <v>160</v>
      </c>
      <c r="EZ276" s="927" t="s">
        <v>160</v>
      </c>
      <c r="FA276" s="820" t="str">
        <f t="shared" si="49"/>
        <v/>
      </c>
      <c r="FB276" s="925" t="e">
        <v>#REF!</v>
      </c>
      <c r="FC276" s="4" t="e">
        <v>#REF!</v>
      </c>
      <c r="FD276" s="4" t="e">
        <v>#REF!</v>
      </c>
      <c r="FE276" s="4" t="e">
        <v>#REF!</v>
      </c>
      <c r="FF276" s="4" t="e">
        <v>#REF!</v>
      </c>
      <c r="FG276" s="4" t="e">
        <v>#REF!</v>
      </c>
      <c r="FH276" s="4" t="e">
        <v>#REF!</v>
      </c>
      <c r="FI276" s="834" t="str">
        <f t="shared" si="50"/>
        <v>#REF!</v>
      </c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742"/>
    </row>
    <row r="277" outlineLevel="1">
      <c r="A277" s="743"/>
      <c r="B277" s="1012">
        <v>0.3</v>
      </c>
      <c r="D277" s="1017" t="str">
        <f>O203</f>
        <v/>
      </c>
      <c r="E277" s="1018" t="str">
        <f>Q203</f>
        <v/>
      </c>
      <c r="H277" s="1013"/>
      <c r="I277" s="1013"/>
      <c r="J277" s="1013"/>
      <c r="K277" s="1013"/>
      <c r="L277" s="1013"/>
      <c r="N277" s="1019" t="str">
        <f>if($O$267=$P$267,P268+N("uses the Sliding scale dates"),
if($O$267=$R$267,$R$266 +N("uses the HSTA dates"),""))</f>
        <v/>
      </c>
      <c r="O277" s="1020">
        <f>if($O$267=$P$267,Q268 ,
if($O$267=$R$267,R268,100% ))</f>
        <v>1</v>
      </c>
      <c r="P277" s="1021">
        <f>if(or($O$267=$O$268,$O$267=$O$270,$O$267=$O$271),0 +N("dependents don't get per diem for normal, % or flat rate"),
if(P$274&gt;=$P$271,$Q$271,$Q$272)*$O277 )</f>
        <v>0.5</v>
      </c>
      <c r="Q277" s="1021">
        <f t="shared" ref="Q277:U277" si="69">if(or($O$267=$O$268,$O$267=$O$270,$O$267=$O$271),0 +N("dependents don't get per diem for normal, % or flat rate"),
if(Q$274&gt;=$P$271,$Q$271,$Q$272)*$O277 +N("over under 12 years old"))</f>
        <v>0.5</v>
      </c>
      <c r="R277" s="1021">
        <f t="shared" si="69"/>
        <v>0.5</v>
      </c>
      <c r="S277" s="1021">
        <f t="shared" si="69"/>
        <v>0.5</v>
      </c>
      <c r="T277" s="1021">
        <f t="shared" si="69"/>
        <v>0.5</v>
      </c>
      <c r="U277" s="1021">
        <f t="shared" si="69"/>
        <v>0.5</v>
      </c>
      <c r="W277" s="1013"/>
      <c r="X277" s="1013"/>
      <c r="Y277" s="1013"/>
      <c r="Z277" s="1013"/>
      <c r="AA277" s="4"/>
      <c r="AB277" s="4"/>
      <c r="AC277" s="4"/>
      <c r="AD277" s="1022" t="str">
        <f t="shared" ref="AD277:AI277" si="70">sum(AD281:AD684)</f>
        <v>#REF!</v>
      </c>
      <c r="AE277" s="1022" t="str">
        <f t="shared" si="70"/>
        <v>#REF!</v>
      </c>
      <c r="AF277" s="1022" t="str">
        <f t="shared" si="70"/>
        <v>#REF!</v>
      </c>
      <c r="AG277" s="1022" t="str">
        <f t="shared" si="70"/>
        <v>#REF!</v>
      </c>
      <c r="AH277" s="1022" t="str">
        <f t="shared" si="70"/>
        <v>#REF!</v>
      </c>
      <c r="AI277" s="1022" t="str">
        <f t="shared" si="70"/>
        <v>#REF!</v>
      </c>
      <c r="AK277" s="4"/>
      <c r="AL277" s="4"/>
      <c r="AM277" s="4"/>
      <c r="AN277" s="18" t="s">
        <v>4</v>
      </c>
      <c r="AO277" s="689"/>
      <c r="AP277" s="690"/>
      <c r="AQ277" s="274"/>
      <c r="AR277" s="274"/>
      <c r="AS277" s="274"/>
      <c r="AT277" s="274"/>
      <c r="AU277" s="691"/>
      <c r="AV277" s="692"/>
      <c r="AW277" s="274"/>
      <c r="AX277" s="274"/>
      <c r="AY277" s="274"/>
      <c r="AZ277" s="274"/>
      <c r="BA277" s="274"/>
      <c r="BB277" s="274"/>
      <c r="BC277" s="274"/>
      <c r="BD277" s="274"/>
      <c r="BE277" s="274"/>
      <c r="BF277" s="274"/>
      <c r="BG277" s="274"/>
      <c r="BH277" s="274"/>
      <c r="BI277" s="274"/>
      <c r="BJ277" s="274"/>
      <c r="BK277" s="274"/>
      <c r="BL277" s="274"/>
      <c r="BM277" s="274"/>
      <c r="BN277" s="274"/>
      <c r="BO277" s="274"/>
      <c r="BP277" s="693"/>
      <c r="BQ277" s="274"/>
      <c r="BR277" s="274"/>
      <c r="BS277" s="274"/>
      <c r="BT277" s="274"/>
      <c r="BU277" s="274"/>
      <c r="BV277" s="274"/>
      <c r="BW277" s="274"/>
      <c r="BX277" s="694"/>
      <c r="BY277" s="274"/>
      <c r="BZ277" s="274"/>
      <c r="CA277" s="274"/>
      <c r="CB277" s="274"/>
      <c r="CC277" s="274"/>
      <c r="CD277" s="274"/>
      <c r="CE277" s="274"/>
      <c r="CF277" s="274"/>
      <c r="CG277" s="742"/>
      <c r="CH277" s="742"/>
      <c r="CI277" s="742"/>
      <c r="CJ277" s="742"/>
      <c r="CK277" s="742"/>
      <c r="CL277" s="742"/>
      <c r="CM277" s="742"/>
      <c r="CN277" s="742"/>
      <c r="CO277" s="742"/>
      <c r="CP277" s="742"/>
      <c r="CQ277" s="742"/>
      <c r="CR277" s="742"/>
      <c r="CS277" s="742"/>
      <c r="CT277" s="742"/>
      <c r="CU277" s="742"/>
      <c r="CV277" s="742"/>
      <c r="CW277" s="742"/>
      <c r="CX277" s="4"/>
      <c r="CY277" s="780" t="e">
        <v>#REF!</v>
      </c>
      <c r="CZ277" s="890" t="e">
        <v>#REF!</v>
      </c>
      <c r="DA277" s="890" t="e">
        <v>#REF!</v>
      </c>
      <c r="DB277" s="890">
        <v>0.0</v>
      </c>
      <c r="DC277" s="890">
        <v>0.0</v>
      </c>
      <c r="DD277" s="890">
        <v>0.0</v>
      </c>
      <c r="DE277" s="890">
        <v>0.0</v>
      </c>
      <c r="DF277" s="890">
        <v>0.0</v>
      </c>
      <c r="DG277" s="890">
        <v>0.0</v>
      </c>
      <c r="DH277" s="890"/>
      <c r="DI277" s="890" t="e">
        <v>#REF!</v>
      </c>
      <c r="DJ277" s="890" t="s">
        <v>160</v>
      </c>
      <c r="DK277" s="890" t="s">
        <v>160</v>
      </c>
      <c r="DL277" s="890" t="s">
        <v>160</v>
      </c>
      <c r="DM277" s="890" t="s">
        <v>160</v>
      </c>
      <c r="DN277" s="890" t="s">
        <v>160</v>
      </c>
      <c r="DO277" s="890" t="s">
        <v>160</v>
      </c>
      <c r="DP277" s="2">
        <v>1.0</v>
      </c>
      <c r="DQ277" s="830" t="s">
        <v>160</v>
      </c>
      <c r="DR277" s="915"/>
      <c r="DS277" s="4"/>
      <c r="DT277" s="763">
        <v>72.0</v>
      </c>
      <c r="DU277" s="890"/>
      <c r="DV277" s="745"/>
      <c r="DW277" s="899"/>
      <c r="DX277" s="745" t="s">
        <v>160</v>
      </c>
      <c r="DY277" s="745"/>
      <c r="DZ277" s="890"/>
      <c r="EA277" s="890" t="s">
        <v>160</v>
      </c>
      <c r="EB277" s="745"/>
      <c r="EC277" s="745" t="s">
        <v>160</v>
      </c>
      <c r="ED277" s="4"/>
      <c r="EE277" s="4"/>
      <c r="EF277" s="4"/>
      <c r="EG277" s="4"/>
      <c r="EH277" s="923"/>
      <c r="EI277" s="4"/>
      <c r="EJ277" s="763"/>
      <c r="EK277" s="924"/>
      <c r="EL277" s="4"/>
      <c r="EM277" s="925"/>
      <c r="EN277" s="925" t="s">
        <v>160</v>
      </c>
      <c r="EO277" s="926" t="s">
        <v>160</v>
      </c>
      <c r="EP277" s="4"/>
      <c r="EQ277" s="763"/>
      <c r="ER277" s="4"/>
      <c r="ES277" s="4"/>
      <c r="ET277" s="4"/>
      <c r="EU277" s="4"/>
      <c r="EV277" s="4"/>
      <c r="EW277" s="923"/>
      <c r="EX277" s="4"/>
      <c r="EY277" s="895" t="s">
        <v>160</v>
      </c>
      <c r="EZ277" s="927" t="s">
        <v>160</v>
      </c>
      <c r="FA277" s="820" t="str">
        <f t="shared" si="49"/>
        <v/>
      </c>
      <c r="FB277" s="925" t="e">
        <v>#REF!</v>
      </c>
      <c r="FC277" s="4" t="e">
        <v>#REF!</v>
      </c>
      <c r="FD277" s="4" t="e">
        <v>#REF!</v>
      </c>
      <c r="FE277" s="4" t="e">
        <v>#REF!</v>
      </c>
      <c r="FF277" s="4" t="e">
        <v>#REF!</v>
      </c>
      <c r="FG277" s="4" t="e">
        <v>#REF!</v>
      </c>
      <c r="FH277" s="4" t="e">
        <v>#REF!</v>
      </c>
      <c r="FI277" s="834" t="str">
        <f t="shared" si="50"/>
        <v>#REF!</v>
      </c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742"/>
    </row>
    <row r="278" outlineLevel="1">
      <c r="A278" s="743"/>
      <c r="B278" s="749" t="s">
        <v>393</v>
      </c>
      <c r="D278" s="1014" t="s">
        <v>92</v>
      </c>
      <c r="E278" s="1014" t="s">
        <v>394</v>
      </c>
      <c r="I278" s="749" t="s">
        <v>395</v>
      </c>
      <c r="J278" s="1014" t="s">
        <v>332</v>
      </c>
      <c r="K278" s="1013"/>
      <c r="L278" s="1013"/>
      <c r="N278" s="1019" t="str">
        <f>if($O$267=$P$267,P269,if($O$267=$R$267,60,""))</f>
        <v/>
      </c>
      <c r="O278" s="959">
        <f>if($O$267=$P$267,Q269 +N("use the Sliding scale multiple for direct hire"),
if($O$267=$R$267,S268,100% +N("for HSTA direct hire is 75% after the first 30 days")))</f>
        <v>1</v>
      </c>
      <c r="P278" s="1023">
        <f t="shared" ref="P278:U278" si="71">if($O$267=$P$267 ,
(if(P$274&gt;=$P$271,$Q$271,$Q$272 +N("age differentiatior for sliding scale"))*$O278),
if($O$267=$R$267,
if(P$274&gt;=$P$271,$S$269,$S$270+N("age differentiatior for HSTA")),0))</f>
        <v>0</v>
      </c>
      <c r="Q278" s="1023">
        <f t="shared" si="71"/>
        <v>0</v>
      </c>
      <c r="R278" s="1023">
        <f t="shared" si="71"/>
        <v>0</v>
      </c>
      <c r="S278" s="1023">
        <f t="shared" si="71"/>
        <v>0</v>
      </c>
      <c r="T278" s="1023">
        <f t="shared" si="71"/>
        <v>0</v>
      </c>
      <c r="U278" s="1023">
        <f t="shared" si="71"/>
        <v>0</v>
      </c>
      <c r="W278" s="1013"/>
      <c r="X278" s="1013"/>
      <c r="Y278" s="1013"/>
      <c r="Z278" s="1013"/>
      <c r="AA278" s="4"/>
      <c r="AB278" s="4"/>
      <c r="AC278" s="4"/>
      <c r="AD278" s="1024">
        <f t="array" ref="AD278:AI278">TRANSPOSE(V237:V242)</f>
        <v>0.06</v>
      </c>
      <c r="AE278" s="1025"/>
      <c r="AF278" s="1025"/>
      <c r="AG278" s="1025"/>
      <c r="AH278" s="1025"/>
      <c r="AI278" s="1026"/>
      <c r="AJ278" s="4"/>
      <c r="AK278" s="4"/>
      <c r="AL278" s="4"/>
      <c r="AM278" s="4"/>
      <c r="AN278" s="18" t="s">
        <v>4</v>
      </c>
      <c r="AO278" s="689"/>
      <c r="AP278" s="690"/>
      <c r="AQ278" s="274"/>
      <c r="AR278" s="274"/>
      <c r="AS278" s="274"/>
      <c r="AT278" s="274"/>
      <c r="AU278" s="691"/>
      <c r="AV278" s="692"/>
      <c r="AW278" s="274"/>
      <c r="AX278" s="274"/>
      <c r="AY278" s="274"/>
      <c r="AZ278" s="274"/>
      <c r="BA278" s="274"/>
      <c r="BB278" s="274"/>
      <c r="BC278" s="274"/>
      <c r="BD278" s="274"/>
      <c r="BE278" s="274"/>
      <c r="BF278" s="274"/>
      <c r="BG278" s="274"/>
      <c r="BH278" s="274"/>
      <c r="BI278" s="274"/>
      <c r="BJ278" s="274"/>
      <c r="BK278" s="274"/>
      <c r="BL278" s="274"/>
      <c r="BM278" s="274"/>
      <c r="BN278" s="274"/>
      <c r="BO278" s="274"/>
      <c r="BP278" s="693"/>
      <c r="BQ278" s="274"/>
      <c r="BR278" s="274"/>
      <c r="BS278" s="274"/>
      <c r="BT278" s="274"/>
      <c r="BU278" s="274"/>
      <c r="BV278" s="274"/>
      <c r="BW278" s="274"/>
      <c r="BX278" s="694"/>
      <c r="BY278" s="274"/>
      <c r="BZ278" s="274"/>
      <c r="CA278" s="274"/>
      <c r="CB278" s="274"/>
      <c r="CC278" s="274"/>
      <c r="CD278" s="274"/>
      <c r="CE278" s="274"/>
      <c r="CF278" s="274"/>
      <c r="CG278" s="742"/>
      <c r="CH278" s="742"/>
      <c r="CI278" s="742"/>
      <c r="CJ278" s="742"/>
      <c r="CK278" s="742"/>
      <c r="CL278" s="742"/>
      <c r="CM278" s="742"/>
      <c r="CN278" s="742"/>
      <c r="CO278" s="742"/>
      <c r="CP278" s="742"/>
      <c r="CQ278" s="742"/>
      <c r="CR278" s="742"/>
      <c r="CS278" s="742"/>
      <c r="CT278" s="742"/>
      <c r="CU278" s="742"/>
      <c r="CV278" s="742"/>
      <c r="CW278" s="742"/>
      <c r="CX278" s="4"/>
      <c r="CY278" s="780" t="e">
        <v>#REF!</v>
      </c>
      <c r="CZ278" s="890" t="e">
        <v>#REF!</v>
      </c>
      <c r="DA278" s="890" t="e">
        <v>#REF!</v>
      </c>
      <c r="DB278" s="890">
        <v>0.0</v>
      </c>
      <c r="DC278" s="890">
        <v>0.0</v>
      </c>
      <c r="DD278" s="890">
        <v>0.0</v>
      </c>
      <c r="DE278" s="890">
        <v>0.0</v>
      </c>
      <c r="DF278" s="890">
        <v>0.0</v>
      </c>
      <c r="DG278" s="890">
        <v>0.0</v>
      </c>
      <c r="DH278" s="890"/>
      <c r="DI278" s="890" t="e">
        <v>#REF!</v>
      </c>
      <c r="DJ278" s="890" t="s">
        <v>160</v>
      </c>
      <c r="DK278" s="890" t="s">
        <v>160</v>
      </c>
      <c r="DL278" s="890" t="s">
        <v>160</v>
      </c>
      <c r="DM278" s="890" t="s">
        <v>160</v>
      </c>
      <c r="DN278" s="890" t="s">
        <v>160</v>
      </c>
      <c r="DO278" s="890" t="s">
        <v>160</v>
      </c>
      <c r="DP278" s="2">
        <v>1.0</v>
      </c>
      <c r="DQ278" s="830" t="s">
        <v>160</v>
      </c>
      <c r="DR278" s="915"/>
      <c r="DS278" s="4"/>
      <c r="DT278" s="763">
        <v>73.0</v>
      </c>
      <c r="DU278" s="890"/>
      <c r="DV278" s="745"/>
      <c r="DW278" s="899"/>
      <c r="DX278" s="745" t="s">
        <v>160</v>
      </c>
      <c r="DY278" s="745"/>
      <c r="DZ278" s="890"/>
      <c r="EA278" s="890" t="s">
        <v>160</v>
      </c>
      <c r="EB278" s="745"/>
      <c r="EC278" s="745" t="s">
        <v>160</v>
      </c>
      <c r="ED278" s="4"/>
      <c r="EE278" s="4"/>
      <c r="EF278" s="4"/>
      <c r="EG278" s="4"/>
      <c r="EH278" s="923"/>
      <c r="EI278" s="4"/>
      <c r="EJ278" s="763"/>
      <c r="EK278" s="924"/>
      <c r="EL278" s="4"/>
      <c r="EM278" s="925"/>
      <c r="EN278" s="925" t="s">
        <v>160</v>
      </c>
      <c r="EO278" s="926" t="s">
        <v>160</v>
      </c>
      <c r="EP278" s="4"/>
      <c r="EQ278" s="763"/>
      <c r="ER278" s="4"/>
      <c r="ES278" s="4"/>
      <c r="ET278" s="4"/>
      <c r="EU278" s="4"/>
      <c r="EV278" s="4"/>
      <c r="EW278" s="923"/>
      <c r="EX278" s="4"/>
      <c r="EY278" s="895" t="s">
        <v>160</v>
      </c>
      <c r="EZ278" s="927" t="s">
        <v>160</v>
      </c>
      <c r="FA278" s="820" t="str">
        <f t="shared" si="49"/>
        <v/>
      </c>
      <c r="FB278" s="925" t="e">
        <v>#REF!</v>
      </c>
      <c r="FC278" s="4" t="e">
        <v>#REF!</v>
      </c>
      <c r="FD278" s="4" t="e">
        <v>#REF!</v>
      </c>
      <c r="FE278" s="4" t="e">
        <v>#REF!</v>
      </c>
      <c r="FF278" s="4" t="e">
        <v>#REF!</v>
      </c>
      <c r="FG278" s="4" t="e">
        <v>#REF!</v>
      </c>
      <c r="FH278" s="4" t="e">
        <v>#REF!</v>
      </c>
      <c r="FI278" s="834" t="str">
        <f t="shared" si="50"/>
        <v>#REF!</v>
      </c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742"/>
    </row>
    <row r="279" outlineLevel="1">
      <c r="A279" s="743"/>
      <c r="B279" s="1012">
        <v>0.15</v>
      </c>
      <c r="D279" s="1017" t="str">
        <f>P203</f>
        <v/>
      </c>
      <c r="E279" s="1018" t="str">
        <f>if(W20=Code!Q5,R203,W21)</f>
        <v>#REF!</v>
      </c>
      <c r="F279" s="1013"/>
      <c r="H279" s="1013">
        <f>max(D281:D684)</f>
        <v>1</v>
      </c>
      <c r="I279" s="1027" t="str">
        <f t="shared" ref="I279:J279" si="72">sum(I281:I684)</f>
        <v>#REF!</v>
      </c>
      <c r="J279" s="1027" t="str">
        <f t="shared" si="72"/>
        <v>#REF!</v>
      </c>
      <c r="K279" s="1013"/>
      <c r="L279" s="1013"/>
      <c r="N279" s="1019"/>
      <c r="O279" s="972" t="b">
        <f>if($O$267=$P$267,Q270,if($O$267=$R$267,""))</f>
        <v>0</v>
      </c>
      <c r="P279" s="1028">
        <f t="shared" ref="P279:U279" si="73">if(P$274&gt;=$P$271,$Q$271,$Q$272)*$O279</f>
        <v>0</v>
      </c>
      <c r="Q279" s="1028">
        <f t="shared" si="73"/>
        <v>0</v>
      </c>
      <c r="R279" s="1028">
        <f t="shared" si="73"/>
        <v>0</v>
      </c>
      <c r="S279" s="1028">
        <f t="shared" si="73"/>
        <v>0</v>
      </c>
      <c r="T279" s="1028">
        <f t="shared" si="73"/>
        <v>0</v>
      </c>
      <c r="U279" s="1028">
        <f t="shared" si="73"/>
        <v>0</v>
      </c>
      <c r="W279" s="1013"/>
      <c r="X279" s="1013"/>
      <c r="Y279" s="1013"/>
      <c r="Z279" s="1013"/>
      <c r="AA279" s="4"/>
      <c r="AB279" s="4"/>
      <c r="AC279" s="4"/>
      <c r="AD279" s="1029" t="s">
        <v>396</v>
      </c>
      <c r="AE279" s="1029" t="s">
        <v>365</v>
      </c>
      <c r="AF279" s="1029" t="s">
        <v>366</v>
      </c>
      <c r="AG279" s="1029" t="s">
        <v>367</v>
      </c>
      <c r="AH279" s="1029" t="s">
        <v>368</v>
      </c>
      <c r="AI279" s="1029" t="s">
        <v>369</v>
      </c>
      <c r="AJ279" s="4"/>
      <c r="AK279" s="4"/>
      <c r="AL279" s="4"/>
      <c r="AM279" s="4"/>
      <c r="AN279" s="18" t="s">
        <v>4</v>
      </c>
      <c r="AO279" s="689"/>
      <c r="AP279" s="690"/>
      <c r="AQ279" s="274"/>
      <c r="AR279" s="274"/>
      <c r="AS279" s="274"/>
      <c r="AT279" s="274"/>
      <c r="AU279" s="691"/>
      <c r="AV279" s="692"/>
      <c r="AW279" s="274"/>
      <c r="AX279" s="274"/>
      <c r="AY279" s="274"/>
      <c r="AZ279" s="274"/>
      <c r="BA279" s="274"/>
      <c r="BB279" s="274"/>
      <c r="BC279" s="274"/>
      <c r="BD279" s="274"/>
      <c r="BE279" s="274"/>
      <c r="BF279" s="274"/>
      <c r="BG279" s="274"/>
      <c r="BH279" s="274"/>
      <c r="BI279" s="274"/>
      <c r="BJ279" s="274"/>
      <c r="BK279" s="274"/>
      <c r="BL279" s="274"/>
      <c r="BM279" s="274"/>
      <c r="BN279" s="274"/>
      <c r="BO279" s="274"/>
      <c r="BP279" s="693"/>
      <c r="BQ279" s="274"/>
      <c r="BR279" s="274"/>
      <c r="BS279" s="274"/>
      <c r="BT279" s="274"/>
      <c r="BU279" s="274"/>
      <c r="BV279" s="274"/>
      <c r="BW279" s="274"/>
      <c r="BX279" s="694"/>
      <c r="BY279" s="274"/>
      <c r="BZ279" s="274"/>
      <c r="CA279" s="274"/>
      <c r="CB279" s="274"/>
      <c r="CC279" s="274"/>
      <c r="CD279" s="274"/>
      <c r="CE279" s="274"/>
      <c r="CF279" s="274"/>
      <c r="CG279" s="742"/>
      <c r="CH279" s="742"/>
      <c r="CI279" s="742"/>
      <c r="CJ279" s="742"/>
      <c r="CK279" s="742"/>
      <c r="CL279" s="742"/>
      <c r="CM279" s="742"/>
      <c r="CN279" s="742"/>
      <c r="CO279" s="742"/>
      <c r="CP279" s="742"/>
      <c r="CQ279" s="742"/>
      <c r="CR279" s="742"/>
      <c r="CS279" s="742"/>
      <c r="CT279" s="742"/>
      <c r="CU279" s="742"/>
      <c r="CV279" s="742"/>
      <c r="CW279" s="742"/>
      <c r="CX279" s="4"/>
      <c r="CY279" s="780" t="e">
        <v>#REF!</v>
      </c>
      <c r="CZ279" s="890" t="e">
        <v>#REF!</v>
      </c>
      <c r="DA279" s="890" t="e">
        <v>#REF!</v>
      </c>
      <c r="DB279" s="890">
        <v>0.0</v>
      </c>
      <c r="DC279" s="890">
        <v>0.0</v>
      </c>
      <c r="DD279" s="890">
        <v>0.0</v>
      </c>
      <c r="DE279" s="890">
        <v>0.0</v>
      </c>
      <c r="DF279" s="890">
        <v>0.0</v>
      </c>
      <c r="DG279" s="890">
        <v>0.0</v>
      </c>
      <c r="DH279" s="890"/>
      <c r="DI279" s="890" t="e">
        <v>#REF!</v>
      </c>
      <c r="DJ279" s="890" t="s">
        <v>160</v>
      </c>
      <c r="DK279" s="890" t="s">
        <v>160</v>
      </c>
      <c r="DL279" s="890" t="s">
        <v>160</v>
      </c>
      <c r="DM279" s="890" t="s">
        <v>160</v>
      </c>
      <c r="DN279" s="890" t="s">
        <v>160</v>
      </c>
      <c r="DO279" s="890" t="s">
        <v>160</v>
      </c>
      <c r="DP279" s="2">
        <v>1.0</v>
      </c>
      <c r="DQ279" s="830" t="s">
        <v>160</v>
      </c>
      <c r="DR279" s="915"/>
      <c r="DS279" s="4"/>
      <c r="DT279" s="763">
        <v>74.0</v>
      </c>
      <c r="DU279" s="890"/>
      <c r="DV279" s="745"/>
      <c r="DW279" s="899"/>
      <c r="DX279" s="745" t="s">
        <v>160</v>
      </c>
      <c r="DY279" s="745"/>
      <c r="DZ279" s="890"/>
      <c r="EA279" s="890" t="s">
        <v>160</v>
      </c>
      <c r="EB279" s="745"/>
      <c r="EC279" s="745" t="s">
        <v>160</v>
      </c>
      <c r="ED279" s="4"/>
      <c r="EE279" s="4"/>
      <c r="EF279" s="4"/>
      <c r="EG279" s="4"/>
      <c r="EH279" s="923"/>
      <c r="EI279" s="4"/>
      <c r="EJ279" s="763"/>
      <c r="EK279" s="924"/>
      <c r="EL279" s="4"/>
      <c r="EM279" s="925"/>
      <c r="EN279" s="925" t="s">
        <v>160</v>
      </c>
      <c r="EO279" s="926" t="s">
        <v>160</v>
      </c>
      <c r="EP279" s="4"/>
      <c r="EQ279" s="763"/>
      <c r="ER279" s="4"/>
      <c r="ES279" s="4"/>
      <c r="ET279" s="4"/>
      <c r="EU279" s="4"/>
      <c r="EV279" s="4"/>
      <c r="EW279" s="923"/>
      <c r="EX279" s="4"/>
      <c r="EY279" s="895" t="s">
        <v>160</v>
      </c>
      <c r="EZ279" s="927" t="s">
        <v>160</v>
      </c>
      <c r="FA279" s="820" t="str">
        <f t="shared" si="49"/>
        <v/>
      </c>
      <c r="FB279" s="925" t="e">
        <v>#REF!</v>
      </c>
      <c r="FC279" s="4" t="e">
        <v>#REF!</v>
      </c>
      <c r="FD279" s="4" t="e">
        <v>#REF!</v>
      </c>
      <c r="FE279" s="4" t="e">
        <v>#REF!</v>
      </c>
      <c r="FF279" s="4" t="e">
        <v>#REF!</v>
      </c>
      <c r="FG279" s="4" t="e">
        <v>#REF!</v>
      </c>
      <c r="FH279" s="4" t="e">
        <v>#REF!</v>
      </c>
      <c r="FI279" s="834" t="str">
        <f t="shared" si="50"/>
        <v>#REF!</v>
      </c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742"/>
    </row>
    <row r="280" ht="46.5" customHeight="1" outlineLevel="1">
      <c r="A280" s="743"/>
      <c r="B280" s="749" t="s">
        <v>209</v>
      </c>
      <c r="D280" s="1030" t="s">
        <v>346</v>
      </c>
      <c r="E280" s="1031" t="s">
        <v>347</v>
      </c>
      <c r="F280" s="1032" t="s">
        <v>397</v>
      </c>
      <c r="G280" s="1033" t="s">
        <v>348</v>
      </c>
      <c r="H280" s="1034" t="s">
        <v>398</v>
      </c>
      <c r="I280" s="1035" t="s">
        <v>395</v>
      </c>
      <c r="J280" s="1036" t="s">
        <v>332</v>
      </c>
      <c r="K280" s="1032" t="s">
        <v>101</v>
      </c>
      <c r="L280" s="1032" t="s">
        <v>399</v>
      </c>
      <c r="M280" s="1032" t="s">
        <v>400</v>
      </c>
      <c r="N280" s="1032" t="s">
        <v>220</v>
      </c>
      <c r="O280" s="1037" t="s">
        <v>333</v>
      </c>
      <c r="P280" s="1032" t="s">
        <v>334</v>
      </c>
      <c r="Q280" s="1032" t="s">
        <v>335</v>
      </c>
      <c r="R280" s="1032" t="s">
        <v>336</v>
      </c>
      <c r="S280" s="1032" t="s">
        <v>337</v>
      </c>
      <c r="T280" s="1032" t="s">
        <v>338</v>
      </c>
      <c r="U280" s="1032" t="s">
        <v>339</v>
      </c>
      <c r="V280" s="697"/>
      <c r="W280" s="1038" t="s">
        <v>161</v>
      </c>
      <c r="X280" s="1032" t="s">
        <v>340</v>
      </c>
      <c r="Y280" s="1032" t="s">
        <v>341</v>
      </c>
      <c r="Z280" s="1032" t="s">
        <v>342</v>
      </c>
      <c r="AA280" s="1032" t="s">
        <v>343</v>
      </c>
      <c r="AB280" s="1032" t="s">
        <v>344</v>
      </c>
      <c r="AC280" s="1032" t="s">
        <v>345</v>
      </c>
      <c r="AD280" s="1022" t="str">
        <f t="array" ref="AD280:AI280">TRANSPOSE(W237:W242)</f>
        <v>estimated lodging tax</v>
      </c>
      <c r="AE280" s="2"/>
      <c r="AF280" s="2"/>
      <c r="AG280" s="2"/>
      <c r="AH280" s="2"/>
      <c r="AI280" s="816"/>
      <c r="AJ280" s="1029" t="s">
        <v>401</v>
      </c>
      <c r="AK280" s="4"/>
      <c r="AL280" s="4"/>
      <c r="AM280" s="4"/>
      <c r="AN280" s="18" t="s">
        <v>4</v>
      </c>
      <c r="AO280" s="689"/>
      <c r="AP280" s="690"/>
      <c r="AQ280" s="274"/>
      <c r="AR280" s="274"/>
      <c r="AS280" s="274"/>
      <c r="AT280" s="274"/>
      <c r="AU280" s="691"/>
      <c r="AV280" s="692"/>
      <c r="AW280" s="274"/>
      <c r="AX280" s="274"/>
      <c r="AY280" s="274"/>
      <c r="AZ280" s="274"/>
      <c r="BA280" s="274"/>
      <c r="BB280" s="274"/>
      <c r="BC280" s="274"/>
      <c r="BD280" s="274"/>
      <c r="BE280" s="274"/>
      <c r="BF280" s="274"/>
      <c r="BG280" s="274"/>
      <c r="BH280" s="274"/>
      <c r="BI280" s="274"/>
      <c r="BJ280" s="274"/>
      <c r="BK280" s="274"/>
      <c r="BL280" s="274"/>
      <c r="BM280" s="274"/>
      <c r="BN280" s="274"/>
      <c r="BO280" s="274"/>
      <c r="BP280" s="693"/>
      <c r="BQ280" s="274"/>
      <c r="BR280" s="274"/>
      <c r="BS280" s="274"/>
      <c r="BT280" s="274"/>
      <c r="BU280" s="274"/>
      <c r="BV280" s="274"/>
      <c r="BW280" s="274"/>
      <c r="BX280" s="694"/>
      <c r="BY280" s="274"/>
      <c r="BZ280" s="274"/>
      <c r="CA280" s="274"/>
      <c r="CB280" s="274"/>
      <c r="CC280" s="274"/>
      <c r="CD280" s="274"/>
      <c r="CE280" s="274"/>
      <c r="CF280" s="274"/>
      <c r="CG280" s="742"/>
      <c r="CH280" s="742"/>
      <c r="CI280" s="742"/>
      <c r="CJ280" s="742"/>
      <c r="CK280" s="742"/>
      <c r="CL280" s="742"/>
      <c r="CM280" s="742"/>
      <c r="CN280" s="742"/>
      <c r="CO280" s="742"/>
      <c r="CP280" s="742"/>
      <c r="CQ280" s="742"/>
      <c r="CR280" s="742"/>
      <c r="CS280" s="742"/>
      <c r="CT280" s="742"/>
      <c r="CU280" s="742"/>
      <c r="CV280" s="742"/>
      <c r="CW280" s="742"/>
      <c r="CX280" s="4"/>
      <c r="CY280" s="780" t="e">
        <v>#REF!</v>
      </c>
      <c r="CZ280" s="890" t="e">
        <v>#REF!</v>
      </c>
      <c r="DA280" s="890" t="e">
        <v>#REF!</v>
      </c>
      <c r="DB280" s="890">
        <v>0.0</v>
      </c>
      <c r="DC280" s="890">
        <v>0.0</v>
      </c>
      <c r="DD280" s="890">
        <v>0.0</v>
      </c>
      <c r="DE280" s="890">
        <v>0.0</v>
      </c>
      <c r="DF280" s="890">
        <v>0.0</v>
      </c>
      <c r="DG280" s="890">
        <v>0.0</v>
      </c>
      <c r="DH280" s="890"/>
      <c r="DI280" s="890" t="e">
        <v>#REF!</v>
      </c>
      <c r="DJ280" s="890" t="s">
        <v>160</v>
      </c>
      <c r="DK280" s="890" t="s">
        <v>160</v>
      </c>
      <c r="DL280" s="890" t="s">
        <v>160</v>
      </c>
      <c r="DM280" s="890" t="s">
        <v>160</v>
      </c>
      <c r="DN280" s="890" t="s">
        <v>160</v>
      </c>
      <c r="DO280" s="890" t="s">
        <v>160</v>
      </c>
      <c r="DP280" s="2">
        <v>1.0</v>
      </c>
      <c r="DQ280" s="830" t="s">
        <v>160</v>
      </c>
      <c r="DR280" s="915"/>
      <c r="DS280" s="4"/>
      <c r="DT280" s="763">
        <v>75.0</v>
      </c>
      <c r="DU280" s="890"/>
      <c r="DV280" s="745"/>
      <c r="DW280" s="899"/>
      <c r="DX280" s="745" t="s">
        <v>160</v>
      </c>
      <c r="DY280" s="745"/>
      <c r="DZ280" s="890"/>
      <c r="EA280" s="890" t="s">
        <v>160</v>
      </c>
      <c r="EB280" s="745"/>
      <c r="EC280" s="745" t="s">
        <v>160</v>
      </c>
      <c r="ED280" s="4"/>
      <c r="EE280" s="4"/>
      <c r="EF280" s="4"/>
      <c r="EG280" s="4"/>
      <c r="EH280" s="923"/>
      <c r="EI280" s="4"/>
      <c r="EJ280" s="763"/>
      <c r="EK280" s="924"/>
      <c r="EL280" s="4"/>
      <c r="EM280" s="925"/>
      <c r="EN280" s="925" t="s">
        <v>160</v>
      </c>
      <c r="EO280" s="926" t="s">
        <v>160</v>
      </c>
      <c r="EP280" s="4"/>
      <c r="EQ280" s="763"/>
      <c r="ER280" s="4"/>
      <c r="ES280" s="4"/>
      <c r="ET280" s="4"/>
      <c r="EU280" s="4"/>
      <c r="EV280" s="4"/>
      <c r="EW280" s="923"/>
      <c r="EX280" s="4"/>
      <c r="EY280" s="895" t="s">
        <v>160</v>
      </c>
      <c r="EZ280" s="927" t="s">
        <v>160</v>
      </c>
      <c r="FA280" s="820" t="str">
        <f t="shared" si="49"/>
        <v/>
      </c>
      <c r="FB280" s="925" t="e">
        <v>#REF!</v>
      </c>
      <c r="FC280" s="4" t="e">
        <v>#REF!</v>
      </c>
      <c r="FD280" s="4" t="e">
        <v>#REF!</v>
      </c>
      <c r="FE280" s="4" t="e">
        <v>#REF!</v>
      </c>
      <c r="FF280" s="4" t="e">
        <v>#REF!</v>
      </c>
      <c r="FG280" s="4" t="e">
        <v>#REF!</v>
      </c>
      <c r="FH280" s="4" t="e">
        <v>#REF!</v>
      </c>
      <c r="FI280" s="834" t="str">
        <f t="shared" si="50"/>
        <v>#REF!</v>
      </c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742"/>
    </row>
    <row r="281" outlineLevel="1">
      <c r="A281" s="743"/>
      <c r="B281" s="1012">
        <v>0.03</v>
      </c>
      <c r="D281" s="1039">
        <f t="shared" ref="D281:D355" si="75">if(D$277&gt;E281,0,if(and(B$8="HSTA",or(D280=59,D280="")),"",if(D$277=E281,1,if(D$279&lt;E281,"",D280+1))))</f>
        <v>1</v>
      </c>
      <c r="E281" s="1040" t="str">
        <f>D277</f>
        <v/>
      </c>
      <c r="F281" s="1041" t="str">
        <f t="array" ref="F281:F684">IF(D281:D684 = "", "", YEAR(E281:E684) &amp; MONTH(E281:E684))</f>
        <v>189912</v>
      </c>
      <c r="G281" s="1042" t="str">
        <f t="shared" ref="G281:G684" si="76"> if(or(D281="",D281=0),"",if(year(E281)=2025,HLOOKUP(month(E281),$C$197:$N$214,14,false),HLOOKUP(month(E281),$C$197:$N$214,18,false)))</f>
        <v/>
      </c>
      <c r="H281" s="1043" t="str">
        <f> if(or(D281="",D281=0),"",if(year(E281)=2025,O$210,O$214))</f>
        <v/>
      </c>
      <c r="I281" s="1044" t="str">
        <f t="shared" ref="I281:I684" si="77">if(D281="","",sum(O281:U281))</f>
        <v>#REF!</v>
      </c>
      <c r="J281" s="1045" t="str">
        <f t="shared" ref="J281:J309" si="78">if(D281="","",sum(W281:AC281))</f>
        <v>#REF!</v>
      </c>
      <c r="K281" s="1043">
        <f t="array" ref="K281:K684">IF(F281:F684 = "", "", K$203 / DAY(EOMONTH(E281:E684, 0)))
</f>
        <v>0</v>
      </c>
      <c r="L281" s="1043">
        <f t="array" ref="L281:L684">IF(F281:F684 = "", "", L$203 / DAY(EOMONTH(E281:E684, 0)))
</f>
        <v>0</v>
      </c>
      <c r="M281" s="1043">
        <f t="array" ref="M281:M684">IF(F281:F684 = "", "", M$203 / DAY(EOMONTH(E281:E684, 0)))
</f>
        <v>0</v>
      </c>
      <c r="N281" s="1043">
        <f t="array" ref="N281:N684">IF(F281:F684 = "", "", N$203 / DAY(EOMONTH(E281:E684, 0)))
</f>
        <v>0</v>
      </c>
      <c r="O281" s="1043" t="str">
        <f t="array" ref="O281:O684">IF(O$275 &gt; $E281:$E684, "", IF(O$276 &lt; $E281:$E684, "", IF($D281:$D684 = "", "", IF($D281:$D684 &lt;= $N$277, O$277, IF($D281:$D684 &lt;= $N$278, O$278, O$279)) * IF($O$267 = $R$267, $S$267, $G281:$G684))))</f>
        <v>#REF!</v>
      </c>
      <c r="P281" s="1043">
        <f t="array" ref="P281:P684">IF(P$275 &gt; $E281:$E684, "", IF(P$276 &lt; $E281:$E684, "", IF($D281:$D684 = "", "", IF($D281:$D684 &lt;= $N$277, P$277, IF($D281:$D684 &lt;= $N$278, P$278, P$279)) * IF($O$267 = $R$267, $S$267, $G281:$G684))))</f>
        <v>0</v>
      </c>
      <c r="Q281" s="1043">
        <f t="array" ref="Q281:Q684">IF(Q$275 &gt; $E281:$E684, "", IF(Q$276 &lt; $E281:$E684, "", IF($D281:$D684 = "", "", IF($D281:$D684 &lt;= $N$277, Q$277, IF($D281:$D684 &lt;= $N$278, Q$278, Q$279)) * IF($O$267 = $R$267, $S$267, $G281:$G684))))</f>
        <v>0</v>
      </c>
      <c r="R281" s="1043">
        <f t="array" ref="R281:R684">IF(R$275 &gt; $E281:$E684, "", IF(R$276 &lt; $E281:$E684, "", IF($D281:$D684 = "", "", IF($D281:$D684 &lt;= $N$277, R$277, IF($D281:$D684 &lt;= $N$278, R$278, R$279)) * IF($O$267 = $R$267, $S$267, $G281:$G684))))</f>
        <v>0</v>
      </c>
      <c r="S281" s="1043">
        <f t="array" ref="S281:S684">IF(S$275 &gt; $E281:$E684, "", IF(S$276 &lt; $E281:$E684, "", IF($D281:$D684 = "", "", IF($D281:$D684 &lt;= $N$277, S$277, IF($D281:$D684 &lt;= $N$278, S$278, S$279)) * IF($O$267 = $R$267, $S$267, $G281:$G684))))</f>
        <v>0</v>
      </c>
      <c r="T281" s="1043">
        <f t="array" ref="T281:T684">IF(T$275 &gt; $E281:$E684, "", IF(T$276 &lt; $E281:$E684, "", IF($D281:$D684 = "", "", IF($D281:$D684 &lt;= $N$277, T$277, IF($D281:$D684 &lt;= $N$278, T$278, T$279)) * IF($O$267 = $R$267, $S$267, $G281:$G684))))</f>
        <v>0</v>
      </c>
      <c r="U281" s="1043">
        <f t="array" ref="U281:U684">IF(U$275 &gt; $E281:$E684, "", IF(U$276 &lt; $E281:$E684, "", IF($D281:$D684 = "", "", IF($D281:$D684 &lt;= $N$277, U$277, IF($D281:$D684 &lt;= $N$278, U$278, U$279)) * IF($O$267 = $R$267, $S$267, $G281:$G684))))</f>
        <v>0</v>
      </c>
      <c r="V281" s="1046"/>
      <c r="W281" s="1047" t="str">
        <f>if(O$275&gt;$E281,"",if(O$276&lt;$E281,"", if($H281=0,0, if($D281&lt;=$N$277,O$277,if($D281&lt;=$N$278,O$278,O$279))*if($O$267=$R$267,$V$267, $H281))))</f>
        <v>#REF!</v>
      </c>
      <c r="X281" s="1047" t="str">
        <f t="shared" ref="X281:AC281" si="74">if($H281="","",if(P$275&gt;$E281,"",if(P$276&lt;$E281,"", if($H281=0,0, if($D281&lt;=$N$277,P$277,if($D281&lt;=$N$278,P$278,P$279))*if($O$267=$R$267,$V$267, $H281)))))</f>
        <v/>
      </c>
      <c r="Y281" s="1047" t="str">
        <f t="shared" si="74"/>
        <v/>
      </c>
      <c r="Z281" s="1047" t="str">
        <f t="shared" si="74"/>
        <v/>
      </c>
      <c r="AA281" s="1047" t="str">
        <f t="shared" si="74"/>
        <v/>
      </c>
      <c r="AB281" s="1048" t="str">
        <f t="shared" si="74"/>
        <v/>
      </c>
      <c r="AC281" s="1048" t="str">
        <f t="shared" si="74"/>
        <v/>
      </c>
      <c r="AD281" s="947" t="str">
        <f t="array" ref="AD281:AD684">IF(I281:I684 = "", "", AD$278 * I281:I684)</f>
        <v>#REF!</v>
      </c>
      <c r="AE281" s="947" t="str">
        <f t="array" ref="AE281:AE684">IF(I281:I684 = "", "", AE$278 * I281:I684)</f>
        <v>#REF!</v>
      </c>
      <c r="AF281" s="947" t="str">
        <f t="array" ref="AF281:AF684">IF(I281:I684 = "", "", AF$278 * I281:I684)</f>
        <v>#REF!</v>
      </c>
      <c r="AG281" s="947" t="str">
        <f t="array" ref="AG281:AG684">IF(I281:I684 = "", "", AG$278 * I281:I684)</f>
        <v>#REF!</v>
      </c>
      <c r="AH281" s="947" t="str">
        <f t="array" ref="AH281:AH684">IF(I281:I684 = "", "", AH$278 * I281:I684)</f>
        <v>#REF!</v>
      </c>
      <c r="AI281" s="947" t="str">
        <f t="array" ref="AI281:AI684">IF(I281:I684 = "", "", AI$278)
</f>
        <v>#REF!</v>
      </c>
      <c r="AJ281" s="1022" t="str">
        <f t="array" ref="AJ281:AJ684">IF(I281:I684 = "", "", SUM(AD281:AI281))</f>
        <v>#REF!</v>
      </c>
      <c r="AK281" s="4"/>
      <c r="AL281" s="4"/>
      <c r="AM281" s="4"/>
      <c r="AN281" s="18" t="s">
        <v>4</v>
      </c>
      <c r="AO281" s="689"/>
      <c r="AP281" s="690"/>
      <c r="AQ281" s="274"/>
      <c r="AR281" s="274"/>
      <c r="AS281" s="274"/>
      <c r="AT281" s="274"/>
      <c r="AU281" s="691"/>
      <c r="AV281" s="692"/>
      <c r="AW281" s="274"/>
      <c r="AX281" s="274"/>
      <c r="AY281" s="274"/>
      <c r="AZ281" s="274"/>
      <c r="BA281" s="274"/>
      <c r="BB281" s="274"/>
      <c r="BC281" s="274"/>
      <c r="BD281" s="274"/>
      <c r="BE281" s="274"/>
      <c r="BF281" s="274"/>
      <c r="BG281" s="274"/>
      <c r="BH281" s="274"/>
      <c r="BI281" s="274"/>
      <c r="BJ281" s="274"/>
      <c r="BK281" s="274"/>
      <c r="BL281" s="274"/>
      <c r="BM281" s="274"/>
      <c r="BN281" s="274"/>
      <c r="BO281" s="274"/>
      <c r="BP281" s="693"/>
      <c r="BQ281" s="274"/>
      <c r="BR281" s="274"/>
      <c r="BS281" s="274"/>
      <c r="BT281" s="274"/>
      <c r="BU281" s="274"/>
      <c r="BV281" s="274"/>
      <c r="BW281" s="274"/>
      <c r="BX281" s="694"/>
      <c r="BY281" s="274"/>
      <c r="BZ281" s="274"/>
      <c r="CA281" s="274"/>
      <c r="CB281" s="274"/>
      <c r="CC281" s="274"/>
      <c r="CD281" s="274"/>
      <c r="CE281" s="274"/>
      <c r="CF281" s="274"/>
      <c r="CG281" s="742"/>
      <c r="CH281" s="742"/>
      <c r="CI281" s="742"/>
      <c r="CJ281" s="742"/>
      <c r="CK281" s="742"/>
      <c r="CL281" s="742"/>
      <c r="CM281" s="742"/>
      <c r="CN281" s="742"/>
      <c r="CO281" s="742"/>
      <c r="CP281" s="742"/>
      <c r="CQ281" s="742"/>
      <c r="CR281" s="742"/>
      <c r="CS281" s="742"/>
      <c r="CT281" s="742"/>
      <c r="CU281" s="742"/>
      <c r="CV281" s="742"/>
      <c r="CW281" s="742"/>
      <c r="CX281" s="4"/>
      <c r="CY281" s="780" t="e">
        <v>#REF!</v>
      </c>
      <c r="CZ281" s="890" t="e">
        <v>#REF!</v>
      </c>
      <c r="DA281" s="890" t="e">
        <v>#REF!</v>
      </c>
      <c r="DB281" s="890">
        <v>0.0</v>
      </c>
      <c r="DC281" s="890">
        <v>0.0</v>
      </c>
      <c r="DD281" s="890">
        <v>0.0</v>
      </c>
      <c r="DE281" s="890">
        <v>0.0</v>
      </c>
      <c r="DF281" s="890">
        <v>0.0</v>
      </c>
      <c r="DG281" s="890">
        <v>0.0</v>
      </c>
      <c r="DH281" s="890"/>
      <c r="DI281" s="890" t="e">
        <v>#REF!</v>
      </c>
      <c r="DJ281" s="890" t="s">
        <v>160</v>
      </c>
      <c r="DK281" s="890" t="s">
        <v>160</v>
      </c>
      <c r="DL281" s="890" t="s">
        <v>160</v>
      </c>
      <c r="DM281" s="890" t="s">
        <v>160</v>
      </c>
      <c r="DN281" s="890" t="s">
        <v>160</v>
      </c>
      <c r="DO281" s="890" t="s">
        <v>160</v>
      </c>
      <c r="DP281" s="2">
        <v>1.0</v>
      </c>
      <c r="DQ281" s="830" t="s">
        <v>160</v>
      </c>
      <c r="DR281" s="915"/>
      <c r="DS281" s="4"/>
      <c r="DT281" s="763">
        <v>76.0</v>
      </c>
      <c r="DU281" s="890"/>
      <c r="DV281" s="745"/>
      <c r="DW281" s="899"/>
      <c r="DX281" s="745" t="s">
        <v>160</v>
      </c>
      <c r="DY281" s="745"/>
      <c r="DZ281" s="890"/>
      <c r="EA281" s="890" t="s">
        <v>160</v>
      </c>
      <c r="EB281" s="745"/>
      <c r="EC281" s="745" t="s">
        <v>160</v>
      </c>
      <c r="ED281" s="4"/>
      <c r="EE281" s="4"/>
      <c r="EF281" s="4"/>
      <c r="EG281" s="4"/>
      <c r="EH281" s="923"/>
      <c r="EI281" s="4"/>
      <c r="EJ281" s="763"/>
      <c r="EK281" s="924"/>
      <c r="EL281" s="4"/>
      <c r="EM281" s="925"/>
      <c r="EN281" s="925" t="s">
        <v>160</v>
      </c>
      <c r="EO281" s="926" t="s">
        <v>160</v>
      </c>
      <c r="EP281" s="4"/>
      <c r="EQ281" s="763"/>
      <c r="ER281" s="4"/>
      <c r="ES281" s="4"/>
      <c r="ET281" s="4"/>
      <c r="EU281" s="4"/>
      <c r="EV281" s="4"/>
      <c r="EW281" s="923"/>
      <c r="EX281" s="4"/>
      <c r="EY281" s="895" t="s">
        <v>160</v>
      </c>
      <c r="EZ281" s="927" t="s">
        <v>160</v>
      </c>
      <c r="FA281" s="820" t="str">
        <f t="shared" si="49"/>
        <v/>
      </c>
      <c r="FB281" s="925" t="e">
        <v>#REF!</v>
      </c>
      <c r="FC281" s="4" t="e">
        <v>#REF!</v>
      </c>
      <c r="FD281" s="4" t="e">
        <v>#REF!</v>
      </c>
      <c r="FE281" s="4" t="e">
        <v>#REF!</v>
      </c>
      <c r="FF281" s="4" t="e">
        <v>#REF!</v>
      </c>
      <c r="FG281" s="4" t="e">
        <v>#REF!</v>
      </c>
      <c r="FH281" s="4" t="e">
        <v>#REF!</v>
      </c>
      <c r="FI281" s="834" t="str">
        <f t="shared" si="50"/>
        <v>#REF!</v>
      </c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742"/>
    </row>
    <row r="282" outlineLevel="1">
      <c r="A282" s="743"/>
      <c r="D282" s="1039">
        <f t="shared" si="75"/>
        <v>1</v>
      </c>
      <c r="E282" s="1049" t="str">
        <f t="shared" ref="E282:E684" si="80">if(E281="","",if(E281+1&lt;=E$272,E281+1,""))</f>
        <v/>
      </c>
      <c r="F282" s="1050" t="s">
        <v>402</v>
      </c>
      <c r="G282" s="1042" t="str">
        <f t="shared" si="76"/>
        <v/>
      </c>
      <c r="H282" s="1051" t="str">
        <f t="array" ref="H282:H685">IF((D281:D684 = "") + (D281:D684 = 0), "", IF(YEAR(E281:E684) = 2025, O$210, O$214))</f>
        <v/>
      </c>
      <c r="I282" s="1044" t="str">
        <f t="shared" si="77"/>
        <v>#REF!</v>
      </c>
      <c r="J282" s="1052" t="str">
        <f t="shared" si="78"/>
        <v>#REF!</v>
      </c>
      <c r="K282" s="1046">
        <v>0.0</v>
      </c>
      <c r="L282" s="1046">
        <v>0.0</v>
      </c>
      <c r="M282" s="1046">
        <v>0.0</v>
      </c>
      <c r="N282" s="1046">
        <v>0.0</v>
      </c>
      <c r="O282" s="1053" t="e">
        <v>#REF!</v>
      </c>
      <c r="P282" s="1053">
        <v>0.0</v>
      </c>
      <c r="Q282" s="1053">
        <v>0.0</v>
      </c>
      <c r="R282" s="1053">
        <v>0.0</v>
      </c>
      <c r="S282" s="1053">
        <v>0.0</v>
      </c>
      <c r="T282" s="1053">
        <v>0.0</v>
      </c>
      <c r="U282" s="1053">
        <v>0.0</v>
      </c>
      <c r="V282" s="1046"/>
      <c r="W282" s="1054" t="str">
        <f t="shared" ref="W282:AC282" si="79">if(O$275&gt;$E281,"",if(O$276&lt;$E281,"", if($H282="","", if($D281&lt;=$N$277,O$277,if($D281&lt;=$N$278,O$278,O$279))*if($O$267=$R$267,$V$267, $H282))))</f>
        <v>#REF!</v>
      </c>
      <c r="X282" s="1054" t="str">
        <f t="shared" si="79"/>
        <v/>
      </c>
      <c r="Y282" s="1054" t="str">
        <f t="shared" si="79"/>
        <v/>
      </c>
      <c r="Z282" s="1054" t="str">
        <f t="shared" si="79"/>
        <v/>
      </c>
      <c r="AA282" s="1054" t="str">
        <f t="shared" si="79"/>
        <v/>
      </c>
      <c r="AB282" s="1054" t="str">
        <f t="shared" si="79"/>
        <v/>
      </c>
      <c r="AC282" s="1054" t="str">
        <f t="shared" si="79"/>
        <v/>
      </c>
      <c r="AD282" s="2" t="e">
        <v>#REF!</v>
      </c>
      <c r="AE282" s="2" t="e">
        <v>#REF!</v>
      </c>
      <c r="AF282" s="2" t="e">
        <v>#REF!</v>
      </c>
      <c r="AG282" s="2" t="e">
        <v>#REF!</v>
      </c>
      <c r="AH282" s="2" t="e">
        <v>#REF!</v>
      </c>
      <c r="AI282" s="2" t="e">
        <v>#REF!</v>
      </c>
      <c r="AJ282" s="4" t="e">
        <v>#REF!</v>
      </c>
      <c r="AK282" s="4"/>
      <c r="AL282" s="4"/>
      <c r="AM282" s="4"/>
      <c r="AN282" s="18" t="s">
        <v>4</v>
      </c>
      <c r="AO282" s="689"/>
      <c r="AP282" s="690"/>
      <c r="AQ282" s="274"/>
      <c r="AR282" s="274"/>
      <c r="AS282" s="274"/>
      <c r="AT282" s="274"/>
      <c r="AU282" s="691"/>
      <c r="AV282" s="692"/>
      <c r="AW282" s="274"/>
      <c r="AX282" s="274"/>
      <c r="AY282" s="274"/>
      <c r="AZ282" s="274"/>
      <c r="BA282" s="274"/>
      <c r="BB282" s="274"/>
      <c r="BC282" s="274"/>
      <c r="BD282" s="274"/>
      <c r="BE282" s="274"/>
      <c r="BF282" s="274"/>
      <c r="BG282" s="274"/>
      <c r="BH282" s="274"/>
      <c r="BI282" s="274"/>
      <c r="BJ282" s="274"/>
      <c r="BK282" s="274"/>
      <c r="BL282" s="274"/>
      <c r="BM282" s="274"/>
      <c r="BN282" s="274"/>
      <c r="BO282" s="274"/>
      <c r="BP282" s="693"/>
      <c r="BQ282" s="274"/>
      <c r="BR282" s="274"/>
      <c r="BS282" s="274"/>
      <c r="BT282" s="274"/>
      <c r="BU282" s="274"/>
      <c r="BV282" s="274"/>
      <c r="BW282" s="274"/>
      <c r="BX282" s="694"/>
      <c r="BY282" s="274"/>
      <c r="BZ282" s="274"/>
      <c r="CA282" s="274"/>
      <c r="CB282" s="274"/>
      <c r="CC282" s="274"/>
      <c r="CD282" s="274"/>
      <c r="CE282" s="274"/>
      <c r="CF282" s="274"/>
      <c r="CG282" s="742"/>
      <c r="CH282" s="742"/>
      <c r="CI282" s="742"/>
      <c r="CJ282" s="742"/>
      <c r="CK282" s="742"/>
      <c r="CL282" s="742"/>
      <c r="CM282" s="742"/>
      <c r="CN282" s="742"/>
      <c r="CO282" s="742"/>
      <c r="CP282" s="742"/>
      <c r="CQ282" s="742"/>
      <c r="CR282" s="742"/>
      <c r="CS282" s="742"/>
      <c r="CT282" s="742"/>
      <c r="CU282" s="742"/>
      <c r="CV282" s="742"/>
      <c r="CW282" s="742"/>
      <c r="CX282" s="4"/>
      <c r="CY282" s="780" t="e">
        <v>#REF!</v>
      </c>
      <c r="CZ282" s="890" t="e">
        <v>#REF!</v>
      </c>
      <c r="DA282" s="890" t="e">
        <v>#REF!</v>
      </c>
      <c r="DB282" s="890">
        <v>0.0</v>
      </c>
      <c r="DC282" s="890">
        <v>0.0</v>
      </c>
      <c r="DD282" s="890">
        <v>0.0</v>
      </c>
      <c r="DE282" s="890">
        <v>0.0</v>
      </c>
      <c r="DF282" s="890">
        <v>0.0</v>
      </c>
      <c r="DG282" s="890">
        <v>0.0</v>
      </c>
      <c r="DH282" s="890"/>
      <c r="DI282" s="890" t="e">
        <v>#REF!</v>
      </c>
      <c r="DJ282" s="890" t="s">
        <v>160</v>
      </c>
      <c r="DK282" s="890" t="s">
        <v>160</v>
      </c>
      <c r="DL282" s="890" t="s">
        <v>160</v>
      </c>
      <c r="DM282" s="890" t="s">
        <v>160</v>
      </c>
      <c r="DN282" s="890" t="s">
        <v>160</v>
      </c>
      <c r="DO282" s="890" t="s">
        <v>160</v>
      </c>
      <c r="DP282" s="2">
        <v>1.0</v>
      </c>
      <c r="DQ282" s="830" t="s">
        <v>160</v>
      </c>
      <c r="DR282" s="915"/>
      <c r="DS282" s="4"/>
      <c r="DT282" s="763">
        <v>77.0</v>
      </c>
      <c r="DU282" s="890"/>
      <c r="DV282" s="745"/>
      <c r="DW282" s="899"/>
      <c r="DX282" s="745" t="s">
        <v>160</v>
      </c>
      <c r="DY282" s="745"/>
      <c r="DZ282" s="890"/>
      <c r="EA282" s="890" t="s">
        <v>160</v>
      </c>
      <c r="EB282" s="745"/>
      <c r="EC282" s="745" t="s">
        <v>160</v>
      </c>
      <c r="ED282" s="4"/>
      <c r="EE282" s="4"/>
      <c r="EF282" s="4"/>
      <c r="EG282" s="4"/>
      <c r="EH282" s="923"/>
      <c r="EI282" s="4"/>
      <c r="EJ282" s="763"/>
      <c r="EK282" s="924"/>
      <c r="EL282" s="4"/>
      <c r="EM282" s="925"/>
      <c r="EN282" s="925" t="s">
        <v>160</v>
      </c>
      <c r="EO282" s="926" t="s">
        <v>160</v>
      </c>
      <c r="EP282" s="4"/>
      <c r="EQ282" s="763"/>
      <c r="ER282" s="4"/>
      <c r="ES282" s="4"/>
      <c r="ET282" s="4"/>
      <c r="EU282" s="4"/>
      <c r="EV282" s="4"/>
      <c r="EW282" s="923"/>
      <c r="EX282" s="4"/>
      <c r="EY282" s="895" t="s">
        <v>160</v>
      </c>
      <c r="EZ282" s="927" t="s">
        <v>160</v>
      </c>
      <c r="FA282" s="820" t="str">
        <f t="shared" si="49"/>
        <v/>
      </c>
      <c r="FB282" s="925" t="e">
        <v>#REF!</v>
      </c>
      <c r="FC282" s="4" t="e">
        <v>#REF!</v>
      </c>
      <c r="FD282" s="4" t="e">
        <v>#REF!</v>
      </c>
      <c r="FE282" s="4" t="e">
        <v>#REF!</v>
      </c>
      <c r="FF282" s="4" t="e">
        <v>#REF!</v>
      </c>
      <c r="FG282" s="4" t="e">
        <v>#REF!</v>
      </c>
      <c r="FH282" s="4" t="e">
        <v>#REF!</v>
      </c>
      <c r="FI282" s="834" t="str">
        <f t="shared" si="50"/>
        <v>#REF!</v>
      </c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742"/>
    </row>
    <row r="283" outlineLevel="1">
      <c r="A283" s="743"/>
      <c r="D283" s="1039">
        <f t="shared" si="75"/>
        <v>1</v>
      </c>
      <c r="E283" s="1049" t="str">
        <f t="shared" si="80"/>
        <v/>
      </c>
      <c r="F283" s="1050" t="s">
        <v>402</v>
      </c>
      <c r="G283" s="1042" t="str">
        <f t="shared" si="76"/>
        <v/>
      </c>
      <c r="H283" s="1046"/>
      <c r="I283" s="1044" t="str">
        <f t="shared" si="77"/>
        <v>#REF!</v>
      </c>
      <c r="J283" s="1052" t="str">
        <f t="shared" si="78"/>
        <v>#REF!</v>
      </c>
      <c r="K283" s="1046">
        <v>0.0</v>
      </c>
      <c r="L283" s="1046">
        <v>0.0</v>
      </c>
      <c r="M283" s="1046">
        <v>0.0</v>
      </c>
      <c r="N283" s="1046">
        <v>0.0</v>
      </c>
      <c r="O283" s="1053" t="e">
        <v>#REF!</v>
      </c>
      <c r="P283" s="1053">
        <v>0.0</v>
      </c>
      <c r="Q283" s="1053">
        <v>0.0</v>
      </c>
      <c r="R283" s="1053">
        <v>0.0</v>
      </c>
      <c r="S283" s="1053">
        <v>0.0</v>
      </c>
      <c r="T283" s="1053">
        <v>0.0</v>
      </c>
      <c r="U283" s="1053">
        <v>0.0</v>
      </c>
      <c r="V283" s="1046"/>
      <c r="W283" s="1054" t="str">
        <f t="shared" ref="W283:AC283" si="81">if(O$275&gt;$E282,"",if(O$276&lt;$E282,"", if($H283="","", if($D282&lt;=$N$277,O$277,if($D282&lt;=$N$278,O$278,O$279))*if($O$267=$R$267,$V$267, $H283))))</f>
        <v>#REF!</v>
      </c>
      <c r="X283" s="1054" t="str">
        <f t="shared" si="81"/>
        <v/>
      </c>
      <c r="Y283" s="1054" t="str">
        <f t="shared" si="81"/>
        <v/>
      </c>
      <c r="Z283" s="1054" t="str">
        <f t="shared" si="81"/>
        <v/>
      </c>
      <c r="AA283" s="1054" t="str">
        <f t="shared" si="81"/>
        <v/>
      </c>
      <c r="AB283" s="1054" t="str">
        <f t="shared" si="81"/>
        <v/>
      </c>
      <c r="AC283" s="1054" t="str">
        <f t="shared" si="81"/>
        <v/>
      </c>
      <c r="AD283" s="2" t="e">
        <v>#REF!</v>
      </c>
      <c r="AE283" s="2" t="e">
        <v>#REF!</v>
      </c>
      <c r="AF283" s="2" t="e">
        <v>#REF!</v>
      </c>
      <c r="AG283" s="2" t="e">
        <v>#REF!</v>
      </c>
      <c r="AH283" s="2" t="e">
        <v>#REF!</v>
      </c>
      <c r="AI283" s="2" t="e">
        <v>#REF!</v>
      </c>
      <c r="AJ283" s="4" t="e">
        <v>#REF!</v>
      </c>
      <c r="AK283" s="4"/>
      <c r="AL283" s="4"/>
      <c r="AM283" s="4"/>
      <c r="AN283" s="18" t="s">
        <v>4</v>
      </c>
      <c r="AO283" s="689"/>
      <c r="AP283" s="690"/>
      <c r="AQ283" s="274"/>
      <c r="AR283" s="274"/>
      <c r="AS283" s="274"/>
      <c r="AT283" s="274"/>
      <c r="AU283" s="691"/>
      <c r="AV283" s="692"/>
      <c r="AW283" s="274"/>
      <c r="AX283" s="274"/>
      <c r="AY283" s="274"/>
      <c r="AZ283" s="274"/>
      <c r="BA283" s="274"/>
      <c r="BB283" s="274"/>
      <c r="BC283" s="274"/>
      <c r="BD283" s="274"/>
      <c r="BE283" s="274"/>
      <c r="BF283" s="274"/>
      <c r="BG283" s="274"/>
      <c r="BH283" s="274"/>
      <c r="BI283" s="274"/>
      <c r="BJ283" s="274"/>
      <c r="BK283" s="274"/>
      <c r="BL283" s="274"/>
      <c r="BM283" s="274"/>
      <c r="BN283" s="274"/>
      <c r="BO283" s="274"/>
      <c r="BP283" s="693"/>
      <c r="BQ283" s="274"/>
      <c r="BR283" s="274"/>
      <c r="BS283" s="274"/>
      <c r="BT283" s="274"/>
      <c r="BU283" s="274"/>
      <c r="BV283" s="274"/>
      <c r="BW283" s="274"/>
      <c r="BX283" s="694"/>
      <c r="BY283" s="274"/>
      <c r="BZ283" s="274"/>
      <c r="CA283" s="274"/>
      <c r="CB283" s="274"/>
      <c r="CC283" s="274"/>
      <c r="CD283" s="274"/>
      <c r="CE283" s="274"/>
      <c r="CF283" s="274"/>
      <c r="CG283" s="742"/>
      <c r="CH283" s="742"/>
      <c r="CI283" s="742"/>
      <c r="CJ283" s="742"/>
      <c r="CK283" s="742"/>
      <c r="CL283" s="742"/>
      <c r="CM283" s="742"/>
      <c r="CN283" s="742"/>
      <c r="CO283" s="742"/>
      <c r="CP283" s="742"/>
      <c r="CQ283" s="742"/>
      <c r="CR283" s="742"/>
      <c r="CS283" s="742"/>
      <c r="CT283" s="742"/>
      <c r="CU283" s="742"/>
      <c r="CV283" s="742"/>
      <c r="CW283" s="742"/>
      <c r="CX283" s="4"/>
      <c r="CY283" s="780" t="e">
        <v>#REF!</v>
      </c>
      <c r="CZ283" s="890" t="e">
        <v>#REF!</v>
      </c>
      <c r="DA283" s="890" t="e">
        <v>#REF!</v>
      </c>
      <c r="DB283" s="890">
        <v>0.0</v>
      </c>
      <c r="DC283" s="890">
        <v>0.0</v>
      </c>
      <c r="DD283" s="890">
        <v>0.0</v>
      </c>
      <c r="DE283" s="890">
        <v>0.0</v>
      </c>
      <c r="DF283" s="890">
        <v>0.0</v>
      </c>
      <c r="DG283" s="890">
        <v>0.0</v>
      </c>
      <c r="DH283" s="890"/>
      <c r="DI283" s="890" t="e">
        <v>#REF!</v>
      </c>
      <c r="DJ283" s="890" t="s">
        <v>160</v>
      </c>
      <c r="DK283" s="890" t="s">
        <v>160</v>
      </c>
      <c r="DL283" s="890" t="s">
        <v>160</v>
      </c>
      <c r="DM283" s="890" t="s">
        <v>160</v>
      </c>
      <c r="DN283" s="890" t="s">
        <v>160</v>
      </c>
      <c r="DO283" s="890" t="s">
        <v>160</v>
      </c>
      <c r="DP283" s="2">
        <v>1.0</v>
      </c>
      <c r="DQ283" s="830" t="s">
        <v>160</v>
      </c>
      <c r="DR283" s="915"/>
      <c r="DS283" s="4"/>
      <c r="DT283" s="763">
        <v>78.0</v>
      </c>
      <c r="DU283" s="890"/>
      <c r="DV283" s="745"/>
      <c r="DW283" s="899"/>
      <c r="DX283" s="745" t="s">
        <v>160</v>
      </c>
      <c r="DY283" s="745"/>
      <c r="DZ283" s="890"/>
      <c r="EA283" s="890" t="s">
        <v>160</v>
      </c>
      <c r="EB283" s="745"/>
      <c r="EC283" s="745" t="s">
        <v>160</v>
      </c>
      <c r="ED283" s="4"/>
      <c r="EE283" s="4"/>
      <c r="EF283" s="4"/>
      <c r="EG283" s="4"/>
      <c r="EH283" s="923"/>
      <c r="EI283" s="4"/>
      <c r="EJ283" s="763"/>
      <c r="EK283" s="924"/>
      <c r="EL283" s="4"/>
      <c r="EM283" s="925"/>
      <c r="EN283" s="925" t="s">
        <v>160</v>
      </c>
      <c r="EO283" s="926" t="s">
        <v>160</v>
      </c>
      <c r="EP283" s="4"/>
      <c r="EQ283" s="763"/>
      <c r="ER283" s="4"/>
      <c r="ES283" s="4"/>
      <c r="ET283" s="4"/>
      <c r="EU283" s="4"/>
      <c r="EV283" s="4"/>
      <c r="EW283" s="923"/>
      <c r="EX283" s="4"/>
      <c r="EY283" s="895" t="s">
        <v>160</v>
      </c>
      <c r="EZ283" s="927" t="s">
        <v>160</v>
      </c>
      <c r="FA283" s="820" t="str">
        <f t="shared" si="49"/>
        <v/>
      </c>
      <c r="FB283" s="925" t="e">
        <v>#REF!</v>
      </c>
      <c r="FC283" s="4" t="e">
        <v>#REF!</v>
      </c>
      <c r="FD283" s="4" t="e">
        <v>#REF!</v>
      </c>
      <c r="FE283" s="4" t="e">
        <v>#REF!</v>
      </c>
      <c r="FF283" s="4" t="e">
        <v>#REF!</v>
      </c>
      <c r="FG283" s="4" t="e">
        <v>#REF!</v>
      </c>
      <c r="FH283" s="4" t="e">
        <v>#REF!</v>
      </c>
      <c r="FI283" s="834" t="str">
        <f t="shared" si="50"/>
        <v>#REF!</v>
      </c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742"/>
    </row>
    <row r="284" outlineLevel="1">
      <c r="A284" s="743"/>
      <c r="D284" s="1039">
        <f t="shared" si="75"/>
        <v>1</v>
      </c>
      <c r="E284" s="1049" t="str">
        <f t="shared" si="80"/>
        <v/>
      </c>
      <c r="F284" s="1050" t="s">
        <v>402</v>
      </c>
      <c r="G284" s="1042" t="str">
        <f t="shared" si="76"/>
        <v/>
      </c>
      <c r="H284" s="1046"/>
      <c r="I284" s="1044" t="str">
        <f t="shared" si="77"/>
        <v>#REF!</v>
      </c>
      <c r="J284" s="1052" t="str">
        <f t="shared" si="78"/>
        <v>#REF!</v>
      </c>
      <c r="K284" s="1046">
        <v>0.0</v>
      </c>
      <c r="L284" s="1046">
        <v>0.0</v>
      </c>
      <c r="M284" s="1046">
        <v>0.0</v>
      </c>
      <c r="N284" s="1046">
        <v>0.0</v>
      </c>
      <c r="O284" s="1053" t="e">
        <v>#REF!</v>
      </c>
      <c r="P284" s="1053">
        <v>0.0</v>
      </c>
      <c r="Q284" s="1053">
        <v>0.0</v>
      </c>
      <c r="R284" s="1053">
        <v>0.0</v>
      </c>
      <c r="S284" s="1053">
        <v>0.0</v>
      </c>
      <c r="T284" s="1053">
        <v>0.0</v>
      </c>
      <c r="U284" s="1053">
        <v>0.0</v>
      </c>
      <c r="V284" s="1046"/>
      <c r="W284" s="1054" t="str">
        <f t="shared" ref="W284:AC284" si="82">if(O$275&gt;$E283,"",if(O$276&lt;$E283,"", if($H284="","", if($D283&lt;=$N$277,O$277,if($D283&lt;=$N$278,O$278,O$279))*if($O$267=$R$267,$V$267, $H284))))</f>
        <v>#REF!</v>
      </c>
      <c r="X284" s="1054" t="str">
        <f t="shared" si="82"/>
        <v/>
      </c>
      <c r="Y284" s="1054" t="str">
        <f t="shared" si="82"/>
        <v/>
      </c>
      <c r="Z284" s="1054" t="str">
        <f t="shared" si="82"/>
        <v/>
      </c>
      <c r="AA284" s="1054" t="str">
        <f t="shared" si="82"/>
        <v/>
      </c>
      <c r="AB284" s="1054" t="str">
        <f t="shared" si="82"/>
        <v/>
      </c>
      <c r="AC284" s="1054" t="str">
        <f t="shared" si="82"/>
        <v/>
      </c>
      <c r="AD284" s="2" t="e">
        <v>#REF!</v>
      </c>
      <c r="AE284" s="2" t="e">
        <v>#REF!</v>
      </c>
      <c r="AF284" s="2" t="e">
        <v>#REF!</v>
      </c>
      <c r="AG284" s="2" t="e">
        <v>#REF!</v>
      </c>
      <c r="AH284" s="2" t="e">
        <v>#REF!</v>
      </c>
      <c r="AI284" s="2" t="e">
        <v>#REF!</v>
      </c>
      <c r="AJ284" s="4" t="e">
        <v>#REF!</v>
      </c>
      <c r="AK284" s="4"/>
      <c r="AL284" s="4"/>
      <c r="AM284" s="4"/>
      <c r="AN284" s="18" t="s">
        <v>4</v>
      </c>
      <c r="AO284" s="689"/>
      <c r="AP284" s="690"/>
      <c r="AQ284" s="274"/>
      <c r="AR284" s="274"/>
      <c r="AS284" s="274"/>
      <c r="AT284" s="274"/>
      <c r="AU284" s="691"/>
      <c r="AV284" s="692"/>
      <c r="AW284" s="274"/>
      <c r="AX284" s="274"/>
      <c r="AY284" s="274"/>
      <c r="AZ284" s="274"/>
      <c r="BA284" s="274"/>
      <c r="BB284" s="274"/>
      <c r="BC284" s="274"/>
      <c r="BD284" s="274"/>
      <c r="BE284" s="274"/>
      <c r="BF284" s="274"/>
      <c r="BG284" s="274"/>
      <c r="BH284" s="274"/>
      <c r="BI284" s="274"/>
      <c r="BJ284" s="274"/>
      <c r="BK284" s="274"/>
      <c r="BL284" s="274"/>
      <c r="BM284" s="274"/>
      <c r="BN284" s="274"/>
      <c r="BO284" s="274"/>
      <c r="BP284" s="693"/>
      <c r="BQ284" s="274"/>
      <c r="BR284" s="274"/>
      <c r="BS284" s="274"/>
      <c r="BT284" s="274"/>
      <c r="BU284" s="274"/>
      <c r="BV284" s="274"/>
      <c r="BW284" s="274"/>
      <c r="BX284" s="694"/>
      <c r="BY284" s="274"/>
      <c r="BZ284" s="274"/>
      <c r="CA284" s="274"/>
      <c r="CB284" s="274"/>
      <c r="CC284" s="274"/>
      <c r="CD284" s="274"/>
      <c r="CE284" s="274"/>
      <c r="CF284" s="274"/>
      <c r="CG284" s="742"/>
      <c r="CH284" s="742"/>
      <c r="CI284" s="742"/>
      <c r="CJ284" s="742"/>
      <c r="CK284" s="742"/>
      <c r="CL284" s="742"/>
      <c r="CM284" s="742"/>
      <c r="CN284" s="742"/>
      <c r="CO284" s="742"/>
      <c r="CP284" s="742"/>
      <c r="CQ284" s="742"/>
      <c r="CR284" s="742"/>
      <c r="CS284" s="742"/>
      <c r="CT284" s="742"/>
      <c r="CU284" s="742"/>
      <c r="CV284" s="742"/>
      <c r="CW284" s="742"/>
      <c r="CX284" s="4"/>
      <c r="CY284" s="780" t="e">
        <v>#REF!</v>
      </c>
      <c r="CZ284" s="890" t="e">
        <v>#REF!</v>
      </c>
      <c r="DA284" s="890" t="e">
        <v>#REF!</v>
      </c>
      <c r="DB284" s="890">
        <v>0.0</v>
      </c>
      <c r="DC284" s="890">
        <v>0.0</v>
      </c>
      <c r="DD284" s="890">
        <v>0.0</v>
      </c>
      <c r="DE284" s="890">
        <v>0.0</v>
      </c>
      <c r="DF284" s="890">
        <v>0.0</v>
      </c>
      <c r="DG284" s="890">
        <v>0.0</v>
      </c>
      <c r="DH284" s="890"/>
      <c r="DI284" s="890" t="e">
        <v>#REF!</v>
      </c>
      <c r="DJ284" s="890" t="s">
        <v>160</v>
      </c>
      <c r="DK284" s="890" t="s">
        <v>160</v>
      </c>
      <c r="DL284" s="890" t="s">
        <v>160</v>
      </c>
      <c r="DM284" s="890" t="s">
        <v>160</v>
      </c>
      <c r="DN284" s="890" t="s">
        <v>160</v>
      </c>
      <c r="DO284" s="890" t="s">
        <v>160</v>
      </c>
      <c r="DP284" s="2">
        <v>1.0</v>
      </c>
      <c r="DQ284" s="830" t="s">
        <v>160</v>
      </c>
      <c r="DR284" s="915"/>
      <c r="DS284" s="4"/>
      <c r="DT284" s="763">
        <v>79.0</v>
      </c>
      <c r="DU284" s="890"/>
      <c r="DV284" s="745"/>
      <c r="DW284" s="899"/>
      <c r="DX284" s="745" t="s">
        <v>160</v>
      </c>
      <c r="DY284" s="745"/>
      <c r="DZ284" s="890"/>
      <c r="EA284" s="890" t="s">
        <v>160</v>
      </c>
      <c r="EB284" s="745"/>
      <c r="EC284" s="745" t="s">
        <v>160</v>
      </c>
      <c r="ED284" s="4"/>
      <c r="EE284" s="4"/>
      <c r="EF284" s="4"/>
      <c r="EG284" s="4"/>
      <c r="EH284" s="923"/>
      <c r="EI284" s="4"/>
      <c r="EJ284" s="763"/>
      <c r="EK284" s="924"/>
      <c r="EL284" s="4"/>
      <c r="EM284" s="925"/>
      <c r="EN284" s="925" t="s">
        <v>160</v>
      </c>
      <c r="EO284" s="926" t="s">
        <v>160</v>
      </c>
      <c r="EP284" s="4"/>
      <c r="EQ284" s="763"/>
      <c r="ER284" s="4"/>
      <c r="ES284" s="4"/>
      <c r="ET284" s="4"/>
      <c r="EU284" s="4"/>
      <c r="EV284" s="4"/>
      <c r="EW284" s="923"/>
      <c r="EX284" s="4"/>
      <c r="EY284" s="895" t="s">
        <v>160</v>
      </c>
      <c r="EZ284" s="927" t="s">
        <v>160</v>
      </c>
      <c r="FA284" s="820" t="str">
        <f t="shared" si="49"/>
        <v/>
      </c>
      <c r="FB284" s="925" t="e">
        <v>#REF!</v>
      </c>
      <c r="FC284" s="4" t="e">
        <v>#REF!</v>
      </c>
      <c r="FD284" s="4" t="e">
        <v>#REF!</v>
      </c>
      <c r="FE284" s="4" t="e">
        <v>#REF!</v>
      </c>
      <c r="FF284" s="4" t="e">
        <v>#REF!</v>
      </c>
      <c r="FG284" s="4" t="e">
        <v>#REF!</v>
      </c>
      <c r="FH284" s="4" t="e">
        <v>#REF!</v>
      </c>
      <c r="FI284" s="834" t="str">
        <f t="shared" si="50"/>
        <v>#REF!</v>
      </c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742"/>
    </row>
    <row r="285" outlineLevel="1">
      <c r="A285" s="743"/>
      <c r="D285" s="1039">
        <f t="shared" si="75"/>
        <v>1</v>
      </c>
      <c r="E285" s="1049" t="str">
        <f t="shared" si="80"/>
        <v/>
      </c>
      <c r="F285" s="1050" t="s">
        <v>402</v>
      </c>
      <c r="G285" s="1042" t="str">
        <f t="shared" si="76"/>
        <v/>
      </c>
      <c r="H285" s="1046"/>
      <c r="I285" s="1044" t="str">
        <f t="shared" si="77"/>
        <v>#REF!</v>
      </c>
      <c r="J285" s="1052" t="str">
        <f t="shared" si="78"/>
        <v>#REF!</v>
      </c>
      <c r="K285" s="1046">
        <v>0.0</v>
      </c>
      <c r="L285" s="1046">
        <v>0.0</v>
      </c>
      <c r="M285" s="1046">
        <v>0.0</v>
      </c>
      <c r="N285" s="1046">
        <v>0.0</v>
      </c>
      <c r="O285" s="1053" t="e">
        <v>#REF!</v>
      </c>
      <c r="P285" s="1053">
        <v>0.0</v>
      </c>
      <c r="Q285" s="1053">
        <v>0.0</v>
      </c>
      <c r="R285" s="1053">
        <v>0.0</v>
      </c>
      <c r="S285" s="1053">
        <v>0.0</v>
      </c>
      <c r="T285" s="1053">
        <v>0.0</v>
      </c>
      <c r="U285" s="1053">
        <v>0.0</v>
      </c>
      <c r="V285" s="1046"/>
      <c r="W285" s="1054" t="str">
        <f t="shared" ref="W285:AC285" si="83">if(O$275&gt;$E284,"",if(O$276&lt;$E284,"", if($H285="","", if($D284&lt;=$N$277,O$277,if($D284&lt;=$N$278,O$278,O$279))*if($O$267=$R$267,$V$267, $H285))))</f>
        <v>#REF!</v>
      </c>
      <c r="X285" s="1054" t="str">
        <f t="shared" si="83"/>
        <v/>
      </c>
      <c r="Y285" s="1054" t="str">
        <f t="shared" si="83"/>
        <v/>
      </c>
      <c r="Z285" s="1054" t="str">
        <f t="shared" si="83"/>
        <v/>
      </c>
      <c r="AA285" s="1054" t="str">
        <f t="shared" si="83"/>
        <v/>
      </c>
      <c r="AB285" s="1054" t="str">
        <f t="shared" si="83"/>
        <v/>
      </c>
      <c r="AC285" s="1054" t="str">
        <f t="shared" si="83"/>
        <v/>
      </c>
      <c r="AD285" s="2" t="e">
        <v>#REF!</v>
      </c>
      <c r="AE285" s="2" t="e">
        <v>#REF!</v>
      </c>
      <c r="AF285" s="2" t="e">
        <v>#REF!</v>
      </c>
      <c r="AG285" s="2" t="e">
        <v>#REF!</v>
      </c>
      <c r="AH285" s="2" t="e">
        <v>#REF!</v>
      </c>
      <c r="AI285" s="2" t="e">
        <v>#REF!</v>
      </c>
      <c r="AJ285" s="4" t="e">
        <v>#REF!</v>
      </c>
      <c r="AK285" s="4"/>
      <c r="AL285" s="4"/>
      <c r="AM285" s="4"/>
      <c r="AN285" s="18" t="s">
        <v>4</v>
      </c>
      <c r="AO285" s="689"/>
      <c r="AP285" s="690"/>
      <c r="AQ285" s="274"/>
      <c r="AR285" s="274"/>
      <c r="AS285" s="274"/>
      <c r="AT285" s="274"/>
      <c r="AU285" s="691"/>
      <c r="AV285" s="692"/>
      <c r="AW285" s="274"/>
      <c r="AX285" s="274"/>
      <c r="AY285" s="274"/>
      <c r="AZ285" s="274"/>
      <c r="BA285" s="274"/>
      <c r="BB285" s="274"/>
      <c r="BC285" s="274"/>
      <c r="BD285" s="274"/>
      <c r="BE285" s="274"/>
      <c r="BF285" s="274"/>
      <c r="BG285" s="274"/>
      <c r="BH285" s="274"/>
      <c r="BI285" s="274"/>
      <c r="BJ285" s="274"/>
      <c r="BK285" s="274"/>
      <c r="BL285" s="274"/>
      <c r="BM285" s="274"/>
      <c r="BN285" s="274"/>
      <c r="BO285" s="274"/>
      <c r="BP285" s="693"/>
      <c r="BQ285" s="274"/>
      <c r="BR285" s="274"/>
      <c r="BS285" s="274"/>
      <c r="BT285" s="274"/>
      <c r="BU285" s="274"/>
      <c r="BV285" s="274"/>
      <c r="BW285" s="274"/>
      <c r="BX285" s="694"/>
      <c r="BY285" s="274"/>
      <c r="BZ285" s="274"/>
      <c r="CA285" s="274"/>
      <c r="CB285" s="274"/>
      <c r="CC285" s="274"/>
      <c r="CD285" s="274"/>
      <c r="CE285" s="274"/>
      <c r="CF285" s="274"/>
      <c r="CG285" s="742"/>
      <c r="CH285" s="742"/>
      <c r="CI285" s="742"/>
      <c r="CJ285" s="742"/>
      <c r="CK285" s="742"/>
      <c r="CL285" s="742"/>
      <c r="CM285" s="742"/>
      <c r="CN285" s="742"/>
      <c r="CO285" s="742"/>
      <c r="CP285" s="742"/>
      <c r="CQ285" s="742"/>
      <c r="CR285" s="742"/>
      <c r="CS285" s="742"/>
      <c r="CT285" s="742"/>
      <c r="CU285" s="742"/>
      <c r="CV285" s="742"/>
      <c r="CW285" s="742"/>
      <c r="CX285" s="4"/>
      <c r="CY285" s="780" t="e">
        <v>#REF!</v>
      </c>
      <c r="CZ285" s="890" t="e">
        <v>#REF!</v>
      </c>
      <c r="DA285" s="890" t="e">
        <v>#REF!</v>
      </c>
      <c r="DB285" s="890">
        <v>0.0</v>
      </c>
      <c r="DC285" s="890">
        <v>0.0</v>
      </c>
      <c r="DD285" s="890">
        <v>0.0</v>
      </c>
      <c r="DE285" s="890">
        <v>0.0</v>
      </c>
      <c r="DF285" s="890">
        <v>0.0</v>
      </c>
      <c r="DG285" s="890">
        <v>0.0</v>
      </c>
      <c r="DH285" s="890"/>
      <c r="DI285" s="890" t="e">
        <v>#REF!</v>
      </c>
      <c r="DJ285" s="890" t="s">
        <v>160</v>
      </c>
      <c r="DK285" s="890" t="s">
        <v>160</v>
      </c>
      <c r="DL285" s="890" t="s">
        <v>160</v>
      </c>
      <c r="DM285" s="890" t="s">
        <v>160</v>
      </c>
      <c r="DN285" s="890" t="s">
        <v>160</v>
      </c>
      <c r="DO285" s="890" t="s">
        <v>160</v>
      </c>
      <c r="DP285" s="2">
        <v>1.0</v>
      </c>
      <c r="DQ285" s="830" t="s">
        <v>160</v>
      </c>
      <c r="DR285" s="915"/>
      <c r="DS285" s="4"/>
      <c r="DT285" s="763">
        <v>80.0</v>
      </c>
      <c r="DU285" s="890"/>
      <c r="DV285" s="745"/>
      <c r="DW285" s="899"/>
      <c r="DX285" s="745" t="s">
        <v>160</v>
      </c>
      <c r="DY285" s="745"/>
      <c r="DZ285" s="890"/>
      <c r="EA285" s="890" t="s">
        <v>160</v>
      </c>
      <c r="EB285" s="745"/>
      <c r="EC285" s="745" t="s">
        <v>160</v>
      </c>
      <c r="ED285" s="4"/>
      <c r="EE285" s="4"/>
      <c r="EF285" s="4"/>
      <c r="EG285" s="4"/>
      <c r="EH285" s="923"/>
      <c r="EI285" s="4"/>
      <c r="EJ285" s="763"/>
      <c r="EK285" s="4"/>
      <c r="EL285" s="4"/>
      <c r="EM285" s="4"/>
      <c r="EN285" s="4"/>
      <c r="EO285" s="923"/>
      <c r="EP285" s="4"/>
      <c r="EQ285" s="763"/>
      <c r="ER285" s="4"/>
      <c r="ES285" s="4"/>
      <c r="ET285" s="4"/>
      <c r="EU285" s="4"/>
      <c r="EV285" s="4"/>
      <c r="EW285" s="923"/>
      <c r="EX285" s="4"/>
      <c r="EY285" s="895" t="s">
        <v>160</v>
      </c>
      <c r="EZ285" s="927" t="s">
        <v>160</v>
      </c>
      <c r="FA285" s="820" t="str">
        <f t="shared" si="49"/>
        <v/>
      </c>
      <c r="FB285" s="925" t="e">
        <v>#REF!</v>
      </c>
      <c r="FC285" s="4" t="e">
        <v>#REF!</v>
      </c>
      <c r="FD285" s="4" t="e">
        <v>#REF!</v>
      </c>
      <c r="FE285" s="4" t="e">
        <v>#REF!</v>
      </c>
      <c r="FF285" s="4" t="e">
        <v>#REF!</v>
      </c>
      <c r="FG285" s="4" t="e">
        <v>#REF!</v>
      </c>
      <c r="FH285" s="4" t="e">
        <v>#REF!</v>
      </c>
      <c r="FI285" s="834" t="str">
        <f t="shared" si="50"/>
        <v>#REF!</v>
      </c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742"/>
    </row>
    <row r="286" outlineLevel="1">
      <c r="A286" s="743"/>
      <c r="D286" s="1039">
        <f t="shared" si="75"/>
        <v>1</v>
      </c>
      <c r="E286" s="1049" t="str">
        <f t="shared" si="80"/>
        <v/>
      </c>
      <c r="F286" s="1050" t="s">
        <v>402</v>
      </c>
      <c r="G286" s="1042" t="str">
        <f t="shared" si="76"/>
        <v/>
      </c>
      <c r="H286" s="1046"/>
      <c r="I286" s="1044" t="str">
        <f t="shared" si="77"/>
        <v>#REF!</v>
      </c>
      <c r="J286" s="1052" t="str">
        <f t="shared" si="78"/>
        <v>#REF!</v>
      </c>
      <c r="K286" s="1046">
        <v>0.0</v>
      </c>
      <c r="L286" s="1046">
        <v>0.0</v>
      </c>
      <c r="M286" s="1046">
        <v>0.0</v>
      </c>
      <c r="N286" s="1046">
        <v>0.0</v>
      </c>
      <c r="O286" s="1053" t="e">
        <v>#REF!</v>
      </c>
      <c r="P286" s="1053">
        <v>0.0</v>
      </c>
      <c r="Q286" s="1053">
        <v>0.0</v>
      </c>
      <c r="R286" s="1053">
        <v>0.0</v>
      </c>
      <c r="S286" s="1053">
        <v>0.0</v>
      </c>
      <c r="T286" s="1053">
        <v>0.0</v>
      </c>
      <c r="U286" s="1053">
        <v>0.0</v>
      </c>
      <c r="V286" s="1046"/>
      <c r="W286" s="1054" t="str">
        <f t="shared" ref="W286:AC286" si="84">if(O$275&gt;$E285,"",if(O$276&lt;$E285,"", if($H286="","", if($D285&lt;=$N$277,O$277,if($D285&lt;=$N$278,O$278,O$279))*if($O$267=$R$267,$V$267, $H286))))</f>
        <v>#REF!</v>
      </c>
      <c r="X286" s="1054" t="str">
        <f t="shared" si="84"/>
        <v/>
      </c>
      <c r="Y286" s="1054" t="str">
        <f t="shared" si="84"/>
        <v/>
      </c>
      <c r="Z286" s="1054" t="str">
        <f t="shared" si="84"/>
        <v/>
      </c>
      <c r="AA286" s="1054" t="str">
        <f t="shared" si="84"/>
        <v/>
      </c>
      <c r="AB286" s="1054" t="str">
        <f t="shared" si="84"/>
        <v/>
      </c>
      <c r="AC286" s="1054" t="str">
        <f t="shared" si="84"/>
        <v/>
      </c>
      <c r="AD286" s="2" t="e">
        <v>#REF!</v>
      </c>
      <c r="AE286" s="2" t="e">
        <v>#REF!</v>
      </c>
      <c r="AF286" s="2" t="e">
        <v>#REF!</v>
      </c>
      <c r="AG286" s="2" t="e">
        <v>#REF!</v>
      </c>
      <c r="AH286" s="2" t="e">
        <v>#REF!</v>
      </c>
      <c r="AI286" s="2" t="e">
        <v>#REF!</v>
      </c>
      <c r="AJ286" s="4" t="e">
        <v>#REF!</v>
      </c>
      <c r="AK286" s="4"/>
      <c r="AL286" s="4"/>
      <c r="AM286" s="4"/>
      <c r="AN286" s="18" t="s">
        <v>4</v>
      </c>
      <c r="AO286" s="689"/>
      <c r="AP286" s="690"/>
      <c r="AQ286" s="274"/>
      <c r="AR286" s="274"/>
      <c r="AS286" s="274"/>
      <c r="AT286" s="274"/>
      <c r="AU286" s="691"/>
      <c r="AV286" s="692"/>
      <c r="AW286" s="274"/>
      <c r="AX286" s="274"/>
      <c r="AY286" s="274"/>
      <c r="AZ286" s="274"/>
      <c r="BA286" s="274"/>
      <c r="BB286" s="274"/>
      <c r="BC286" s="274"/>
      <c r="BD286" s="274"/>
      <c r="BE286" s="274"/>
      <c r="BF286" s="274"/>
      <c r="BG286" s="274"/>
      <c r="BH286" s="274"/>
      <c r="BI286" s="274"/>
      <c r="BJ286" s="274"/>
      <c r="BK286" s="274"/>
      <c r="BL286" s="274"/>
      <c r="BM286" s="274"/>
      <c r="BN286" s="274"/>
      <c r="BO286" s="274"/>
      <c r="BP286" s="693"/>
      <c r="BQ286" s="274"/>
      <c r="BR286" s="274"/>
      <c r="BS286" s="274"/>
      <c r="BT286" s="274"/>
      <c r="BU286" s="274"/>
      <c r="BV286" s="274"/>
      <c r="BW286" s="274"/>
      <c r="BX286" s="694"/>
      <c r="BY286" s="274"/>
      <c r="BZ286" s="274"/>
      <c r="CA286" s="274"/>
      <c r="CB286" s="274"/>
      <c r="CC286" s="274"/>
      <c r="CD286" s="274"/>
      <c r="CE286" s="274"/>
      <c r="CF286" s="274"/>
      <c r="CG286" s="742"/>
      <c r="CH286" s="742"/>
      <c r="CI286" s="742"/>
      <c r="CJ286" s="742"/>
      <c r="CK286" s="742"/>
      <c r="CL286" s="742"/>
      <c r="CM286" s="742"/>
      <c r="CN286" s="742"/>
      <c r="CO286" s="742"/>
      <c r="CP286" s="742"/>
      <c r="CQ286" s="742"/>
      <c r="CR286" s="742"/>
      <c r="CS286" s="742"/>
      <c r="CT286" s="742"/>
      <c r="CU286" s="742"/>
      <c r="CV286" s="742"/>
      <c r="CW286" s="742"/>
      <c r="CX286" s="4"/>
      <c r="CY286" s="780" t="e">
        <v>#REF!</v>
      </c>
      <c r="CZ286" s="890" t="e">
        <v>#REF!</v>
      </c>
      <c r="DA286" s="890" t="e">
        <v>#REF!</v>
      </c>
      <c r="DB286" s="890">
        <v>0.0</v>
      </c>
      <c r="DC286" s="890">
        <v>0.0</v>
      </c>
      <c r="DD286" s="890">
        <v>0.0</v>
      </c>
      <c r="DE286" s="890">
        <v>0.0</v>
      </c>
      <c r="DF286" s="890">
        <v>0.0</v>
      </c>
      <c r="DG286" s="890">
        <v>0.0</v>
      </c>
      <c r="DH286" s="890"/>
      <c r="DI286" s="890" t="e">
        <v>#REF!</v>
      </c>
      <c r="DJ286" s="890" t="s">
        <v>160</v>
      </c>
      <c r="DK286" s="890" t="s">
        <v>160</v>
      </c>
      <c r="DL286" s="890" t="s">
        <v>160</v>
      </c>
      <c r="DM286" s="890" t="s">
        <v>160</v>
      </c>
      <c r="DN286" s="890" t="s">
        <v>160</v>
      </c>
      <c r="DO286" s="890" t="s">
        <v>160</v>
      </c>
      <c r="DP286" s="2">
        <v>1.0</v>
      </c>
      <c r="DQ286" s="830" t="s">
        <v>160</v>
      </c>
      <c r="DR286" s="915"/>
      <c r="DS286" s="4"/>
      <c r="DT286" s="1055"/>
      <c r="DU286" s="4"/>
      <c r="DV286" s="4"/>
      <c r="DW286" s="4"/>
      <c r="DX286" s="4"/>
      <c r="DY286" s="4"/>
      <c r="DZ286" s="4"/>
      <c r="EA286" s="4"/>
      <c r="EB286" s="745"/>
      <c r="EC286" s="4"/>
      <c r="ED286" s="4"/>
      <c r="EE286" s="4"/>
      <c r="EF286" s="4"/>
      <c r="EG286" s="4"/>
      <c r="EH286" s="923"/>
      <c r="EI286" s="4"/>
      <c r="EJ286" s="763"/>
      <c r="EK286" s="4"/>
      <c r="EL286" s="4"/>
      <c r="EM286" s="4"/>
      <c r="EN286" s="4"/>
      <c r="EO286" s="923"/>
      <c r="EP286" s="4"/>
      <c r="EQ286" s="763"/>
      <c r="ER286" s="4"/>
      <c r="ES286" s="4"/>
      <c r="ET286" s="4"/>
      <c r="EU286" s="4"/>
      <c r="EV286" s="4"/>
      <c r="EW286" s="923"/>
      <c r="EX286" s="4"/>
      <c r="EY286" s="895" t="s">
        <v>160</v>
      </c>
      <c r="EZ286" s="927" t="s">
        <v>160</v>
      </c>
      <c r="FA286" s="820" t="str">
        <f t="shared" si="49"/>
        <v/>
      </c>
      <c r="FB286" s="925" t="e">
        <v>#REF!</v>
      </c>
      <c r="FC286" s="4" t="e">
        <v>#REF!</v>
      </c>
      <c r="FD286" s="4" t="e">
        <v>#REF!</v>
      </c>
      <c r="FE286" s="4" t="e">
        <v>#REF!</v>
      </c>
      <c r="FF286" s="4" t="e">
        <v>#REF!</v>
      </c>
      <c r="FG286" s="4" t="e">
        <v>#REF!</v>
      </c>
      <c r="FH286" s="4" t="e">
        <v>#REF!</v>
      </c>
      <c r="FI286" s="834" t="str">
        <f t="shared" si="50"/>
        <v>#REF!</v>
      </c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742"/>
    </row>
    <row r="287" outlineLevel="1">
      <c r="A287" s="743"/>
      <c r="D287" s="1039">
        <f t="shared" si="75"/>
        <v>1</v>
      </c>
      <c r="E287" s="1049" t="str">
        <f t="shared" si="80"/>
        <v/>
      </c>
      <c r="F287" s="1050" t="s">
        <v>402</v>
      </c>
      <c r="G287" s="1042" t="str">
        <f t="shared" si="76"/>
        <v/>
      </c>
      <c r="H287" s="1046"/>
      <c r="I287" s="1044" t="str">
        <f t="shared" si="77"/>
        <v>#REF!</v>
      </c>
      <c r="J287" s="1052" t="str">
        <f t="shared" si="78"/>
        <v>#REF!</v>
      </c>
      <c r="K287" s="1046">
        <v>0.0</v>
      </c>
      <c r="L287" s="1046">
        <v>0.0</v>
      </c>
      <c r="M287" s="1046">
        <v>0.0</v>
      </c>
      <c r="N287" s="1046">
        <v>0.0</v>
      </c>
      <c r="O287" s="1053" t="e">
        <v>#REF!</v>
      </c>
      <c r="P287" s="1053">
        <v>0.0</v>
      </c>
      <c r="Q287" s="1053">
        <v>0.0</v>
      </c>
      <c r="R287" s="1053">
        <v>0.0</v>
      </c>
      <c r="S287" s="1053">
        <v>0.0</v>
      </c>
      <c r="T287" s="1053">
        <v>0.0</v>
      </c>
      <c r="U287" s="1053">
        <v>0.0</v>
      </c>
      <c r="V287" s="1046"/>
      <c r="W287" s="1054" t="str">
        <f t="shared" ref="W287:AC287" si="85">if(O$275&gt;$E286,"",if(O$276&lt;$E286,"", if($H287="","", if($D286&lt;=$N$277,O$277,if($D286&lt;=$N$278,O$278,O$279))*if($O$267=$R$267,$V$267, $H287))))</f>
        <v>#REF!</v>
      </c>
      <c r="X287" s="1054" t="str">
        <f t="shared" si="85"/>
        <v/>
      </c>
      <c r="Y287" s="1054" t="str">
        <f t="shared" si="85"/>
        <v/>
      </c>
      <c r="Z287" s="1054" t="str">
        <f t="shared" si="85"/>
        <v/>
      </c>
      <c r="AA287" s="1054" t="str">
        <f t="shared" si="85"/>
        <v/>
      </c>
      <c r="AB287" s="1054" t="str">
        <f t="shared" si="85"/>
        <v/>
      </c>
      <c r="AC287" s="1054" t="str">
        <f t="shared" si="85"/>
        <v/>
      </c>
      <c r="AD287" s="2" t="e">
        <v>#REF!</v>
      </c>
      <c r="AE287" s="2" t="e">
        <v>#REF!</v>
      </c>
      <c r="AF287" s="2" t="e">
        <v>#REF!</v>
      </c>
      <c r="AG287" s="2" t="e">
        <v>#REF!</v>
      </c>
      <c r="AH287" s="2" t="e">
        <v>#REF!</v>
      </c>
      <c r="AI287" s="2" t="e">
        <v>#REF!</v>
      </c>
      <c r="AJ287" s="4" t="e">
        <v>#REF!</v>
      </c>
      <c r="AK287" s="4"/>
      <c r="AL287" s="4"/>
      <c r="AM287" s="4"/>
      <c r="AN287" s="18" t="s">
        <v>4</v>
      </c>
      <c r="AO287" s="689"/>
      <c r="AP287" s="690"/>
      <c r="AQ287" s="274"/>
      <c r="AR287" s="274"/>
      <c r="AS287" s="274"/>
      <c r="AT287" s="274"/>
      <c r="AU287" s="691"/>
      <c r="AV287" s="692"/>
      <c r="AW287" s="274"/>
      <c r="AX287" s="274"/>
      <c r="AY287" s="274"/>
      <c r="AZ287" s="274"/>
      <c r="BA287" s="274"/>
      <c r="BB287" s="274"/>
      <c r="BC287" s="274"/>
      <c r="BD287" s="274"/>
      <c r="BE287" s="274"/>
      <c r="BF287" s="274"/>
      <c r="BG287" s="274"/>
      <c r="BH287" s="274"/>
      <c r="BI287" s="274"/>
      <c r="BJ287" s="274"/>
      <c r="BK287" s="274"/>
      <c r="BL287" s="274"/>
      <c r="BM287" s="274"/>
      <c r="BN287" s="274"/>
      <c r="BO287" s="274"/>
      <c r="BP287" s="693"/>
      <c r="BQ287" s="274"/>
      <c r="BR287" s="274"/>
      <c r="BS287" s="274"/>
      <c r="BT287" s="274"/>
      <c r="BU287" s="274"/>
      <c r="BV287" s="274"/>
      <c r="BW287" s="274"/>
      <c r="BX287" s="694"/>
      <c r="BY287" s="274"/>
      <c r="BZ287" s="274"/>
      <c r="CA287" s="274"/>
      <c r="CB287" s="274"/>
      <c r="CC287" s="274"/>
      <c r="CD287" s="274"/>
      <c r="CE287" s="274"/>
      <c r="CF287" s="274"/>
      <c r="CG287" s="742"/>
      <c r="CH287" s="742"/>
      <c r="CI287" s="742"/>
      <c r="CJ287" s="742"/>
      <c r="CK287" s="742"/>
      <c r="CL287" s="742"/>
      <c r="CM287" s="742"/>
      <c r="CN287" s="742"/>
      <c r="CO287" s="742"/>
      <c r="CP287" s="742"/>
      <c r="CQ287" s="742"/>
      <c r="CR287" s="742"/>
      <c r="CS287" s="742"/>
      <c r="CT287" s="742"/>
      <c r="CU287" s="742"/>
      <c r="CV287" s="742"/>
      <c r="CW287" s="742"/>
      <c r="CX287" s="4"/>
      <c r="CY287" s="780" t="e">
        <v>#REF!</v>
      </c>
      <c r="CZ287" s="890" t="e">
        <v>#REF!</v>
      </c>
      <c r="DA287" s="890" t="e">
        <v>#REF!</v>
      </c>
      <c r="DB287" s="890">
        <v>0.0</v>
      </c>
      <c r="DC287" s="890">
        <v>0.0</v>
      </c>
      <c r="DD287" s="890">
        <v>0.0</v>
      </c>
      <c r="DE287" s="890">
        <v>0.0</v>
      </c>
      <c r="DF287" s="890">
        <v>0.0</v>
      </c>
      <c r="DG287" s="890">
        <v>0.0</v>
      </c>
      <c r="DH287" s="890"/>
      <c r="DI287" s="890" t="e">
        <v>#REF!</v>
      </c>
      <c r="DJ287" s="890" t="s">
        <v>160</v>
      </c>
      <c r="DK287" s="890" t="s">
        <v>160</v>
      </c>
      <c r="DL287" s="890" t="s">
        <v>160</v>
      </c>
      <c r="DM287" s="890" t="s">
        <v>160</v>
      </c>
      <c r="DN287" s="890" t="s">
        <v>160</v>
      </c>
      <c r="DO287" s="890" t="s">
        <v>160</v>
      </c>
      <c r="DP287" s="2">
        <v>1.0</v>
      </c>
      <c r="DQ287" s="830" t="s">
        <v>160</v>
      </c>
      <c r="DR287" s="915"/>
      <c r="DS287" s="4"/>
      <c r="DT287" s="1055"/>
      <c r="DU287" s="4"/>
      <c r="DV287" s="4"/>
      <c r="DW287" s="4"/>
      <c r="DX287" s="4"/>
      <c r="DY287" s="4"/>
      <c r="DZ287" s="4"/>
      <c r="EA287" s="4"/>
      <c r="EB287" s="745"/>
      <c r="EC287" s="4"/>
      <c r="ED287" s="4"/>
      <c r="EE287" s="4"/>
      <c r="EF287" s="4"/>
      <c r="EG287" s="4"/>
      <c r="EH287" s="923"/>
      <c r="EI287" s="4"/>
      <c r="EJ287" s="763"/>
      <c r="EK287" s="4"/>
      <c r="EL287" s="4"/>
      <c r="EM287" s="4"/>
      <c r="EN287" s="4"/>
      <c r="EO287" s="923"/>
      <c r="EP287" s="4"/>
      <c r="EQ287" s="763"/>
      <c r="ER287" s="4"/>
      <c r="ES287" s="4"/>
      <c r="ET287" s="4"/>
      <c r="EU287" s="4"/>
      <c r="EV287" s="4"/>
      <c r="EW287" s="923"/>
      <c r="EX287" s="4"/>
      <c r="EY287" s="895" t="s">
        <v>160</v>
      </c>
      <c r="EZ287" s="927" t="s">
        <v>160</v>
      </c>
      <c r="FA287" s="820" t="str">
        <f t="shared" si="49"/>
        <v/>
      </c>
      <c r="FB287" s="925" t="e">
        <v>#REF!</v>
      </c>
      <c r="FC287" s="4" t="e">
        <v>#REF!</v>
      </c>
      <c r="FD287" s="4" t="e">
        <v>#REF!</v>
      </c>
      <c r="FE287" s="4" t="e">
        <v>#REF!</v>
      </c>
      <c r="FF287" s="4" t="e">
        <v>#REF!</v>
      </c>
      <c r="FG287" s="4" t="e">
        <v>#REF!</v>
      </c>
      <c r="FH287" s="4" t="e">
        <v>#REF!</v>
      </c>
      <c r="FI287" s="834" t="str">
        <f t="shared" si="50"/>
        <v>#REF!</v>
      </c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742"/>
    </row>
    <row r="288" outlineLevel="1">
      <c r="A288" s="743"/>
      <c r="D288" s="1039">
        <f t="shared" si="75"/>
        <v>1</v>
      </c>
      <c r="E288" s="1049" t="str">
        <f t="shared" si="80"/>
        <v/>
      </c>
      <c r="F288" s="1050" t="s">
        <v>402</v>
      </c>
      <c r="G288" s="1042" t="str">
        <f t="shared" si="76"/>
        <v/>
      </c>
      <c r="H288" s="1046"/>
      <c r="I288" s="1044" t="str">
        <f t="shared" si="77"/>
        <v>#REF!</v>
      </c>
      <c r="J288" s="1052" t="str">
        <f t="shared" si="78"/>
        <v>#REF!</v>
      </c>
      <c r="K288" s="1046">
        <v>0.0</v>
      </c>
      <c r="L288" s="1046">
        <v>0.0</v>
      </c>
      <c r="M288" s="1046">
        <v>0.0</v>
      </c>
      <c r="N288" s="1046">
        <v>0.0</v>
      </c>
      <c r="O288" s="1053" t="e">
        <v>#REF!</v>
      </c>
      <c r="P288" s="1053">
        <v>0.0</v>
      </c>
      <c r="Q288" s="1053">
        <v>0.0</v>
      </c>
      <c r="R288" s="1053">
        <v>0.0</v>
      </c>
      <c r="S288" s="1053">
        <v>0.0</v>
      </c>
      <c r="T288" s="1053">
        <v>0.0</v>
      </c>
      <c r="U288" s="1053">
        <v>0.0</v>
      </c>
      <c r="V288" s="1046"/>
      <c r="W288" s="1054" t="str">
        <f t="shared" ref="W288:AC288" si="86">if(O$275&gt;$E287,"",if(O$276&lt;$E287,"", if($H288="","", if($D287&lt;=$N$277,O$277,if($D287&lt;=$N$278,O$278,O$279))*if($O$267=$R$267,$V$267, $H288))))</f>
        <v>#REF!</v>
      </c>
      <c r="X288" s="1054" t="str">
        <f t="shared" si="86"/>
        <v/>
      </c>
      <c r="Y288" s="1054" t="str">
        <f t="shared" si="86"/>
        <v/>
      </c>
      <c r="Z288" s="1054" t="str">
        <f t="shared" si="86"/>
        <v/>
      </c>
      <c r="AA288" s="1054" t="str">
        <f t="shared" si="86"/>
        <v/>
      </c>
      <c r="AB288" s="1054" t="str">
        <f t="shared" si="86"/>
        <v/>
      </c>
      <c r="AC288" s="1054" t="str">
        <f t="shared" si="86"/>
        <v/>
      </c>
      <c r="AD288" s="2" t="e">
        <v>#REF!</v>
      </c>
      <c r="AE288" s="2" t="e">
        <v>#REF!</v>
      </c>
      <c r="AF288" s="2" t="e">
        <v>#REF!</v>
      </c>
      <c r="AG288" s="2" t="e">
        <v>#REF!</v>
      </c>
      <c r="AH288" s="2" t="e">
        <v>#REF!</v>
      </c>
      <c r="AI288" s="2" t="e">
        <v>#REF!</v>
      </c>
      <c r="AJ288" s="4" t="e">
        <v>#REF!</v>
      </c>
      <c r="AK288" s="4"/>
      <c r="AL288" s="4"/>
      <c r="AM288" s="4"/>
      <c r="AN288" s="18" t="s">
        <v>4</v>
      </c>
      <c r="AO288" s="689"/>
      <c r="AP288" s="690"/>
      <c r="AQ288" s="274"/>
      <c r="AR288" s="274"/>
      <c r="AS288" s="274"/>
      <c r="AT288" s="274"/>
      <c r="AU288" s="691"/>
      <c r="AV288" s="692"/>
      <c r="AW288" s="274"/>
      <c r="AX288" s="274"/>
      <c r="AY288" s="274"/>
      <c r="AZ288" s="274"/>
      <c r="BA288" s="274"/>
      <c r="BB288" s="274"/>
      <c r="BC288" s="274"/>
      <c r="BD288" s="274"/>
      <c r="BE288" s="274"/>
      <c r="BF288" s="274"/>
      <c r="BG288" s="274"/>
      <c r="BH288" s="274"/>
      <c r="BI288" s="274"/>
      <c r="BJ288" s="274"/>
      <c r="BK288" s="274"/>
      <c r="BL288" s="274"/>
      <c r="BM288" s="274"/>
      <c r="BN288" s="274"/>
      <c r="BO288" s="274"/>
      <c r="BP288" s="693"/>
      <c r="BQ288" s="274"/>
      <c r="BR288" s="274"/>
      <c r="BS288" s="274"/>
      <c r="BT288" s="274"/>
      <c r="BU288" s="274"/>
      <c r="BV288" s="274"/>
      <c r="BW288" s="274"/>
      <c r="BX288" s="694"/>
      <c r="BY288" s="274"/>
      <c r="BZ288" s="274"/>
      <c r="CA288" s="274"/>
      <c r="CB288" s="274"/>
      <c r="CC288" s="274"/>
      <c r="CD288" s="274"/>
      <c r="CE288" s="274"/>
      <c r="CF288" s="274"/>
      <c r="CG288" s="742"/>
      <c r="CH288" s="742"/>
      <c r="CI288" s="742"/>
      <c r="CJ288" s="742"/>
      <c r="CK288" s="742"/>
      <c r="CL288" s="742"/>
      <c r="CM288" s="742"/>
      <c r="CN288" s="742"/>
      <c r="CO288" s="742"/>
      <c r="CP288" s="742"/>
      <c r="CQ288" s="742"/>
      <c r="CR288" s="742"/>
      <c r="CS288" s="742"/>
      <c r="CT288" s="742"/>
      <c r="CU288" s="742"/>
      <c r="CV288" s="742"/>
      <c r="CW288" s="742"/>
      <c r="CX288" s="4"/>
      <c r="CY288" s="780" t="e">
        <v>#REF!</v>
      </c>
      <c r="CZ288" s="890" t="e">
        <v>#REF!</v>
      </c>
      <c r="DA288" s="890" t="e">
        <v>#REF!</v>
      </c>
      <c r="DB288" s="890">
        <v>0.0</v>
      </c>
      <c r="DC288" s="890">
        <v>0.0</v>
      </c>
      <c r="DD288" s="890">
        <v>0.0</v>
      </c>
      <c r="DE288" s="890">
        <v>0.0</v>
      </c>
      <c r="DF288" s="890">
        <v>0.0</v>
      </c>
      <c r="DG288" s="890">
        <v>0.0</v>
      </c>
      <c r="DH288" s="890"/>
      <c r="DI288" s="890" t="e">
        <v>#REF!</v>
      </c>
      <c r="DJ288" s="890" t="s">
        <v>160</v>
      </c>
      <c r="DK288" s="890" t="s">
        <v>160</v>
      </c>
      <c r="DL288" s="890" t="s">
        <v>160</v>
      </c>
      <c r="DM288" s="890" t="s">
        <v>160</v>
      </c>
      <c r="DN288" s="890" t="s">
        <v>160</v>
      </c>
      <c r="DO288" s="890" t="s">
        <v>160</v>
      </c>
      <c r="DP288" s="2">
        <v>1.0</v>
      </c>
      <c r="DQ288" s="830" t="s">
        <v>160</v>
      </c>
      <c r="DR288" s="915"/>
      <c r="DS288" s="4"/>
      <c r="DT288" s="1055"/>
      <c r="DU288" s="4"/>
      <c r="DV288" s="4"/>
      <c r="DW288" s="4"/>
      <c r="DX288" s="4"/>
      <c r="DY288" s="4"/>
      <c r="DZ288" s="4"/>
      <c r="EA288" s="4"/>
      <c r="EB288" s="745"/>
      <c r="EC288" s="4"/>
      <c r="ED288" s="4"/>
      <c r="EE288" s="4"/>
      <c r="EF288" s="4"/>
      <c r="EG288" s="4"/>
      <c r="EH288" s="923"/>
      <c r="EI288" s="4"/>
      <c r="EJ288" s="763"/>
      <c r="EK288" s="4"/>
      <c r="EL288" s="4"/>
      <c r="EM288" s="4"/>
      <c r="EN288" s="4"/>
      <c r="EO288" s="923"/>
      <c r="EP288" s="4"/>
      <c r="EQ288" s="763"/>
      <c r="ER288" s="4"/>
      <c r="ES288" s="4"/>
      <c r="ET288" s="4"/>
      <c r="EU288" s="4"/>
      <c r="EV288" s="4"/>
      <c r="EW288" s="923"/>
      <c r="EX288" s="4"/>
      <c r="EY288" s="895" t="s">
        <v>160</v>
      </c>
      <c r="EZ288" s="927" t="s">
        <v>160</v>
      </c>
      <c r="FA288" s="820" t="str">
        <f t="shared" si="49"/>
        <v/>
      </c>
      <c r="FB288" s="925" t="e">
        <v>#REF!</v>
      </c>
      <c r="FC288" s="4" t="e">
        <v>#REF!</v>
      </c>
      <c r="FD288" s="4" t="e">
        <v>#REF!</v>
      </c>
      <c r="FE288" s="4" t="e">
        <v>#REF!</v>
      </c>
      <c r="FF288" s="4" t="e">
        <v>#REF!</v>
      </c>
      <c r="FG288" s="4" t="e">
        <v>#REF!</v>
      </c>
      <c r="FH288" s="4" t="e">
        <v>#REF!</v>
      </c>
      <c r="FI288" s="834" t="str">
        <f t="shared" si="50"/>
        <v>#REF!</v>
      </c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742"/>
    </row>
    <row r="289" outlineLevel="1">
      <c r="A289" s="743"/>
      <c r="D289" s="1039">
        <f t="shared" si="75"/>
        <v>1</v>
      </c>
      <c r="E289" s="1049" t="str">
        <f t="shared" si="80"/>
        <v/>
      </c>
      <c r="F289" s="1050" t="s">
        <v>402</v>
      </c>
      <c r="G289" s="1042" t="str">
        <f t="shared" si="76"/>
        <v/>
      </c>
      <c r="H289" s="1046"/>
      <c r="I289" s="1044" t="str">
        <f t="shared" si="77"/>
        <v>#REF!</v>
      </c>
      <c r="J289" s="1052" t="str">
        <f t="shared" si="78"/>
        <v>#REF!</v>
      </c>
      <c r="K289" s="1046">
        <v>0.0</v>
      </c>
      <c r="L289" s="1046">
        <v>0.0</v>
      </c>
      <c r="M289" s="1046">
        <v>0.0</v>
      </c>
      <c r="N289" s="1046">
        <v>0.0</v>
      </c>
      <c r="O289" s="1053" t="e">
        <v>#REF!</v>
      </c>
      <c r="P289" s="1053">
        <v>0.0</v>
      </c>
      <c r="Q289" s="1053">
        <v>0.0</v>
      </c>
      <c r="R289" s="1053">
        <v>0.0</v>
      </c>
      <c r="S289" s="1053">
        <v>0.0</v>
      </c>
      <c r="T289" s="1053">
        <v>0.0</v>
      </c>
      <c r="U289" s="1053">
        <v>0.0</v>
      </c>
      <c r="V289" s="1046"/>
      <c r="W289" s="1054" t="str">
        <f t="shared" ref="W289:AC289" si="87">if(O$275&gt;$E288,"",if(O$276&lt;$E288,"", if($H289="","", if($D288&lt;=$N$277,O$277,if($D288&lt;=$N$278,O$278,O$279))*if($O$267=$R$267,$V$267, $H289))))</f>
        <v>#REF!</v>
      </c>
      <c r="X289" s="1054" t="str">
        <f t="shared" si="87"/>
        <v/>
      </c>
      <c r="Y289" s="1054" t="str">
        <f t="shared" si="87"/>
        <v/>
      </c>
      <c r="Z289" s="1054" t="str">
        <f t="shared" si="87"/>
        <v/>
      </c>
      <c r="AA289" s="1054" t="str">
        <f t="shared" si="87"/>
        <v/>
      </c>
      <c r="AB289" s="1054" t="str">
        <f t="shared" si="87"/>
        <v/>
      </c>
      <c r="AC289" s="1054" t="str">
        <f t="shared" si="87"/>
        <v/>
      </c>
      <c r="AD289" s="2" t="e">
        <v>#REF!</v>
      </c>
      <c r="AE289" s="2" t="e">
        <v>#REF!</v>
      </c>
      <c r="AF289" s="2" t="e">
        <v>#REF!</v>
      </c>
      <c r="AG289" s="2" t="e">
        <v>#REF!</v>
      </c>
      <c r="AH289" s="2" t="e">
        <v>#REF!</v>
      </c>
      <c r="AI289" s="2" t="e">
        <v>#REF!</v>
      </c>
      <c r="AJ289" s="4" t="e">
        <v>#REF!</v>
      </c>
      <c r="AK289" s="4"/>
      <c r="AL289" s="4"/>
      <c r="AM289" s="4"/>
      <c r="AN289" s="18" t="s">
        <v>4</v>
      </c>
      <c r="AO289" s="689"/>
      <c r="AP289" s="690"/>
      <c r="AQ289" s="274"/>
      <c r="AR289" s="274"/>
      <c r="AS289" s="274"/>
      <c r="AT289" s="274"/>
      <c r="AU289" s="691"/>
      <c r="AV289" s="692"/>
      <c r="AW289" s="274"/>
      <c r="AX289" s="274"/>
      <c r="AY289" s="274"/>
      <c r="AZ289" s="274"/>
      <c r="BA289" s="274"/>
      <c r="BB289" s="274"/>
      <c r="BC289" s="274"/>
      <c r="BD289" s="274"/>
      <c r="BE289" s="274"/>
      <c r="BF289" s="274"/>
      <c r="BG289" s="274"/>
      <c r="BH289" s="274"/>
      <c r="BI289" s="274"/>
      <c r="BJ289" s="274"/>
      <c r="BK289" s="274"/>
      <c r="BL289" s="274"/>
      <c r="BM289" s="274"/>
      <c r="BN289" s="274"/>
      <c r="BO289" s="274"/>
      <c r="BP289" s="693"/>
      <c r="BQ289" s="274"/>
      <c r="BR289" s="274"/>
      <c r="BS289" s="274"/>
      <c r="BT289" s="274"/>
      <c r="BU289" s="274"/>
      <c r="BV289" s="274"/>
      <c r="BW289" s="274"/>
      <c r="BX289" s="694"/>
      <c r="BY289" s="274"/>
      <c r="BZ289" s="274"/>
      <c r="CA289" s="274"/>
      <c r="CB289" s="274"/>
      <c r="CC289" s="274"/>
      <c r="CD289" s="274"/>
      <c r="CE289" s="274"/>
      <c r="CF289" s="274"/>
      <c r="CG289" s="742"/>
      <c r="CH289" s="742"/>
      <c r="CI289" s="742"/>
      <c r="CJ289" s="742"/>
      <c r="CK289" s="742"/>
      <c r="CL289" s="742"/>
      <c r="CM289" s="742"/>
      <c r="CN289" s="742"/>
      <c r="CO289" s="742"/>
      <c r="CP289" s="742"/>
      <c r="CQ289" s="742"/>
      <c r="CR289" s="742"/>
      <c r="CS289" s="742"/>
      <c r="CT289" s="742"/>
      <c r="CU289" s="742"/>
      <c r="CV289" s="742"/>
      <c r="CW289" s="742"/>
      <c r="CX289" s="4"/>
      <c r="CY289" s="780" t="e">
        <v>#REF!</v>
      </c>
      <c r="CZ289" s="890" t="e">
        <v>#REF!</v>
      </c>
      <c r="DA289" s="890" t="e">
        <v>#REF!</v>
      </c>
      <c r="DB289" s="890">
        <v>0.0</v>
      </c>
      <c r="DC289" s="890">
        <v>0.0</v>
      </c>
      <c r="DD289" s="890">
        <v>0.0</v>
      </c>
      <c r="DE289" s="890">
        <v>0.0</v>
      </c>
      <c r="DF289" s="890">
        <v>0.0</v>
      </c>
      <c r="DG289" s="890">
        <v>0.0</v>
      </c>
      <c r="DH289" s="890"/>
      <c r="DI289" s="890" t="e">
        <v>#REF!</v>
      </c>
      <c r="DJ289" s="890" t="s">
        <v>160</v>
      </c>
      <c r="DK289" s="890" t="s">
        <v>160</v>
      </c>
      <c r="DL289" s="890" t="s">
        <v>160</v>
      </c>
      <c r="DM289" s="890" t="s">
        <v>160</v>
      </c>
      <c r="DN289" s="890" t="s">
        <v>160</v>
      </c>
      <c r="DO289" s="890" t="s">
        <v>160</v>
      </c>
      <c r="DP289" s="2">
        <v>1.0</v>
      </c>
      <c r="DQ289" s="830" t="s">
        <v>160</v>
      </c>
      <c r="DR289" s="915"/>
      <c r="DS289" s="4"/>
      <c r="DT289" s="1055"/>
      <c r="DU289" s="4"/>
      <c r="DV289" s="4"/>
      <c r="DW289" s="4"/>
      <c r="DX289" s="4"/>
      <c r="DY289" s="4"/>
      <c r="DZ289" s="4"/>
      <c r="EA289" s="4"/>
      <c r="EB289" s="745"/>
      <c r="EC289" s="4"/>
      <c r="ED289" s="4"/>
      <c r="EE289" s="4"/>
      <c r="EF289" s="4"/>
      <c r="EG289" s="4"/>
      <c r="EH289" s="923"/>
      <c r="EI289" s="4"/>
      <c r="EJ289" s="763"/>
      <c r="EK289" s="4"/>
      <c r="EL289" s="4"/>
      <c r="EM289" s="4"/>
      <c r="EN289" s="4"/>
      <c r="EO289" s="923"/>
      <c r="EP289" s="4"/>
      <c r="EQ289" s="763"/>
      <c r="ER289" s="4"/>
      <c r="ES289" s="4"/>
      <c r="ET289" s="4"/>
      <c r="EU289" s="4"/>
      <c r="EV289" s="4"/>
      <c r="EW289" s="923"/>
      <c r="EX289" s="4"/>
      <c r="EY289" s="895" t="s">
        <v>160</v>
      </c>
      <c r="EZ289" s="927" t="s">
        <v>160</v>
      </c>
      <c r="FA289" s="820" t="str">
        <f t="shared" si="49"/>
        <v/>
      </c>
      <c r="FB289" s="925" t="e">
        <v>#REF!</v>
      </c>
      <c r="FC289" s="4" t="e">
        <v>#REF!</v>
      </c>
      <c r="FD289" s="4" t="e">
        <v>#REF!</v>
      </c>
      <c r="FE289" s="4" t="e">
        <v>#REF!</v>
      </c>
      <c r="FF289" s="4" t="e">
        <v>#REF!</v>
      </c>
      <c r="FG289" s="4" t="e">
        <v>#REF!</v>
      </c>
      <c r="FH289" s="4" t="e">
        <v>#REF!</v>
      </c>
      <c r="FI289" s="834" t="str">
        <f t="shared" si="50"/>
        <v>#REF!</v>
      </c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742"/>
    </row>
    <row r="290" outlineLevel="1">
      <c r="A290" s="743"/>
      <c r="D290" s="1039">
        <f t="shared" si="75"/>
        <v>1</v>
      </c>
      <c r="E290" s="1049" t="str">
        <f t="shared" si="80"/>
        <v/>
      </c>
      <c r="F290" s="1050" t="s">
        <v>402</v>
      </c>
      <c r="G290" s="1042" t="str">
        <f t="shared" si="76"/>
        <v/>
      </c>
      <c r="H290" s="1046"/>
      <c r="I290" s="1044" t="str">
        <f t="shared" si="77"/>
        <v>#REF!</v>
      </c>
      <c r="J290" s="1052" t="str">
        <f t="shared" si="78"/>
        <v>#REF!</v>
      </c>
      <c r="K290" s="1046">
        <v>0.0</v>
      </c>
      <c r="L290" s="1046">
        <v>0.0</v>
      </c>
      <c r="M290" s="1046">
        <v>0.0</v>
      </c>
      <c r="N290" s="1046">
        <v>0.0</v>
      </c>
      <c r="O290" s="1053" t="e">
        <v>#REF!</v>
      </c>
      <c r="P290" s="1053">
        <v>0.0</v>
      </c>
      <c r="Q290" s="1053">
        <v>0.0</v>
      </c>
      <c r="R290" s="1053">
        <v>0.0</v>
      </c>
      <c r="S290" s="1053">
        <v>0.0</v>
      </c>
      <c r="T290" s="1053">
        <v>0.0</v>
      </c>
      <c r="U290" s="1053">
        <v>0.0</v>
      </c>
      <c r="V290" s="1046"/>
      <c r="W290" s="1054" t="str">
        <f t="shared" ref="W290:AC290" si="88">if(O$275&gt;$E289,"",if(O$276&lt;$E289,"", if($H290="","", if($D289&lt;=$N$277,O$277,if($D289&lt;=$N$278,O$278,O$279))*if($O$267=$R$267,$V$267, $H290))))</f>
        <v>#REF!</v>
      </c>
      <c r="X290" s="1054" t="str">
        <f t="shared" si="88"/>
        <v/>
      </c>
      <c r="Y290" s="1054" t="str">
        <f t="shared" si="88"/>
        <v/>
      </c>
      <c r="Z290" s="1054" t="str">
        <f t="shared" si="88"/>
        <v/>
      </c>
      <c r="AA290" s="1054" t="str">
        <f t="shared" si="88"/>
        <v/>
      </c>
      <c r="AB290" s="1054" t="str">
        <f t="shared" si="88"/>
        <v/>
      </c>
      <c r="AC290" s="1054" t="str">
        <f t="shared" si="88"/>
        <v/>
      </c>
      <c r="AD290" s="2" t="e">
        <v>#REF!</v>
      </c>
      <c r="AE290" s="2" t="e">
        <v>#REF!</v>
      </c>
      <c r="AF290" s="2" t="e">
        <v>#REF!</v>
      </c>
      <c r="AG290" s="2" t="e">
        <v>#REF!</v>
      </c>
      <c r="AH290" s="2" t="e">
        <v>#REF!</v>
      </c>
      <c r="AI290" s="2" t="e">
        <v>#REF!</v>
      </c>
      <c r="AJ290" s="4" t="e">
        <v>#REF!</v>
      </c>
      <c r="AK290" s="4"/>
      <c r="AL290" s="4"/>
      <c r="AM290" s="4"/>
      <c r="AN290" s="18" t="s">
        <v>4</v>
      </c>
      <c r="AO290" s="689"/>
      <c r="AP290" s="690"/>
      <c r="AQ290" s="274"/>
      <c r="AR290" s="274"/>
      <c r="AS290" s="274"/>
      <c r="AT290" s="274"/>
      <c r="AU290" s="691"/>
      <c r="AV290" s="692"/>
      <c r="AW290" s="274"/>
      <c r="AX290" s="274"/>
      <c r="AY290" s="274"/>
      <c r="AZ290" s="274"/>
      <c r="BA290" s="274"/>
      <c r="BB290" s="274"/>
      <c r="BC290" s="274"/>
      <c r="BD290" s="274"/>
      <c r="BE290" s="274"/>
      <c r="BF290" s="274"/>
      <c r="BG290" s="274"/>
      <c r="BH290" s="274"/>
      <c r="BI290" s="274"/>
      <c r="BJ290" s="274"/>
      <c r="BK290" s="274"/>
      <c r="BL290" s="274"/>
      <c r="BM290" s="274"/>
      <c r="BN290" s="274"/>
      <c r="BO290" s="274"/>
      <c r="BP290" s="693"/>
      <c r="BQ290" s="274"/>
      <c r="BR290" s="274"/>
      <c r="BS290" s="274"/>
      <c r="BT290" s="274"/>
      <c r="BU290" s="274"/>
      <c r="BV290" s="274"/>
      <c r="BW290" s="274"/>
      <c r="BX290" s="694"/>
      <c r="BY290" s="274"/>
      <c r="BZ290" s="274"/>
      <c r="CA290" s="274"/>
      <c r="CB290" s="274"/>
      <c r="CC290" s="274"/>
      <c r="CD290" s="274"/>
      <c r="CE290" s="274"/>
      <c r="CF290" s="274"/>
      <c r="CG290" s="742"/>
      <c r="CH290" s="742"/>
      <c r="CI290" s="742"/>
      <c r="CJ290" s="742"/>
      <c r="CK290" s="742"/>
      <c r="CL290" s="742"/>
      <c r="CM290" s="742"/>
      <c r="CN290" s="742"/>
      <c r="CO290" s="742"/>
      <c r="CP290" s="742"/>
      <c r="CQ290" s="742"/>
      <c r="CR290" s="742"/>
      <c r="CS290" s="742"/>
      <c r="CT290" s="742"/>
      <c r="CU290" s="742"/>
      <c r="CV290" s="742"/>
      <c r="CW290" s="742"/>
      <c r="CX290" s="4"/>
      <c r="CY290" s="780" t="e">
        <v>#REF!</v>
      </c>
      <c r="CZ290" s="890" t="e">
        <v>#REF!</v>
      </c>
      <c r="DA290" s="890" t="e">
        <v>#REF!</v>
      </c>
      <c r="DB290" s="890">
        <v>0.0</v>
      </c>
      <c r="DC290" s="890">
        <v>0.0</v>
      </c>
      <c r="DD290" s="890">
        <v>0.0</v>
      </c>
      <c r="DE290" s="890">
        <v>0.0</v>
      </c>
      <c r="DF290" s="890">
        <v>0.0</v>
      </c>
      <c r="DG290" s="890">
        <v>0.0</v>
      </c>
      <c r="DH290" s="890"/>
      <c r="DI290" s="890" t="e">
        <v>#REF!</v>
      </c>
      <c r="DJ290" s="890" t="s">
        <v>160</v>
      </c>
      <c r="DK290" s="890" t="s">
        <v>160</v>
      </c>
      <c r="DL290" s="890" t="s">
        <v>160</v>
      </c>
      <c r="DM290" s="890" t="s">
        <v>160</v>
      </c>
      <c r="DN290" s="890" t="s">
        <v>160</v>
      </c>
      <c r="DO290" s="890" t="s">
        <v>160</v>
      </c>
      <c r="DP290" s="2">
        <v>1.0</v>
      </c>
      <c r="DQ290" s="830" t="s">
        <v>160</v>
      </c>
      <c r="DR290" s="915"/>
      <c r="DS290" s="4"/>
      <c r="DT290" s="1055"/>
      <c r="DU290" s="4"/>
      <c r="DV290" s="4"/>
      <c r="DW290" s="4"/>
      <c r="DX290" s="4"/>
      <c r="DY290" s="4"/>
      <c r="DZ290" s="4"/>
      <c r="EA290" s="4"/>
      <c r="EB290" s="745"/>
      <c r="EC290" s="4"/>
      <c r="ED290" s="4"/>
      <c r="EE290" s="4"/>
      <c r="EF290" s="4"/>
      <c r="EG290" s="4"/>
      <c r="EH290" s="923"/>
      <c r="EI290" s="4"/>
      <c r="EJ290" s="763"/>
      <c r="EK290" s="4"/>
      <c r="EL290" s="4"/>
      <c r="EM290" s="4"/>
      <c r="EN290" s="4"/>
      <c r="EO290" s="923"/>
      <c r="EP290" s="4"/>
      <c r="EQ290" s="763"/>
      <c r="ER290" s="4"/>
      <c r="ES290" s="4"/>
      <c r="ET290" s="4"/>
      <c r="EU290" s="4"/>
      <c r="EV290" s="4"/>
      <c r="EW290" s="923"/>
      <c r="EX290" s="4"/>
      <c r="EY290" s="895" t="s">
        <v>160</v>
      </c>
      <c r="EZ290" s="927" t="s">
        <v>160</v>
      </c>
      <c r="FA290" s="820" t="str">
        <f t="shared" si="49"/>
        <v/>
      </c>
      <c r="FB290" s="925" t="e">
        <v>#REF!</v>
      </c>
      <c r="FC290" s="4" t="e">
        <v>#REF!</v>
      </c>
      <c r="FD290" s="4" t="e">
        <v>#REF!</v>
      </c>
      <c r="FE290" s="4" t="e">
        <v>#REF!</v>
      </c>
      <c r="FF290" s="4" t="e">
        <v>#REF!</v>
      </c>
      <c r="FG290" s="4" t="e">
        <v>#REF!</v>
      </c>
      <c r="FH290" s="4" t="e">
        <v>#REF!</v>
      </c>
      <c r="FI290" s="834" t="str">
        <f t="shared" si="50"/>
        <v>#REF!</v>
      </c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742"/>
    </row>
    <row r="291" outlineLevel="1">
      <c r="A291" s="743"/>
      <c r="D291" s="1039">
        <f t="shared" si="75"/>
        <v>1</v>
      </c>
      <c r="E291" s="1049" t="str">
        <f t="shared" si="80"/>
        <v/>
      </c>
      <c r="F291" s="1050" t="s">
        <v>402</v>
      </c>
      <c r="G291" s="1042" t="str">
        <f t="shared" si="76"/>
        <v/>
      </c>
      <c r="H291" s="1046"/>
      <c r="I291" s="1044" t="str">
        <f t="shared" si="77"/>
        <v>#REF!</v>
      </c>
      <c r="J291" s="1052" t="str">
        <f t="shared" si="78"/>
        <v>#REF!</v>
      </c>
      <c r="K291" s="1046">
        <v>0.0</v>
      </c>
      <c r="L291" s="1046">
        <v>0.0</v>
      </c>
      <c r="M291" s="1046">
        <v>0.0</v>
      </c>
      <c r="N291" s="1046">
        <v>0.0</v>
      </c>
      <c r="O291" s="1053" t="e">
        <v>#REF!</v>
      </c>
      <c r="P291" s="1053">
        <v>0.0</v>
      </c>
      <c r="Q291" s="1053">
        <v>0.0</v>
      </c>
      <c r="R291" s="1053">
        <v>0.0</v>
      </c>
      <c r="S291" s="1053">
        <v>0.0</v>
      </c>
      <c r="T291" s="1053">
        <v>0.0</v>
      </c>
      <c r="U291" s="1053">
        <v>0.0</v>
      </c>
      <c r="V291" s="1046"/>
      <c r="W291" s="1054" t="str">
        <f t="shared" ref="W291:AC291" si="89">if(O$275&gt;$E290,"",if(O$276&lt;$E290,"", if($H291="","", if($D290&lt;=$N$277,O$277,if($D290&lt;=$N$278,O$278,O$279))*if($O$267=$R$267,$V$267, $H291))))</f>
        <v>#REF!</v>
      </c>
      <c r="X291" s="1054" t="str">
        <f t="shared" si="89"/>
        <v/>
      </c>
      <c r="Y291" s="1054" t="str">
        <f t="shared" si="89"/>
        <v/>
      </c>
      <c r="Z291" s="1054" t="str">
        <f t="shared" si="89"/>
        <v/>
      </c>
      <c r="AA291" s="1054" t="str">
        <f t="shared" si="89"/>
        <v/>
      </c>
      <c r="AB291" s="1054" t="str">
        <f t="shared" si="89"/>
        <v/>
      </c>
      <c r="AC291" s="1054" t="str">
        <f t="shared" si="89"/>
        <v/>
      </c>
      <c r="AD291" s="2" t="e">
        <v>#REF!</v>
      </c>
      <c r="AE291" s="2" t="e">
        <v>#REF!</v>
      </c>
      <c r="AF291" s="2" t="e">
        <v>#REF!</v>
      </c>
      <c r="AG291" s="2" t="e">
        <v>#REF!</v>
      </c>
      <c r="AH291" s="2" t="e">
        <v>#REF!</v>
      </c>
      <c r="AI291" s="2" t="e">
        <v>#REF!</v>
      </c>
      <c r="AJ291" s="4" t="e">
        <v>#REF!</v>
      </c>
      <c r="AK291" s="4"/>
      <c r="AL291" s="4"/>
      <c r="AM291" s="4"/>
      <c r="AN291" s="18" t="s">
        <v>4</v>
      </c>
      <c r="AO291" s="689"/>
      <c r="AP291" s="690"/>
      <c r="AQ291" s="274"/>
      <c r="AR291" s="274"/>
      <c r="AS291" s="274"/>
      <c r="AT291" s="274"/>
      <c r="AU291" s="691"/>
      <c r="AV291" s="692"/>
      <c r="AW291" s="274"/>
      <c r="AX291" s="274"/>
      <c r="AY291" s="274"/>
      <c r="AZ291" s="274"/>
      <c r="BA291" s="274"/>
      <c r="BB291" s="274"/>
      <c r="BC291" s="274"/>
      <c r="BD291" s="274"/>
      <c r="BE291" s="274"/>
      <c r="BF291" s="274"/>
      <c r="BG291" s="274"/>
      <c r="BH291" s="274"/>
      <c r="BI291" s="274"/>
      <c r="BJ291" s="274"/>
      <c r="BK291" s="274"/>
      <c r="BL291" s="274"/>
      <c r="BM291" s="274"/>
      <c r="BN291" s="274"/>
      <c r="BO291" s="274"/>
      <c r="BP291" s="693"/>
      <c r="BQ291" s="274"/>
      <c r="BR291" s="274"/>
      <c r="BS291" s="274"/>
      <c r="BT291" s="274"/>
      <c r="BU291" s="274"/>
      <c r="BV291" s="274"/>
      <c r="BW291" s="274"/>
      <c r="BX291" s="694"/>
      <c r="BY291" s="274"/>
      <c r="BZ291" s="274"/>
      <c r="CA291" s="274"/>
      <c r="CB291" s="274"/>
      <c r="CC291" s="274"/>
      <c r="CD291" s="274"/>
      <c r="CE291" s="274"/>
      <c r="CF291" s="274"/>
      <c r="CG291" s="742"/>
      <c r="CH291" s="742"/>
      <c r="CI291" s="742"/>
      <c r="CJ291" s="742"/>
      <c r="CK291" s="742"/>
      <c r="CL291" s="742"/>
      <c r="CM291" s="742"/>
      <c r="CN291" s="742"/>
      <c r="CO291" s="742"/>
      <c r="CP291" s="742"/>
      <c r="CQ291" s="742"/>
      <c r="CR291" s="742"/>
      <c r="CS291" s="742"/>
      <c r="CT291" s="742"/>
      <c r="CU291" s="742"/>
      <c r="CV291" s="742"/>
      <c r="CW291" s="742"/>
      <c r="CX291" s="4"/>
      <c r="CY291" s="780" t="e">
        <v>#REF!</v>
      </c>
      <c r="CZ291" s="890" t="e">
        <v>#REF!</v>
      </c>
      <c r="DA291" s="890" t="e">
        <v>#REF!</v>
      </c>
      <c r="DB291" s="890">
        <v>0.0</v>
      </c>
      <c r="DC291" s="890">
        <v>0.0</v>
      </c>
      <c r="DD291" s="890">
        <v>0.0</v>
      </c>
      <c r="DE291" s="890">
        <v>0.0</v>
      </c>
      <c r="DF291" s="890">
        <v>0.0</v>
      </c>
      <c r="DG291" s="890">
        <v>0.0</v>
      </c>
      <c r="DH291" s="890"/>
      <c r="DI291" s="890" t="e">
        <v>#REF!</v>
      </c>
      <c r="DJ291" s="890" t="s">
        <v>160</v>
      </c>
      <c r="DK291" s="890" t="s">
        <v>160</v>
      </c>
      <c r="DL291" s="890" t="s">
        <v>160</v>
      </c>
      <c r="DM291" s="890" t="s">
        <v>160</v>
      </c>
      <c r="DN291" s="890" t="s">
        <v>160</v>
      </c>
      <c r="DO291" s="890" t="s">
        <v>160</v>
      </c>
      <c r="DP291" s="2">
        <v>1.0</v>
      </c>
      <c r="DQ291" s="830" t="s">
        <v>160</v>
      </c>
      <c r="DR291" s="915"/>
      <c r="DS291" s="4"/>
      <c r="DT291" s="1055"/>
      <c r="DU291" s="4"/>
      <c r="DV291" s="4"/>
      <c r="DW291" s="4"/>
      <c r="DX291" s="4"/>
      <c r="DY291" s="4"/>
      <c r="DZ291" s="4"/>
      <c r="EA291" s="4"/>
      <c r="EB291" s="745"/>
      <c r="EC291" s="4"/>
      <c r="ED291" s="4"/>
      <c r="EE291" s="4"/>
      <c r="EF291" s="4"/>
      <c r="EG291" s="4"/>
      <c r="EH291" s="923"/>
      <c r="EI291" s="4"/>
      <c r="EJ291" s="763"/>
      <c r="EK291" s="4"/>
      <c r="EL291" s="4"/>
      <c r="EM291" s="4"/>
      <c r="EN291" s="4"/>
      <c r="EO291" s="923"/>
      <c r="EP291" s="4"/>
      <c r="EQ291" s="763"/>
      <c r="ER291" s="4"/>
      <c r="ES291" s="4"/>
      <c r="ET291" s="4"/>
      <c r="EU291" s="4"/>
      <c r="EV291" s="4"/>
      <c r="EW291" s="923"/>
      <c r="EX291" s="4"/>
      <c r="EY291" s="895" t="s">
        <v>160</v>
      </c>
      <c r="EZ291" s="927" t="s">
        <v>160</v>
      </c>
      <c r="FA291" s="820" t="str">
        <f t="shared" si="49"/>
        <v/>
      </c>
      <c r="FB291" s="925" t="e">
        <v>#REF!</v>
      </c>
      <c r="FC291" s="4" t="e">
        <v>#REF!</v>
      </c>
      <c r="FD291" s="4" t="e">
        <v>#REF!</v>
      </c>
      <c r="FE291" s="4" t="e">
        <v>#REF!</v>
      </c>
      <c r="FF291" s="4" t="e">
        <v>#REF!</v>
      </c>
      <c r="FG291" s="4" t="e">
        <v>#REF!</v>
      </c>
      <c r="FH291" s="4" t="e">
        <v>#REF!</v>
      </c>
      <c r="FI291" s="834" t="str">
        <f t="shared" si="50"/>
        <v>#REF!</v>
      </c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742"/>
    </row>
    <row r="292" outlineLevel="1">
      <c r="A292" s="743"/>
      <c r="D292" s="1039">
        <f t="shared" si="75"/>
        <v>1</v>
      </c>
      <c r="E292" s="1049" t="str">
        <f t="shared" si="80"/>
        <v/>
      </c>
      <c r="F292" s="1050" t="s">
        <v>402</v>
      </c>
      <c r="G292" s="1042" t="str">
        <f t="shared" si="76"/>
        <v/>
      </c>
      <c r="H292" s="1046"/>
      <c r="I292" s="1044" t="str">
        <f t="shared" si="77"/>
        <v>#REF!</v>
      </c>
      <c r="J292" s="1052" t="str">
        <f t="shared" si="78"/>
        <v>#REF!</v>
      </c>
      <c r="K292" s="1046">
        <v>0.0</v>
      </c>
      <c r="L292" s="1046">
        <v>0.0</v>
      </c>
      <c r="M292" s="1046">
        <v>0.0</v>
      </c>
      <c r="N292" s="1046">
        <v>0.0</v>
      </c>
      <c r="O292" s="1053" t="e">
        <v>#REF!</v>
      </c>
      <c r="P292" s="1053">
        <v>0.0</v>
      </c>
      <c r="Q292" s="1053">
        <v>0.0</v>
      </c>
      <c r="R292" s="1053">
        <v>0.0</v>
      </c>
      <c r="S292" s="1053">
        <v>0.0</v>
      </c>
      <c r="T292" s="1053">
        <v>0.0</v>
      </c>
      <c r="U292" s="1053">
        <v>0.0</v>
      </c>
      <c r="V292" s="1046"/>
      <c r="W292" s="1054" t="str">
        <f t="shared" ref="W292:AC292" si="90">if(O$275&gt;$E291,"",if(O$276&lt;$E291,"", if($H292="","", if($D291&lt;=$N$277,O$277,if($D291&lt;=$N$278,O$278,O$279))*if($O$267=$R$267,$V$267, $H292))))</f>
        <v>#REF!</v>
      </c>
      <c r="X292" s="1054" t="str">
        <f t="shared" si="90"/>
        <v/>
      </c>
      <c r="Y292" s="1054" t="str">
        <f t="shared" si="90"/>
        <v/>
      </c>
      <c r="Z292" s="1054" t="str">
        <f t="shared" si="90"/>
        <v/>
      </c>
      <c r="AA292" s="1054" t="str">
        <f t="shared" si="90"/>
        <v/>
      </c>
      <c r="AB292" s="1054" t="str">
        <f t="shared" si="90"/>
        <v/>
      </c>
      <c r="AC292" s="1054" t="str">
        <f t="shared" si="90"/>
        <v/>
      </c>
      <c r="AD292" s="2" t="e">
        <v>#REF!</v>
      </c>
      <c r="AE292" s="2" t="e">
        <v>#REF!</v>
      </c>
      <c r="AF292" s="2" t="e">
        <v>#REF!</v>
      </c>
      <c r="AG292" s="2" t="e">
        <v>#REF!</v>
      </c>
      <c r="AH292" s="2" t="e">
        <v>#REF!</v>
      </c>
      <c r="AI292" s="2" t="e">
        <v>#REF!</v>
      </c>
      <c r="AJ292" s="4" t="e">
        <v>#REF!</v>
      </c>
      <c r="AK292" s="4"/>
      <c r="AL292" s="4"/>
      <c r="AM292" s="4"/>
      <c r="AN292" s="18" t="s">
        <v>4</v>
      </c>
      <c r="AO292" s="689"/>
      <c r="AP292" s="690"/>
      <c r="AQ292" s="274"/>
      <c r="AR292" s="274"/>
      <c r="AS292" s="274"/>
      <c r="AT292" s="274"/>
      <c r="AU292" s="691"/>
      <c r="AV292" s="692"/>
      <c r="AW292" s="274"/>
      <c r="AX292" s="274"/>
      <c r="AY292" s="274"/>
      <c r="AZ292" s="274"/>
      <c r="BA292" s="274"/>
      <c r="BB292" s="274"/>
      <c r="BC292" s="274"/>
      <c r="BD292" s="274"/>
      <c r="BE292" s="274"/>
      <c r="BF292" s="274"/>
      <c r="BG292" s="274"/>
      <c r="BH292" s="274"/>
      <c r="BI292" s="274"/>
      <c r="BJ292" s="274"/>
      <c r="BK292" s="274"/>
      <c r="BL292" s="274"/>
      <c r="BM292" s="274"/>
      <c r="BN292" s="274"/>
      <c r="BO292" s="274"/>
      <c r="BP292" s="693"/>
      <c r="BQ292" s="274"/>
      <c r="BR292" s="274"/>
      <c r="BS292" s="274"/>
      <c r="BT292" s="274"/>
      <c r="BU292" s="274"/>
      <c r="BV292" s="274"/>
      <c r="BW292" s="274"/>
      <c r="BX292" s="694"/>
      <c r="BY292" s="274"/>
      <c r="BZ292" s="274"/>
      <c r="CA292" s="274"/>
      <c r="CB292" s="274"/>
      <c r="CC292" s="274"/>
      <c r="CD292" s="274"/>
      <c r="CE292" s="274"/>
      <c r="CF292" s="274"/>
      <c r="CG292" s="742"/>
      <c r="CH292" s="742"/>
      <c r="CI292" s="742"/>
      <c r="CJ292" s="742"/>
      <c r="CK292" s="742"/>
      <c r="CL292" s="742"/>
      <c r="CM292" s="742"/>
      <c r="CN292" s="742"/>
      <c r="CO292" s="742"/>
      <c r="CP292" s="742"/>
      <c r="CQ292" s="742"/>
      <c r="CR292" s="742"/>
      <c r="CS292" s="742"/>
      <c r="CT292" s="742"/>
      <c r="CU292" s="742"/>
      <c r="CV292" s="742"/>
      <c r="CW292" s="742"/>
      <c r="CX292" s="4"/>
      <c r="CY292" s="780" t="e">
        <v>#REF!</v>
      </c>
      <c r="CZ292" s="890" t="e">
        <v>#REF!</v>
      </c>
      <c r="DA292" s="890" t="e">
        <v>#REF!</v>
      </c>
      <c r="DB292" s="890">
        <v>0.0</v>
      </c>
      <c r="DC292" s="890">
        <v>0.0</v>
      </c>
      <c r="DD292" s="890">
        <v>0.0</v>
      </c>
      <c r="DE292" s="890">
        <v>0.0</v>
      </c>
      <c r="DF292" s="890">
        <v>0.0</v>
      </c>
      <c r="DG292" s="890">
        <v>0.0</v>
      </c>
      <c r="DH292" s="890"/>
      <c r="DI292" s="890" t="e">
        <v>#REF!</v>
      </c>
      <c r="DJ292" s="890" t="s">
        <v>160</v>
      </c>
      <c r="DK292" s="890" t="s">
        <v>160</v>
      </c>
      <c r="DL292" s="890" t="s">
        <v>160</v>
      </c>
      <c r="DM292" s="890" t="s">
        <v>160</v>
      </c>
      <c r="DN292" s="890" t="s">
        <v>160</v>
      </c>
      <c r="DO292" s="890" t="s">
        <v>160</v>
      </c>
      <c r="DP292" s="2">
        <v>1.0</v>
      </c>
      <c r="DQ292" s="830" t="s">
        <v>160</v>
      </c>
      <c r="DR292" s="915"/>
      <c r="DS292" s="4"/>
      <c r="DT292" s="1055"/>
      <c r="DU292" s="4"/>
      <c r="DV292" s="4"/>
      <c r="DW292" s="4"/>
      <c r="DX292" s="4"/>
      <c r="DY292" s="4"/>
      <c r="DZ292" s="4"/>
      <c r="EA292" s="4"/>
      <c r="EB292" s="745"/>
      <c r="EC292" s="4"/>
      <c r="ED292" s="4"/>
      <c r="EE292" s="4"/>
      <c r="EF292" s="4"/>
      <c r="EG292" s="4"/>
      <c r="EH292" s="923"/>
      <c r="EI292" s="4"/>
      <c r="EJ292" s="763"/>
      <c r="EK292" s="4"/>
      <c r="EL292" s="4"/>
      <c r="EM292" s="4"/>
      <c r="EN292" s="4"/>
      <c r="EO292" s="923"/>
      <c r="EP292" s="4"/>
      <c r="EQ292" s="763"/>
      <c r="ER292" s="4"/>
      <c r="ES292" s="4"/>
      <c r="ET292" s="4"/>
      <c r="EU292" s="4"/>
      <c r="EV292" s="4"/>
      <c r="EW292" s="923"/>
      <c r="EX292" s="4"/>
      <c r="EY292" s="895" t="s">
        <v>160</v>
      </c>
      <c r="EZ292" s="927" t="s">
        <v>160</v>
      </c>
      <c r="FA292" s="820" t="str">
        <f t="shared" si="49"/>
        <v/>
      </c>
      <c r="FB292" s="925" t="e">
        <v>#REF!</v>
      </c>
      <c r="FC292" s="4" t="e">
        <v>#REF!</v>
      </c>
      <c r="FD292" s="4" t="e">
        <v>#REF!</v>
      </c>
      <c r="FE292" s="4" t="e">
        <v>#REF!</v>
      </c>
      <c r="FF292" s="4" t="e">
        <v>#REF!</v>
      </c>
      <c r="FG292" s="4" t="e">
        <v>#REF!</v>
      </c>
      <c r="FH292" s="4" t="e">
        <v>#REF!</v>
      </c>
      <c r="FI292" s="834" t="str">
        <f t="shared" si="50"/>
        <v>#REF!</v>
      </c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742"/>
    </row>
    <row r="293" outlineLevel="1">
      <c r="A293" s="743"/>
      <c r="D293" s="1039">
        <f t="shared" si="75"/>
        <v>1</v>
      </c>
      <c r="E293" s="1049" t="str">
        <f t="shared" si="80"/>
        <v/>
      </c>
      <c r="F293" s="1050" t="s">
        <v>402</v>
      </c>
      <c r="G293" s="1042" t="str">
        <f t="shared" si="76"/>
        <v/>
      </c>
      <c r="H293" s="1046"/>
      <c r="I293" s="1044" t="str">
        <f t="shared" si="77"/>
        <v>#REF!</v>
      </c>
      <c r="J293" s="1052" t="str">
        <f t="shared" si="78"/>
        <v>#REF!</v>
      </c>
      <c r="K293" s="1046">
        <v>0.0</v>
      </c>
      <c r="L293" s="1046">
        <v>0.0</v>
      </c>
      <c r="M293" s="1046">
        <v>0.0</v>
      </c>
      <c r="N293" s="1046">
        <v>0.0</v>
      </c>
      <c r="O293" s="1053" t="e">
        <v>#REF!</v>
      </c>
      <c r="P293" s="1053">
        <v>0.0</v>
      </c>
      <c r="Q293" s="1053">
        <v>0.0</v>
      </c>
      <c r="R293" s="1053">
        <v>0.0</v>
      </c>
      <c r="S293" s="1053">
        <v>0.0</v>
      </c>
      <c r="T293" s="1053">
        <v>0.0</v>
      </c>
      <c r="U293" s="1053">
        <v>0.0</v>
      </c>
      <c r="V293" s="1046"/>
      <c r="W293" s="1054" t="str">
        <f t="shared" ref="W293:AC293" si="91">if(O$275&gt;$E292,"",if(O$276&lt;$E292,"", if($H293="","", if($D292&lt;=$N$277,O$277,if($D292&lt;=$N$278,O$278,O$279))*if($O$267=$R$267,$V$267, $H293))))</f>
        <v>#REF!</v>
      </c>
      <c r="X293" s="1054" t="str">
        <f t="shared" si="91"/>
        <v/>
      </c>
      <c r="Y293" s="1054" t="str">
        <f t="shared" si="91"/>
        <v/>
      </c>
      <c r="Z293" s="1054" t="str">
        <f t="shared" si="91"/>
        <v/>
      </c>
      <c r="AA293" s="1054" t="str">
        <f t="shared" si="91"/>
        <v/>
      </c>
      <c r="AB293" s="1054" t="str">
        <f t="shared" si="91"/>
        <v/>
      </c>
      <c r="AC293" s="1054" t="str">
        <f t="shared" si="91"/>
        <v/>
      </c>
      <c r="AD293" s="2" t="e">
        <v>#REF!</v>
      </c>
      <c r="AE293" s="2" t="e">
        <v>#REF!</v>
      </c>
      <c r="AF293" s="2" t="e">
        <v>#REF!</v>
      </c>
      <c r="AG293" s="2" t="e">
        <v>#REF!</v>
      </c>
      <c r="AH293" s="2" t="e">
        <v>#REF!</v>
      </c>
      <c r="AI293" s="2" t="e">
        <v>#REF!</v>
      </c>
      <c r="AJ293" s="4" t="e">
        <v>#REF!</v>
      </c>
      <c r="AK293" s="4"/>
      <c r="AL293" s="4"/>
      <c r="AM293" s="4"/>
      <c r="AN293" s="18" t="s">
        <v>4</v>
      </c>
      <c r="AO293" s="689"/>
      <c r="AP293" s="690"/>
      <c r="AQ293" s="274"/>
      <c r="AR293" s="274"/>
      <c r="AS293" s="274"/>
      <c r="AT293" s="274"/>
      <c r="AU293" s="691"/>
      <c r="AV293" s="692"/>
      <c r="AW293" s="274"/>
      <c r="AX293" s="274"/>
      <c r="AY293" s="274"/>
      <c r="AZ293" s="274"/>
      <c r="BA293" s="274"/>
      <c r="BB293" s="274"/>
      <c r="BC293" s="274"/>
      <c r="BD293" s="274"/>
      <c r="BE293" s="274"/>
      <c r="BF293" s="274"/>
      <c r="BG293" s="274"/>
      <c r="BH293" s="274"/>
      <c r="BI293" s="274"/>
      <c r="BJ293" s="274"/>
      <c r="BK293" s="274"/>
      <c r="BL293" s="274"/>
      <c r="BM293" s="274"/>
      <c r="BN293" s="274"/>
      <c r="BO293" s="274"/>
      <c r="BP293" s="693"/>
      <c r="BQ293" s="274"/>
      <c r="BR293" s="274"/>
      <c r="BS293" s="274"/>
      <c r="BT293" s="274"/>
      <c r="BU293" s="274"/>
      <c r="BV293" s="274"/>
      <c r="BW293" s="274"/>
      <c r="BX293" s="694"/>
      <c r="BY293" s="274"/>
      <c r="BZ293" s="274"/>
      <c r="CA293" s="274"/>
      <c r="CB293" s="274"/>
      <c r="CC293" s="274"/>
      <c r="CD293" s="274"/>
      <c r="CE293" s="274"/>
      <c r="CF293" s="274"/>
      <c r="CG293" s="742"/>
      <c r="CH293" s="742"/>
      <c r="CI293" s="742"/>
      <c r="CJ293" s="742"/>
      <c r="CK293" s="742"/>
      <c r="CL293" s="742"/>
      <c r="CM293" s="742"/>
      <c r="CN293" s="742"/>
      <c r="CO293" s="742"/>
      <c r="CP293" s="742"/>
      <c r="CQ293" s="742"/>
      <c r="CR293" s="742"/>
      <c r="CS293" s="742"/>
      <c r="CT293" s="742"/>
      <c r="CU293" s="742"/>
      <c r="CV293" s="742"/>
      <c r="CW293" s="742"/>
      <c r="CX293" s="4"/>
      <c r="CY293" s="780" t="e">
        <v>#REF!</v>
      </c>
      <c r="CZ293" s="890" t="e">
        <v>#REF!</v>
      </c>
      <c r="DA293" s="890" t="e">
        <v>#REF!</v>
      </c>
      <c r="DB293" s="890">
        <v>0.0</v>
      </c>
      <c r="DC293" s="890">
        <v>0.0</v>
      </c>
      <c r="DD293" s="890">
        <v>0.0</v>
      </c>
      <c r="DE293" s="890">
        <v>0.0</v>
      </c>
      <c r="DF293" s="890">
        <v>0.0</v>
      </c>
      <c r="DG293" s="890">
        <v>0.0</v>
      </c>
      <c r="DH293" s="890"/>
      <c r="DI293" s="890" t="e">
        <v>#REF!</v>
      </c>
      <c r="DJ293" s="890" t="s">
        <v>160</v>
      </c>
      <c r="DK293" s="890" t="s">
        <v>160</v>
      </c>
      <c r="DL293" s="890" t="s">
        <v>160</v>
      </c>
      <c r="DM293" s="890" t="s">
        <v>160</v>
      </c>
      <c r="DN293" s="890" t="s">
        <v>160</v>
      </c>
      <c r="DO293" s="890" t="s">
        <v>160</v>
      </c>
      <c r="DP293" s="2">
        <v>1.0</v>
      </c>
      <c r="DQ293" s="830" t="s">
        <v>160</v>
      </c>
      <c r="DR293" s="915"/>
      <c r="DS293" s="4"/>
      <c r="DT293" s="1055"/>
      <c r="DU293" s="4"/>
      <c r="DV293" s="4"/>
      <c r="DW293" s="4"/>
      <c r="DX293" s="4"/>
      <c r="DY293" s="4"/>
      <c r="DZ293" s="4"/>
      <c r="EA293" s="4"/>
      <c r="EB293" s="745"/>
      <c r="EC293" s="4"/>
      <c r="ED293" s="4"/>
      <c r="EE293" s="4"/>
      <c r="EF293" s="4"/>
      <c r="EG293" s="4"/>
      <c r="EH293" s="923"/>
      <c r="EI293" s="4"/>
      <c r="EJ293" s="763"/>
      <c r="EK293" s="4"/>
      <c r="EL293" s="4"/>
      <c r="EM293" s="4"/>
      <c r="EN293" s="4"/>
      <c r="EO293" s="923"/>
      <c r="EP293" s="4"/>
      <c r="EQ293" s="763"/>
      <c r="ER293" s="4"/>
      <c r="ES293" s="4"/>
      <c r="ET293" s="4"/>
      <c r="EU293" s="4"/>
      <c r="EV293" s="4"/>
      <c r="EW293" s="923"/>
      <c r="EX293" s="4"/>
      <c r="EY293" s="895" t="s">
        <v>160</v>
      </c>
      <c r="EZ293" s="927" t="s">
        <v>160</v>
      </c>
      <c r="FA293" s="820" t="str">
        <f t="shared" si="49"/>
        <v/>
      </c>
      <c r="FB293" s="925" t="e">
        <v>#REF!</v>
      </c>
      <c r="FC293" s="4" t="e">
        <v>#REF!</v>
      </c>
      <c r="FD293" s="4" t="e">
        <v>#REF!</v>
      </c>
      <c r="FE293" s="4" t="e">
        <v>#REF!</v>
      </c>
      <c r="FF293" s="4" t="e">
        <v>#REF!</v>
      </c>
      <c r="FG293" s="4" t="e">
        <v>#REF!</v>
      </c>
      <c r="FH293" s="4" t="e">
        <v>#REF!</v>
      </c>
      <c r="FI293" s="834" t="str">
        <f t="shared" si="50"/>
        <v>#REF!</v>
      </c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742"/>
    </row>
    <row r="294" outlineLevel="1">
      <c r="A294" s="743"/>
      <c r="D294" s="1039">
        <f t="shared" si="75"/>
        <v>1</v>
      </c>
      <c r="E294" s="1049" t="str">
        <f t="shared" si="80"/>
        <v/>
      </c>
      <c r="F294" s="1050" t="s">
        <v>402</v>
      </c>
      <c r="G294" s="1042" t="str">
        <f t="shared" si="76"/>
        <v/>
      </c>
      <c r="H294" s="1046"/>
      <c r="I294" s="1044" t="str">
        <f t="shared" si="77"/>
        <v>#REF!</v>
      </c>
      <c r="J294" s="1052" t="str">
        <f t="shared" si="78"/>
        <v>#REF!</v>
      </c>
      <c r="K294" s="1046">
        <v>0.0</v>
      </c>
      <c r="L294" s="1046">
        <v>0.0</v>
      </c>
      <c r="M294" s="1046">
        <v>0.0</v>
      </c>
      <c r="N294" s="1046">
        <v>0.0</v>
      </c>
      <c r="O294" s="1053" t="e">
        <v>#REF!</v>
      </c>
      <c r="P294" s="1053">
        <v>0.0</v>
      </c>
      <c r="Q294" s="1053">
        <v>0.0</v>
      </c>
      <c r="R294" s="1053">
        <v>0.0</v>
      </c>
      <c r="S294" s="1053">
        <v>0.0</v>
      </c>
      <c r="T294" s="1053">
        <v>0.0</v>
      </c>
      <c r="U294" s="1053">
        <v>0.0</v>
      </c>
      <c r="V294" s="1046"/>
      <c r="W294" s="1054" t="str">
        <f t="shared" ref="W294:AC294" si="92">if(O$275&gt;$E293,"",if(O$276&lt;$E293,"", if($H294="","", if($D293&lt;=$N$277,O$277,if($D293&lt;=$N$278,O$278,O$279))*if($O$267=$R$267,$V$267, $H294))))</f>
        <v>#REF!</v>
      </c>
      <c r="X294" s="1054" t="str">
        <f t="shared" si="92"/>
        <v/>
      </c>
      <c r="Y294" s="1054" t="str">
        <f t="shared" si="92"/>
        <v/>
      </c>
      <c r="Z294" s="1054" t="str">
        <f t="shared" si="92"/>
        <v/>
      </c>
      <c r="AA294" s="1054" t="str">
        <f t="shared" si="92"/>
        <v/>
      </c>
      <c r="AB294" s="1054" t="str">
        <f t="shared" si="92"/>
        <v/>
      </c>
      <c r="AC294" s="1054" t="str">
        <f t="shared" si="92"/>
        <v/>
      </c>
      <c r="AD294" s="2" t="e">
        <v>#REF!</v>
      </c>
      <c r="AE294" s="2" t="e">
        <v>#REF!</v>
      </c>
      <c r="AF294" s="2" t="e">
        <v>#REF!</v>
      </c>
      <c r="AG294" s="2" t="e">
        <v>#REF!</v>
      </c>
      <c r="AH294" s="2" t="e">
        <v>#REF!</v>
      </c>
      <c r="AI294" s="2" t="e">
        <v>#REF!</v>
      </c>
      <c r="AJ294" s="4" t="e">
        <v>#REF!</v>
      </c>
      <c r="AK294" s="4"/>
      <c r="AL294" s="4"/>
      <c r="AM294" s="4"/>
      <c r="AN294" s="18" t="s">
        <v>4</v>
      </c>
      <c r="AO294" s="689"/>
      <c r="AP294" s="690"/>
      <c r="AQ294" s="274"/>
      <c r="AR294" s="274"/>
      <c r="AS294" s="274"/>
      <c r="AT294" s="274"/>
      <c r="AU294" s="691"/>
      <c r="AV294" s="692"/>
      <c r="AW294" s="274"/>
      <c r="AX294" s="274"/>
      <c r="AY294" s="274"/>
      <c r="AZ294" s="274"/>
      <c r="BA294" s="274"/>
      <c r="BB294" s="274"/>
      <c r="BC294" s="274"/>
      <c r="BD294" s="274"/>
      <c r="BE294" s="274"/>
      <c r="BF294" s="274"/>
      <c r="BG294" s="274"/>
      <c r="BH294" s="274"/>
      <c r="BI294" s="274"/>
      <c r="BJ294" s="274"/>
      <c r="BK294" s="274"/>
      <c r="BL294" s="274"/>
      <c r="BM294" s="274"/>
      <c r="BN294" s="274"/>
      <c r="BO294" s="274"/>
      <c r="BP294" s="693"/>
      <c r="BQ294" s="274"/>
      <c r="BR294" s="274"/>
      <c r="BS294" s="274"/>
      <c r="BT294" s="274"/>
      <c r="BU294" s="274"/>
      <c r="BV294" s="274"/>
      <c r="BW294" s="274"/>
      <c r="BX294" s="694"/>
      <c r="BY294" s="274"/>
      <c r="BZ294" s="274"/>
      <c r="CA294" s="274"/>
      <c r="CB294" s="274"/>
      <c r="CC294" s="274"/>
      <c r="CD294" s="274"/>
      <c r="CE294" s="274"/>
      <c r="CF294" s="274"/>
      <c r="CG294" s="742"/>
      <c r="CH294" s="742"/>
      <c r="CI294" s="742"/>
      <c r="CJ294" s="742"/>
      <c r="CK294" s="742"/>
      <c r="CL294" s="742"/>
      <c r="CM294" s="742"/>
      <c r="CN294" s="742"/>
      <c r="CO294" s="742"/>
      <c r="CP294" s="742"/>
      <c r="CQ294" s="742"/>
      <c r="CR294" s="742"/>
      <c r="CS294" s="742"/>
      <c r="CT294" s="742"/>
      <c r="CU294" s="742"/>
      <c r="CV294" s="742"/>
      <c r="CW294" s="742"/>
      <c r="CX294" s="4"/>
      <c r="CY294" s="780" t="e">
        <v>#REF!</v>
      </c>
      <c r="CZ294" s="890" t="e">
        <v>#REF!</v>
      </c>
      <c r="DA294" s="890" t="e">
        <v>#REF!</v>
      </c>
      <c r="DB294" s="890">
        <v>0.0</v>
      </c>
      <c r="DC294" s="890">
        <v>0.0</v>
      </c>
      <c r="DD294" s="890">
        <v>0.0</v>
      </c>
      <c r="DE294" s="890">
        <v>0.0</v>
      </c>
      <c r="DF294" s="890">
        <v>0.0</v>
      </c>
      <c r="DG294" s="890">
        <v>0.0</v>
      </c>
      <c r="DH294" s="890"/>
      <c r="DI294" s="890" t="e">
        <v>#REF!</v>
      </c>
      <c r="DJ294" s="890" t="s">
        <v>160</v>
      </c>
      <c r="DK294" s="890" t="s">
        <v>160</v>
      </c>
      <c r="DL294" s="890" t="s">
        <v>160</v>
      </c>
      <c r="DM294" s="890" t="s">
        <v>160</v>
      </c>
      <c r="DN294" s="890" t="s">
        <v>160</v>
      </c>
      <c r="DO294" s="890" t="s">
        <v>160</v>
      </c>
      <c r="DP294" s="2">
        <v>1.0</v>
      </c>
      <c r="DQ294" s="830" t="s">
        <v>160</v>
      </c>
      <c r="DR294" s="915"/>
      <c r="DS294" s="4"/>
      <c r="DT294" s="1055"/>
      <c r="DU294" s="4"/>
      <c r="DV294" s="4"/>
      <c r="DW294" s="4"/>
      <c r="DX294" s="4"/>
      <c r="DY294" s="4"/>
      <c r="DZ294" s="4"/>
      <c r="EA294" s="4"/>
      <c r="EB294" s="745"/>
      <c r="EC294" s="4"/>
      <c r="ED294" s="4"/>
      <c r="EE294" s="4"/>
      <c r="EF294" s="4"/>
      <c r="EG294" s="4"/>
      <c r="EH294" s="923"/>
      <c r="EI294" s="4"/>
      <c r="EJ294" s="763"/>
      <c r="EK294" s="4"/>
      <c r="EL294" s="4"/>
      <c r="EM294" s="4"/>
      <c r="EN294" s="4"/>
      <c r="EO294" s="923"/>
      <c r="EP294" s="4"/>
      <c r="EQ294" s="763"/>
      <c r="ER294" s="4"/>
      <c r="ES294" s="4"/>
      <c r="ET294" s="4"/>
      <c r="EU294" s="4"/>
      <c r="EV294" s="4"/>
      <c r="EW294" s="923"/>
      <c r="EX294" s="4"/>
      <c r="EY294" s="895" t="s">
        <v>160</v>
      </c>
      <c r="EZ294" s="927" t="s">
        <v>160</v>
      </c>
      <c r="FA294" s="820" t="str">
        <f t="shared" si="49"/>
        <v/>
      </c>
      <c r="FB294" s="925" t="e">
        <v>#REF!</v>
      </c>
      <c r="FC294" s="4" t="e">
        <v>#REF!</v>
      </c>
      <c r="FD294" s="4" t="e">
        <v>#REF!</v>
      </c>
      <c r="FE294" s="4" t="e">
        <v>#REF!</v>
      </c>
      <c r="FF294" s="4" t="e">
        <v>#REF!</v>
      </c>
      <c r="FG294" s="4" t="e">
        <v>#REF!</v>
      </c>
      <c r="FH294" s="4" t="e">
        <v>#REF!</v>
      </c>
      <c r="FI294" s="834" t="str">
        <f t="shared" si="50"/>
        <v>#REF!</v>
      </c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742"/>
    </row>
    <row r="295" outlineLevel="1">
      <c r="A295" s="743"/>
      <c r="D295" s="1039">
        <f t="shared" si="75"/>
        <v>1</v>
      </c>
      <c r="E295" s="1049" t="str">
        <f t="shared" si="80"/>
        <v/>
      </c>
      <c r="F295" s="1050" t="s">
        <v>402</v>
      </c>
      <c r="G295" s="1042" t="str">
        <f t="shared" si="76"/>
        <v/>
      </c>
      <c r="H295" s="1046"/>
      <c r="I295" s="1044" t="str">
        <f t="shared" si="77"/>
        <v>#REF!</v>
      </c>
      <c r="J295" s="1052" t="str">
        <f t="shared" si="78"/>
        <v>#REF!</v>
      </c>
      <c r="K295" s="1046">
        <v>0.0</v>
      </c>
      <c r="L295" s="1046">
        <v>0.0</v>
      </c>
      <c r="M295" s="1046">
        <v>0.0</v>
      </c>
      <c r="N295" s="1046">
        <v>0.0</v>
      </c>
      <c r="O295" s="1053" t="e">
        <v>#REF!</v>
      </c>
      <c r="P295" s="1053">
        <v>0.0</v>
      </c>
      <c r="Q295" s="1053">
        <v>0.0</v>
      </c>
      <c r="R295" s="1053">
        <v>0.0</v>
      </c>
      <c r="S295" s="1053">
        <v>0.0</v>
      </c>
      <c r="T295" s="1053">
        <v>0.0</v>
      </c>
      <c r="U295" s="1053">
        <v>0.0</v>
      </c>
      <c r="V295" s="1046"/>
      <c r="W295" s="1054" t="str">
        <f t="shared" ref="W295:AC295" si="93">if(O$275&gt;$E294,"",if(O$276&lt;$E294,"", if($H295="","", if($D294&lt;=$N$277,O$277,if($D294&lt;=$N$278,O$278,O$279))*if($O$267=$R$267,$V$267, $H295))))</f>
        <v>#REF!</v>
      </c>
      <c r="X295" s="1054" t="str">
        <f t="shared" si="93"/>
        <v/>
      </c>
      <c r="Y295" s="1054" t="str">
        <f t="shared" si="93"/>
        <v/>
      </c>
      <c r="Z295" s="1054" t="str">
        <f t="shared" si="93"/>
        <v/>
      </c>
      <c r="AA295" s="1054" t="str">
        <f t="shared" si="93"/>
        <v/>
      </c>
      <c r="AB295" s="1054" t="str">
        <f t="shared" si="93"/>
        <v/>
      </c>
      <c r="AC295" s="1054" t="str">
        <f t="shared" si="93"/>
        <v/>
      </c>
      <c r="AD295" s="2" t="e">
        <v>#REF!</v>
      </c>
      <c r="AE295" s="2" t="e">
        <v>#REF!</v>
      </c>
      <c r="AF295" s="2" t="e">
        <v>#REF!</v>
      </c>
      <c r="AG295" s="2" t="e">
        <v>#REF!</v>
      </c>
      <c r="AH295" s="2" t="e">
        <v>#REF!</v>
      </c>
      <c r="AI295" s="2" t="e">
        <v>#REF!</v>
      </c>
      <c r="AJ295" s="4" t="e">
        <v>#REF!</v>
      </c>
      <c r="AK295" s="4"/>
      <c r="AL295" s="4"/>
      <c r="AM295" s="4"/>
      <c r="AN295" s="18" t="s">
        <v>4</v>
      </c>
      <c r="AO295" s="689"/>
      <c r="AP295" s="690"/>
      <c r="AQ295" s="274"/>
      <c r="AR295" s="274"/>
      <c r="AS295" s="274"/>
      <c r="AT295" s="274"/>
      <c r="AU295" s="691"/>
      <c r="AV295" s="692"/>
      <c r="AW295" s="274"/>
      <c r="AX295" s="274"/>
      <c r="AY295" s="274"/>
      <c r="AZ295" s="274"/>
      <c r="BA295" s="274"/>
      <c r="BB295" s="274"/>
      <c r="BC295" s="274"/>
      <c r="BD295" s="274"/>
      <c r="BE295" s="274"/>
      <c r="BF295" s="274"/>
      <c r="BG295" s="274"/>
      <c r="BH295" s="274"/>
      <c r="BI295" s="274"/>
      <c r="BJ295" s="274"/>
      <c r="BK295" s="274"/>
      <c r="BL295" s="274"/>
      <c r="BM295" s="274"/>
      <c r="BN295" s="274"/>
      <c r="BO295" s="274"/>
      <c r="BP295" s="693"/>
      <c r="BQ295" s="274"/>
      <c r="BR295" s="274"/>
      <c r="BS295" s="274"/>
      <c r="BT295" s="274"/>
      <c r="BU295" s="274"/>
      <c r="BV295" s="274"/>
      <c r="BW295" s="274"/>
      <c r="BX295" s="694"/>
      <c r="BY295" s="274"/>
      <c r="BZ295" s="274"/>
      <c r="CA295" s="274"/>
      <c r="CB295" s="274"/>
      <c r="CC295" s="274"/>
      <c r="CD295" s="274"/>
      <c r="CE295" s="274"/>
      <c r="CF295" s="274"/>
      <c r="CG295" s="742"/>
      <c r="CH295" s="742"/>
      <c r="CI295" s="742"/>
      <c r="CJ295" s="742"/>
      <c r="CK295" s="742"/>
      <c r="CL295" s="742"/>
      <c r="CM295" s="742"/>
      <c r="CN295" s="742"/>
      <c r="CO295" s="742"/>
      <c r="CP295" s="742"/>
      <c r="CQ295" s="742"/>
      <c r="CR295" s="742"/>
      <c r="CS295" s="742"/>
      <c r="CT295" s="742"/>
      <c r="CU295" s="742"/>
      <c r="CV295" s="742"/>
      <c r="CW295" s="742"/>
      <c r="CX295" s="4"/>
      <c r="CY295" s="780" t="e">
        <v>#REF!</v>
      </c>
      <c r="CZ295" s="890" t="e">
        <v>#REF!</v>
      </c>
      <c r="DA295" s="890" t="e">
        <v>#REF!</v>
      </c>
      <c r="DB295" s="890">
        <v>0.0</v>
      </c>
      <c r="DC295" s="890">
        <v>0.0</v>
      </c>
      <c r="DD295" s="890">
        <v>0.0</v>
      </c>
      <c r="DE295" s="890">
        <v>0.0</v>
      </c>
      <c r="DF295" s="890">
        <v>0.0</v>
      </c>
      <c r="DG295" s="890">
        <v>0.0</v>
      </c>
      <c r="DH295" s="890"/>
      <c r="DI295" s="890" t="e">
        <v>#REF!</v>
      </c>
      <c r="DJ295" s="890" t="s">
        <v>160</v>
      </c>
      <c r="DK295" s="890" t="s">
        <v>160</v>
      </c>
      <c r="DL295" s="890" t="s">
        <v>160</v>
      </c>
      <c r="DM295" s="890" t="s">
        <v>160</v>
      </c>
      <c r="DN295" s="890" t="s">
        <v>160</v>
      </c>
      <c r="DO295" s="890" t="s">
        <v>160</v>
      </c>
      <c r="DP295" s="2">
        <v>1.0</v>
      </c>
      <c r="DQ295" s="830" t="s">
        <v>160</v>
      </c>
      <c r="DR295" s="915"/>
      <c r="DS295" s="4"/>
      <c r="DT295" s="1055"/>
      <c r="DU295" s="4"/>
      <c r="DV295" s="4"/>
      <c r="DW295" s="4"/>
      <c r="DX295" s="4"/>
      <c r="DY295" s="4"/>
      <c r="DZ295" s="4"/>
      <c r="EA295" s="4"/>
      <c r="EB295" s="745"/>
      <c r="EC295" s="4"/>
      <c r="ED295" s="4"/>
      <c r="EE295" s="4"/>
      <c r="EF295" s="4"/>
      <c r="EG295" s="4"/>
      <c r="EH295" s="923"/>
      <c r="EI295" s="4"/>
      <c r="EJ295" s="763"/>
      <c r="EK295" s="4"/>
      <c r="EL295" s="4"/>
      <c r="EM295" s="4"/>
      <c r="EN295" s="4"/>
      <c r="EO295" s="923"/>
      <c r="EP295" s="4"/>
      <c r="EQ295" s="763"/>
      <c r="ER295" s="4"/>
      <c r="ES295" s="4"/>
      <c r="ET295" s="4"/>
      <c r="EU295" s="4"/>
      <c r="EV295" s="4"/>
      <c r="EW295" s="923"/>
      <c r="EX295" s="4"/>
      <c r="EY295" s="895" t="s">
        <v>160</v>
      </c>
      <c r="EZ295" s="927" t="s">
        <v>160</v>
      </c>
      <c r="FA295" s="820" t="str">
        <f t="shared" si="49"/>
        <v/>
      </c>
      <c r="FB295" s="925" t="e">
        <v>#REF!</v>
      </c>
      <c r="FC295" s="4" t="e">
        <v>#REF!</v>
      </c>
      <c r="FD295" s="4" t="e">
        <v>#REF!</v>
      </c>
      <c r="FE295" s="4" t="e">
        <v>#REF!</v>
      </c>
      <c r="FF295" s="4" t="e">
        <v>#REF!</v>
      </c>
      <c r="FG295" s="4" t="e">
        <v>#REF!</v>
      </c>
      <c r="FH295" s="4" t="e">
        <v>#REF!</v>
      </c>
      <c r="FI295" s="834" t="str">
        <f t="shared" si="50"/>
        <v>#REF!</v>
      </c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742"/>
    </row>
    <row r="296" outlineLevel="1">
      <c r="A296" s="743"/>
      <c r="D296" s="1039">
        <f t="shared" si="75"/>
        <v>1</v>
      </c>
      <c r="E296" s="1049" t="str">
        <f t="shared" si="80"/>
        <v/>
      </c>
      <c r="F296" s="1050" t="s">
        <v>402</v>
      </c>
      <c r="G296" s="1042" t="str">
        <f t="shared" si="76"/>
        <v/>
      </c>
      <c r="H296" s="1046"/>
      <c r="I296" s="1044" t="str">
        <f t="shared" si="77"/>
        <v>#REF!</v>
      </c>
      <c r="J296" s="1052" t="str">
        <f t="shared" si="78"/>
        <v>#REF!</v>
      </c>
      <c r="K296" s="1046">
        <v>0.0</v>
      </c>
      <c r="L296" s="1046">
        <v>0.0</v>
      </c>
      <c r="M296" s="1046">
        <v>0.0</v>
      </c>
      <c r="N296" s="1046">
        <v>0.0</v>
      </c>
      <c r="O296" s="1053" t="e">
        <v>#REF!</v>
      </c>
      <c r="P296" s="1053">
        <v>0.0</v>
      </c>
      <c r="Q296" s="1053">
        <v>0.0</v>
      </c>
      <c r="R296" s="1053">
        <v>0.0</v>
      </c>
      <c r="S296" s="1053">
        <v>0.0</v>
      </c>
      <c r="T296" s="1053">
        <v>0.0</v>
      </c>
      <c r="U296" s="1053">
        <v>0.0</v>
      </c>
      <c r="V296" s="1046"/>
      <c r="W296" s="1054" t="str">
        <f t="shared" ref="W296:AC296" si="94">if(O$275&gt;$E295,"",if(O$276&lt;$E295,"", if($H296="","", if($D295&lt;=$N$277,O$277,if($D295&lt;=$N$278,O$278,O$279))*if($O$267=$R$267,$V$267, $H296))))</f>
        <v>#REF!</v>
      </c>
      <c r="X296" s="1054" t="str">
        <f t="shared" si="94"/>
        <v/>
      </c>
      <c r="Y296" s="1054" t="str">
        <f t="shared" si="94"/>
        <v/>
      </c>
      <c r="Z296" s="1054" t="str">
        <f t="shared" si="94"/>
        <v/>
      </c>
      <c r="AA296" s="1054" t="str">
        <f t="shared" si="94"/>
        <v/>
      </c>
      <c r="AB296" s="1054" t="str">
        <f t="shared" si="94"/>
        <v/>
      </c>
      <c r="AC296" s="1054" t="str">
        <f t="shared" si="94"/>
        <v/>
      </c>
      <c r="AD296" s="2" t="e">
        <v>#REF!</v>
      </c>
      <c r="AE296" s="2" t="e">
        <v>#REF!</v>
      </c>
      <c r="AF296" s="2" t="e">
        <v>#REF!</v>
      </c>
      <c r="AG296" s="2" t="e">
        <v>#REF!</v>
      </c>
      <c r="AH296" s="2" t="e">
        <v>#REF!</v>
      </c>
      <c r="AI296" s="2" t="e">
        <v>#REF!</v>
      </c>
      <c r="AJ296" s="4" t="e">
        <v>#REF!</v>
      </c>
      <c r="AK296" s="4"/>
      <c r="AL296" s="4"/>
      <c r="AM296" s="4"/>
      <c r="AN296" s="18" t="s">
        <v>4</v>
      </c>
      <c r="AO296" s="689"/>
      <c r="AP296" s="690"/>
      <c r="AQ296" s="274"/>
      <c r="AR296" s="274"/>
      <c r="AS296" s="274"/>
      <c r="AT296" s="274"/>
      <c r="AU296" s="691"/>
      <c r="AV296" s="692"/>
      <c r="AW296" s="274"/>
      <c r="AX296" s="274"/>
      <c r="AY296" s="274"/>
      <c r="AZ296" s="274"/>
      <c r="BA296" s="274"/>
      <c r="BB296" s="274"/>
      <c r="BC296" s="274"/>
      <c r="BD296" s="274"/>
      <c r="BE296" s="274"/>
      <c r="BF296" s="274"/>
      <c r="BG296" s="274"/>
      <c r="BH296" s="274"/>
      <c r="BI296" s="274"/>
      <c r="BJ296" s="274"/>
      <c r="BK296" s="274"/>
      <c r="BL296" s="274"/>
      <c r="BM296" s="274"/>
      <c r="BN296" s="274"/>
      <c r="BO296" s="274"/>
      <c r="BP296" s="693"/>
      <c r="BQ296" s="274"/>
      <c r="BR296" s="274"/>
      <c r="BS296" s="274"/>
      <c r="BT296" s="274"/>
      <c r="BU296" s="274"/>
      <c r="BV296" s="274"/>
      <c r="BW296" s="274"/>
      <c r="BX296" s="694"/>
      <c r="BY296" s="274"/>
      <c r="BZ296" s="274"/>
      <c r="CA296" s="274"/>
      <c r="CB296" s="274"/>
      <c r="CC296" s="274"/>
      <c r="CD296" s="274"/>
      <c r="CE296" s="274"/>
      <c r="CF296" s="274"/>
      <c r="CG296" s="742"/>
      <c r="CH296" s="742"/>
      <c r="CI296" s="742"/>
      <c r="CJ296" s="742"/>
      <c r="CK296" s="742"/>
      <c r="CL296" s="742"/>
      <c r="CM296" s="742"/>
      <c r="CN296" s="742"/>
      <c r="CO296" s="742"/>
      <c r="CP296" s="742"/>
      <c r="CQ296" s="742"/>
      <c r="CR296" s="742"/>
      <c r="CS296" s="742"/>
      <c r="CT296" s="742"/>
      <c r="CU296" s="742"/>
      <c r="CV296" s="742"/>
      <c r="CW296" s="742"/>
      <c r="CX296" s="4"/>
      <c r="CY296" s="780" t="e">
        <v>#REF!</v>
      </c>
      <c r="CZ296" s="890" t="e">
        <v>#REF!</v>
      </c>
      <c r="DA296" s="890" t="e">
        <v>#REF!</v>
      </c>
      <c r="DB296" s="890">
        <v>0.0</v>
      </c>
      <c r="DC296" s="890">
        <v>0.0</v>
      </c>
      <c r="DD296" s="890">
        <v>0.0</v>
      </c>
      <c r="DE296" s="890">
        <v>0.0</v>
      </c>
      <c r="DF296" s="890">
        <v>0.0</v>
      </c>
      <c r="DG296" s="890">
        <v>0.0</v>
      </c>
      <c r="DH296" s="890"/>
      <c r="DI296" s="890" t="e">
        <v>#REF!</v>
      </c>
      <c r="DJ296" s="890" t="s">
        <v>160</v>
      </c>
      <c r="DK296" s="890" t="s">
        <v>160</v>
      </c>
      <c r="DL296" s="890" t="s">
        <v>160</v>
      </c>
      <c r="DM296" s="890" t="s">
        <v>160</v>
      </c>
      <c r="DN296" s="890" t="s">
        <v>160</v>
      </c>
      <c r="DO296" s="890" t="s">
        <v>160</v>
      </c>
      <c r="DP296" s="2">
        <v>1.0</v>
      </c>
      <c r="DQ296" s="830" t="s">
        <v>160</v>
      </c>
      <c r="DR296" s="915"/>
      <c r="DS296" s="4"/>
      <c r="DT296" s="1055"/>
      <c r="DU296" s="4"/>
      <c r="DV296" s="4"/>
      <c r="DW296" s="4"/>
      <c r="DX296" s="4"/>
      <c r="DY296" s="4"/>
      <c r="DZ296" s="4"/>
      <c r="EA296" s="4"/>
      <c r="EB296" s="745"/>
      <c r="EC296" s="4"/>
      <c r="ED296" s="4"/>
      <c r="EE296" s="4"/>
      <c r="EF296" s="4"/>
      <c r="EG296" s="4"/>
      <c r="EH296" s="923"/>
      <c r="EI296" s="4"/>
      <c r="EJ296" s="763"/>
      <c r="EK296" s="4"/>
      <c r="EL296" s="4"/>
      <c r="EM296" s="4"/>
      <c r="EN296" s="4"/>
      <c r="EO296" s="923"/>
      <c r="EP296" s="4"/>
      <c r="EQ296" s="763"/>
      <c r="ER296" s="4"/>
      <c r="ES296" s="4"/>
      <c r="ET296" s="4"/>
      <c r="EU296" s="4"/>
      <c r="EV296" s="4"/>
      <c r="EW296" s="923"/>
      <c r="EX296" s="4"/>
      <c r="EY296" s="895" t="s">
        <v>160</v>
      </c>
      <c r="EZ296" s="927" t="s">
        <v>160</v>
      </c>
      <c r="FA296" s="820" t="str">
        <f t="shared" si="49"/>
        <v/>
      </c>
      <c r="FB296" s="925" t="e">
        <v>#REF!</v>
      </c>
      <c r="FC296" s="4" t="e">
        <v>#REF!</v>
      </c>
      <c r="FD296" s="4" t="e">
        <v>#REF!</v>
      </c>
      <c r="FE296" s="4" t="e">
        <v>#REF!</v>
      </c>
      <c r="FF296" s="4" t="e">
        <v>#REF!</v>
      </c>
      <c r="FG296" s="4" t="e">
        <v>#REF!</v>
      </c>
      <c r="FH296" s="4" t="e">
        <v>#REF!</v>
      </c>
      <c r="FI296" s="834" t="str">
        <f t="shared" si="50"/>
        <v>#REF!</v>
      </c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742"/>
    </row>
    <row r="297" outlineLevel="1">
      <c r="A297" s="743"/>
      <c r="D297" s="1039">
        <f t="shared" si="75"/>
        <v>1</v>
      </c>
      <c r="E297" s="1049" t="str">
        <f t="shared" si="80"/>
        <v/>
      </c>
      <c r="F297" s="1050" t="s">
        <v>402</v>
      </c>
      <c r="G297" s="1042" t="str">
        <f t="shared" si="76"/>
        <v/>
      </c>
      <c r="H297" s="1046"/>
      <c r="I297" s="1044" t="str">
        <f t="shared" si="77"/>
        <v>#REF!</v>
      </c>
      <c r="J297" s="1052" t="str">
        <f t="shared" si="78"/>
        <v>#REF!</v>
      </c>
      <c r="K297" s="1046">
        <v>0.0</v>
      </c>
      <c r="L297" s="1046">
        <v>0.0</v>
      </c>
      <c r="M297" s="1046">
        <v>0.0</v>
      </c>
      <c r="N297" s="1046">
        <v>0.0</v>
      </c>
      <c r="O297" s="1053" t="e">
        <v>#REF!</v>
      </c>
      <c r="P297" s="1053">
        <v>0.0</v>
      </c>
      <c r="Q297" s="1053">
        <v>0.0</v>
      </c>
      <c r="R297" s="1053">
        <v>0.0</v>
      </c>
      <c r="S297" s="1053">
        <v>0.0</v>
      </c>
      <c r="T297" s="1053">
        <v>0.0</v>
      </c>
      <c r="U297" s="1053">
        <v>0.0</v>
      </c>
      <c r="V297" s="1046"/>
      <c r="W297" s="1054" t="str">
        <f t="shared" ref="W297:AC297" si="95">if(O$275&gt;$E296,"",if(O$276&lt;$E296,"", if($H297="","", if($D296&lt;=$N$277,O$277,if($D296&lt;=$N$278,O$278,O$279))*if($O$267=$R$267,$V$267, $H297))))</f>
        <v>#REF!</v>
      </c>
      <c r="X297" s="1054" t="str">
        <f t="shared" si="95"/>
        <v/>
      </c>
      <c r="Y297" s="1054" t="str">
        <f t="shared" si="95"/>
        <v/>
      </c>
      <c r="Z297" s="1054" t="str">
        <f t="shared" si="95"/>
        <v/>
      </c>
      <c r="AA297" s="1054" t="str">
        <f t="shared" si="95"/>
        <v/>
      </c>
      <c r="AB297" s="1054" t="str">
        <f t="shared" si="95"/>
        <v/>
      </c>
      <c r="AC297" s="1054" t="str">
        <f t="shared" si="95"/>
        <v/>
      </c>
      <c r="AD297" s="2" t="e">
        <v>#REF!</v>
      </c>
      <c r="AE297" s="2" t="e">
        <v>#REF!</v>
      </c>
      <c r="AF297" s="2" t="e">
        <v>#REF!</v>
      </c>
      <c r="AG297" s="2" t="e">
        <v>#REF!</v>
      </c>
      <c r="AH297" s="2" t="e">
        <v>#REF!</v>
      </c>
      <c r="AI297" s="2" t="e">
        <v>#REF!</v>
      </c>
      <c r="AJ297" s="4" t="e">
        <v>#REF!</v>
      </c>
      <c r="AK297" s="4"/>
      <c r="AL297" s="4"/>
      <c r="AM297" s="4"/>
      <c r="AN297" s="18" t="s">
        <v>4</v>
      </c>
      <c r="AO297" s="689"/>
      <c r="AP297" s="690"/>
      <c r="AQ297" s="274"/>
      <c r="AR297" s="274"/>
      <c r="AS297" s="274"/>
      <c r="AT297" s="274"/>
      <c r="AU297" s="691"/>
      <c r="AV297" s="692"/>
      <c r="AW297" s="274"/>
      <c r="AX297" s="274"/>
      <c r="AY297" s="274"/>
      <c r="AZ297" s="274"/>
      <c r="BA297" s="274"/>
      <c r="BB297" s="274"/>
      <c r="BC297" s="274"/>
      <c r="BD297" s="274"/>
      <c r="BE297" s="274"/>
      <c r="BF297" s="274"/>
      <c r="BG297" s="274"/>
      <c r="BH297" s="274"/>
      <c r="BI297" s="274"/>
      <c r="BJ297" s="274"/>
      <c r="BK297" s="274"/>
      <c r="BL297" s="274"/>
      <c r="BM297" s="274"/>
      <c r="BN297" s="274"/>
      <c r="BO297" s="274"/>
      <c r="BP297" s="693"/>
      <c r="BQ297" s="274"/>
      <c r="BR297" s="274"/>
      <c r="BS297" s="274"/>
      <c r="BT297" s="274"/>
      <c r="BU297" s="274"/>
      <c r="BV297" s="274"/>
      <c r="BW297" s="274"/>
      <c r="BX297" s="694"/>
      <c r="BY297" s="274"/>
      <c r="BZ297" s="274"/>
      <c r="CA297" s="274"/>
      <c r="CB297" s="274"/>
      <c r="CC297" s="274"/>
      <c r="CD297" s="274"/>
      <c r="CE297" s="274"/>
      <c r="CF297" s="274"/>
      <c r="CG297" s="742"/>
      <c r="CH297" s="742"/>
      <c r="CI297" s="742"/>
      <c r="CJ297" s="742"/>
      <c r="CK297" s="742"/>
      <c r="CL297" s="742"/>
      <c r="CM297" s="742"/>
      <c r="CN297" s="742"/>
      <c r="CO297" s="742"/>
      <c r="CP297" s="742"/>
      <c r="CQ297" s="742"/>
      <c r="CR297" s="742"/>
      <c r="CS297" s="742"/>
      <c r="CT297" s="742"/>
      <c r="CU297" s="742"/>
      <c r="CV297" s="742"/>
      <c r="CW297" s="742"/>
      <c r="CX297" s="4"/>
      <c r="CY297" s="780" t="e">
        <v>#REF!</v>
      </c>
      <c r="CZ297" s="890" t="e">
        <v>#REF!</v>
      </c>
      <c r="DA297" s="890" t="e">
        <v>#REF!</v>
      </c>
      <c r="DB297" s="890">
        <v>0.0</v>
      </c>
      <c r="DC297" s="890">
        <v>0.0</v>
      </c>
      <c r="DD297" s="890">
        <v>0.0</v>
      </c>
      <c r="DE297" s="890">
        <v>0.0</v>
      </c>
      <c r="DF297" s="890">
        <v>0.0</v>
      </c>
      <c r="DG297" s="890">
        <v>0.0</v>
      </c>
      <c r="DH297" s="890"/>
      <c r="DI297" s="890" t="e">
        <v>#REF!</v>
      </c>
      <c r="DJ297" s="890" t="s">
        <v>160</v>
      </c>
      <c r="DK297" s="890" t="s">
        <v>160</v>
      </c>
      <c r="DL297" s="890" t="s">
        <v>160</v>
      </c>
      <c r="DM297" s="890" t="s">
        <v>160</v>
      </c>
      <c r="DN297" s="890" t="s">
        <v>160</v>
      </c>
      <c r="DO297" s="890" t="s">
        <v>160</v>
      </c>
      <c r="DP297" s="2">
        <v>1.0</v>
      </c>
      <c r="DQ297" s="830" t="s">
        <v>160</v>
      </c>
      <c r="DR297" s="915"/>
      <c r="DS297" s="4"/>
      <c r="DT297" s="1055"/>
      <c r="DU297" s="4"/>
      <c r="DV297" s="4"/>
      <c r="DW297" s="4"/>
      <c r="DX297" s="4"/>
      <c r="DY297" s="4"/>
      <c r="DZ297" s="4"/>
      <c r="EA297" s="4"/>
      <c r="EB297" s="745"/>
      <c r="EC297" s="4"/>
      <c r="ED297" s="4"/>
      <c r="EE297" s="4"/>
      <c r="EF297" s="4"/>
      <c r="EG297" s="4"/>
      <c r="EH297" s="923"/>
      <c r="EI297" s="4"/>
      <c r="EJ297" s="763"/>
      <c r="EK297" s="4"/>
      <c r="EL297" s="4"/>
      <c r="EM297" s="4"/>
      <c r="EN297" s="4"/>
      <c r="EO297" s="923"/>
      <c r="EP297" s="4"/>
      <c r="EQ297" s="763"/>
      <c r="ER297" s="4"/>
      <c r="ES297" s="4"/>
      <c r="ET297" s="4"/>
      <c r="EU297" s="4"/>
      <c r="EV297" s="4"/>
      <c r="EW297" s="923"/>
      <c r="EX297" s="4"/>
      <c r="EY297" s="895" t="s">
        <v>160</v>
      </c>
      <c r="EZ297" s="927" t="s">
        <v>160</v>
      </c>
      <c r="FA297" s="820" t="str">
        <f t="shared" si="49"/>
        <v/>
      </c>
      <c r="FB297" s="925" t="e">
        <v>#REF!</v>
      </c>
      <c r="FC297" s="4" t="e">
        <v>#REF!</v>
      </c>
      <c r="FD297" s="4" t="e">
        <v>#REF!</v>
      </c>
      <c r="FE297" s="4" t="e">
        <v>#REF!</v>
      </c>
      <c r="FF297" s="4" t="e">
        <v>#REF!</v>
      </c>
      <c r="FG297" s="4" t="e">
        <v>#REF!</v>
      </c>
      <c r="FH297" s="4" t="e">
        <v>#REF!</v>
      </c>
      <c r="FI297" s="834" t="str">
        <f t="shared" si="50"/>
        <v>#REF!</v>
      </c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742"/>
    </row>
    <row r="298" outlineLevel="1">
      <c r="A298" s="743"/>
      <c r="D298" s="1039">
        <f t="shared" si="75"/>
        <v>1</v>
      </c>
      <c r="E298" s="1049" t="str">
        <f t="shared" si="80"/>
        <v/>
      </c>
      <c r="F298" s="1050" t="s">
        <v>402</v>
      </c>
      <c r="G298" s="1042" t="str">
        <f t="shared" si="76"/>
        <v/>
      </c>
      <c r="H298" s="1046"/>
      <c r="I298" s="1044" t="str">
        <f t="shared" si="77"/>
        <v>#REF!</v>
      </c>
      <c r="J298" s="1052" t="str">
        <f t="shared" si="78"/>
        <v>#REF!</v>
      </c>
      <c r="K298" s="1046">
        <v>0.0</v>
      </c>
      <c r="L298" s="1046">
        <v>0.0</v>
      </c>
      <c r="M298" s="1046">
        <v>0.0</v>
      </c>
      <c r="N298" s="1046">
        <v>0.0</v>
      </c>
      <c r="O298" s="1053" t="e">
        <v>#REF!</v>
      </c>
      <c r="P298" s="1053">
        <v>0.0</v>
      </c>
      <c r="Q298" s="1053">
        <v>0.0</v>
      </c>
      <c r="R298" s="1053">
        <v>0.0</v>
      </c>
      <c r="S298" s="1053">
        <v>0.0</v>
      </c>
      <c r="T298" s="1053">
        <v>0.0</v>
      </c>
      <c r="U298" s="1053">
        <v>0.0</v>
      </c>
      <c r="V298" s="1046"/>
      <c r="W298" s="1054" t="str">
        <f t="shared" ref="W298:AC298" si="96">if(O$275&gt;$E297,"",if(O$276&lt;$E297,"", if($H298="","", if($D297&lt;=$N$277,O$277,if($D297&lt;=$N$278,O$278,O$279))*if($O$267=$R$267,$V$267, $H298))))</f>
        <v>#REF!</v>
      </c>
      <c r="X298" s="1054" t="str">
        <f t="shared" si="96"/>
        <v/>
      </c>
      <c r="Y298" s="1054" t="str">
        <f t="shared" si="96"/>
        <v/>
      </c>
      <c r="Z298" s="1054" t="str">
        <f t="shared" si="96"/>
        <v/>
      </c>
      <c r="AA298" s="1054" t="str">
        <f t="shared" si="96"/>
        <v/>
      </c>
      <c r="AB298" s="1054" t="str">
        <f t="shared" si="96"/>
        <v/>
      </c>
      <c r="AC298" s="1054" t="str">
        <f t="shared" si="96"/>
        <v/>
      </c>
      <c r="AD298" s="2" t="e">
        <v>#REF!</v>
      </c>
      <c r="AE298" s="2" t="e">
        <v>#REF!</v>
      </c>
      <c r="AF298" s="2" t="e">
        <v>#REF!</v>
      </c>
      <c r="AG298" s="2" t="e">
        <v>#REF!</v>
      </c>
      <c r="AH298" s="2" t="e">
        <v>#REF!</v>
      </c>
      <c r="AI298" s="2" t="e">
        <v>#REF!</v>
      </c>
      <c r="AJ298" s="4" t="e">
        <v>#REF!</v>
      </c>
      <c r="AK298" s="4"/>
      <c r="AL298" s="4"/>
      <c r="AM298" s="4"/>
      <c r="AN298" s="18" t="s">
        <v>4</v>
      </c>
      <c r="AO298" s="689"/>
      <c r="AP298" s="690"/>
      <c r="AQ298" s="274"/>
      <c r="AR298" s="274"/>
      <c r="AS298" s="274"/>
      <c r="AT298" s="274"/>
      <c r="AU298" s="691"/>
      <c r="AV298" s="692"/>
      <c r="AW298" s="274"/>
      <c r="AX298" s="274"/>
      <c r="AY298" s="274"/>
      <c r="AZ298" s="274"/>
      <c r="BA298" s="274"/>
      <c r="BB298" s="274"/>
      <c r="BC298" s="274"/>
      <c r="BD298" s="274"/>
      <c r="BE298" s="274"/>
      <c r="BF298" s="274"/>
      <c r="BG298" s="274"/>
      <c r="BH298" s="274"/>
      <c r="BI298" s="274"/>
      <c r="BJ298" s="274"/>
      <c r="BK298" s="274"/>
      <c r="BL298" s="274"/>
      <c r="BM298" s="274"/>
      <c r="BN298" s="274"/>
      <c r="BO298" s="274"/>
      <c r="BP298" s="693"/>
      <c r="BQ298" s="274"/>
      <c r="BR298" s="274"/>
      <c r="BS298" s="274"/>
      <c r="BT298" s="274"/>
      <c r="BU298" s="274"/>
      <c r="BV298" s="274"/>
      <c r="BW298" s="274"/>
      <c r="BX298" s="694"/>
      <c r="BY298" s="274"/>
      <c r="BZ298" s="274"/>
      <c r="CA298" s="274"/>
      <c r="CB298" s="274"/>
      <c r="CC298" s="274"/>
      <c r="CD298" s="274"/>
      <c r="CE298" s="274"/>
      <c r="CF298" s="274"/>
      <c r="CG298" s="742"/>
      <c r="CH298" s="742"/>
      <c r="CI298" s="742"/>
      <c r="CJ298" s="742"/>
      <c r="CK298" s="742"/>
      <c r="CL298" s="742"/>
      <c r="CM298" s="742"/>
      <c r="CN298" s="742"/>
      <c r="CO298" s="742"/>
      <c r="CP298" s="742"/>
      <c r="CQ298" s="742"/>
      <c r="CR298" s="742"/>
      <c r="CS298" s="742"/>
      <c r="CT298" s="742"/>
      <c r="CU298" s="742"/>
      <c r="CV298" s="742"/>
      <c r="CW298" s="742"/>
      <c r="CX298" s="4"/>
      <c r="CY298" s="780" t="e">
        <v>#REF!</v>
      </c>
      <c r="CZ298" s="890" t="e">
        <v>#REF!</v>
      </c>
      <c r="DA298" s="890" t="e">
        <v>#REF!</v>
      </c>
      <c r="DB298" s="890">
        <v>0.0</v>
      </c>
      <c r="DC298" s="890">
        <v>0.0</v>
      </c>
      <c r="DD298" s="890">
        <v>0.0</v>
      </c>
      <c r="DE298" s="890">
        <v>0.0</v>
      </c>
      <c r="DF298" s="890">
        <v>0.0</v>
      </c>
      <c r="DG298" s="890">
        <v>0.0</v>
      </c>
      <c r="DH298" s="890"/>
      <c r="DI298" s="890" t="e">
        <v>#REF!</v>
      </c>
      <c r="DJ298" s="890" t="s">
        <v>160</v>
      </c>
      <c r="DK298" s="890" t="s">
        <v>160</v>
      </c>
      <c r="DL298" s="890" t="s">
        <v>160</v>
      </c>
      <c r="DM298" s="890" t="s">
        <v>160</v>
      </c>
      <c r="DN298" s="890" t="s">
        <v>160</v>
      </c>
      <c r="DO298" s="890" t="s">
        <v>160</v>
      </c>
      <c r="DP298" s="2">
        <v>1.0</v>
      </c>
      <c r="DQ298" s="830" t="s">
        <v>160</v>
      </c>
      <c r="DR298" s="915"/>
      <c r="DS298" s="4"/>
      <c r="DT298" s="1055"/>
      <c r="DU298" s="4"/>
      <c r="DV298" s="4"/>
      <c r="DW298" s="4"/>
      <c r="DX298" s="4"/>
      <c r="DY298" s="4"/>
      <c r="DZ298" s="4"/>
      <c r="EA298" s="4"/>
      <c r="EB298" s="745"/>
      <c r="EC298" s="4"/>
      <c r="ED298" s="4"/>
      <c r="EE298" s="4"/>
      <c r="EF298" s="4"/>
      <c r="EG298" s="4"/>
      <c r="EH298" s="923"/>
      <c r="EI298" s="4"/>
      <c r="EJ298" s="763"/>
      <c r="EK298" s="4"/>
      <c r="EL298" s="4"/>
      <c r="EM298" s="4"/>
      <c r="EN298" s="4"/>
      <c r="EO298" s="923"/>
      <c r="EP298" s="4"/>
      <c r="EQ298" s="763"/>
      <c r="ER298" s="4"/>
      <c r="ES298" s="4"/>
      <c r="ET298" s="4"/>
      <c r="EU298" s="4"/>
      <c r="EV298" s="4"/>
      <c r="EW298" s="923"/>
      <c r="EX298" s="4"/>
      <c r="EY298" s="895" t="s">
        <v>160</v>
      </c>
      <c r="EZ298" s="927" t="s">
        <v>160</v>
      </c>
      <c r="FA298" s="820" t="str">
        <f t="shared" si="49"/>
        <v/>
      </c>
      <c r="FB298" s="925" t="e">
        <v>#REF!</v>
      </c>
      <c r="FC298" s="4" t="e">
        <v>#REF!</v>
      </c>
      <c r="FD298" s="4" t="e">
        <v>#REF!</v>
      </c>
      <c r="FE298" s="4" t="e">
        <v>#REF!</v>
      </c>
      <c r="FF298" s="4" t="e">
        <v>#REF!</v>
      </c>
      <c r="FG298" s="4" t="e">
        <v>#REF!</v>
      </c>
      <c r="FH298" s="4" t="e">
        <v>#REF!</v>
      </c>
      <c r="FI298" s="834" t="str">
        <f t="shared" si="50"/>
        <v>#REF!</v>
      </c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742"/>
    </row>
    <row r="299" outlineLevel="1">
      <c r="A299" s="743"/>
      <c r="D299" s="1039">
        <f t="shared" si="75"/>
        <v>1</v>
      </c>
      <c r="E299" s="1049" t="str">
        <f t="shared" si="80"/>
        <v/>
      </c>
      <c r="F299" s="1050" t="s">
        <v>402</v>
      </c>
      <c r="G299" s="1042" t="str">
        <f t="shared" si="76"/>
        <v/>
      </c>
      <c r="H299" s="1046"/>
      <c r="I299" s="1044" t="str">
        <f t="shared" si="77"/>
        <v>#REF!</v>
      </c>
      <c r="J299" s="1052" t="str">
        <f t="shared" si="78"/>
        <v>#REF!</v>
      </c>
      <c r="K299" s="1046">
        <v>0.0</v>
      </c>
      <c r="L299" s="1046">
        <v>0.0</v>
      </c>
      <c r="M299" s="1046">
        <v>0.0</v>
      </c>
      <c r="N299" s="1046">
        <v>0.0</v>
      </c>
      <c r="O299" s="1053" t="e">
        <v>#REF!</v>
      </c>
      <c r="P299" s="1053">
        <v>0.0</v>
      </c>
      <c r="Q299" s="1053">
        <v>0.0</v>
      </c>
      <c r="R299" s="1053">
        <v>0.0</v>
      </c>
      <c r="S299" s="1053">
        <v>0.0</v>
      </c>
      <c r="T299" s="1053">
        <v>0.0</v>
      </c>
      <c r="U299" s="1053">
        <v>0.0</v>
      </c>
      <c r="V299" s="1046"/>
      <c r="W299" s="1054" t="str">
        <f t="shared" ref="W299:AC299" si="97">if(O$275&gt;$E298,"",if(O$276&lt;$E298,"", if($H299="","", if($D298&lt;=$N$277,O$277,if($D298&lt;=$N$278,O$278,O$279))*if($O$267=$R$267,$V$267, $H299))))</f>
        <v>#REF!</v>
      </c>
      <c r="X299" s="1054" t="str">
        <f t="shared" si="97"/>
        <v/>
      </c>
      <c r="Y299" s="1054" t="str">
        <f t="shared" si="97"/>
        <v/>
      </c>
      <c r="Z299" s="1054" t="str">
        <f t="shared" si="97"/>
        <v/>
      </c>
      <c r="AA299" s="1054" t="str">
        <f t="shared" si="97"/>
        <v/>
      </c>
      <c r="AB299" s="1054" t="str">
        <f t="shared" si="97"/>
        <v/>
      </c>
      <c r="AC299" s="1054" t="str">
        <f t="shared" si="97"/>
        <v/>
      </c>
      <c r="AD299" s="2" t="e">
        <v>#REF!</v>
      </c>
      <c r="AE299" s="2" t="e">
        <v>#REF!</v>
      </c>
      <c r="AF299" s="2" t="e">
        <v>#REF!</v>
      </c>
      <c r="AG299" s="2" t="e">
        <v>#REF!</v>
      </c>
      <c r="AH299" s="2" t="e">
        <v>#REF!</v>
      </c>
      <c r="AI299" s="2" t="e">
        <v>#REF!</v>
      </c>
      <c r="AJ299" s="4" t="e">
        <v>#REF!</v>
      </c>
      <c r="AK299" s="4"/>
      <c r="AL299" s="4"/>
      <c r="AM299" s="4"/>
      <c r="AN299" s="18" t="s">
        <v>4</v>
      </c>
      <c r="AO299" s="689"/>
      <c r="AP299" s="690"/>
      <c r="AQ299" s="274"/>
      <c r="AR299" s="274"/>
      <c r="AS299" s="274"/>
      <c r="AT299" s="274"/>
      <c r="AU299" s="691"/>
      <c r="AV299" s="692"/>
      <c r="AW299" s="274"/>
      <c r="AX299" s="274"/>
      <c r="AY299" s="274"/>
      <c r="AZ299" s="274"/>
      <c r="BA299" s="274"/>
      <c r="BB299" s="274"/>
      <c r="BC299" s="274"/>
      <c r="BD299" s="274"/>
      <c r="BE299" s="274"/>
      <c r="BF299" s="274"/>
      <c r="BG299" s="274"/>
      <c r="BH299" s="274"/>
      <c r="BI299" s="274"/>
      <c r="BJ299" s="274"/>
      <c r="BK299" s="274"/>
      <c r="BL299" s="274"/>
      <c r="BM299" s="274"/>
      <c r="BN299" s="274"/>
      <c r="BO299" s="274"/>
      <c r="BP299" s="693"/>
      <c r="BQ299" s="274"/>
      <c r="BR299" s="274"/>
      <c r="BS299" s="274"/>
      <c r="BT299" s="274"/>
      <c r="BU299" s="274"/>
      <c r="BV299" s="274"/>
      <c r="BW299" s="274"/>
      <c r="BX299" s="694"/>
      <c r="BY299" s="274"/>
      <c r="BZ299" s="274"/>
      <c r="CA299" s="274"/>
      <c r="CB299" s="274"/>
      <c r="CC299" s="274"/>
      <c r="CD299" s="274"/>
      <c r="CE299" s="274"/>
      <c r="CF299" s="274"/>
      <c r="CG299" s="742"/>
      <c r="CH299" s="742"/>
      <c r="CI299" s="742"/>
      <c r="CJ299" s="742"/>
      <c r="CK299" s="742"/>
      <c r="CL299" s="742"/>
      <c r="CM299" s="742"/>
      <c r="CN299" s="742"/>
      <c r="CO299" s="742"/>
      <c r="CP299" s="742"/>
      <c r="CQ299" s="742"/>
      <c r="CR299" s="742"/>
      <c r="CS299" s="742"/>
      <c r="CT299" s="742"/>
      <c r="CU299" s="742"/>
      <c r="CV299" s="742"/>
      <c r="CW299" s="742"/>
      <c r="CX299" s="4"/>
      <c r="CY299" s="780" t="e">
        <v>#REF!</v>
      </c>
      <c r="CZ299" s="890" t="e">
        <v>#REF!</v>
      </c>
      <c r="DA299" s="890" t="e">
        <v>#REF!</v>
      </c>
      <c r="DB299" s="890">
        <v>0.0</v>
      </c>
      <c r="DC299" s="890">
        <v>0.0</v>
      </c>
      <c r="DD299" s="890">
        <v>0.0</v>
      </c>
      <c r="DE299" s="890">
        <v>0.0</v>
      </c>
      <c r="DF299" s="890">
        <v>0.0</v>
      </c>
      <c r="DG299" s="890">
        <v>0.0</v>
      </c>
      <c r="DH299" s="890"/>
      <c r="DI299" s="890" t="e">
        <v>#REF!</v>
      </c>
      <c r="DJ299" s="890" t="s">
        <v>160</v>
      </c>
      <c r="DK299" s="890" t="s">
        <v>160</v>
      </c>
      <c r="DL299" s="890" t="s">
        <v>160</v>
      </c>
      <c r="DM299" s="890" t="s">
        <v>160</v>
      </c>
      <c r="DN299" s="890" t="s">
        <v>160</v>
      </c>
      <c r="DO299" s="890" t="s">
        <v>160</v>
      </c>
      <c r="DP299" s="2">
        <v>1.0</v>
      </c>
      <c r="DQ299" s="830" t="s">
        <v>160</v>
      </c>
      <c r="DR299" s="915"/>
      <c r="DS299" s="4"/>
      <c r="DT299" s="1055"/>
      <c r="DU299" s="4"/>
      <c r="DV299" s="4"/>
      <c r="DW299" s="4"/>
      <c r="DX299" s="4"/>
      <c r="DY299" s="4"/>
      <c r="DZ299" s="4"/>
      <c r="EA299" s="4"/>
      <c r="EB299" s="745"/>
      <c r="EC299" s="4"/>
      <c r="ED299" s="4"/>
      <c r="EE299" s="4"/>
      <c r="EF299" s="4"/>
      <c r="EG299" s="4"/>
      <c r="EH299" s="923"/>
      <c r="EI299" s="4"/>
      <c r="EJ299" s="763"/>
      <c r="EK299" s="4"/>
      <c r="EL299" s="4"/>
      <c r="EM299" s="4"/>
      <c r="EN299" s="4"/>
      <c r="EO299" s="923"/>
      <c r="EP299" s="4"/>
      <c r="EQ299" s="763"/>
      <c r="ER299" s="4"/>
      <c r="ES299" s="4"/>
      <c r="ET299" s="4"/>
      <c r="EU299" s="4"/>
      <c r="EV299" s="4"/>
      <c r="EW299" s="923"/>
      <c r="EX299" s="4"/>
      <c r="EY299" s="895" t="s">
        <v>160</v>
      </c>
      <c r="EZ299" s="927" t="s">
        <v>160</v>
      </c>
      <c r="FA299" s="820" t="str">
        <f t="shared" si="49"/>
        <v/>
      </c>
      <c r="FB299" s="925" t="e">
        <v>#REF!</v>
      </c>
      <c r="FC299" s="4" t="e">
        <v>#REF!</v>
      </c>
      <c r="FD299" s="4" t="e">
        <v>#REF!</v>
      </c>
      <c r="FE299" s="4" t="e">
        <v>#REF!</v>
      </c>
      <c r="FF299" s="4" t="e">
        <v>#REF!</v>
      </c>
      <c r="FG299" s="4" t="e">
        <v>#REF!</v>
      </c>
      <c r="FH299" s="4" t="e">
        <v>#REF!</v>
      </c>
      <c r="FI299" s="834" t="str">
        <f t="shared" si="50"/>
        <v>#REF!</v>
      </c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742"/>
    </row>
    <row r="300" outlineLevel="1">
      <c r="A300" s="743"/>
      <c r="D300" s="1039">
        <f t="shared" si="75"/>
        <v>1</v>
      </c>
      <c r="E300" s="1049" t="str">
        <f t="shared" si="80"/>
        <v/>
      </c>
      <c r="F300" s="1050" t="s">
        <v>402</v>
      </c>
      <c r="G300" s="1042" t="str">
        <f t="shared" si="76"/>
        <v/>
      </c>
      <c r="H300" s="1046"/>
      <c r="I300" s="1044" t="str">
        <f t="shared" si="77"/>
        <v>#REF!</v>
      </c>
      <c r="J300" s="1052" t="str">
        <f t="shared" si="78"/>
        <v>#REF!</v>
      </c>
      <c r="K300" s="1046">
        <v>0.0</v>
      </c>
      <c r="L300" s="1046">
        <v>0.0</v>
      </c>
      <c r="M300" s="1046">
        <v>0.0</v>
      </c>
      <c r="N300" s="1046">
        <v>0.0</v>
      </c>
      <c r="O300" s="1053" t="e">
        <v>#REF!</v>
      </c>
      <c r="P300" s="1053">
        <v>0.0</v>
      </c>
      <c r="Q300" s="1053">
        <v>0.0</v>
      </c>
      <c r="R300" s="1053">
        <v>0.0</v>
      </c>
      <c r="S300" s="1053">
        <v>0.0</v>
      </c>
      <c r="T300" s="1053">
        <v>0.0</v>
      </c>
      <c r="U300" s="1053">
        <v>0.0</v>
      </c>
      <c r="V300" s="1046"/>
      <c r="W300" s="1054" t="str">
        <f t="shared" ref="W300:AC300" si="98">if(O$275&gt;$E299,"",if(O$276&lt;$E299,"", if($H300="","", if($D299&lt;=$N$277,O$277,if($D299&lt;=$N$278,O$278,O$279))*if($O$267=$R$267,$V$267, $H300))))</f>
        <v>#REF!</v>
      </c>
      <c r="X300" s="1054" t="str">
        <f t="shared" si="98"/>
        <v/>
      </c>
      <c r="Y300" s="1054" t="str">
        <f t="shared" si="98"/>
        <v/>
      </c>
      <c r="Z300" s="1054" t="str">
        <f t="shared" si="98"/>
        <v/>
      </c>
      <c r="AA300" s="1054" t="str">
        <f t="shared" si="98"/>
        <v/>
      </c>
      <c r="AB300" s="1054" t="str">
        <f t="shared" si="98"/>
        <v/>
      </c>
      <c r="AC300" s="1054" t="str">
        <f t="shared" si="98"/>
        <v/>
      </c>
      <c r="AD300" s="2" t="e">
        <v>#REF!</v>
      </c>
      <c r="AE300" s="2" t="e">
        <v>#REF!</v>
      </c>
      <c r="AF300" s="2" t="e">
        <v>#REF!</v>
      </c>
      <c r="AG300" s="2" t="e">
        <v>#REF!</v>
      </c>
      <c r="AH300" s="2" t="e">
        <v>#REF!</v>
      </c>
      <c r="AI300" s="2" t="e">
        <v>#REF!</v>
      </c>
      <c r="AJ300" s="4" t="e">
        <v>#REF!</v>
      </c>
      <c r="AK300" s="4"/>
      <c r="AL300" s="4"/>
      <c r="AM300" s="4"/>
      <c r="AN300" s="18" t="s">
        <v>4</v>
      </c>
      <c r="AO300" s="689"/>
      <c r="AP300" s="690"/>
      <c r="AQ300" s="274"/>
      <c r="AR300" s="274"/>
      <c r="AS300" s="274"/>
      <c r="AT300" s="274"/>
      <c r="AU300" s="691"/>
      <c r="AV300" s="692"/>
      <c r="AW300" s="274"/>
      <c r="AX300" s="274"/>
      <c r="AY300" s="274"/>
      <c r="AZ300" s="274"/>
      <c r="BA300" s="274"/>
      <c r="BB300" s="274"/>
      <c r="BC300" s="274"/>
      <c r="BD300" s="274"/>
      <c r="BE300" s="274"/>
      <c r="BF300" s="274"/>
      <c r="BG300" s="274"/>
      <c r="BH300" s="274"/>
      <c r="BI300" s="274"/>
      <c r="BJ300" s="274"/>
      <c r="BK300" s="274"/>
      <c r="BL300" s="274"/>
      <c r="BM300" s="274"/>
      <c r="BN300" s="274"/>
      <c r="BO300" s="274"/>
      <c r="BP300" s="693"/>
      <c r="BQ300" s="274"/>
      <c r="BR300" s="274"/>
      <c r="BS300" s="274"/>
      <c r="BT300" s="274"/>
      <c r="BU300" s="274"/>
      <c r="BV300" s="274"/>
      <c r="BW300" s="274"/>
      <c r="BX300" s="694"/>
      <c r="BY300" s="274"/>
      <c r="BZ300" s="274"/>
      <c r="CA300" s="274"/>
      <c r="CB300" s="274"/>
      <c r="CC300" s="274"/>
      <c r="CD300" s="274"/>
      <c r="CE300" s="274"/>
      <c r="CF300" s="274"/>
      <c r="CG300" s="742"/>
      <c r="CH300" s="742"/>
      <c r="CI300" s="742"/>
      <c r="CJ300" s="742"/>
      <c r="CK300" s="742"/>
      <c r="CL300" s="742"/>
      <c r="CM300" s="742"/>
      <c r="CN300" s="742"/>
      <c r="CO300" s="742"/>
      <c r="CP300" s="742"/>
      <c r="CQ300" s="742"/>
      <c r="CR300" s="742"/>
      <c r="CS300" s="742"/>
      <c r="CT300" s="742"/>
      <c r="CU300" s="742"/>
      <c r="CV300" s="742"/>
      <c r="CW300" s="742"/>
      <c r="CX300" s="4"/>
      <c r="CY300" s="780" t="e">
        <v>#REF!</v>
      </c>
      <c r="CZ300" s="890" t="e">
        <v>#REF!</v>
      </c>
      <c r="DA300" s="890" t="e">
        <v>#REF!</v>
      </c>
      <c r="DB300" s="890">
        <v>0.0</v>
      </c>
      <c r="DC300" s="890">
        <v>0.0</v>
      </c>
      <c r="DD300" s="890">
        <v>0.0</v>
      </c>
      <c r="DE300" s="890">
        <v>0.0</v>
      </c>
      <c r="DF300" s="890">
        <v>0.0</v>
      </c>
      <c r="DG300" s="890">
        <v>0.0</v>
      </c>
      <c r="DH300" s="890"/>
      <c r="DI300" s="890" t="e">
        <v>#REF!</v>
      </c>
      <c r="DJ300" s="890" t="s">
        <v>160</v>
      </c>
      <c r="DK300" s="890" t="s">
        <v>160</v>
      </c>
      <c r="DL300" s="890" t="s">
        <v>160</v>
      </c>
      <c r="DM300" s="890" t="s">
        <v>160</v>
      </c>
      <c r="DN300" s="890" t="s">
        <v>160</v>
      </c>
      <c r="DO300" s="890" t="s">
        <v>160</v>
      </c>
      <c r="DP300" s="2">
        <v>1.0</v>
      </c>
      <c r="DQ300" s="830" t="s">
        <v>160</v>
      </c>
      <c r="DR300" s="915"/>
      <c r="DS300" s="4"/>
      <c r="DT300" s="1055"/>
      <c r="DU300" s="4"/>
      <c r="DV300" s="4"/>
      <c r="DW300" s="4"/>
      <c r="DX300" s="4"/>
      <c r="DY300" s="4"/>
      <c r="DZ300" s="4"/>
      <c r="EA300" s="4"/>
      <c r="EB300" s="745"/>
      <c r="EC300" s="4"/>
      <c r="ED300" s="4"/>
      <c r="EE300" s="4"/>
      <c r="EF300" s="4"/>
      <c r="EG300" s="4"/>
      <c r="EH300" s="923"/>
      <c r="EI300" s="4"/>
      <c r="EJ300" s="763"/>
      <c r="EK300" s="4"/>
      <c r="EL300" s="4"/>
      <c r="EM300" s="4"/>
      <c r="EN300" s="4"/>
      <c r="EO300" s="923"/>
      <c r="EP300" s="4"/>
      <c r="EQ300" s="763"/>
      <c r="ER300" s="4"/>
      <c r="ES300" s="4"/>
      <c r="ET300" s="4"/>
      <c r="EU300" s="4"/>
      <c r="EV300" s="4"/>
      <c r="EW300" s="923"/>
      <c r="EX300" s="4"/>
      <c r="EY300" s="895" t="s">
        <v>160</v>
      </c>
      <c r="EZ300" s="927" t="s">
        <v>160</v>
      </c>
      <c r="FA300" s="820" t="str">
        <f t="shared" si="49"/>
        <v/>
      </c>
      <c r="FB300" s="925" t="e">
        <v>#REF!</v>
      </c>
      <c r="FC300" s="4" t="e">
        <v>#REF!</v>
      </c>
      <c r="FD300" s="4" t="e">
        <v>#REF!</v>
      </c>
      <c r="FE300" s="4" t="e">
        <v>#REF!</v>
      </c>
      <c r="FF300" s="4" t="e">
        <v>#REF!</v>
      </c>
      <c r="FG300" s="4" t="e">
        <v>#REF!</v>
      </c>
      <c r="FH300" s="4" t="e">
        <v>#REF!</v>
      </c>
      <c r="FI300" s="834" t="str">
        <f t="shared" si="50"/>
        <v>#REF!</v>
      </c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742"/>
    </row>
    <row r="301" outlineLevel="1">
      <c r="A301" s="743"/>
      <c r="D301" s="1039">
        <f t="shared" si="75"/>
        <v>1</v>
      </c>
      <c r="E301" s="1049" t="str">
        <f t="shared" si="80"/>
        <v/>
      </c>
      <c r="F301" s="1050" t="s">
        <v>402</v>
      </c>
      <c r="G301" s="1042" t="str">
        <f t="shared" si="76"/>
        <v/>
      </c>
      <c r="H301" s="1046"/>
      <c r="I301" s="1044" t="str">
        <f t="shared" si="77"/>
        <v>#REF!</v>
      </c>
      <c r="J301" s="1052" t="str">
        <f t="shared" si="78"/>
        <v>#REF!</v>
      </c>
      <c r="K301" s="1046">
        <v>0.0</v>
      </c>
      <c r="L301" s="1046">
        <v>0.0</v>
      </c>
      <c r="M301" s="1046">
        <v>0.0</v>
      </c>
      <c r="N301" s="1046">
        <v>0.0</v>
      </c>
      <c r="O301" s="1053" t="e">
        <v>#REF!</v>
      </c>
      <c r="P301" s="1053">
        <v>0.0</v>
      </c>
      <c r="Q301" s="1053">
        <v>0.0</v>
      </c>
      <c r="R301" s="1053">
        <v>0.0</v>
      </c>
      <c r="S301" s="1053">
        <v>0.0</v>
      </c>
      <c r="T301" s="1053">
        <v>0.0</v>
      </c>
      <c r="U301" s="1053">
        <v>0.0</v>
      </c>
      <c r="V301" s="1046"/>
      <c r="W301" s="1054" t="str">
        <f t="shared" ref="W301:AC301" si="99">if(O$275&gt;$E300,"",if(O$276&lt;$E300,"", if($H301="","", if($D300&lt;=$N$277,O$277,if($D300&lt;=$N$278,O$278,O$279))*if($O$267=$R$267,$V$267, $H301))))</f>
        <v>#REF!</v>
      </c>
      <c r="X301" s="1054" t="str">
        <f t="shared" si="99"/>
        <v/>
      </c>
      <c r="Y301" s="1054" t="str">
        <f t="shared" si="99"/>
        <v/>
      </c>
      <c r="Z301" s="1054" t="str">
        <f t="shared" si="99"/>
        <v/>
      </c>
      <c r="AA301" s="1054" t="str">
        <f t="shared" si="99"/>
        <v/>
      </c>
      <c r="AB301" s="1054" t="str">
        <f t="shared" si="99"/>
        <v/>
      </c>
      <c r="AC301" s="1054" t="str">
        <f t="shared" si="99"/>
        <v/>
      </c>
      <c r="AD301" s="2" t="e">
        <v>#REF!</v>
      </c>
      <c r="AE301" s="2" t="e">
        <v>#REF!</v>
      </c>
      <c r="AF301" s="2" t="e">
        <v>#REF!</v>
      </c>
      <c r="AG301" s="2" t="e">
        <v>#REF!</v>
      </c>
      <c r="AH301" s="2" t="e">
        <v>#REF!</v>
      </c>
      <c r="AI301" s="2" t="e">
        <v>#REF!</v>
      </c>
      <c r="AJ301" s="4" t="e">
        <v>#REF!</v>
      </c>
      <c r="AK301" s="4"/>
      <c r="AL301" s="4"/>
      <c r="AM301" s="4"/>
      <c r="AN301" s="18" t="s">
        <v>4</v>
      </c>
      <c r="AO301" s="689"/>
      <c r="AP301" s="690"/>
      <c r="AQ301" s="274"/>
      <c r="AR301" s="274"/>
      <c r="AS301" s="274"/>
      <c r="AT301" s="274"/>
      <c r="AU301" s="691"/>
      <c r="AV301" s="692"/>
      <c r="AW301" s="274"/>
      <c r="AX301" s="274"/>
      <c r="AY301" s="274"/>
      <c r="AZ301" s="274"/>
      <c r="BA301" s="274"/>
      <c r="BB301" s="274"/>
      <c r="BC301" s="274"/>
      <c r="BD301" s="274"/>
      <c r="BE301" s="274"/>
      <c r="BF301" s="274"/>
      <c r="BG301" s="274"/>
      <c r="BH301" s="274"/>
      <c r="BI301" s="274"/>
      <c r="BJ301" s="274"/>
      <c r="BK301" s="274"/>
      <c r="BL301" s="274"/>
      <c r="BM301" s="274"/>
      <c r="BN301" s="274"/>
      <c r="BO301" s="274"/>
      <c r="BP301" s="693"/>
      <c r="BQ301" s="274"/>
      <c r="BR301" s="274"/>
      <c r="BS301" s="274"/>
      <c r="BT301" s="274"/>
      <c r="BU301" s="274"/>
      <c r="BV301" s="274"/>
      <c r="BW301" s="274"/>
      <c r="BX301" s="694"/>
      <c r="BY301" s="274"/>
      <c r="BZ301" s="274"/>
      <c r="CA301" s="274"/>
      <c r="CB301" s="274"/>
      <c r="CC301" s="274"/>
      <c r="CD301" s="274"/>
      <c r="CE301" s="274"/>
      <c r="CF301" s="274"/>
      <c r="CG301" s="742"/>
      <c r="CH301" s="742"/>
      <c r="CI301" s="742"/>
      <c r="CJ301" s="742"/>
      <c r="CK301" s="742"/>
      <c r="CL301" s="742"/>
      <c r="CM301" s="742"/>
      <c r="CN301" s="742"/>
      <c r="CO301" s="742"/>
      <c r="CP301" s="742"/>
      <c r="CQ301" s="742"/>
      <c r="CR301" s="742"/>
      <c r="CS301" s="742"/>
      <c r="CT301" s="742"/>
      <c r="CU301" s="742"/>
      <c r="CV301" s="742"/>
      <c r="CW301" s="742"/>
      <c r="CX301" s="4"/>
      <c r="CY301" s="780" t="e">
        <v>#REF!</v>
      </c>
      <c r="CZ301" s="890" t="e">
        <v>#REF!</v>
      </c>
      <c r="DA301" s="890" t="e">
        <v>#REF!</v>
      </c>
      <c r="DB301" s="890">
        <v>0.0</v>
      </c>
      <c r="DC301" s="890">
        <v>0.0</v>
      </c>
      <c r="DD301" s="890">
        <v>0.0</v>
      </c>
      <c r="DE301" s="890">
        <v>0.0</v>
      </c>
      <c r="DF301" s="890">
        <v>0.0</v>
      </c>
      <c r="DG301" s="890">
        <v>0.0</v>
      </c>
      <c r="DH301" s="890"/>
      <c r="DI301" s="890" t="e">
        <v>#REF!</v>
      </c>
      <c r="DJ301" s="890" t="s">
        <v>160</v>
      </c>
      <c r="DK301" s="890" t="s">
        <v>160</v>
      </c>
      <c r="DL301" s="890" t="s">
        <v>160</v>
      </c>
      <c r="DM301" s="890" t="s">
        <v>160</v>
      </c>
      <c r="DN301" s="890" t="s">
        <v>160</v>
      </c>
      <c r="DO301" s="890" t="s">
        <v>160</v>
      </c>
      <c r="DP301" s="2">
        <v>1.0</v>
      </c>
      <c r="DQ301" s="830" t="s">
        <v>160</v>
      </c>
      <c r="DR301" s="915"/>
      <c r="DS301" s="4"/>
      <c r="DT301" s="1055"/>
      <c r="DU301" s="4"/>
      <c r="DV301" s="4"/>
      <c r="DW301" s="4"/>
      <c r="DX301" s="4"/>
      <c r="DY301" s="4"/>
      <c r="DZ301" s="4"/>
      <c r="EA301" s="4"/>
      <c r="EB301" s="745"/>
      <c r="EC301" s="4"/>
      <c r="ED301" s="4"/>
      <c r="EE301" s="4"/>
      <c r="EF301" s="4"/>
      <c r="EG301" s="4"/>
      <c r="EH301" s="923"/>
      <c r="EI301" s="4"/>
      <c r="EJ301" s="763"/>
      <c r="EK301" s="4"/>
      <c r="EL301" s="4"/>
      <c r="EM301" s="4"/>
      <c r="EN301" s="4"/>
      <c r="EO301" s="923"/>
      <c r="EP301" s="4"/>
      <c r="EQ301" s="763"/>
      <c r="ER301" s="4"/>
      <c r="ES301" s="4"/>
      <c r="ET301" s="4"/>
      <c r="EU301" s="4"/>
      <c r="EV301" s="4"/>
      <c r="EW301" s="923"/>
      <c r="EX301" s="4"/>
      <c r="EY301" s="895" t="s">
        <v>160</v>
      </c>
      <c r="EZ301" s="927" t="s">
        <v>160</v>
      </c>
      <c r="FA301" s="820" t="str">
        <f t="shared" si="49"/>
        <v/>
      </c>
      <c r="FB301" s="925" t="e">
        <v>#REF!</v>
      </c>
      <c r="FC301" s="4" t="e">
        <v>#REF!</v>
      </c>
      <c r="FD301" s="4" t="e">
        <v>#REF!</v>
      </c>
      <c r="FE301" s="4" t="e">
        <v>#REF!</v>
      </c>
      <c r="FF301" s="4" t="e">
        <v>#REF!</v>
      </c>
      <c r="FG301" s="4" t="e">
        <v>#REF!</v>
      </c>
      <c r="FH301" s="4" t="e">
        <v>#REF!</v>
      </c>
      <c r="FI301" s="834" t="str">
        <f t="shared" si="50"/>
        <v>#REF!</v>
      </c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742"/>
    </row>
    <row r="302" outlineLevel="1">
      <c r="A302" s="743"/>
      <c r="D302" s="1039">
        <f t="shared" si="75"/>
        <v>1</v>
      </c>
      <c r="E302" s="1049" t="str">
        <f t="shared" si="80"/>
        <v/>
      </c>
      <c r="F302" s="1050" t="s">
        <v>402</v>
      </c>
      <c r="G302" s="1042" t="str">
        <f t="shared" si="76"/>
        <v/>
      </c>
      <c r="H302" s="1046"/>
      <c r="I302" s="1044" t="str">
        <f t="shared" si="77"/>
        <v>#REF!</v>
      </c>
      <c r="J302" s="1052" t="str">
        <f t="shared" si="78"/>
        <v>#REF!</v>
      </c>
      <c r="K302" s="1046">
        <v>0.0</v>
      </c>
      <c r="L302" s="1046">
        <v>0.0</v>
      </c>
      <c r="M302" s="1046">
        <v>0.0</v>
      </c>
      <c r="N302" s="1046">
        <v>0.0</v>
      </c>
      <c r="O302" s="1053" t="e">
        <v>#REF!</v>
      </c>
      <c r="P302" s="1053">
        <v>0.0</v>
      </c>
      <c r="Q302" s="1053">
        <v>0.0</v>
      </c>
      <c r="R302" s="1053">
        <v>0.0</v>
      </c>
      <c r="S302" s="1053">
        <v>0.0</v>
      </c>
      <c r="T302" s="1053">
        <v>0.0</v>
      </c>
      <c r="U302" s="1053">
        <v>0.0</v>
      </c>
      <c r="V302" s="1046"/>
      <c r="W302" s="1054" t="str">
        <f t="shared" ref="W302:AC302" si="100">if(O$275&gt;$E301,"",if(O$276&lt;$E301,"", if($H302="","", if($D301&lt;=$N$277,O$277,if($D301&lt;=$N$278,O$278,O$279))*if($O$267=$R$267,$V$267, $H302))))</f>
        <v>#REF!</v>
      </c>
      <c r="X302" s="1054" t="str">
        <f t="shared" si="100"/>
        <v/>
      </c>
      <c r="Y302" s="1054" t="str">
        <f t="shared" si="100"/>
        <v/>
      </c>
      <c r="Z302" s="1054" t="str">
        <f t="shared" si="100"/>
        <v/>
      </c>
      <c r="AA302" s="1054" t="str">
        <f t="shared" si="100"/>
        <v/>
      </c>
      <c r="AB302" s="1054" t="str">
        <f t="shared" si="100"/>
        <v/>
      </c>
      <c r="AC302" s="1054" t="str">
        <f t="shared" si="100"/>
        <v/>
      </c>
      <c r="AD302" s="2" t="e">
        <v>#REF!</v>
      </c>
      <c r="AE302" s="2" t="e">
        <v>#REF!</v>
      </c>
      <c r="AF302" s="2" t="e">
        <v>#REF!</v>
      </c>
      <c r="AG302" s="2" t="e">
        <v>#REF!</v>
      </c>
      <c r="AH302" s="2" t="e">
        <v>#REF!</v>
      </c>
      <c r="AI302" s="2" t="e">
        <v>#REF!</v>
      </c>
      <c r="AJ302" s="4" t="e">
        <v>#REF!</v>
      </c>
      <c r="AK302" s="4"/>
      <c r="AL302" s="4"/>
      <c r="AM302" s="4"/>
      <c r="AN302" s="18" t="s">
        <v>4</v>
      </c>
      <c r="AO302" s="689"/>
      <c r="AP302" s="690"/>
      <c r="AQ302" s="274"/>
      <c r="AR302" s="274"/>
      <c r="AS302" s="274"/>
      <c r="AT302" s="274"/>
      <c r="AU302" s="691"/>
      <c r="AV302" s="692"/>
      <c r="AW302" s="274"/>
      <c r="AX302" s="274"/>
      <c r="AY302" s="274"/>
      <c r="AZ302" s="274"/>
      <c r="BA302" s="274"/>
      <c r="BB302" s="274"/>
      <c r="BC302" s="274"/>
      <c r="BD302" s="274"/>
      <c r="BE302" s="274"/>
      <c r="BF302" s="274"/>
      <c r="BG302" s="274"/>
      <c r="BH302" s="274"/>
      <c r="BI302" s="274"/>
      <c r="BJ302" s="274"/>
      <c r="BK302" s="274"/>
      <c r="BL302" s="274"/>
      <c r="BM302" s="274"/>
      <c r="BN302" s="274"/>
      <c r="BO302" s="274"/>
      <c r="BP302" s="693"/>
      <c r="BQ302" s="274"/>
      <c r="BR302" s="274"/>
      <c r="BS302" s="274"/>
      <c r="BT302" s="274"/>
      <c r="BU302" s="274"/>
      <c r="BV302" s="274"/>
      <c r="BW302" s="274"/>
      <c r="BX302" s="694"/>
      <c r="BY302" s="274"/>
      <c r="BZ302" s="274"/>
      <c r="CA302" s="274"/>
      <c r="CB302" s="274"/>
      <c r="CC302" s="274"/>
      <c r="CD302" s="274"/>
      <c r="CE302" s="274"/>
      <c r="CF302" s="274"/>
      <c r="CG302" s="742"/>
      <c r="CH302" s="742"/>
      <c r="CI302" s="742"/>
      <c r="CJ302" s="742"/>
      <c r="CK302" s="742"/>
      <c r="CL302" s="742"/>
      <c r="CM302" s="742"/>
      <c r="CN302" s="742"/>
      <c r="CO302" s="742"/>
      <c r="CP302" s="742"/>
      <c r="CQ302" s="742"/>
      <c r="CR302" s="742"/>
      <c r="CS302" s="742"/>
      <c r="CT302" s="742"/>
      <c r="CU302" s="742"/>
      <c r="CV302" s="742"/>
      <c r="CW302" s="742"/>
      <c r="CX302" s="4"/>
      <c r="CY302" s="780" t="e">
        <v>#REF!</v>
      </c>
      <c r="CZ302" s="890" t="e">
        <v>#REF!</v>
      </c>
      <c r="DA302" s="890" t="e">
        <v>#REF!</v>
      </c>
      <c r="DB302" s="890">
        <v>0.0</v>
      </c>
      <c r="DC302" s="890">
        <v>0.0</v>
      </c>
      <c r="DD302" s="890">
        <v>0.0</v>
      </c>
      <c r="DE302" s="890">
        <v>0.0</v>
      </c>
      <c r="DF302" s="890">
        <v>0.0</v>
      </c>
      <c r="DG302" s="890">
        <v>0.0</v>
      </c>
      <c r="DH302" s="890"/>
      <c r="DI302" s="890" t="e">
        <v>#REF!</v>
      </c>
      <c r="DJ302" s="890" t="s">
        <v>160</v>
      </c>
      <c r="DK302" s="890" t="s">
        <v>160</v>
      </c>
      <c r="DL302" s="890" t="s">
        <v>160</v>
      </c>
      <c r="DM302" s="890" t="s">
        <v>160</v>
      </c>
      <c r="DN302" s="890" t="s">
        <v>160</v>
      </c>
      <c r="DO302" s="890" t="s">
        <v>160</v>
      </c>
      <c r="DP302" s="2">
        <v>1.0</v>
      </c>
      <c r="DQ302" s="830" t="s">
        <v>160</v>
      </c>
      <c r="DR302" s="915"/>
      <c r="DS302" s="4"/>
      <c r="DT302" s="1055"/>
      <c r="DU302" s="4"/>
      <c r="DV302" s="4"/>
      <c r="DW302" s="4"/>
      <c r="DX302" s="4"/>
      <c r="DY302" s="4"/>
      <c r="DZ302" s="4"/>
      <c r="EA302" s="4"/>
      <c r="EB302" s="745"/>
      <c r="EC302" s="4"/>
      <c r="ED302" s="4"/>
      <c r="EE302" s="4"/>
      <c r="EF302" s="4"/>
      <c r="EG302" s="4"/>
      <c r="EH302" s="923"/>
      <c r="EI302" s="4"/>
      <c r="EJ302" s="763"/>
      <c r="EK302" s="4"/>
      <c r="EL302" s="4"/>
      <c r="EM302" s="4"/>
      <c r="EN302" s="4"/>
      <c r="EO302" s="923"/>
      <c r="EP302" s="4"/>
      <c r="EQ302" s="763"/>
      <c r="ER302" s="4"/>
      <c r="ES302" s="4"/>
      <c r="ET302" s="4"/>
      <c r="EU302" s="4"/>
      <c r="EV302" s="4"/>
      <c r="EW302" s="923"/>
      <c r="EX302" s="4"/>
      <c r="EY302" s="895" t="s">
        <v>160</v>
      </c>
      <c r="EZ302" s="927" t="s">
        <v>160</v>
      </c>
      <c r="FA302" s="820" t="str">
        <f t="shared" si="49"/>
        <v/>
      </c>
      <c r="FB302" s="925" t="e">
        <v>#REF!</v>
      </c>
      <c r="FC302" s="4" t="e">
        <v>#REF!</v>
      </c>
      <c r="FD302" s="4" t="e">
        <v>#REF!</v>
      </c>
      <c r="FE302" s="4" t="e">
        <v>#REF!</v>
      </c>
      <c r="FF302" s="4" t="e">
        <v>#REF!</v>
      </c>
      <c r="FG302" s="4" t="e">
        <v>#REF!</v>
      </c>
      <c r="FH302" s="4" t="e">
        <v>#REF!</v>
      </c>
      <c r="FI302" s="834" t="str">
        <f t="shared" si="50"/>
        <v>#REF!</v>
      </c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742"/>
    </row>
    <row r="303" outlineLevel="1">
      <c r="A303" s="743"/>
      <c r="D303" s="1039">
        <f t="shared" si="75"/>
        <v>1</v>
      </c>
      <c r="E303" s="1049" t="str">
        <f t="shared" si="80"/>
        <v/>
      </c>
      <c r="F303" s="1050" t="s">
        <v>402</v>
      </c>
      <c r="G303" s="1042" t="str">
        <f t="shared" si="76"/>
        <v/>
      </c>
      <c r="H303" s="1046"/>
      <c r="I303" s="1044" t="str">
        <f t="shared" si="77"/>
        <v>#REF!</v>
      </c>
      <c r="J303" s="1052" t="str">
        <f t="shared" si="78"/>
        <v>#REF!</v>
      </c>
      <c r="K303" s="1046">
        <v>0.0</v>
      </c>
      <c r="L303" s="1046">
        <v>0.0</v>
      </c>
      <c r="M303" s="1046">
        <v>0.0</v>
      </c>
      <c r="N303" s="1046">
        <v>0.0</v>
      </c>
      <c r="O303" s="1053" t="e">
        <v>#REF!</v>
      </c>
      <c r="P303" s="1053">
        <v>0.0</v>
      </c>
      <c r="Q303" s="1053">
        <v>0.0</v>
      </c>
      <c r="R303" s="1053">
        <v>0.0</v>
      </c>
      <c r="S303" s="1053">
        <v>0.0</v>
      </c>
      <c r="T303" s="1053">
        <v>0.0</v>
      </c>
      <c r="U303" s="1053">
        <v>0.0</v>
      </c>
      <c r="V303" s="825"/>
      <c r="W303" s="1054" t="str">
        <f t="shared" ref="W303:AC303" si="101">if(O$275&gt;$E302,"",if(O$276&lt;$E302,"", if($H303="","", if($D302&lt;=$N$277,O$277,if($D302&lt;=$N$278,O$278,O$279))*if($O$267=$R$267,$V$267, $H303))))</f>
        <v>#REF!</v>
      </c>
      <c r="X303" s="1054" t="str">
        <f t="shared" si="101"/>
        <v/>
      </c>
      <c r="Y303" s="1054" t="str">
        <f t="shared" si="101"/>
        <v/>
      </c>
      <c r="Z303" s="1054" t="str">
        <f t="shared" si="101"/>
        <v/>
      </c>
      <c r="AA303" s="1054" t="str">
        <f t="shared" si="101"/>
        <v/>
      </c>
      <c r="AB303" s="1054" t="str">
        <f t="shared" si="101"/>
        <v/>
      </c>
      <c r="AC303" s="1054" t="str">
        <f t="shared" si="101"/>
        <v/>
      </c>
      <c r="AD303" s="2" t="e">
        <v>#REF!</v>
      </c>
      <c r="AE303" s="2" t="e">
        <v>#REF!</v>
      </c>
      <c r="AF303" s="2" t="e">
        <v>#REF!</v>
      </c>
      <c r="AG303" s="2" t="e">
        <v>#REF!</v>
      </c>
      <c r="AH303" s="2" t="e">
        <v>#REF!</v>
      </c>
      <c r="AI303" s="2" t="e">
        <v>#REF!</v>
      </c>
      <c r="AJ303" s="4" t="e">
        <v>#REF!</v>
      </c>
      <c r="AK303" s="4"/>
      <c r="AL303" s="4"/>
      <c r="AM303" s="4"/>
      <c r="AN303" s="18" t="s">
        <v>4</v>
      </c>
      <c r="AO303" s="689"/>
      <c r="AP303" s="690"/>
      <c r="AQ303" s="274"/>
      <c r="AR303" s="274"/>
      <c r="AS303" s="274"/>
      <c r="AT303" s="274"/>
      <c r="AU303" s="691"/>
      <c r="AV303" s="692"/>
      <c r="AW303" s="274"/>
      <c r="AX303" s="274"/>
      <c r="AY303" s="274"/>
      <c r="AZ303" s="274"/>
      <c r="BA303" s="274"/>
      <c r="BB303" s="274"/>
      <c r="BC303" s="274"/>
      <c r="BD303" s="274"/>
      <c r="BE303" s="274"/>
      <c r="BF303" s="274"/>
      <c r="BG303" s="274"/>
      <c r="BH303" s="274"/>
      <c r="BI303" s="274"/>
      <c r="BJ303" s="274"/>
      <c r="BK303" s="274"/>
      <c r="BL303" s="274"/>
      <c r="BM303" s="274"/>
      <c r="BN303" s="274"/>
      <c r="BO303" s="274"/>
      <c r="BP303" s="693"/>
      <c r="BQ303" s="274"/>
      <c r="BR303" s="274"/>
      <c r="BS303" s="274"/>
      <c r="BT303" s="274"/>
      <c r="BU303" s="274"/>
      <c r="BV303" s="274"/>
      <c r="BW303" s="274"/>
      <c r="BX303" s="694"/>
      <c r="BY303" s="274"/>
      <c r="BZ303" s="274"/>
      <c r="CA303" s="274"/>
      <c r="CB303" s="274"/>
      <c r="CC303" s="274"/>
      <c r="CD303" s="274"/>
      <c r="CE303" s="274"/>
      <c r="CF303" s="274"/>
      <c r="CG303" s="742"/>
      <c r="CH303" s="742"/>
      <c r="CI303" s="742"/>
      <c r="CJ303" s="742"/>
      <c r="CK303" s="742"/>
      <c r="CL303" s="742"/>
      <c r="CM303" s="742"/>
      <c r="CN303" s="742"/>
      <c r="CO303" s="742"/>
      <c r="CP303" s="742"/>
      <c r="CQ303" s="742"/>
      <c r="CR303" s="742"/>
      <c r="CS303" s="742"/>
      <c r="CT303" s="742"/>
      <c r="CU303" s="742"/>
      <c r="CV303" s="742"/>
      <c r="CW303" s="742"/>
      <c r="CX303" s="4"/>
      <c r="CY303" s="780" t="e">
        <v>#REF!</v>
      </c>
      <c r="CZ303" s="890" t="e">
        <v>#REF!</v>
      </c>
      <c r="DA303" s="890" t="e">
        <v>#REF!</v>
      </c>
      <c r="DB303" s="890">
        <v>0.0</v>
      </c>
      <c r="DC303" s="890">
        <v>0.0</v>
      </c>
      <c r="DD303" s="890">
        <v>0.0</v>
      </c>
      <c r="DE303" s="890">
        <v>0.0</v>
      </c>
      <c r="DF303" s="890">
        <v>0.0</v>
      </c>
      <c r="DG303" s="890">
        <v>0.0</v>
      </c>
      <c r="DH303" s="890"/>
      <c r="DI303" s="890" t="e">
        <v>#REF!</v>
      </c>
      <c r="DJ303" s="890" t="s">
        <v>160</v>
      </c>
      <c r="DK303" s="890" t="s">
        <v>160</v>
      </c>
      <c r="DL303" s="890" t="s">
        <v>160</v>
      </c>
      <c r="DM303" s="890" t="s">
        <v>160</v>
      </c>
      <c r="DN303" s="890" t="s">
        <v>160</v>
      </c>
      <c r="DO303" s="890" t="s">
        <v>160</v>
      </c>
      <c r="DP303" s="2">
        <v>1.0</v>
      </c>
      <c r="DQ303" s="830" t="s">
        <v>160</v>
      </c>
      <c r="DR303" s="915"/>
      <c r="DS303" s="4"/>
      <c r="DT303" s="1055"/>
      <c r="DU303" s="4"/>
      <c r="DV303" s="4"/>
      <c r="DW303" s="4"/>
      <c r="DX303" s="4"/>
      <c r="DY303" s="4"/>
      <c r="DZ303" s="4"/>
      <c r="EA303" s="4"/>
      <c r="EB303" s="745"/>
      <c r="EC303" s="4"/>
      <c r="ED303" s="4"/>
      <c r="EE303" s="4"/>
      <c r="EF303" s="4"/>
      <c r="EG303" s="4"/>
      <c r="EH303" s="923"/>
      <c r="EI303" s="4"/>
      <c r="EJ303" s="763"/>
      <c r="EK303" s="4"/>
      <c r="EL303" s="4"/>
      <c r="EM303" s="4"/>
      <c r="EN303" s="4"/>
      <c r="EO303" s="923"/>
      <c r="EP303" s="4"/>
      <c r="EQ303" s="763"/>
      <c r="ER303" s="4"/>
      <c r="ES303" s="4"/>
      <c r="ET303" s="4"/>
      <c r="EU303" s="4"/>
      <c r="EV303" s="4"/>
      <c r="EW303" s="923"/>
      <c r="EX303" s="4"/>
      <c r="EY303" s="895" t="s">
        <v>160</v>
      </c>
      <c r="EZ303" s="927" t="s">
        <v>160</v>
      </c>
      <c r="FA303" s="820" t="str">
        <f t="shared" si="49"/>
        <v/>
      </c>
      <c r="FB303" s="925" t="e">
        <v>#REF!</v>
      </c>
      <c r="FC303" s="4" t="e">
        <v>#REF!</v>
      </c>
      <c r="FD303" s="4" t="e">
        <v>#REF!</v>
      </c>
      <c r="FE303" s="4" t="e">
        <v>#REF!</v>
      </c>
      <c r="FF303" s="4" t="e">
        <v>#REF!</v>
      </c>
      <c r="FG303" s="4" t="e">
        <v>#REF!</v>
      </c>
      <c r="FH303" s="4" t="e">
        <v>#REF!</v>
      </c>
      <c r="FI303" s="834" t="str">
        <f t="shared" si="50"/>
        <v>#REF!</v>
      </c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742"/>
    </row>
    <row r="304" outlineLevel="1">
      <c r="A304" s="743"/>
      <c r="D304" s="1039">
        <f t="shared" si="75"/>
        <v>1</v>
      </c>
      <c r="E304" s="1049" t="str">
        <f t="shared" si="80"/>
        <v/>
      </c>
      <c r="F304" s="1050" t="s">
        <v>402</v>
      </c>
      <c r="G304" s="1042" t="str">
        <f t="shared" si="76"/>
        <v/>
      </c>
      <c r="H304" s="1046"/>
      <c r="I304" s="1044" t="str">
        <f t="shared" si="77"/>
        <v>#REF!</v>
      </c>
      <c r="J304" s="1052" t="str">
        <f t="shared" si="78"/>
        <v>#REF!</v>
      </c>
      <c r="K304" s="1046">
        <v>0.0</v>
      </c>
      <c r="L304" s="1046">
        <v>0.0</v>
      </c>
      <c r="M304" s="1046">
        <v>0.0</v>
      </c>
      <c r="N304" s="1046">
        <v>0.0</v>
      </c>
      <c r="O304" s="1053" t="e">
        <v>#REF!</v>
      </c>
      <c r="P304" s="1053">
        <v>0.0</v>
      </c>
      <c r="Q304" s="1053">
        <v>0.0</v>
      </c>
      <c r="R304" s="1053">
        <v>0.0</v>
      </c>
      <c r="S304" s="1053">
        <v>0.0</v>
      </c>
      <c r="T304" s="1053">
        <v>0.0</v>
      </c>
      <c r="U304" s="1053">
        <v>0.0</v>
      </c>
      <c r="V304" s="825"/>
      <c r="W304" s="1054" t="str">
        <f t="shared" ref="W304:AC304" si="102">if(O$275&gt;$E303,"",if(O$276&lt;$E303,"", if($H304="","", if($D303&lt;=$N$277,O$277,if($D303&lt;=$N$278,O$278,O$279))*if($O$267=$R$267,$V$267, $H304))))</f>
        <v>#REF!</v>
      </c>
      <c r="X304" s="1054" t="str">
        <f t="shared" si="102"/>
        <v/>
      </c>
      <c r="Y304" s="1054" t="str">
        <f t="shared" si="102"/>
        <v/>
      </c>
      <c r="Z304" s="1054" t="str">
        <f t="shared" si="102"/>
        <v/>
      </c>
      <c r="AA304" s="1054" t="str">
        <f t="shared" si="102"/>
        <v/>
      </c>
      <c r="AB304" s="1054" t="str">
        <f t="shared" si="102"/>
        <v/>
      </c>
      <c r="AC304" s="1054" t="str">
        <f t="shared" si="102"/>
        <v/>
      </c>
      <c r="AD304" s="2" t="e">
        <v>#REF!</v>
      </c>
      <c r="AE304" s="2" t="e">
        <v>#REF!</v>
      </c>
      <c r="AF304" s="2" t="e">
        <v>#REF!</v>
      </c>
      <c r="AG304" s="2" t="e">
        <v>#REF!</v>
      </c>
      <c r="AH304" s="2" t="e">
        <v>#REF!</v>
      </c>
      <c r="AI304" s="2" t="e">
        <v>#REF!</v>
      </c>
      <c r="AJ304" s="4" t="e">
        <v>#REF!</v>
      </c>
      <c r="AK304" s="4"/>
      <c r="AL304" s="4"/>
      <c r="AM304" s="4"/>
      <c r="AN304" s="18" t="s">
        <v>4</v>
      </c>
      <c r="AO304" s="689"/>
      <c r="AP304" s="690"/>
      <c r="AQ304" s="274"/>
      <c r="AR304" s="274"/>
      <c r="AS304" s="274"/>
      <c r="AT304" s="274"/>
      <c r="AU304" s="691"/>
      <c r="AV304" s="692"/>
      <c r="AW304" s="274"/>
      <c r="AX304" s="274"/>
      <c r="AY304" s="274"/>
      <c r="AZ304" s="274"/>
      <c r="BA304" s="274"/>
      <c r="BB304" s="274"/>
      <c r="BC304" s="274"/>
      <c r="BD304" s="274"/>
      <c r="BE304" s="274"/>
      <c r="BF304" s="274"/>
      <c r="BG304" s="274"/>
      <c r="BH304" s="274"/>
      <c r="BI304" s="274"/>
      <c r="BJ304" s="274"/>
      <c r="BK304" s="274"/>
      <c r="BL304" s="274"/>
      <c r="BM304" s="274"/>
      <c r="BN304" s="274"/>
      <c r="BO304" s="274"/>
      <c r="BP304" s="693"/>
      <c r="BQ304" s="274"/>
      <c r="BR304" s="274"/>
      <c r="BS304" s="274"/>
      <c r="BT304" s="274"/>
      <c r="BU304" s="274"/>
      <c r="BV304" s="274"/>
      <c r="BW304" s="274"/>
      <c r="BX304" s="694"/>
      <c r="BY304" s="274"/>
      <c r="BZ304" s="274"/>
      <c r="CA304" s="274"/>
      <c r="CB304" s="274"/>
      <c r="CC304" s="274"/>
      <c r="CD304" s="274"/>
      <c r="CE304" s="274"/>
      <c r="CF304" s="274"/>
      <c r="CG304" s="742"/>
      <c r="CH304" s="742"/>
      <c r="CI304" s="742"/>
      <c r="CJ304" s="742"/>
      <c r="CK304" s="742"/>
      <c r="CL304" s="742"/>
      <c r="CM304" s="742"/>
      <c r="CN304" s="742"/>
      <c r="CO304" s="742"/>
      <c r="CP304" s="742"/>
      <c r="CQ304" s="742"/>
      <c r="CR304" s="742"/>
      <c r="CS304" s="742"/>
      <c r="CT304" s="742"/>
      <c r="CU304" s="742"/>
      <c r="CV304" s="742"/>
      <c r="CW304" s="742"/>
      <c r="CX304" s="4"/>
      <c r="CY304" s="780" t="e">
        <v>#REF!</v>
      </c>
      <c r="CZ304" s="890" t="e">
        <v>#REF!</v>
      </c>
      <c r="DA304" s="890" t="e">
        <v>#REF!</v>
      </c>
      <c r="DB304" s="890">
        <v>0.0</v>
      </c>
      <c r="DC304" s="890">
        <v>0.0</v>
      </c>
      <c r="DD304" s="890">
        <v>0.0</v>
      </c>
      <c r="DE304" s="890">
        <v>0.0</v>
      </c>
      <c r="DF304" s="890">
        <v>0.0</v>
      </c>
      <c r="DG304" s="890">
        <v>0.0</v>
      </c>
      <c r="DH304" s="890"/>
      <c r="DI304" s="890" t="e">
        <v>#REF!</v>
      </c>
      <c r="DJ304" s="890" t="s">
        <v>160</v>
      </c>
      <c r="DK304" s="890" t="s">
        <v>160</v>
      </c>
      <c r="DL304" s="890" t="s">
        <v>160</v>
      </c>
      <c r="DM304" s="890" t="s">
        <v>160</v>
      </c>
      <c r="DN304" s="890" t="s">
        <v>160</v>
      </c>
      <c r="DO304" s="890" t="s">
        <v>160</v>
      </c>
      <c r="DP304" s="2">
        <v>1.0</v>
      </c>
      <c r="DQ304" s="830" t="s">
        <v>160</v>
      </c>
      <c r="DR304" s="915"/>
      <c r="DS304" s="4"/>
      <c r="DT304" s="1055"/>
      <c r="DU304" s="4"/>
      <c r="DV304" s="4"/>
      <c r="DW304" s="4"/>
      <c r="DX304" s="4"/>
      <c r="DY304" s="4"/>
      <c r="DZ304" s="4"/>
      <c r="EA304" s="4"/>
      <c r="EB304" s="745"/>
      <c r="EC304" s="4"/>
      <c r="ED304" s="4"/>
      <c r="EE304" s="4"/>
      <c r="EF304" s="4"/>
      <c r="EG304" s="4"/>
      <c r="EH304" s="923"/>
      <c r="EI304" s="4"/>
      <c r="EJ304" s="763"/>
      <c r="EK304" s="4"/>
      <c r="EL304" s="4"/>
      <c r="EM304" s="4"/>
      <c r="EN304" s="4"/>
      <c r="EO304" s="923"/>
      <c r="EP304" s="4"/>
      <c r="EQ304" s="763"/>
      <c r="ER304" s="4"/>
      <c r="ES304" s="4"/>
      <c r="ET304" s="4"/>
      <c r="EU304" s="4"/>
      <c r="EV304" s="4"/>
      <c r="EW304" s="923"/>
      <c r="EX304" s="4"/>
      <c r="EY304" s="895" t="s">
        <v>160</v>
      </c>
      <c r="EZ304" s="927" t="s">
        <v>160</v>
      </c>
      <c r="FA304" s="820" t="str">
        <f t="shared" si="49"/>
        <v/>
      </c>
      <c r="FB304" s="925" t="e">
        <v>#REF!</v>
      </c>
      <c r="FC304" s="4" t="e">
        <v>#REF!</v>
      </c>
      <c r="FD304" s="4" t="e">
        <v>#REF!</v>
      </c>
      <c r="FE304" s="4" t="e">
        <v>#REF!</v>
      </c>
      <c r="FF304" s="4" t="e">
        <v>#REF!</v>
      </c>
      <c r="FG304" s="4" t="e">
        <v>#REF!</v>
      </c>
      <c r="FH304" s="4" t="e">
        <v>#REF!</v>
      </c>
      <c r="FI304" s="834" t="str">
        <f t="shared" si="50"/>
        <v>#REF!</v>
      </c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742"/>
    </row>
    <row r="305" outlineLevel="1">
      <c r="A305" s="743"/>
      <c r="D305" s="1039">
        <f t="shared" si="75"/>
        <v>1</v>
      </c>
      <c r="E305" s="1049" t="str">
        <f t="shared" si="80"/>
        <v/>
      </c>
      <c r="F305" s="1050" t="s">
        <v>402</v>
      </c>
      <c r="G305" s="1042" t="str">
        <f t="shared" si="76"/>
        <v/>
      </c>
      <c r="H305" s="1046"/>
      <c r="I305" s="1044" t="str">
        <f t="shared" si="77"/>
        <v>#REF!</v>
      </c>
      <c r="J305" s="1052" t="str">
        <f t="shared" si="78"/>
        <v>#REF!</v>
      </c>
      <c r="K305" s="1046">
        <v>0.0</v>
      </c>
      <c r="L305" s="1046">
        <v>0.0</v>
      </c>
      <c r="M305" s="1046">
        <v>0.0</v>
      </c>
      <c r="N305" s="1046">
        <v>0.0</v>
      </c>
      <c r="O305" s="1053" t="e">
        <v>#REF!</v>
      </c>
      <c r="P305" s="1053">
        <v>0.0</v>
      </c>
      <c r="Q305" s="1053">
        <v>0.0</v>
      </c>
      <c r="R305" s="1053">
        <v>0.0</v>
      </c>
      <c r="S305" s="1053">
        <v>0.0</v>
      </c>
      <c r="T305" s="1053">
        <v>0.0</v>
      </c>
      <c r="U305" s="1053">
        <v>0.0</v>
      </c>
      <c r="V305" s="825"/>
      <c r="W305" s="1054" t="str">
        <f t="shared" ref="W305:AC305" si="103">if(O$275&gt;$E304,"",if(O$276&lt;$E304,"", if($H305="","", if($D304&lt;=$N$277,O$277,if($D304&lt;=$N$278,O$278,O$279))*if($O$267=$R$267,$V$267, $H305))))</f>
        <v>#REF!</v>
      </c>
      <c r="X305" s="1054" t="str">
        <f t="shared" si="103"/>
        <v/>
      </c>
      <c r="Y305" s="1054" t="str">
        <f t="shared" si="103"/>
        <v/>
      </c>
      <c r="Z305" s="1054" t="str">
        <f t="shared" si="103"/>
        <v/>
      </c>
      <c r="AA305" s="1054" t="str">
        <f t="shared" si="103"/>
        <v/>
      </c>
      <c r="AB305" s="1054" t="str">
        <f t="shared" si="103"/>
        <v/>
      </c>
      <c r="AC305" s="1054" t="str">
        <f t="shared" si="103"/>
        <v/>
      </c>
      <c r="AD305" s="2" t="e">
        <v>#REF!</v>
      </c>
      <c r="AE305" s="2" t="e">
        <v>#REF!</v>
      </c>
      <c r="AF305" s="2" t="e">
        <v>#REF!</v>
      </c>
      <c r="AG305" s="2" t="e">
        <v>#REF!</v>
      </c>
      <c r="AH305" s="2" t="e">
        <v>#REF!</v>
      </c>
      <c r="AI305" s="2" t="e">
        <v>#REF!</v>
      </c>
      <c r="AJ305" s="4" t="e">
        <v>#REF!</v>
      </c>
      <c r="AK305" s="4"/>
      <c r="AL305" s="4"/>
      <c r="AM305" s="4"/>
      <c r="AN305" s="18" t="s">
        <v>4</v>
      </c>
      <c r="AO305" s="689"/>
      <c r="AP305" s="690"/>
      <c r="AQ305" s="274"/>
      <c r="AR305" s="274"/>
      <c r="AS305" s="274"/>
      <c r="AT305" s="274"/>
      <c r="AU305" s="691"/>
      <c r="AV305" s="692"/>
      <c r="AW305" s="274"/>
      <c r="AX305" s="274"/>
      <c r="AY305" s="274"/>
      <c r="AZ305" s="274"/>
      <c r="BA305" s="274"/>
      <c r="BB305" s="274"/>
      <c r="BC305" s="274"/>
      <c r="BD305" s="274"/>
      <c r="BE305" s="274"/>
      <c r="BF305" s="274"/>
      <c r="BG305" s="274"/>
      <c r="BH305" s="274"/>
      <c r="BI305" s="274"/>
      <c r="BJ305" s="274"/>
      <c r="BK305" s="274"/>
      <c r="BL305" s="274"/>
      <c r="BM305" s="274"/>
      <c r="BN305" s="274"/>
      <c r="BO305" s="274"/>
      <c r="BP305" s="693"/>
      <c r="BQ305" s="274"/>
      <c r="BR305" s="274"/>
      <c r="BS305" s="274"/>
      <c r="BT305" s="274"/>
      <c r="BU305" s="274"/>
      <c r="BV305" s="274"/>
      <c r="BW305" s="274"/>
      <c r="BX305" s="694"/>
      <c r="BY305" s="274"/>
      <c r="BZ305" s="274"/>
      <c r="CA305" s="274"/>
      <c r="CB305" s="274"/>
      <c r="CC305" s="274"/>
      <c r="CD305" s="274"/>
      <c r="CE305" s="274"/>
      <c r="CF305" s="274"/>
      <c r="CG305" s="742"/>
      <c r="CH305" s="742"/>
      <c r="CI305" s="742"/>
      <c r="CJ305" s="742"/>
      <c r="CK305" s="742"/>
      <c r="CL305" s="742"/>
      <c r="CM305" s="742"/>
      <c r="CN305" s="742"/>
      <c r="CO305" s="742"/>
      <c r="CP305" s="742"/>
      <c r="CQ305" s="742"/>
      <c r="CR305" s="742"/>
      <c r="CS305" s="742"/>
      <c r="CT305" s="742"/>
      <c r="CU305" s="742"/>
      <c r="CV305" s="742"/>
      <c r="CW305" s="742"/>
      <c r="CX305" s="4"/>
      <c r="CY305" s="780" t="e">
        <v>#REF!</v>
      </c>
      <c r="CZ305" s="890" t="e">
        <v>#REF!</v>
      </c>
      <c r="DA305" s="890" t="e">
        <v>#REF!</v>
      </c>
      <c r="DB305" s="890">
        <v>0.0</v>
      </c>
      <c r="DC305" s="890">
        <v>0.0</v>
      </c>
      <c r="DD305" s="890">
        <v>0.0</v>
      </c>
      <c r="DE305" s="890">
        <v>0.0</v>
      </c>
      <c r="DF305" s="890">
        <v>0.0</v>
      </c>
      <c r="DG305" s="890">
        <v>0.0</v>
      </c>
      <c r="DH305" s="890"/>
      <c r="DI305" s="890" t="e">
        <v>#REF!</v>
      </c>
      <c r="DJ305" s="890" t="s">
        <v>160</v>
      </c>
      <c r="DK305" s="890" t="s">
        <v>160</v>
      </c>
      <c r="DL305" s="890" t="s">
        <v>160</v>
      </c>
      <c r="DM305" s="890" t="s">
        <v>160</v>
      </c>
      <c r="DN305" s="890" t="s">
        <v>160</v>
      </c>
      <c r="DO305" s="890" t="s">
        <v>160</v>
      </c>
      <c r="DP305" s="2">
        <v>1.0</v>
      </c>
      <c r="DQ305" s="830" t="s">
        <v>160</v>
      </c>
      <c r="DR305" s="915"/>
      <c r="DS305" s="4"/>
      <c r="DT305" s="1055"/>
      <c r="DU305" s="4"/>
      <c r="DV305" s="4"/>
      <c r="DW305" s="4"/>
      <c r="DX305" s="4"/>
      <c r="DY305" s="4"/>
      <c r="DZ305" s="4"/>
      <c r="EA305" s="4"/>
      <c r="EB305" s="745"/>
      <c r="EC305" s="4"/>
      <c r="ED305" s="4"/>
      <c r="EE305" s="4"/>
      <c r="EF305" s="4"/>
      <c r="EG305" s="4"/>
      <c r="EH305" s="923"/>
      <c r="EI305" s="4"/>
      <c r="EJ305" s="763"/>
      <c r="EK305" s="4"/>
      <c r="EL305" s="4"/>
      <c r="EM305" s="4"/>
      <c r="EN305" s="4"/>
      <c r="EO305" s="923"/>
      <c r="EP305" s="4"/>
      <c r="EQ305" s="763"/>
      <c r="ER305" s="4"/>
      <c r="ES305" s="4"/>
      <c r="ET305" s="4"/>
      <c r="EU305" s="4"/>
      <c r="EV305" s="4"/>
      <c r="EW305" s="923"/>
      <c r="EX305" s="4"/>
      <c r="EY305" s="895" t="s">
        <v>160</v>
      </c>
      <c r="EZ305" s="927" t="s">
        <v>160</v>
      </c>
      <c r="FA305" s="820" t="str">
        <f t="shared" si="49"/>
        <v/>
      </c>
      <c r="FB305" s="925" t="e">
        <v>#REF!</v>
      </c>
      <c r="FC305" s="4" t="e">
        <v>#REF!</v>
      </c>
      <c r="FD305" s="4" t="e">
        <v>#REF!</v>
      </c>
      <c r="FE305" s="4" t="e">
        <v>#REF!</v>
      </c>
      <c r="FF305" s="4" t="e">
        <v>#REF!</v>
      </c>
      <c r="FG305" s="4" t="e">
        <v>#REF!</v>
      </c>
      <c r="FH305" s="4" t="e">
        <v>#REF!</v>
      </c>
      <c r="FI305" s="834" t="str">
        <f t="shared" si="50"/>
        <v>#REF!</v>
      </c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742"/>
    </row>
    <row r="306" outlineLevel="1">
      <c r="A306" s="743"/>
      <c r="D306" s="1039">
        <f t="shared" si="75"/>
        <v>1</v>
      </c>
      <c r="E306" s="1049" t="str">
        <f t="shared" si="80"/>
        <v/>
      </c>
      <c r="F306" s="1050" t="s">
        <v>402</v>
      </c>
      <c r="G306" s="1042" t="str">
        <f t="shared" si="76"/>
        <v/>
      </c>
      <c r="H306" s="1046"/>
      <c r="I306" s="1044" t="str">
        <f t="shared" si="77"/>
        <v>#REF!</v>
      </c>
      <c r="J306" s="1052" t="str">
        <f t="shared" si="78"/>
        <v>#REF!</v>
      </c>
      <c r="K306" s="1046">
        <v>0.0</v>
      </c>
      <c r="L306" s="1046">
        <v>0.0</v>
      </c>
      <c r="M306" s="1046">
        <v>0.0</v>
      </c>
      <c r="N306" s="1046">
        <v>0.0</v>
      </c>
      <c r="O306" s="1053" t="e">
        <v>#REF!</v>
      </c>
      <c r="P306" s="1053">
        <v>0.0</v>
      </c>
      <c r="Q306" s="1053">
        <v>0.0</v>
      </c>
      <c r="R306" s="1053">
        <v>0.0</v>
      </c>
      <c r="S306" s="1053">
        <v>0.0</v>
      </c>
      <c r="T306" s="1053">
        <v>0.0</v>
      </c>
      <c r="U306" s="1053">
        <v>0.0</v>
      </c>
      <c r="V306" s="825"/>
      <c r="W306" s="1054" t="str">
        <f t="shared" ref="W306:AC306" si="104">if(O$275&gt;$E305,"",if(O$276&lt;$E305,"", if($H306="","", if($D305&lt;=$N$277,O$277,if($D305&lt;=$N$278,O$278,O$279))*if($O$267=$R$267,$V$267, $H306))))</f>
        <v>#REF!</v>
      </c>
      <c r="X306" s="1054" t="str">
        <f t="shared" si="104"/>
        <v/>
      </c>
      <c r="Y306" s="1054" t="str">
        <f t="shared" si="104"/>
        <v/>
      </c>
      <c r="Z306" s="1054" t="str">
        <f t="shared" si="104"/>
        <v/>
      </c>
      <c r="AA306" s="1054" t="str">
        <f t="shared" si="104"/>
        <v/>
      </c>
      <c r="AB306" s="1054" t="str">
        <f t="shared" si="104"/>
        <v/>
      </c>
      <c r="AC306" s="1054" t="str">
        <f t="shared" si="104"/>
        <v/>
      </c>
      <c r="AD306" s="2" t="e">
        <v>#REF!</v>
      </c>
      <c r="AE306" s="2" t="e">
        <v>#REF!</v>
      </c>
      <c r="AF306" s="2" t="e">
        <v>#REF!</v>
      </c>
      <c r="AG306" s="2" t="e">
        <v>#REF!</v>
      </c>
      <c r="AH306" s="2" t="e">
        <v>#REF!</v>
      </c>
      <c r="AI306" s="2" t="e">
        <v>#REF!</v>
      </c>
      <c r="AJ306" s="4" t="e">
        <v>#REF!</v>
      </c>
      <c r="AK306" s="4"/>
      <c r="AL306" s="4"/>
      <c r="AM306" s="4"/>
      <c r="AN306" s="18" t="s">
        <v>4</v>
      </c>
      <c r="AO306" s="689"/>
      <c r="AP306" s="690"/>
      <c r="AQ306" s="274"/>
      <c r="AR306" s="274"/>
      <c r="AS306" s="274"/>
      <c r="AT306" s="274"/>
      <c r="AU306" s="691"/>
      <c r="AV306" s="692"/>
      <c r="AW306" s="274"/>
      <c r="AX306" s="274"/>
      <c r="AY306" s="274"/>
      <c r="AZ306" s="274"/>
      <c r="BA306" s="274"/>
      <c r="BB306" s="274"/>
      <c r="BC306" s="274"/>
      <c r="BD306" s="274"/>
      <c r="BE306" s="274"/>
      <c r="BF306" s="274"/>
      <c r="BG306" s="274"/>
      <c r="BH306" s="274"/>
      <c r="BI306" s="274"/>
      <c r="BJ306" s="274"/>
      <c r="BK306" s="274"/>
      <c r="BL306" s="274"/>
      <c r="BM306" s="274"/>
      <c r="BN306" s="274"/>
      <c r="BO306" s="274"/>
      <c r="BP306" s="693"/>
      <c r="BQ306" s="274"/>
      <c r="BR306" s="274"/>
      <c r="BS306" s="274"/>
      <c r="BT306" s="274"/>
      <c r="BU306" s="274"/>
      <c r="BV306" s="274"/>
      <c r="BW306" s="274"/>
      <c r="BX306" s="694"/>
      <c r="BY306" s="274"/>
      <c r="BZ306" s="274"/>
      <c r="CA306" s="274"/>
      <c r="CB306" s="274"/>
      <c r="CC306" s="274"/>
      <c r="CD306" s="274"/>
      <c r="CE306" s="274"/>
      <c r="CF306" s="274"/>
      <c r="CG306" s="742"/>
      <c r="CH306" s="742"/>
      <c r="CI306" s="742"/>
      <c r="CJ306" s="742"/>
      <c r="CK306" s="742"/>
      <c r="CL306" s="742"/>
      <c r="CM306" s="742"/>
      <c r="CN306" s="742"/>
      <c r="CO306" s="742"/>
      <c r="CP306" s="742"/>
      <c r="CQ306" s="742"/>
      <c r="CR306" s="742"/>
      <c r="CS306" s="742"/>
      <c r="CT306" s="742"/>
      <c r="CU306" s="742"/>
      <c r="CV306" s="742"/>
      <c r="CW306" s="742"/>
      <c r="CX306" s="4"/>
      <c r="CY306" s="780" t="e">
        <v>#REF!</v>
      </c>
      <c r="CZ306" s="890" t="e">
        <v>#REF!</v>
      </c>
      <c r="DA306" s="890" t="e">
        <v>#REF!</v>
      </c>
      <c r="DB306" s="890">
        <v>0.0</v>
      </c>
      <c r="DC306" s="890">
        <v>0.0</v>
      </c>
      <c r="DD306" s="890">
        <v>0.0</v>
      </c>
      <c r="DE306" s="890">
        <v>0.0</v>
      </c>
      <c r="DF306" s="890">
        <v>0.0</v>
      </c>
      <c r="DG306" s="890">
        <v>0.0</v>
      </c>
      <c r="DH306" s="890"/>
      <c r="DI306" s="890" t="e">
        <v>#REF!</v>
      </c>
      <c r="DJ306" s="890" t="s">
        <v>160</v>
      </c>
      <c r="DK306" s="890" t="s">
        <v>160</v>
      </c>
      <c r="DL306" s="890" t="s">
        <v>160</v>
      </c>
      <c r="DM306" s="890" t="s">
        <v>160</v>
      </c>
      <c r="DN306" s="890" t="s">
        <v>160</v>
      </c>
      <c r="DO306" s="890" t="s">
        <v>160</v>
      </c>
      <c r="DP306" s="2">
        <v>1.0</v>
      </c>
      <c r="DQ306" s="830" t="s">
        <v>160</v>
      </c>
      <c r="DR306" s="915"/>
      <c r="DS306" s="4"/>
      <c r="DT306" s="1055"/>
      <c r="DU306" s="4"/>
      <c r="DV306" s="4"/>
      <c r="DW306" s="4"/>
      <c r="DX306" s="4"/>
      <c r="DY306" s="4"/>
      <c r="DZ306" s="4"/>
      <c r="EA306" s="4"/>
      <c r="EB306" s="745"/>
      <c r="EC306" s="4"/>
      <c r="ED306" s="4"/>
      <c r="EE306" s="4"/>
      <c r="EF306" s="4"/>
      <c r="EG306" s="4"/>
      <c r="EH306" s="923"/>
      <c r="EI306" s="4"/>
      <c r="EJ306" s="763"/>
      <c r="EK306" s="4"/>
      <c r="EL306" s="4"/>
      <c r="EM306" s="4"/>
      <c r="EN306" s="4"/>
      <c r="EO306" s="923"/>
      <c r="EP306" s="4"/>
      <c r="EQ306" s="763"/>
      <c r="ER306" s="4"/>
      <c r="ES306" s="4"/>
      <c r="ET306" s="4"/>
      <c r="EU306" s="4"/>
      <c r="EV306" s="4"/>
      <c r="EW306" s="923"/>
      <c r="EX306" s="4"/>
      <c r="EY306" s="895" t="s">
        <v>160</v>
      </c>
      <c r="EZ306" s="927" t="s">
        <v>160</v>
      </c>
      <c r="FA306" s="820" t="str">
        <f t="shared" si="49"/>
        <v/>
      </c>
      <c r="FB306" s="925" t="e">
        <v>#REF!</v>
      </c>
      <c r="FC306" s="4" t="e">
        <v>#REF!</v>
      </c>
      <c r="FD306" s="4" t="e">
        <v>#REF!</v>
      </c>
      <c r="FE306" s="4" t="e">
        <v>#REF!</v>
      </c>
      <c r="FF306" s="4" t="e">
        <v>#REF!</v>
      </c>
      <c r="FG306" s="4" t="e">
        <v>#REF!</v>
      </c>
      <c r="FH306" s="4" t="e">
        <v>#REF!</v>
      </c>
      <c r="FI306" s="834" t="str">
        <f t="shared" si="50"/>
        <v>#REF!</v>
      </c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742"/>
    </row>
    <row r="307" outlineLevel="1">
      <c r="A307" s="743"/>
      <c r="D307" s="1039">
        <f t="shared" si="75"/>
        <v>1</v>
      </c>
      <c r="E307" s="1049" t="str">
        <f t="shared" si="80"/>
        <v/>
      </c>
      <c r="F307" s="1050" t="s">
        <v>402</v>
      </c>
      <c r="G307" s="1042" t="str">
        <f t="shared" si="76"/>
        <v/>
      </c>
      <c r="H307" s="1046"/>
      <c r="I307" s="1044" t="str">
        <f t="shared" si="77"/>
        <v>#REF!</v>
      </c>
      <c r="J307" s="1052" t="str">
        <f t="shared" si="78"/>
        <v>#REF!</v>
      </c>
      <c r="K307" s="1046">
        <v>0.0</v>
      </c>
      <c r="L307" s="1046">
        <v>0.0</v>
      </c>
      <c r="M307" s="1046">
        <v>0.0</v>
      </c>
      <c r="N307" s="1046">
        <v>0.0</v>
      </c>
      <c r="O307" s="1053" t="e">
        <v>#REF!</v>
      </c>
      <c r="P307" s="1053">
        <v>0.0</v>
      </c>
      <c r="Q307" s="1053">
        <v>0.0</v>
      </c>
      <c r="R307" s="1053">
        <v>0.0</v>
      </c>
      <c r="S307" s="1053">
        <v>0.0</v>
      </c>
      <c r="T307" s="1053">
        <v>0.0</v>
      </c>
      <c r="U307" s="1053">
        <v>0.0</v>
      </c>
      <c r="V307" s="825"/>
      <c r="W307" s="1054" t="str">
        <f t="shared" ref="W307:AC307" si="105">if(O$275&gt;$E306,"",if(O$276&lt;$E306,"", if($H307="","", if($D306&lt;=$N$277,O$277,if($D306&lt;=$N$278,O$278,O$279))*if($O$267=$R$267,$V$267, $H307))))</f>
        <v>#REF!</v>
      </c>
      <c r="X307" s="1054" t="str">
        <f t="shared" si="105"/>
        <v/>
      </c>
      <c r="Y307" s="1054" t="str">
        <f t="shared" si="105"/>
        <v/>
      </c>
      <c r="Z307" s="1054" t="str">
        <f t="shared" si="105"/>
        <v/>
      </c>
      <c r="AA307" s="1054" t="str">
        <f t="shared" si="105"/>
        <v/>
      </c>
      <c r="AB307" s="1054" t="str">
        <f t="shared" si="105"/>
        <v/>
      </c>
      <c r="AC307" s="1054" t="str">
        <f t="shared" si="105"/>
        <v/>
      </c>
      <c r="AD307" s="2" t="e">
        <v>#REF!</v>
      </c>
      <c r="AE307" s="2" t="e">
        <v>#REF!</v>
      </c>
      <c r="AF307" s="2" t="e">
        <v>#REF!</v>
      </c>
      <c r="AG307" s="2" t="e">
        <v>#REF!</v>
      </c>
      <c r="AH307" s="2" t="e">
        <v>#REF!</v>
      </c>
      <c r="AI307" s="2" t="e">
        <v>#REF!</v>
      </c>
      <c r="AJ307" s="4" t="e">
        <v>#REF!</v>
      </c>
      <c r="AK307" s="4"/>
      <c r="AL307" s="4"/>
      <c r="AM307" s="4"/>
      <c r="AN307" s="18" t="s">
        <v>4</v>
      </c>
      <c r="AO307" s="689"/>
      <c r="AP307" s="690"/>
      <c r="AQ307" s="274"/>
      <c r="AR307" s="274"/>
      <c r="AS307" s="274"/>
      <c r="AT307" s="274"/>
      <c r="AU307" s="691"/>
      <c r="AV307" s="692"/>
      <c r="AW307" s="274"/>
      <c r="AX307" s="274"/>
      <c r="AY307" s="274"/>
      <c r="AZ307" s="274"/>
      <c r="BA307" s="274"/>
      <c r="BB307" s="274"/>
      <c r="BC307" s="274"/>
      <c r="BD307" s="274"/>
      <c r="BE307" s="274"/>
      <c r="BF307" s="274"/>
      <c r="BG307" s="274"/>
      <c r="BH307" s="274"/>
      <c r="BI307" s="274"/>
      <c r="BJ307" s="274"/>
      <c r="BK307" s="274"/>
      <c r="BL307" s="274"/>
      <c r="BM307" s="274"/>
      <c r="BN307" s="274"/>
      <c r="BO307" s="274"/>
      <c r="BP307" s="693"/>
      <c r="BQ307" s="274"/>
      <c r="BR307" s="274"/>
      <c r="BS307" s="274"/>
      <c r="BT307" s="274"/>
      <c r="BU307" s="274"/>
      <c r="BV307" s="274"/>
      <c r="BW307" s="274"/>
      <c r="BX307" s="694"/>
      <c r="BY307" s="274"/>
      <c r="BZ307" s="274"/>
      <c r="CA307" s="274"/>
      <c r="CB307" s="274"/>
      <c r="CC307" s="274"/>
      <c r="CD307" s="274"/>
      <c r="CE307" s="274"/>
      <c r="CF307" s="274"/>
      <c r="CG307" s="742"/>
      <c r="CH307" s="742"/>
      <c r="CI307" s="742"/>
      <c r="CJ307" s="742"/>
      <c r="CK307" s="742"/>
      <c r="CL307" s="742"/>
      <c r="CM307" s="742"/>
      <c r="CN307" s="742"/>
      <c r="CO307" s="742"/>
      <c r="CP307" s="742"/>
      <c r="CQ307" s="742"/>
      <c r="CR307" s="742"/>
      <c r="CS307" s="742"/>
      <c r="CT307" s="742"/>
      <c r="CU307" s="742"/>
      <c r="CV307" s="742"/>
      <c r="CW307" s="742"/>
      <c r="CX307" s="4"/>
      <c r="CY307" s="780" t="e">
        <v>#REF!</v>
      </c>
      <c r="CZ307" s="890" t="e">
        <v>#REF!</v>
      </c>
      <c r="DA307" s="890" t="e">
        <v>#REF!</v>
      </c>
      <c r="DB307" s="890">
        <v>0.0</v>
      </c>
      <c r="DC307" s="890">
        <v>0.0</v>
      </c>
      <c r="DD307" s="890">
        <v>0.0</v>
      </c>
      <c r="DE307" s="890">
        <v>0.0</v>
      </c>
      <c r="DF307" s="890">
        <v>0.0</v>
      </c>
      <c r="DG307" s="890">
        <v>0.0</v>
      </c>
      <c r="DH307" s="890"/>
      <c r="DI307" s="890" t="e">
        <v>#REF!</v>
      </c>
      <c r="DJ307" s="890" t="s">
        <v>160</v>
      </c>
      <c r="DK307" s="890" t="s">
        <v>160</v>
      </c>
      <c r="DL307" s="890" t="s">
        <v>160</v>
      </c>
      <c r="DM307" s="890" t="s">
        <v>160</v>
      </c>
      <c r="DN307" s="890" t="s">
        <v>160</v>
      </c>
      <c r="DO307" s="890" t="s">
        <v>160</v>
      </c>
      <c r="DP307" s="2">
        <v>1.0</v>
      </c>
      <c r="DQ307" s="830" t="s">
        <v>160</v>
      </c>
      <c r="DR307" s="915"/>
      <c r="DS307" s="4"/>
      <c r="DT307" s="1055"/>
      <c r="DU307" s="4"/>
      <c r="DV307" s="4"/>
      <c r="DW307" s="4"/>
      <c r="DX307" s="4"/>
      <c r="DY307" s="4"/>
      <c r="DZ307" s="4"/>
      <c r="EA307" s="4"/>
      <c r="EB307" s="745"/>
      <c r="EC307" s="4"/>
      <c r="ED307" s="4"/>
      <c r="EE307" s="4"/>
      <c r="EF307" s="4"/>
      <c r="EG307" s="4"/>
      <c r="EH307" s="923"/>
      <c r="EI307" s="4"/>
      <c r="EJ307" s="763"/>
      <c r="EK307" s="4"/>
      <c r="EL307" s="4"/>
      <c r="EM307" s="4"/>
      <c r="EN307" s="4"/>
      <c r="EO307" s="923"/>
      <c r="EP307" s="4"/>
      <c r="EQ307" s="763"/>
      <c r="ER307" s="4"/>
      <c r="ES307" s="4"/>
      <c r="ET307" s="4"/>
      <c r="EU307" s="4"/>
      <c r="EV307" s="4"/>
      <c r="EW307" s="923"/>
      <c r="EX307" s="4"/>
      <c r="EY307" s="895" t="s">
        <v>160</v>
      </c>
      <c r="EZ307" s="927" t="s">
        <v>160</v>
      </c>
      <c r="FA307" s="820" t="str">
        <f t="shared" si="49"/>
        <v/>
      </c>
      <c r="FB307" s="925" t="e">
        <v>#REF!</v>
      </c>
      <c r="FC307" s="4" t="e">
        <v>#REF!</v>
      </c>
      <c r="FD307" s="4" t="e">
        <v>#REF!</v>
      </c>
      <c r="FE307" s="4" t="e">
        <v>#REF!</v>
      </c>
      <c r="FF307" s="4" t="e">
        <v>#REF!</v>
      </c>
      <c r="FG307" s="4" t="e">
        <v>#REF!</v>
      </c>
      <c r="FH307" s="4" t="e">
        <v>#REF!</v>
      </c>
      <c r="FI307" s="834" t="str">
        <f t="shared" si="50"/>
        <v>#REF!</v>
      </c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742"/>
    </row>
    <row r="308" outlineLevel="1">
      <c r="A308" s="743"/>
      <c r="D308" s="1039">
        <f t="shared" si="75"/>
        <v>1</v>
      </c>
      <c r="E308" s="1049" t="str">
        <f t="shared" si="80"/>
        <v/>
      </c>
      <c r="F308" s="1050" t="s">
        <v>402</v>
      </c>
      <c r="G308" s="1042" t="str">
        <f t="shared" si="76"/>
        <v/>
      </c>
      <c r="H308" s="1046"/>
      <c r="I308" s="1044" t="str">
        <f t="shared" si="77"/>
        <v>#REF!</v>
      </c>
      <c r="J308" s="1052" t="str">
        <f t="shared" si="78"/>
        <v>#REF!</v>
      </c>
      <c r="K308" s="1046">
        <v>0.0</v>
      </c>
      <c r="L308" s="1046">
        <v>0.0</v>
      </c>
      <c r="M308" s="1046">
        <v>0.0</v>
      </c>
      <c r="N308" s="1046">
        <v>0.0</v>
      </c>
      <c r="O308" s="1053" t="e">
        <v>#REF!</v>
      </c>
      <c r="P308" s="1053">
        <v>0.0</v>
      </c>
      <c r="Q308" s="1053">
        <v>0.0</v>
      </c>
      <c r="R308" s="1053">
        <v>0.0</v>
      </c>
      <c r="S308" s="1053">
        <v>0.0</v>
      </c>
      <c r="T308" s="1053">
        <v>0.0</v>
      </c>
      <c r="U308" s="1053">
        <v>0.0</v>
      </c>
      <c r="V308" s="825"/>
      <c r="W308" s="1054" t="str">
        <f t="shared" ref="W308:AC308" si="106">if(O$275&gt;$E307,"",if(O$276&lt;$E307,"", if($H308="","", if($D307&lt;=$N$277,O$277,if($D307&lt;=$N$278,O$278,O$279))*if($O$267=$R$267,$V$267, $H308))))</f>
        <v>#REF!</v>
      </c>
      <c r="X308" s="1054" t="str">
        <f t="shared" si="106"/>
        <v/>
      </c>
      <c r="Y308" s="1054" t="str">
        <f t="shared" si="106"/>
        <v/>
      </c>
      <c r="Z308" s="1054" t="str">
        <f t="shared" si="106"/>
        <v/>
      </c>
      <c r="AA308" s="1054" t="str">
        <f t="shared" si="106"/>
        <v/>
      </c>
      <c r="AB308" s="1054" t="str">
        <f t="shared" si="106"/>
        <v/>
      </c>
      <c r="AC308" s="1054" t="str">
        <f t="shared" si="106"/>
        <v/>
      </c>
      <c r="AD308" s="2" t="e">
        <v>#REF!</v>
      </c>
      <c r="AE308" s="2" t="e">
        <v>#REF!</v>
      </c>
      <c r="AF308" s="2" t="e">
        <v>#REF!</v>
      </c>
      <c r="AG308" s="2" t="e">
        <v>#REF!</v>
      </c>
      <c r="AH308" s="2" t="e">
        <v>#REF!</v>
      </c>
      <c r="AI308" s="2" t="e">
        <v>#REF!</v>
      </c>
      <c r="AJ308" s="4" t="e">
        <v>#REF!</v>
      </c>
      <c r="AK308" s="4"/>
      <c r="AL308" s="4"/>
      <c r="AM308" s="4"/>
      <c r="AN308" s="18" t="s">
        <v>4</v>
      </c>
      <c r="AO308" s="689"/>
      <c r="AP308" s="690"/>
      <c r="AQ308" s="274"/>
      <c r="AR308" s="274"/>
      <c r="AS308" s="274"/>
      <c r="AT308" s="274"/>
      <c r="AU308" s="691"/>
      <c r="AV308" s="692"/>
      <c r="AW308" s="274"/>
      <c r="AX308" s="274"/>
      <c r="AY308" s="274"/>
      <c r="AZ308" s="274"/>
      <c r="BA308" s="274"/>
      <c r="BB308" s="274"/>
      <c r="BC308" s="274"/>
      <c r="BD308" s="274"/>
      <c r="BE308" s="274"/>
      <c r="BF308" s="274"/>
      <c r="BG308" s="274"/>
      <c r="BH308" s="274"/>
      <c r="BI308" s="274"/>
      <c r="BJ308" s="274"/>
      <c r="BK308" s="274"/>
      <c r="BL308" s="274"/>
      <c r="BM308" s="274"/>
      <c r="BN308" s="274"/>
      <c r="BO308" s="274"/>
      <c r="BP308" s="693"/>
      <c r="BQ308" s="274"/>
      <c r="BR308" s="274"/>
      <c r="BS308" s="274"/>
      <c r="BT308" s="274"/>
      <c r="BU308" s="274"/>
      <c r="BV308" s="274"/>
      <c r="BW308" s="274"/>
      <c r="BX308" s="694"/>
      <c r="BY308" s="274"/>
      <c r="BZ308" s="274"/>
      <c r="CA308" s="274"/>
      <c r="CB308" s="274"/>
      <c r="CC308" s="274"/>
      <c r="CD308" s="274"/>
      <c r="CE308" s="274"/>
      <c r="CF308" s="274"/>
      <c r="CG308" s="742"/>
      <c r="CH308" s="742"/>
      <c r="CI308" s="742"/>
      <c r="CJ308" s="742"/>
      <c r="CK308" s="742"/>
      <c r="CL308" s="742"/>
      <c r="CM308" s="742"/>
      <c r="CN308" s="742"/>
      <c r="CO308" s="742"/>
      <c r="CP308" s="742"/>
      <c r="CQ308" s="742"/>
      <c r="CR308" s="742"/>
      <c r="CS308" s="742"/>
      <c r="CT308" s="742"/>
      <c r="CU308" s="742"/>
      <c r="CV308" s="742"/>
      <c r="CW308" s="742"/>
      <c r="CX308" s="4"/>
      <c r="CY308" s="780" t="e">
        <v>#REF!</v>
      </c>
      <c r="CZ308" s="890" t="e">
        <v>#REF!</v>
      </c>
      <c r="DA308" s="890" t="e">
        <v>#REF!</v>
      </c>
      <c r="DB308" s="890">
        <v>0.0</v>
      </c>
      <c r="DC308" s="890">
        <v>0.0</v>
      </c>
      <c r="DD308" s="890">
        <v>0.0</v>
      </c>
      <c r="DE308" s="890">
        <v>0.0</v>
      </c>
      <c r="DF308" s="890">
        <v>0.0</v>
      </c>
      <c r="DG308" s="890">
        <v>0.0</v>
      </c>
      <c r="DH308" s="890"/>
      <c r="DI308" s="890" t="e">
        <v>#REF!</v>
      </c>
      <c r="DJ308" s="890" t="s">
        <v>160</v>
      </c>
      <c r="DK308" s="890" t="s">
        <v>160</v>
      </c>
      <c r="DL308" s="890" t="s">
        <v>160</v>
      </c>
      <c r="DM308" s="890" t="s">
        <v>160</v>
      </c>
      <c r="DN308" s="890" t="s">
        <v>160</v>
      </c>
      <c r="DO308" s="890" t="s">
        <v>160</v>
      </c>
      <c r="DP308" s="2">
        <v>1.0</v>
      </c>
      <c r="DQ308" s="830" t="s">
        <v>160</v>
      </c>
      <c r="DR308" s="915"/>
      <c r="DS308" s="4"/>
      <c r="DT308" s="1055"/>
      <c r="DU308" s="4"/>
      <c r="DV308" s="4"/>
      <c r="DW308" s="4"/>
      <c r="DX308" s="4"/>
      <c r="DY308" s="4"/>
      <c r="DZ308" s="4"/>
      <c r="EA308" s="4"/>
      <c r="EB308" s="745"/>
      <c r="EC308" s="4"/>
      <c r="ED308" s="4"/>
      <c r="EE308" s="4"/>
      <c r="EF308" s="4"/>
      <c r="EG308" s="4"/>
      <c r="EH308" s="923"/>
      <c r="EI308" s="4"/>
      <c r="EJ308" s="763"/>
      <c r="EK308" s="4"/>
      <c r="EL308" s="4"/>
      <c r="EM308" s="4"/>
      <c r="EN308" s="4"/>
      <c r="EO308" s="923"/>
      <c r="EP308" s="4"/>
      <c r="EQ308" s="763"/>
      <c r="ER308" s="4"/>
      <c r="ES308" s="4"/>
      <c r="ET308" s="4"/>
      <c r="EU308" s="4"/>
      <c r="EV308" s="4"/>
      <c r="EW308" s="923"/>
      <c r="EX308" s="4"/>
      <c r="EY308" s="895" t="s">
        <v>160</v>
      </c>
      <c r="EZ308" s="927" t="s">
        <v>160</v>
      </c>
      <c r="FA308" s="820" t="str">
        <f t="shared" si="49"/>
        <v/>
      </c>
      <c r="FB308" s="925" t="e">
        <v>#REF!</v>
      </c>
      <c r="FC308" s="4" t="e">
        <v>#REF!</v>
      </c>
      <c r="FD308" s="4" t="e">
        <v>#REF!</v>
      </c>
      <c r="FE308" s="4" t="e">
        <v>#REF!</v>
      </c>
      <c r="FF308" s="4" t="e">
        <v>#REF!</v>
      </c>
      <c r="FG308" s="4" t="e">
        <v>#REF!</v>
      </c>
      <c r="FH308" s="4" t="e">
        <v>#REF!</v>
      </c>
      <c r="FI308" s="834" t="str">
        <f t="shared" si="50"/>
        <v>#REF!</v>
      </c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742"/>
    </row>
    <row r="309" outlineLevel="1">
      <c r="A309" s="743"/>
      <c r="D309" s="1039">
        <f t="shared" si="75"/>
        <v>1</v>
      </c>
      <c r="E309" s="1049" t="str">
        <f t="shared" si="80"/>
        <v/>
      </c>
      <c r="F309" s="1050" t="s">
        <v>402</v>
      </c>
      <c r="G309" s="1042" t="str">
        <f t="shared" si="76"/>
        <v/>
      </c>
      <c r="H309" s="1046"/>
      <c r="I309" s="1044" t="str">
        <f t="shared" si="77"/>
        <v>#REF!</v>
      </c>
      <c r="J309" s="1052" t="str">
        <f t="shared" si="78"/>
        <v>#REF!</v>
      </c>
      <c r="K309" s="1046">
        <v>0.0</v>
      </c>
      <c r="L309" s="1046">
        <v>0.0</v>
      </c>
      <c r="M309" s="1046">
        <v>0.0</v>
      </c>
      <c r="N309" s="1046">
        <v>0.0</v>
      </c>
      <c r="O309" s="1053" t="e">
        <v>#REF!</v>
      </c>
      <c r="P309" s="1053">
        <v>0.0</v>
      </c>
      <c r="Q309" s="1053">
        <v>0.0</v>
      </c>
      <c r="R309" s="1053">
        <v>0.0</v>
      </c>
      <c r="S309" s="1053">
        <v>0.0</v>
      </c>
      <c r="T309" s="1053">
        <v>0.0</v>
      </c>
      <c r="U309" s="1053">
        <v>0.0</v>
      </c>
      <c r="V309" s="825"/>
      <c r="W309" s="1054" t="str">
        <f t="shared" ref="W309:AC309" si="107">if(O$275&gt;$E308,"",if(O$276&lt;$E308,"", if($H309="","", if($D308&lt;=$N$277,O$277,if($D308&lt;=$N$278,O$278,O$279))*if($O$267=$R$267,$V$267, $H309))))</f>
        <v>#REF!</v>
      </c>
      <c r="X309" s="1054" t="str">
        <f t="shared" si="107"/>
        <v/>
      </c>
      <c r="Y309" s="1054" t="str">
        <f t="shared" si="107"/>
        <v/>
      </c>
      <c r="Z309" s="1054" t="str">
        <f t="shared" si="107"/>
        <v/>
      </c>
      <c r="AA309" s="1054" t="str">
        <f t="shared" si="107"/>
        <v/>
      </c>
      <c r="AB309" s="1054" t="str">
        <f t="shared" si="107"/>
        <v/>
      </c>
      <c r="AC309" s="1054" t="str">
        <f t="shared" si="107"/>
        <v/>
      </c>
      <c r="AD309" s="2" t="e">
        <v>#REF!</v>
      </c>
      <c r="AE309" s="2" t="e">
        <v>#REF!</v>
      </c>
      <c r="AF309" s="2" t="e">
        <v>#REF!</v>
      </c>
      <c r="AG309" s="2" t="e">
        <v>#REF!</v>
      </c>
      <c r="AH309" s="2" t="e">
        <v>#REF!</v>
      </c>
      <c r="AI309" s="2" t="e">
        <v>#REF!</v>
      </c>
      <c r="AJ309" s="4" t="e">
        <v>#REF!</v>
      </c>
      <c r="AK309" s="4"/>
      <c r="AL309" s="4"/>
      <c r="AM309" s="4"/>
      <c r="AN309" s="18" t="s">
        <v>4</v>
      </c>
      <c r="AO309" s="689"/>
      <c r="AP309" s="690"/>
      <c r="AQ309" s="274"/>
      <c r="AR309" s="274"/>
      <c r="AS309" s="274"/>
      <c r="AT309" s="274"/>
      <c r="AU309" s="691"/>
      <c r="AV309" s="692"/>
      <c r="AW309" s="274"/>
      <c r="AX309" s="274"/>
      <c r="AY309" s="274"/>
      <c r="AZ309" s="274"/>
      <c r="BA309" s="274"/>
      <c r="BB309" s="274"/>
      <c r="BC309" s="274"/>
      <c r="BD309" s="274"/>
      <c r="BE309" s="274"/>
      <c r="BF309" s="274"/>
      <c r="BG309" s="274"/>
      <c r="BH309" s="274"/>
      <c r="BI309" s="274"/>
      <c r="BJ309" s="274"/>
      <c r="BK309" s="274"/>
      <c r="BL309" s="274"/>
      <c r="BM309" s="274"/>
      <c r="BN309" s="274"/>
      <c r="BO309" s="274"/>
      <c r="BP309" s="693"/>
      <c r="BQ309" s="274"/>
      <c r="BR309" s="274"/>
      <c r="BS309" s="274"/>
      <c r="BT309" s="274"/>
      <c r="BU309" s="274"/>
      <c r="BV309" s="274"/>
      <c r="BW309" s="274"/>
      <c r="BX309" s="694"/>
      <c r="BY309" s="274"/>
      <c r="BZ309" s="274"/>
      <c r="CA309" s="274"/>
      <c r="CB309" s="274"/>
      <c r="CC309" s="274"/>
      <c r="CD309" s="274"/>
      <c r="CE309" s="274"/>
      <c r="CF309" s="274"/>
      <c r="CG309" s="742"/>
      <c r="CH309" s="742"/>
      <c r="CI309" s="742"/>
      <c r="CJ309" s="742"/>
      <c r="CK309" s="742"/>
      <c r="CL309" s="742"/>
      <c r="CM309" s="742"/>
      <c r="CN309" s="742"/>
      <c r="CO309" s="742"/>
      <c r="CP309" s="742"/>
      <c r="CQ309" s="742"/>
      <c r="CR309" s="742"/>
      <c r="CS309" s="742"/>
      <c r="CT309" s="742"/>
      <c r="CU309" s="742"/>
      <c r="CV309" s="742"/>
      <c r="CW309" s="742"/>
      <c r="CX309" s="4"/>
      <c r="CY309" s="780" t="e">
        <v>#REF!</v>
      </c>
      <c r="CZ309" s="890" t="e">
        <v>#REF!</v>
      </c>
      <c r="DA309" s="890" t="e">
        <v>#REF!</v>
      </c>
      <c r="DB309" s="890">
        <v>0.0</v>
      </c>
      <c r="DC309" s="890">
        <v>0.0</v>
      </c>
      <c r="DD309" s="890">
        <v>0.0</v>
      </c>
      <c r="DE309" s="890">
        <v>0.0</v>
      </c>
      <c r="DF309" s="890">
        <v>0.0</v>
      </c>
      <c r="DG309" s="890">
        <v>0.0</v>
      </c>
      <c r="DH309" s="890"/>
      <c r="DI309" s="890" t="e">
        <v>#REF!</v>
      </c>
      <c r="DJ309" s="890" t="s">
        <v>160</v>
      </c>
      <c r="DK309" s="890" t="s">
        <v>160</v>
      </c>
      <c r="DL309" s="890" t="s">
        <v>160</v>
      </c>
      <c r="DM309" s="890" t="s">
        <v>160</v>
      </c>
      <c r="DN309" s="890" t="s">
        <v>160</v>
      </c>
      <c r="DO309" s="890" t="s">
        <v>160</v>
      </c>
      <c r="DP309" s="2">
        <v>1.0</v>
      </c>
      <c r="DQ309" s="830" t="s">
        <v>160</v>
      </c>
      <c r="DR309" s="915"/>
      <c r="DS309" s="4"/>
      <c r="DT309" s="1055"/>
      <c r="DU309" s="4"/>
      <c r="DV309" s="4"/>
      <c r="DW309" s="4"/>
      <c r="DX309" s="4"/>
      <c r="DY309" s="4"/>
      <c r="DZ309" s="4"/>
      <c r="EA309" s="4"/>
      <c r="EB309" s="745"/>
      <c r="EC309" s="4"/>
      <c r="ED309" s="4"/>
      <c r="EE309" s="4"/>
      <c r="EF309" s="4"/>
      <c r="EG309" s="4"/>
      <c r="EH309" s="923"/>
      <c r="EI309" s="4"/>
      <c r="EJ309" s="763"/>
      <c r="EK309" s="4"/>
      <c r="EL309" s="4"/>
      <c r="EM309" s="4"/>
      <c r="EN309" s="4"/>
      <c r="EO309" s="923"/>
      <c r="EP309" s="4"/>
      <c r="EQ309" s="763"/>
      <c r="ER309" s="4"/>
      <c r="ES309" s="4"/>
      <c r="ET309" s="4"/>
      <c r="EU309" s="4"/>
      <c r="EV309" s="4"/>
      <c r="EW309" s="923"/>
      <c r="EX309" s="4"/>
      <c r="EY309" s="895" t="s">
        <v>160</v>
      </c>
      <c r="EZ309" s="927" t="s">
        <v>160</v>
      </c>
      <c r="FA309" s="820" t="str">
        <f t="shared" si="49"/>
        <v/>
      </c>
      <c r="FB309" s="925" t="e">
        <v>#REF!</v>
      </c>
      <c r="FC309" s="4" t="e">
        <v>#REF!</v>
      </c>
      <c r="FD309" s="4" t="e">
        <v>#REF!</v>
      </c>
      <c r="FE309" s="4" t="e">
        <v>#REF!</v>
      </c>
      <c r="FF309" s="4" t="e">
        <v>#REF!</v>
      </c>
      <c r="FG309" s="4" t="e">
        <v>#REF!</v>
      </c>
      <c r="FH309" s="4" t="e">
        <v>#REF!</v>
      </c>
      <c r="FI309" s="834" t="str">
        <f t="shared" si="50"/>
        <v>#REF!</v>
      </c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742"/>
    </row>
    <row r="310" outlineLevel="1">
      <c r="A310" s="743"/>
      <c r="D310" s="1039">
        <f t="shared" si="75"/>
        <v>1</v>
      </c>
      <c r="E310" s="1049" t="str">
        <f t="shared" si="80"/>
        <v/>
      </c>
      <c r="F310" s="1050" t="s">
        <v>402</v>
      </c>
      <c r="G310" s="1042" t="str">
        <f t="shared" si="76"/>
        <v/>
      </c>
      <c r="H310" s="1046"/>
      <c r="I310" s="1044" t="str">
        <f t="shared" si="77"/>
        <v>#REF!</v>
      </c>
      <c r="J310" s="1052" t="str">
        <f>if(H310="","",sum(W310:AC310))</f>
        <v/>
      </c>
      <c r="K310" s="1046">
        <v>0.0</v>
      </c>
      <c r="L310" s="1046">
        <v>0.0</v>
      </c>
      <c r="M310" s="1046">
        <v>0.0</v>
      </c>
      <c r="N310" s="1046">
        <v>0.0</v>
      </c>
      <c r="O310" s="1053" t="e">
        <v>#REF!</v>
      </c>
      <c r="P310" s="1053">
        <v>0.0</v>
      </c>
      <c r="Q310" s="1053">
        <v>0.0</v>
      </c>
      <c r="R310" s="1053">
        <v>0.0</v>
      </c>
      <c r="S310" s="1053">
        <v>0.0</v>
      </c>
      <c r="T310" s="1053">
        <v>0.0</v>
      </c>
      <c r="U310" s="1053">
        <v>0.0</v>
      </c>
      <c r="V310" s="825"/>
      <c r="W310" s="1054" t="str">
        <f t="shared" ref="W310:AC310" si="108">if(O$275&gt;$E309,"",if(O$276&lt;$E309,"", if($H310="","", if($D309&lt;=$N$277,O$277,if($D309&lt;=$N$278,O$278,O$279))*if($O$267=$R$267,$V$267, $H310))))</f>
        <v>#REF!</v>
      </c>
      <c r="X310" s="1054" t="str">
        <f t="shared" si="108"/>
        <v/>
      </c>
      <c r="Y310" s="1054" t="str">
        <f t="shared" si="108"/>
        <v/>
      </c>
      <c r="Z310" s="1054" t="str">
        <f t="shared" si="108"/>
        <v/>
      </c>
      <c r="AA310" s="1054" t="str">
        <f t="shared" si="108"/>
        <v/>
      </c>
      <c r="AB310" s="1054" t="str">
        <f t="shared" si="108"/>
        <v/>
      </c>
      <c r="AC310" s="1054" t="str">
        <f t="shared" si="108"/>
        <v/>
      </c>
      <c r="AD310" s="2" t="e">
        <v>#REF!</v>
      </c>
      <c r="AE310" s="2" t="e">
        <v>#REF!</v>
      </c>
      <c r="AF310" s="2" t="e">
        <v>#REF!</v>
      </c>
      <c r="AG310" s="2" t="e">
        <v>#REF!</v>
      </c>
      <c r="AH310" s="2" t="e">
        <v>#REF!</v>
      </c>
      <c r="AI310" s="2" t="e">
        <v>#REF!</v>
      </c>
      <c r="AJ310" s="4" t="e">
        <v>#REF!</v>
      </c>
      <c r="AK310" s="4"/>
      <c r="AL310" s="4"/>
      <c r="AM310" s="4"/>
      <c r="AN310" s="18" t="s">
        <v>4</v>
      </c>
      <c r="AO310" s="689"/>
      <c r="AP310" s="690"/>
      <c r="AQ310" s="274"/>
      <c r="AR310" s="274"/>
      <c r="AS310" s="274"/>
      <c r="AT310" s="274"/>
      <c r="AU310" s="691"/>
      <c r="AV310" s="692"/>
      <c r="AW310" s="274"/>
      <c r="AX310" s="274"/>
      <c r="AY310" s="274"/>
      <c r="AZ310" s="274"/>
      <c r="BA310" s="274"/>
      <c r="BB310" s="274"/>
      <c r="BC310" s="274"/>
      <c r="BD310" s="274"/>
      <c r="BE310" s="274"/>
      <c r="BF310" s="274"/>
      <c r="BG310" s="274"/>
      <c r="BH310" s="274"/>
      <c r="BI310" s="274"/>
      <c r="BJ310" s="274"/>
      <c r="BK310" s="274"/>
      <c r="BL310" s="274"/>
      <c r="BM310" s="274"/>
      <c r="BN310" s="274"/>
      <c r="BO310" s="274"/>
      <c r="BP310" s="693"/>
      <c r="BQ310" s="274"/>
      <c r="BR310" s="274"/>
      <c r="BS310" s="274"/>
      <c r="BT310" s="274"/>
      <c r="BU310" s="274"/>
      <c r="BV310" s="274"/>
      <c r="BW310" s="274"/>
      <c r="BX310" s="694"/>
      <c r="BY310" s="274"/>
      <c r="BZ310" s="274"/>
      <c r="CA310" s="274"/>
      <c r="CB310" s="274"/>
      <c r="CC310" s="274"/>
      <c r="CD310" s="274"/>
      <c r="CE310" s="274"/>
      <c r="CF310" s="274"/>
      <c r="CG310" s="742"/>
      <c r="CH310" s="742"/>
      <c r="CI310" s="742"/>
      <c r="CJ310" s="742"/>
      <c r="CK310" s="742"/>
      <c r="CL310" s="742"/>
      <c r="CM310" s="742"/>
      <c r="CN310" s="742"/>
      <c r="CO310" s="742"/>
      <c r="CP310" s="742"/>
      <c r="CQ310" s="742"/>
      <c r="CR310" s="742"/>
      <c r="CS310" s="742"/>
      <c r="CT310" s="742"/>
      <c r="CU310" s="742"/>
      <c r="CV310" s="742"/>
      <c r="CW310" s="742"/>
      <c r="CX310" s="4"/>
      <c r="CY310" s="780" t="e">
        <v>#REF!</v>
      </c>
      <c r="CZ310" s="890" t="e">
        <v>#REF!</v>
      </c>
      <c r="DA310" s="890" t="e">
        <v>#REF!</v>
      </c>
      <c r="DB310" s="890">
        <v>0.0</v>
      </c>
      <c r="DC310" s="890">
        <v>0.0</v>
      </c>
      <c r="DD310" s="890">
        <v>0.0</v>
      </c>
      <c r="DE310" s="890">
        <v>0.0</v>
      </c>
      <c r="DF310" s="890">
        <v>0.0</v>
      </c>
      <c r="DG310" s="890">
        <v>0.0</v>
      </c>
      <c r="DH310" s="890"/>
      <c r="DI310" s="890" t="e">
        <v>#REF!</v>
      </c>
      <c r="DJ310" s="890" t="s">
        <v>160</v>
      </c>
      <c r="DK310" s="890" t="s">
        <v>160</v>
      </c>
      <c r="DL310" s="890" t="s">
        <v>160</v>
      </c>
      <c r="DM310" s="890" t="s">
        <v>160</v>
      </c>
      <c r="DN310" s="890" t="s">
        <v>160</v>
      </c>
      <c r="DO310" s="890" t="s">
        <v>160</v>
      </c>
      <c r="DP310" s="2">
        <v>1.0</v>
      </c>
      <c r="DQ310" s="830" t="s">
        <v>160</v>
      </c>
      <c r="DR310" s="915"/>
      <c r="DS310" s="4"/>
      <c r="DT310" s="1055"/>
      <c r="DU310" s="4"/>
      <c r="DV310" s="4"/>
      <c r="DW310" s="4"/>
      <c r="DX310" s="4"/>
      <c r="DY310" s="4"/>
      <c r="DZ310" s="4"/>
      <c r="EA310" s="4"/>
      <c r="EB310" s="745"/>
      <c r="EC310" s="4"/>
      <c r="ED310" s="4"/>
      <c r="EE310" s="4"/>
      <c r="EF310" s="4"/>
      <c r="EG310" s="4"/>
      <c r="EH310" s="923"/>
      <c r="EI310" s="4"/>
      <c r="EJ310" s="763"/>
      <c r="EK310" s="4"/>
      <c r="EL310" s="4"/>
      <c r="EM310" s="4"/>
      <c r="EN310" s="4"/>
      <c r="EO310" s="923"/>
      <c r="EP310" s="4"/>
      <c r="EQ310" s="763"/>
      <c r="ER310" s="4"/>
      <c r="ES310" s="4"/>
      <c r="ET310" s="4"/>
      <c r="EU310" s="4"/>
      <c r="EV310" s="4"/>
      <c r="EW310" s="923"/>
      <c r="EX310" s="4"/>
      <c r="EY310" s="895" t="s">
        <v>160</v>
      </c>
      <c r="EZ310" s="927" t="s">
        <v>160</v>
      </c>
      <c r="FA310" s="820" t="str">
        <f t="shared" si="49"/>
        <v/>
      </c>
      <c r="FB310" s="925" t="e">
        <v>#REF!</v>
      </c>
      <c r="FC310" s="4" t="e">
        <v>#REF!</v>
      </c>
      <c r="FD310" s="4" t="e">
        <v>#REF!</v>
      </c>
      <c r="FE310" s="4" t="e">
        <v>#REF!</v>
      </c>
      <c r="FF310" s="4" t="e">
        <v>#REF!</v>
      </c>
      <c r="FG310" s="4" t="e">
        <v>#REF!</v>
      </c>
      <c r="FH310" s="4" t="e">
        <v>#REF!</v>
      </c>
      <c r="FI310" s="834" t="str">
        <f t="shared" si="50"/>
        <v>#REF!</v>
      </c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742"/>
    </row>
    <row r="311" outlineLevel="1">
      <c r="A311" s="743"/>
      <c r="D311" s="1039">
        <f t="shared" si="75"/>
        <v>1</v>
      </c>
      <c r="E311" s="1049" t="str">
        <f t="shared" si="80"/>
        <v/>
      </c>
      <c r="F311" s="1050" t="s">
        <v>402</v>
      </c>
      <c r="G311" s="1042" t="str">
        <f t="shared" si="76"/>
        <v/>
      </c>
      <c r="H311" s="1046"/>
      <c r="I311" s="1044" t="str">
        <f t="shared" si="77"/>
        <v>#REF!</v>
      </c>
      <c r="J311" s="1052" t="str">
        <f t="shared" ref="J311:J339" si="110">if(D311="","",sum(W311:AC311))</f>
        <v>#REF!</v>
      </c>
      <c r="K311" s="1046">
        <v>0.0</v>
      </c>
      <c r="L311" s="1046">
        <v>0.0</v>
      </c>
      <c r="M311" s="1046">
        <v>0.0</v>
      </c>
      <c r="N311" s="1046">
        <v>0.0</v>
      </c>
      <c r="O311" s="1053" t="e">
        <v>#REF!</v>
      </c>
      <c r="P311" s="1053">
        <v>0.0</v>
      </c>
      <c r="Q311" s="1053">
        <v>0.0</v>
      </c>
      <c r="R311" s="1053">
        <v>0.0</v>
      </c>
      <c r="S311" s="1053">
        <v>0.0</v>
      </c>
      <c r="T311" s="1053">
        <v>0.0</v>
      </c>
      <c r="U311" s="1053">
        <v>0.0</v>
      </c>
      <c r="V311" s="825"/>
      <c r="W311" s="1054" t="str">
        <f t="shared" ref="W311:AC311" si="109">if(O$275&gt;$E310,"",if(O$276&lt;$E310,"", if($H311="","", if($D310&lt;=$N$277,O$277,if($D310&lt;=$N$278,O$278,O$279))*if($O$267=$R$267,$V$267, $H311))))</f>
        <v>#REF!</v>
      </c>
      <c r="X311" s="1054" t="str">
        <f t="shared" si="109"/>
        <v/>
      </c>
      <c r="Y311" s="1054" t="str">
        <f t="shared" si="109"/>
        <v/>
      </c>
      <c r="Z311" s="1054" t="str">
        <f t="shared" si="109"/>
        <v/>
      </c>
      <c r="AA311" s="1054" t="str">
        <f t="shared" si="109"/>
        <v/>
      </c>
      <c r="AB311" s="1054" t="str">
        <f t="shared" si="109"/>
        <v/>
      </c>
      <c r="AC311" s="1054" t="str">
        <f t="shared" si="109"/>
        <v/>
      </c>
      <c r="AD311" s="2" t="e">
        <v>#REF!</v>
      </c>
      <c r="AE311" s="2" t="e">
        <v>#REF!</v>
      </c>
      <c r="AF311" s="2" t="e">
        <v>#REF!</v>
      </c>
      <c r="AG311" s="2" t="e">
        <v>#REF!</v>
      </c>
      <c r="AH311" s="2" t="e">
        <v>#REF!</v>
      </c>
      <c r="AI311" s="2" t="e">
        <v>#REF!</v>
      </c>
      <c r="AJ311" s="4" t="e">
        <v>#REF!</v>
      </c>
      <c r="AK311" s="4"/>
      <c r="AL311" s="4"/>
      <c r="AM311" s="4"/>
      <c r="AN311" s="18" t="s">
        <v>4</v>
      </c>
      <c r="AO311" s="689"/>
      <c r="AP311" s="690"/>
      <c r="AQ311" s="274"/>
      <c r="AR311" s="274"/>
      <c r="AS311" s="274"/>
      <c r="AT311" s="274"/>
      <c r="AU311" s="691"/>
      <c r="AV311" s="692"/>
      <c r="AW311" s="274"/>
      <c r="AX311" s="274"/>
      <c r="AY311" s="274"/>
      <c r="AZ311" s="274"/>
      <c r="BA311" s="274"/>
      <c r="BB311" s="274"/>
      <c r="BC311" s="274"/>
      <c r="BD311" s="274"/>
      <c r="BE311" s="274"/>
      <c r="BF311" s="274"/>
      <c r="BG311" s="274"/>
      <c r="BH311" s="274"/>
      <c r="BI311" s="274"/>
      <c r="BJ311" s="274"/>
      <c r="BK311" s="274"/>
      <c r="BL311" s="274"/>
      <c r="BM311" s="274"/>
      <c r="BN311" s="274"/>
      <c r="BO311" s="274"/>
      <c r="BP311" s="693"/>
      <c r="BQ311" s="274"/>
      <c r="BR311" s="274"/>
      <c r="BS311" s="274"/>
      <c r="BT311" s="274"/>
      <c r="BU311" s="274"/>
      <c r="BV311" s="274"/>
      <c r="BW311" s="274"/>
      <c r="BX311" s="694"/>
      <c r="BY311" s="274"/>
      <c r="BZ311" s="274"/>
      <c r="CA311" s="274"/>
      <c r="CB311" s="274"/>
      <c r="CC311" s="274"/>
      <c r="CD311" s="274"/>
      <c r="CE311" s="274"/>
      <c r="CF311" s="274"/>
      <c r="CG311" s="742"/>
      <c r="CH311" s="742"/>
      <c r="CI311" s="742"/>
      <c r="CJ311" s="742"/>
      <c r="CK311" s="742"/>
      <c r="CL311" s="742"/>
      <c r="CM311" s="742"/>
      <c r="CN311" s="742"/>
      <c r="CO311" s="742"/>
      <c r="CP311" s="742"/>
      <c r="CQ311" s="742"/>
      <c r="CR311" s="742"/>
      <c r="CS311" s="742"/>
      <c r="CT311" s="742"/>
      <c r="CU311" s="742"/>
      <c r="CV311" s="742"/>
      <c r="CW311" s="742"/>
      <c r="CX311" s="4"/>
      <c r="CY311" s="780" t="e">
        <v>#REF!</v>
      </c>
      <c r="CZ311" s="890" t="e">
        <v>#REF!</v>
      </c>
      <c r="DA311" s="890" t="e">
        <v>#REF!</v>
      </c>
      <c r="DB311" s="890">
        <v>0.0</v>
      </c>
      <c r="DC311" s="890">
        <v>0.0</v>
      </c>
      <c r="DD311" s="890">
        <v>0.0</v>
      </c>
      <c r="DE311" s="890">
        <v>0.0</v>
      </c>
      <c r="DF311" s="890">
        <v>0.0</v>
      </c>
      <c r="DG311" s="890">
        <v>0.0</v>
      </c>
      <c r="DH311" s="890"/>
      <c r="DI311" s="890" t="e">
        <v>#REF!</v>
      </c>
      <c r="DJ311" s="890" t="s">
        <v>160</v>
      </c>
      <c r="DK311" s="890" t="s">
        <v>160</v>
      </c>
      <c r="DL311" s="890" t="s">
        <v>160</v>
      </c>
      <c r="DM311" s="890" t="s">
        <v>160</v>
      </c>
      <c r="DN311" s="890" t="s">
        <v>160</v>
      </c>
      <c r="DO311" s="890" t="s">
        <v>160</v>
      </c>
      <c r="DP311" s="2">
        <v>1.0</v>
      </c>
      <c r="DQ311" s="830" t="s">
        <v>160</v>
      </c>
      <c r="DR311" s="915"/>
      <c r="DS311" s="4"/>
      <c r="DT311" s="1055"/>
      <c r="DU311" s="4"/>
      <c r="DV311" s="4"/>
      <c r="DW311" s="4"/>
      <c r="DX311" s="4"/>
      <c r="DY311" s="4"/>
      <c r="DZ311" s="4"/>
      <c r="EA311" s="4"/>
      <c r="EB311" s="745"/>
      <c r="EC311" s="4"/>
      <c r="ED311" s="4"/>
      <c r="EE311" s="4"/>
      <c r="EF311" s="4"/>
      <c r="EG311" s="4"/>
      <c r="EH311" s="923"/>
      <c r="EI311" s="4"/>
      <c r="EJ311" s="763"/>
      <c r="EK311" s="4"/>
      <c r="EL311" s="4"/>
      <c r="EM311" s="4"/>
      <c r="EN311" s="4"/>
      <c r="EO311" s="923"/>
      <c r="EP311" s="4"/>
      <c r="EQ311" s="763"/>
      <c r="ER311" s="4"/>
      <c r="ES311" s="4"/>
      <c r="ET311" s="4"/>
      <c r="EU311" s="4"/>
      <c r="EV311" s="4"/>
      <c r="EW311" s="923"/>
      <c r="EX311" s="4"/>
      <c r="EY311" s="895" t="s">
        <v>160</v>
      </c>
      <c r="EZ311" s="927" t="s">
        <v>160</v>
      </c>
      <c r="FA311" s="820" t="str">
        <f t="shared" si="49"/>
        <v/>
      </c>
      <c r="FB311" s="925" t="e">
        <v>#REF!</v>
      </c>
      <c r="FC311" s="4" t="e">
        <v>#REF!</v>
      </c>
      <c r="FD311" s="4" t="e">
        <v>#REF!</v>
      </c>
      <c r="FE311" s="4" t="e">
        <v>#REF!</v>
      </c>
      <c r="FF311" s="4" t="e">
        <v>#REF!</v>
      </c>
      <c r="FG311" s="4" t="e">
        <v>#REF!</v>
      </c>
      <c r="FH311" s="4" t="e">
        <v>#REF!</v>
      </c>
      <c r="FI311" s="834" t="str">
        <f t="shared" si="50"/>
        <v>#REF!</v>
      </c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742"/>
    </row>
    <row r="312" outlineLevel="1">
      <c r="A312" s="743"/>
      <c r="D312" s="1039">
        <f t="shared" si="75"/>
        <v>1</v>
      </c>
      <c r="E312" s="1049" t="str">
        <f t="shared" si="80"/>
        <v/>
      </c>
      <c r="F312" s="1050" t="s">
        <v>402</v>
      </c>
      <c r="G312" s="1042" t="str">
        <f t="shared" si="76"/>
        <v/>
      </c>
      <c r="H312" s="1046"/>
      <c r="I312" s="1044" t="str">
        <f t="shared" si="77"/>
        <v>#REF!</v>
      </c>
      <c r="J312" s="1052" t="str">
        <f t="shared" si="110"/>
        <v>#REF!</v>
      </c>
      <c r="K312" s="1046">
        <v>0.0</v>
      </c>
      <c r="L312" s="1046">
        <v>0.0</v>
      </c>
      <c r="M312" s="1046">
        <v>0.0</v>
      </c>
      <c r="N312" s="1046">
        <v>0.0</v>
      </c>
      <c r="O312" s="1053" t="e">
        <v>#REF!</v>
      </c>
      <c r="P312" s="1053">
        <v>0.0</v>
      </c>
      <c r="Q312" s="1053">
        <v>0.0</v>
      </c>
      <c r="R312" s="1053">
        <v>0.0</v>
      </c>
      <c r="S312" s="1053">
        <v>0.0</v>
      </c>
      <c r="T312" s="1053">
        <v>0.0</v>
      </c>
      <c r="U312" s="1053">
        <v>0.0</v>
      </c>
      <c r="V312" s="825"/>
      <c r="W312" s="1054" t="str">
        <f t="shared" ref="W312:AC312" si="111">if(O$275&gt;$E311,"",if(O$276&lt;$E311,"", if($H312="","", if($D311&lt;=$N$277,O$277,if($D311&lt;=$N$278,O$278,O$279))*if($O$267=$R$267,$V$267, $H312))))</f>
        <v>#REF!</v>
      </c>
      <c r="X312" s="1054" t="str">
        <f t="shared" si="111"/>
        <v/>
      </c>
      <c r="Y312" s="1054" t="str">
        <f t="shared" si="111"/>
        <v/>
      </c>
      <c r="Z312" s="1054" t="str">
        <f t="shared" si="111"/>
        <v/>
      </c>
      <c r="AA312" s="1054" t="str">
        <f t="shared" si="111"/>
        <v/>
      </c>
      <c r="AB312" s="1054" t="str">
        <f t="shared" si="111"/>
        <v/>
      </c>
      <c r="AC312" s="1054" t="str">
        <f t="shared" si="111"/>
        <v/>
      </c>
      <c r="AD312" s="2" t="e">
        <v>#REF!</v>
      </c>
      <c r="AE312" s="2" t="e">
        <v>#REF!</v>
      </c>
      <c r="AF312" s="2" t="e">
        <v>#REF!</v>
      </c>
      <c r="AG312" s="2" t="e">
        <v>#REF!</v>
      </c>
      <c r="AH312" s="2" t="e">
        <v>#REF!</v>
      </c>
      <c r="AI312" s="2" t="e">
        <v>#REF!</v>
      </c>
      <c r="AJ312" s="4" t="e">
        <v>#REF!</v>
      </c>
      <c r="AK312" s="4"/>
      <c r="AL312" s="4"/>
      <c r="AM312" s="4"/>
      <c r="AN312" s="18" t="s">
        <v>4</v>
      </c>
      <c r="AO312" s="689"/>
      <c r="AP312" s="690"/>
      <c r="AQ312" s="274"/>
      <c r="AR312" s="274"/>
      <c r="AS312" s="274"/>
      <c r="AT312" s="274"/>
      <c r="AU312" s="691"/>
      <c r="AV312" s="692"/>
      <c r="AW312" s="274"/>
      <c r="AX312" s="274"/>
      <c r="AY312" s="274"/>
      <c r="AZ312" s="274"/>
      <c r="BA312" s="274"/>
      <c r="BB312" s="274"/>
      <c r="BC312" s="274"/>
      <c r="BD312" s="274"/>
      <c r="BE312" s="274"/>
      <c r="BF312" s="274"/>
      <c r="BG312" s="274"/>
      <c r="BH312" s="274"/>
      <c r="BI312" s="274"/>
      <c r="BJ312" s="274"/>
      <c r="BK312" s="274"/>
      <c r="BL312" s="274"/>
      <c r="BM312" s="274"/>
      <c r="BN312" s="274"/>
      <c r="BO312" s="274"/>
      <c r="BP312" s="693"/>
      <c r="BQ312" s="274"/>
      <c r="BR312" s="274"/>
      <c r="BS312" s="274"/>
      <c r="BT312" s="274"/>
      <c r="BU312" s="274"/>
      <c r="BV312" s="274"/>
      <c r="BW312" s="274"/>
      <c r="BX312" s="694"/>
      <c r="BY312" s="274"/>
      <c r="BZ312" s="274"/>
      <c r="CA312" s="274"/>
      <c r="CB312" s="274"/>
      <c r="CC312" s="274"/>
      <c r="CD312" s="274"/>
      <c r="CE312" s="274"/>
      <c r="CF312" s="274"/>
      <c r="CG312" s="742"/>
      <c r="CH312" s="742"/>
      <c r="CI312" s="742"/>
      <c r="CJ312" s="742"/>
      <c r="CK312" s="742"/>
      <c r="CL312" s="742"/>
      <c r="CM312" s="742"/>
      <c r="CN312" s="742"/>
      <c r="CO312" s="742"/>
      <c r="CP312" s="742"/>
      <c r="CQ312" s="742"/>
      <c r="CR312" s="742"/>
      <c r="CS312" s="742"/>
      <c r="CT312" s="742"/>
      <c r="CU312" s="742"/>
      <c r="CV312" s="742"/>
      <c r="CW312" s="742"/>
      <c r="CX312" s="4"/>
      <c r="CY312" s="780" t="e">
        <v>#REF!</v>
      </c>
      <c r="CZ312" s="890" t="e">
        <v>#REF!</v>
      </c>
      <c r="DA312" s="890" t="e">
        <v>#REF!</v>
      </c>
      <c r="DB312" s="890">
        <v>0.0</v>
      </c>
      <c r="DC312" s="890">
        <v>0.0</v>
      </c>
      <c r="DD312" s="890">
        <v>0.0</v>
      </c>
      <c r="DE312" s="890">
        <v>0.0</v>
      </c>
      <c r="DF312" s="890">
        <v>0.0</v>
      </c>
      <c r="DG312" s="890">
        <v>0.0</v>
      </c>
      <c r="DH312" s="890"/>
      <c r="DI312" s="890" t="e">
        <v>#REF!</v>
      </c>
      <c r="DJ312" s="890" t="s">
        <v>160</v>
      </c>
      <c r="DK312" s="890" t="s">
        <v>160</v>
      </c>
      <c r="DL312" s="890" t="s">
        <v>160</v>
      </c>
      <c r="DM312" s="890" t="s">
        <v>160</v>
      </c>
      <c r="DN312" s="890" t="s">
        <v>160</v>
      </c>
      <c r="DO312" s="890" t="s">
        <v>160</v>
      </c>
      <c r="DP312" s="2">
        <v>1.0</v>
      </c>
      <c r="DQ312" s="830" t="s">
        <v>160</v>
      </c>
      <c r="DR312" s="915"/>
      <c r="DS312" s="4"/>
      <c r="DT312" s="1055"/>
      <c r="DU312" s="4"/>
      <c r="DV312" s="4"/>
      <c r="DW312" s="4"/>
      <c r="DX312" s="4"/>
      <c r="DY312" s="4"/>
      <c r="DZ312" s="4"/>
      <c r="EA312" s="4"/>
      <c r="EB312" s="745"/>
      <c r="EC312" s="4"/>
      <c r="ED312" s="4"/>
      <c r="EE312" s="4"/>
      <c r="EF312" s="4"/>
      <c r="EG312" s="4"/>
      <c r="EH312" s="923"/>
      <c r="EI312" s="4"/>
      <c r="EJ312" s="763"/>
      <c r="EK312" s="4"/>
      <c r="EL312" s="4"/>
      <c r="EM312" s="4"/>
      <c r="EN312" s="4"/>
      <c r="EO312" s="923"/>
      <c r="EP312" s="4"/>
      <c r="EQ312" s="763"/>
      <c r="ER312" s="4"/>
      <c r="ES312" s="4"/>
      <c r="ET312" s="4"/>
      <c r="EU312" s="4"/>
      <c r="EV312" s="4"/>
      <c r="EW312" s="923"/>
      <c r="EX312" s="4"/>
      <c r="EY312" s="895" t="s">
        <v>160</v>
      </c>
      <c r="EZ312" s="927" t="s">
        <v>160</v>
      </c>
      <c r="FA312" s="820" t="str">
        <f t="shared" si="49"/>
        <v/>
      </c>
      <c r="FB312" s="925" t="e">
        <v>#REF!</v>
      </c>
      <c r="FC312" s="4" t="e">
        <v>#REF!</v>
      </c>
      <c r="FD312" s="4" t="e">
        <v>#REF!</v>
      </c>
      <c r="FE312" s="4" t="e">
        <v>#REF!</v>
      </c>
      <c r="FF312" s="4" t="e">
        <v>#REF!</v>
      </c>
      <c r="FG312" s="4" t="e">
        <v>#REF!</v>
      </c>
      <c r="FH312" s="4" t="e">
        <v>#REF!</v>
      </c>
      <c r="FI312" s="834" t="str">
        <f t="shared" si="50"/>
        <v>#REF!</v>
      </c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742"/>
    </row>
    <row r="313" outlineLevel="1">
      <c r="A313" s="743"/>
      <c r="D313" s="1039">
        <f t="shared" si="75"/>
        <v>1</v>
      </c>
      <c r="E313" s="1049" t="str">
        <f t="shared" si="80"/>
        <v/>
      </c>
      <c r="F313" s="1050" t="s">
        <v>402</v>
      </c>
      <c r="G313" s="1042" t="str">
        <f t="shared" si="76"/>
        <v/>
      </c>
      <c r="H313" s="1046"/>
      <c r="I313" s="1044" t="str">
        <f t="shared" si="77"/>
        <v>#REF!</v>
      </c>
      <c r="J313" s="1052" t="str">
        <f t="shared" si="110"/>
        <v>#REF!</v>
      </c>
      <c r="K313" s="1046">
        <v>0.0</v>
      </c>
      <c r="L313" s="1046">
        <v>0.0</v>
      </c>
      <c r="M313" s="1046">
        <v>0.0</v>
      </c>
      <c r="N313" s="1046">
        <v>0.0</v>
      </c>
      <c r="O313" s="1053" t="e">
        <v>#REF!</v>
      </c>
      <c r="P313" s="1053">
        <v>0.0</v>
      </c>
      <c r="Q313" s="1053">
        <v>0.0</v>
      </c>
      <c r="R313" s="1053">
        <v>0.0</v>
      </c>
      <c r="S313" s="1053">
        <v>0.0</v>
      </c>
      <c r="T313" s="1053">
        <v>0.0</v>
      </c>
      <c r="U313" s="1053">
        <v>0.0</v>
      </c>
      <c r="V313" s="825"/>
      <c r="W313" s="1054" t="str">
        <f t="shared" ref="W313:AC313" si="112">if(O$275&gt;$E312,"",if(O$276&lt;$E312,"", if($H313="","", if($D312&lt;=$N$277,O$277,if($D312&lt;=$N$278,O$278,O$279))*if($O$267=$R$267,$V$267, $H313))))</f>
        <v>#REF!</v>
      </c>
      <c r="X313" s="1054" t="str">
        <f t="shared" si="112"/>
        <v/>
      </c>
      <c r="Y313" s="1054" t="str">
        <f t="shared" si="112"/>
        <v/>
      </c>
      <c r="Z313" s="1054" t="str">
        <f t="shared" si="112"/>
        <v/>
      </c>
      <c r="AA313" s="1054" t="str">
        <f t="shared" si="112"/>
        <v/>
      </c>
      <c r="AB313" s="1054" t="str">
        <f t="shared" si="112"/>
        <v/>
      </c>
      <c r="AC313" s="1054" t="str">
        <f t="shared" si="112"/>
        <v/>
      </c>
      <c r="AD313" s="2" t="e">
        <v>#REF!</v>
      </c>
      <c r="AE313" s="2" t="e">
        <v>#REF!</v>
      </c>
      <c r="AF313" s="2" t="e">
        <v>#REF!</v>
      </c>
      <c r="AG313" s="2" t="e">
        <v>#REF!</v>
      </c>
      <c r="AH313" s="2" t="e">
        <v>#REF!</v>
      </c>
      <c r="AI313" s="2" t="e">
        <v>#REF!</v>
      </c>
      <c r="AJ313" s="4" t="e">
        <v>#REF!</v>
      </c>
      <c r="AK313" s="4"/>
      <c r="AL313" s="4"/>
      <c r="AM313" s="4"/>
      <c r="AN313" s="18" t="s">
        <v>4</v>
      </c>
      <c r="AO313" s="689"/>
      <c r="AP313" s="690"/>
      <c r="AQ313" s="274"/>
      <c r="AR313" s="274"/>
      <c r="AS313" s="274"/>
      <c r="AT313" s="274"/>
      <c r="AU313" s="691"/>
      <c r="AV313" s="692"/>
      <c r="AW313" s="274"/>
      <c r="AX313" s="274"/>
      <c r="AY313" s="274"/>
      <c r="AZ313" s="274"/>
      <c r="BA313" s="274"/>
      <c r="BB313" s="274"/>
      <c r="BC313" s="274"/>
      <c r="BD313" s="274"/>
      <c r="BE313" s="274"/>
      <c r="BF313" s="274"/>
      <c r="BG313" s="274"/>
      <c r="BH313" s="274"/>
      <c r="BI313" s="274"/>
      <c r="BJ313" s="274"/>
      <c r="BK313" s="274"/>
      <c r="BL313" s="274"/>
      <c r="BM313" s="274"/>
      <c r="BN313" s="274"/>
      <c r="BO313" s="274"/>
      <c r="BP313" s="693"/>
      <c r="BQ313" s="274"/>
      <c r="BR313" s="274"/>
      <c r="BS313" s="274"/>
      <c r="BT313" s="274"/>
      <c r="BU313" s="274"/>
      <c r="BV313" s="274"/>
      <c r="BW313" s="274"/>
      <c r="BX313" s="694"/>
      <c r="BY313" s="274"/>
      <c r="BZ313" s="274"/>
      <c r="CA313" s="274"/>
      <c r="CB313" s="274"/>
      <c r="CC313" s="274"/>
      <c r="CD313" s="274"/>
      <c r="CE313" s="274"/>
      <c r="CF313" s="274"/>
      <c r="CG313" s="742"/>
      <c r="CH313" s="742"/>
      <c r="CI313" s="742"/>
      <c r="CJ313" s="742"/>
      <c r="CK313" s="742"/>
      <c r="CL313" s="742"/>
      <c r="CM313" s="742"/>
      <c r="CN313" s="742"/>
      <c r="CO313" s="742"/>
      <c r="CP313" s="742"/>
      <c r="CQ313" s="742"/>
      <c r="CR313" s="742"/>
      <c r="CS313" s="742"/>
      <c r="CT313" s="742"/>
      <c r="CU313" s="742"/>
      <c r="CV313" s="742"/>
      <c r="CW313" s="742"/>
      <c r="CX313" s="4"/>
      <c r="CY313" s="780" t="e">
        <v>#REF!</v>
      </c>
      <c r="CZ313" s="890" t="e">
        <v>#REF!</v>
      </c>
      <c r="DA313" s="890" t="e">
        <v>#REF!</v>
      </c>
      <c r="DB313" s="890">
        <v>0.0</v>
      </c>
      <c r="DC313" s="890">
        <v>0.0</v>
      </c>
      <c r="DD313" s="890">
        <v>0.0</v>
      </c>
      <c r="DE313" s="890">
        <v>0.0</v>
      </c>
      <c r="DF313" s="890">
        <v>0.0</v>
      </c>
      <c r="DG313" s="890">
        <v>0.0</v>
      </c>
      <c r="DH313" s="890"/>
      <c r="DI313" s="890" t="e">
        <v>#REF!</v>
      </c>
      <c r="DJ313" s="890" t="s">
        <v>160</v>
      </c>
      <c r="DK313" s="890" t="s">
        <v>160</v>
      </c>
      <c r="DL313" s="890" t="s">
        <v>160</v>
      </c>
      <c r="DM313" s="890" t="s">
        <v>160</v>
      </c>
      <c r="DN313" s="890" t="s">
        <v>160</v>
      </c>
      <c r="DO313" s="890" t="s">
        <v>160</v>
      </c>
      <c r="DP313" s="2">
        <v>1.0</v>
      </c>
      <c r="DQ313" s="830" t="s">
        <v>160</v>
      </c>
      <c r="DR313" s="915"/>
      <c r="DS313" s="4"/>
      <c r="DT313" s="1055"/>
      <c r="DU313" s="4"/>
      <c r="DV313" s="4"/>
      <c r="DW313" s="4"/>
      <c r="DX313" s="4"/>
      <c r="DY313" s="4"/>
      <c r="DZ313" s="4"/>
      <c r="EA313" s="4"/>
      <c r="EB313" s="745"/>
      <c r="EC313" s="4"/>
      <c r="ED313" s="4"/>
      <c r="EE313" s="4"/>
      <c r="EF313" s="4"/>
      <c r="EG313" s="4"/>
      <c r="EH313" s="923"/>
      <c r="EI313" s="4"/>
      <c r="EJ313" s="763"/>
      <c r="EK313" s="4"/>
      <c r="EL313" s="4"/>
      <c r="EM313" s="4"/>
      <c r="EN313" s="4"/>
      <c r="EO313" s="923"/>
      <c r="EP313" s="4"/>
      <c r="EQ313" s="763"/>
      <c r="ER313" s="4"/>
      <c r="ES313" s="4"/>
      <c r="ET313" s="4"/>
      <c r="EU313" s="4"/>
      <c r="EV313" s="4"/>
      <c r="EW313" s="923"/>
      <c r="EX313" s="4"/>
      <c r="EY313" s="895" t="s">
        <v>160</v>
      </c>
      <c r="EZ313" s="927" t="s">
        <v>160</v>
      </c>
      <c r="FA313" s="820" t="str">
        <f t="shared" si="49"/>
        <v/>
      </c>
      <c r="FB313" s="925" t="e">
        <v>#REF!</v>
      </c>
      <c r="FC313" s="4" t="e">
        <v>#REF!</v>
      </c>
      <c r="FD313" s="4" t="e">
        <v>#REF!</v>
      </c>
      <c r="FE313" s="4" t="e">
        <v>#REF!</v>
      </c>
      <c r="FF313" s="4" t="e">
        <v>#REF!</v>
      </c>
      <c r="FG313" s="4" t="e">
        <v>#REF!</v>
      </c>
      <c r="FH313" s="4" t="e">
        <v>#REF!</v>
      </c>
      <c r="FI313" s="834" t="str">
        <f t="shared" si="50"/>
        <v>#REF!</v>
      </c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742"/>
    </row>
    <row r="314" outlineLevel="1">
      <c r="A314" s="743"/>
      <c r="D314" s="1039">
        <f t="shared" si="75"/>
        <v>1</v>
      </c>
      <c r="E314" s="1049" t="str">
        <f t="shared" si="80"/>
        <v/>
      </c>
      <c r="F314" s="1050" t="s">
        <v>402</v>
      </c>
      <c r="G314" s="1042" t="str">
        <f t="shared" si="76"/>
        <v/>
      </c>
      <c r="H314" s="1046"/>
      <c r="I314" s="1044" t="str">
        <f t="shared" si="77"/>
        <v>#REF!</v>
      </c>
      <c r="J314" s="1052" t="str">
        <f t="shared" si="110"/>
        <v>#REF!</v>
      </c>
      <c r="K314" s="1046">
        <v>0.0</v>
      </c>
      <c r="L314" s="1046">
        <v>0.0</v>
      </c>
      <c r="M314" s="1046">
        <v>0.0</v>
      </c>
      <c r="N314" s="1046">
        <v>0.0</v>
      </c>
      <c r="O314" s="1053" t="e">
        <v>#REF!</v>
      </c>
      <c r="P314" s="1053">
        <v>0.0</v>
      </c>
      <c r="Q314" s="1053">
        <v>0.0</v>
      </c>
      <c r="R314" s="1053">
        <v>0.0</v>
      </c>
      <c r="S314" s="1053">
        <v>0.0</v>
      </c>
      <c r="T314" s="1053">
        <v>0.0</v>
      </c>
      <c r="U314" s="1053">
        <v>0.0</v>
      </c>
      <c r="V314" s="825"/>
      <c r="W314" s="1054" t="str">
        <f t="shared" ref="W314:AC314" si="113">if(O$275&gt;$E313,"",if(O$276&lt;$E313,"", if($H314="","", if($D313&lt;=$N$277,O$277,if($D313&lt;=$N$278,O$278,O$279))*if($O$267=$R$267,$V$267, $H314))))</f>
        <v>#REF!</v>
      </c>
      <c r="X314" s="1054" t="str">
        <f t="shared" si="113"/>
        <v/>
      </c>
      <c r="Y314" s="1054" t="str">
        <f t="shared" si="113"/>
        <v/>
      </c>
      <c r="Z314" s="1054" t="str">
        <f t="shared" si="113"/>
        <v/>
      </c>
      <c r="AA314" s="1054" t="str">
        <f t="shared" si="113"/>
        <v/>
      </c>
      <c r="AB314" s="1054" t="str">
        <f t="shared" si="113"/>
        <v/>
      </c>
      <c r="AC314" s="1054" t="str">
        <f t="shared" si="113"/>
        <v/>
      </c>
      <c r="AD314" s="2" t="e">
        <v>#REF!</v>
      </c>
      <c r="AE314" s="2" t="e">
        <v>#REF!</v>
      </c>
      <c r="AF314" s="2" t="e">
        <v>#REF!</v>
      </c>
      <c r="AG314" s="2" t="e">
        <v>#REF!</v>
      </c>
      <c r="AH314" s="2" t="e">
        <v>#REF!</v>
      </c>
      <c r="AI314" s="2" t="e">
        <v>#REF!</v>
      </c>
      <c r="AJ314" s="4" t="e">
        <v>#REF!</v>
      </c>
      <c r="AK314" s="4"/>
      <c r="AL314" s="4"/>
      <c r="AM314" s="4"/>
      <c r="AN314" s="18" t="s">
        <v>4</v>
      </c>
      <c r="AO314" s="689"/>
      <c r="AP314" s="690"/>
      <c r="AQ314" s="274"/>
      <c r="AR314" s="274"/>
      <c r="AS314" s="274"/>
      <c r="AT314" s="274"/>
      <c r="AU314" s="691"/>
      <c r="AV314" s="692"/>
      <c r="AW314" s="274"/>
      <c r="AX314" s="274"/>
      <c r="AY314" s="274"/>
      <c r="AZ314" s="274"/>
      <c r="BA314" s="274"/>
      <c r="BB314" s="274"/>
      <c r="BC314" s="274"/>
      <c r="BD314" s="274"/>
      <c r="BE314" s="274"/>
      <c r="BF314" s="274"/>
      <c r="BG314" s="274"/>
      <c r="BH314" s="274"/>
      <c r="BI314" s="274"/>
      <c r="BJ314" s="274"/>
      <c r="BK314" s="274"/>
      <c r="BL314" s="274"/>
      <c r="BM314" s="274"/>
      <c r="BN314" s="274"/>
      <c r="BO314" s="274"/>
      <c r="BP314" s="693"/>
      <c r="BQ314" s="274"/>
      <c r="BR314" s="274"/>
      <c r="BS314" s="274"/>
      <c r="BT314" s="274"/>
      <c r="BU314" s="274"/>
      <c r="BV314" s="274"/>
      <c r="BW314" s="274"/>
      <c r="BX314" s="694"/>
      <c r="BY314" s="274"/>
      <c r="BZ314" s="274"/>
      <c r="CA314" s="274"/>
      <c r="CB314" s="274"/>
      <c r="CC314" s="274"/>
      <c r="CD314" s="274"/>
      <c r="CE314" s="274"/>
      <c r="CF314" s="274"/>
      <c r="CG314" s="742"/>
      <c r="CH314" s="742"/>
      <c r="CI314" s="742"/>
      <c r="CJ314" s="742"/>
      <c r="CK314" s="742"/>
      <c r="CL314" s="742"/>
      <c r="CM314" s="742"/>
      <c r="CN314" s="742"/>
      <c r="CO314" s="742"/>
      <c r="CP314" s="742"/>
      <c r="CQ314" s="742"/>
      <c r="CR314" s="742"/>
      <c r="CS314" s="742"/>
      <c r="CT314" s="742"/>
      <c r="CU314" s="742"/>
      <c r="CV314" s="742"/>
      <c r="CW314" s="742"/>
      <c r="CX314" s="4"/>
      <c r="CY314" s="780" t="e">
        <v>#REF!</v>
      </c>
      <c r="CZ314" s="890" t="e">
        <v>#REF!</v>
      </c>
      <c r="DA314" s="890" t="e">
        <v>#REF!</v>
      </c>
      <c r="DB314" s="890">
        <v>0.0</v>
      </c>
      <c r="DC314" s="890">
        <v>0.0</v>
      </c>
      <c r="DD314" s="890">
        <v>0.0</v>
      </c>
      <c r="DE314" s="890">
        <v>0.0</v>
      </c>
      <c r="DF314" s="890">
        <v>0.0</v>
      </c>
      <c r="DG314" s="890">
        <v>0.0</v>
      </c>
      <c r="DH314" s="890"/>
      <c r="DI314" s="890" t="e">
        <v>#REF!</v>
      </c>
      <c r="DJ314" s="890" t="s">
        <v>160</v>
      </c>
      <c r="DK314" s="890" t="s">
        <v>160</v>
      </c>
      <c r="DL314" s="890" t="s">
        <v>160</v>
      </c>
      <c r="DM314" s="890" t="s">
        <v>160</v>
      </c>
      <c r="DN314" s="890" t="s">
        <v>160</v>
      </c>
      <c r="DO314" s="890" t="s">
        <v>160</v>
      </c>
      <c r="DP314" s="2">
        <v>1.0</v>
      </c>
      <c r="DQ314" s="830" t="s">
        <v>160</v>
      </c>
      <c r="DR314" s="915"/>
      <c r="DS314" s="4"/>
      <c r="DT314" s="1055"/>
      <c r="DU314" s="4"/>
      <c r="DV314" s="4"/>
      <c r="DW314" s="4"/>
      <c r="DX314" s="4"/>
      <c r="DY314" s="4"/>
      <c r="DZ314" s="4"/>
      <c r="EA314" s="4"/>
      <c r="EB314" s="745"/>
      <c r="EC314" s="4"/>
      <c r="ED314" s="4"/>
      <c r="EE314" s="4"/>
      <c r="EF314" s="4"/>
      <c r="EG314" s="4"/>
      <c r="EH314" s="923"/>
      <c r="EI314" s="4"/>
      <c r="EJ314" s="763"/>
      <c r="EK314" s="4"/>
      <c r="EL314" s="4"/>
      <c r="EM314" s="4"/>
      <c r="EN314" s="4"/>
      <c r="EO314" s="923"/>
      <c r="EP314" s="4"/>
      <c r="EQ314" s="763"/>
      <c r="ER314" s="4"/>
      <c r="ES314" s="4"/>
      <c r="ET314" s="4"/>
      <c r="EU314" s="4"/>
      <c r="EV314" s="4"/>
      <c r="EW314" s="923"/>
      <c r="EX314" s="4"/>
      <c r="EY314" s="895" t="s">
        <v>160</v>
      </c>
      <c r="EZ314" s="927" t="s">
        <v>160</v>
      </c>
      <c r="FA314" s="820" t="str">
        <f t="shared" si="49"/>
        <v/>
      </c>
      <c r="FB314" s="925" t="e">
        <v>#REF!</v>
      </c>
      <c r="FC314" s="4" t="e">
        <v>#REF!</v>
      </c>
      <c r="FD314" s="4" t="e">
        <v>#REF!</v>
      </c>
      <c r="FE314" s="4" t="e">
        <v>#REF!</v>
      </c>
      <c r="FF314" s="4" t="e">
        <v>#REF!</v>
      </c>
      <c r="FG314" s="4" t="e">
        <v>#REF!</v>
      </c>
      <c r="FH314" s="4" t="e">
        <v>#REF!</v>
      </c>
      <c r="FI314" s="834" t="str">
        <f t="shared" si="50"/>
        <v>#REF!</v>
      </c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742"/>
    </row>
    <row r="315" outlineLevel="1">
      <c r="A315" s="743"/>
      <c r="D315" s="1039">
        <f t="shared" si="75"/>
        <v>1</v>
      </c>
      <c r="E315" s="1049" t="str">
        <f t="shared" si="80"/>
        <v/>
      </c>
      <c r="F315" s="1050" t="s">
        <v>402</v>
      </c>
      <c r="G315" s="1042" t="str">
        <f t="shared" si="76"/>
        <v/>
      </c>
      <c r="H315" s="1046"/>
      <c r="I315" s="1044" t="str">
        <f t="shared" si="77"/>
        <v>#REF!</v>
      </c>
      <c r="J315" s="1052" t="str">
        <f t="shared" si="110"/>
        <v>#REF!</v>
      </c>
      <c r="K315" s="1046">
        <v>0.0</v>
      </c>
      <c r="L315" s="1046">
        <v>0.0</v>
      </c>
      <c r="M315" s="1046">
        <v>0.0</v>
      </c>
      <c r="N315" s="1046">
        <v>0.0</v>
      </c>
      <c r="O315" s="1053" t="e">
        <v>#REF!</v>
      </c>
      <c r="P315" s="1053">
        <v>0.0</v>
      </c>
      <c r="Q315" s="1053">
        <v>0.0</v>
      </c>
      <c r="R315" s="1053">
        <v>0.0</v>
      </c>
      <c r="S315" s="1053">
        <v>0.0</v>
      </c>
      <c r="T315" s="1053">
        <v>0.0</v>
      </c>
      <c r="U315" s="1053">
        <v>0.0</v>
      </c>
      <c r="V315" s="825"/>
      <c r="W315" s="1054" t="str">
        <f t="shared" ref="W315:AC315" si="114">if(O$275&gt;$E314,"",if(O$276&lt;$E314,"", if($H315="","", if($D314&lt;=$N$277,O$277,if($D314&lt;=$N$278,O$278,O$279))*if($O$267=$R$267,$V$267, $H315))))</f>
        <v>#REF!</v>
      </c>
      <c r="X315" s="1054" t="str">
        <f t="shared" si="114"/>
        <v/>
      </c>
      <c r="Y315" s="1054" t="str">
        <f t="shared" si="114"/>
        <v/>
      </c>
      <c r="Z315" s="1054" t="str">
        <f t="shared" si="114"/>
        <v/>
      </c>
      <c r="AA315" s="1054" t="str">
        <f t="shared" si="114"/>
        <v/>
      </c>
      <c r="AB315" s="1054" t="str">
        <f t="shared" si="114"/>
        <v/>
      </c>
      <c r="AC315" s="1054" t="str">
        <f t="shared" si="114"/>
        <v/>
      </c>
      <c r="AD315" s="2" t="e">
        <v>#REF!</v>
      </c>
      <c r="AE315" s="2" t="e">
        <v>#REF!</v>
      </c>
      <c r="AF315" s="2" t="e">
        <v>#REF!</v>
      </c>
      <c r="AG315" s="2" t="e">
        <v>#REF!</v>
      </c>
      <c r="AH315" s="2" t="e">
        <v>#REF!</v>
      </c>
      <c r="AI315" s="2" t="e">
        <v>#REF!</v>
      </c>
      <c r="AJ315" s="4" t="e">
        <v>#REF!</v>
      </c>
      <c r="AK315" s="4"/>
      <c r="AL315" s="4"/>
      <c r="AM315" s="4"/>
      <c r="AN315" s="18" t="s">
        <v>4</v>
      </c>
      <c r="AO315" s="689"/>
      <c r="AP315" s="690"/>
      <c r="AQ315" s="274"/>
      <c r="AR315" s="274"/>
      <c r="AS315" s="274"/>
      <c r="AT315" s="274"/>
      <c r="AU315" s="691"/>
      <c r="AV315" s="692"/>
      <c r="AW315" s="274"/>
      <c r="AX315" s="274"/>
      <c r="AY315" s="274"/>
      <c r="AZ315" s="274"/>
      <c r="BA315" s="274"/>
      <c r="BB315" s="274"/>
      <c r="BC315" s="274"/>
      <c r="BD315" s="274"/>
      <c r="BE315" s="274"/>
      <c r="BF315" s="274"/>
      <c r="BG315" s="274"/>
      <c r="BH315" s="274"/>
      <c r="BI315" s="274"/>
      <c r="BJ315" s="274"/>
      <c r="BK315" s="274"/>
      <c r="BL315" s="274"/>
      <c r="BM315" s="274"/>
      <c r="BN315" s="274"/>
      <c r="BO315" s="274"/>
      <c r="BP315" s="693"/>
      <c r="BQ315" s="274"/>
      <c r="BR315" s="274"/>
      <c r="BS315" s="274"/>
      <c r="BT315" s="274"/>
      <c r="BU315" s="274"/>
      <c r="BV315" s="274"/>
      <c r="BW315" s="274"/>
      <c r="BX315" s="694"/>
      <c r="BY315" s="274"/>
      <c r="BZ315" s="274"/>
      <c r="CA315" s="274"/>
      <c r="CB315" s="274"/>
      <c r="CC315" s="274"/>
      <c r="CD315" s="274"/>
      <c r="CE315" s="274"/>
      <c r="CF315" s="274"/>
      <c r="CG315" s="742"/>
      <c r="CH315" s="742"/>
      <c r="CI315" s="742"/>
      <c r="CJ315" s="742"/>
      <c r="CK315" s="742"/>
      <c r="CL315" s="742"/>
      <c r="CM315" s="742"/>
      <c r="CN315" s="742"/>
      <c r="CO315" s="742"/>
      <c r="CP315" s="742"/>
      <c r="CQ315" s="742"/>
      <c r="CR315" s="742"/>
      <c r="CS315" s="742"/>
      <c r="CT315" s="742"/>
      <c r="CU315" s="742"/>
      <c r="CV315" s="742"/>
      <c r="CW315" s="742"/>
      <c r="CX315" s="4"/>
      <c r="CY315" s="780" t="e">
        <v>#REF!</v>
      </c>
      <c r="CZ315" s="890" t="e">
        <v>#REF!</v>
      </c>
      <c r="DA315" s="890" t="e">
        <v>#REF!</v>
      </c>
      <c r="DB315" s="890">
        <v>0.0</v>
      </c>
      <c r="DC315" s="890">
        <v>0.0</v>
      </c>
      <c r="DD315" s="890">
        <v>0.0</v>
      </c>
      <c r="DE315" s="890">
        <v>0.0</v>
      </c>
      <c r="DF315" s="890">
        <v>0.0</v>
      </c>
      <c r="DG315" s="890">
        <v>0.0</v>
      </c>
      <c r="DH315" s="890"/>
      <c r="DI315" s="890" t="e">
        <v>#REF!</v>
      </c>
      <c r="DJ315" s="890" t="s">
        <v>160</v>
      </c>
      <c r="DK315" s="890" t="s">
        <v>160</v>
      </c>
      <c r="DL315" s="890" t="s">
        <v>160</v>
      </c>
      <c r="DM315" s="890" t="s">
        <v>160</v>
      </c>
      <c r="DN315" s="890" t="s">
        <v>160</v>
      </c>
      <c r="DO315" s="890" t="s">
        <v>160</v>
      </c>
      <c r="DP315" s="2">
        <v>1.0</v>
      </c>
      <c r="DQ315" s="830" t="s">
        <v>160</v>
      </c>
      <c r="DR315" s="915"/>
      <c r="DS315" s="4"/>
      <c r="DT315" s="1055"/>
      <c r="DU315" s="4"/>
      <c r="DV315" s="4"/>
      <c r="DW315" s="4"/>
      <c r="DX315" s="4"/>
      <c r="DY315" s="4"/>
      <c r="DZ315" s="4"/>
      <c r="EA315" s="4"/>
      <c r="EB315" s="745"/>
      <c r="EC315" s="4"/>
      <c r="ED315" s="4"/>
      <c r="EE315" s="4"/>
      <c r="EF315" s="4"/>
      <c r="EG315" s="4"/>
      <c r="EH315" s="923"/>
      <c r="EI315" s="4"/>
      <c r="EJ315" s="763"/>
      <c r="EK315" s="4"/>
      <c r="EL315" s="4"/>
      <c r="EM315" s="4"/>
      <c r="EN315" s="4"/>
      <c r="EO315" s="923"/>
      <c r="EP315" s="4"/>
      <c r="EQ315" s="763"/>
      <c r="ER315" s="4"/>
      <c r="ES315" s="4"/>
      <c r="ET315" s="4"/>
      <c r="EU315" s="4"/>
      <c r="EV315" s="4"/>
      <c r="EW315" s="923"/>
      <c r="EX315" s="4"/>
      <c r="EY315" s="895" t="s">
        <v>160</v>
      </c>
      <c r="EZ315" s="927" t="s">
        <v>160</v>
      </c>
      <c r="FA315" s="820" t="str">
        <f t="shared" si="49"/>
        <v/>
      </c>
      <c r="FB315" s="925" t="e">
        <v>#REF!</v>
      </c>
      <c r="FC315" s="4" t="e">
        <v>#REF!</v>
      </c>
      <c r="FD315" s="4" t="e">
        <v>#REF!</v>
      </c>
      <c r="FE315" s="4" t="e">
        <v>#REF!</v>
      </c>
      <c r="FF315" s="4" t="e">
        <v>#REF!</v>
      </c>
      <c r="FG315" s="4" t="e">
        <v>#REF!</v>
      </c>
      <c r="FH315" s="4" t="e">
        <v>#REF!</v>
      </c>
      <c r="FI315" s="834" t="str">
        <f t="shared" si="50"/>
        <v>#REF!</v>
      </c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742"/>
    </row>
    <row r="316" outlineLevel="1">
      <c r="A316" s="743"/>
      <c r="D316" s="1039">
        <f t="shared" si="75"/>
        <v>1</v>
      </c>
      <c r="E316" s="1049" t="str">
        <f t="shared" si="80"/>
        <v/>
      </c>
      <c r="F316" s="1050" t="s">
        <v>402</v>
      </c>
      <c r="G316" s="1042" t="str">
        <f t="shared" si="76"/>
        <v/>
      </c>
      <c r="H316" s="1046"/>
      <c r="I316" s="1044" t="str">
        <f t="shared" si="77"/>
        <v>#REF!</v>
      </c>
      <c r="J316" s="1052" t="str">
        <f t="shared" si="110"/>
        <v>#REF!</v>
      </c>
      <c r="K316" s="1046">
        <v>0.0</v>
      </c>
      <c r="L316" s="1046">
        <v>0.0</v>
      </c>
      <c r="M316" s="1046">
        <v>0.0</v>
      </c>
      <c r="N316" s="1046">
        <v>0.0</v>
      </c>
      <c r="O316" s="1053" t="e">
        <v>#REF!</v>
      </c>
      <c r="P316" s="1053">
        <v>0.0</v>
      </c>
      <c r="Q316" s="1053">
        <v>0.0</v>
      </c>
      <c r="R316" s="1053">
        <v>0.0</v>
      </c>
      <c r="S316" s="1053">
        <v>0.0</v>
      </c>
      <c r="T316" s="1053">
        <v>0.0</v>
      </c>
      <c r="U316" s="1053">
        <v>0.0</v>
      </c>
      <c r="V316" s="825"/>
      <c r="W316" s="1054" t="str">
        <f t="shared" ref="W316:AC316" si="115">if(O$275&gt;$E315,"",if(O$276&lt;$E315,"", if($H316="","", if($D315&lt;=$N$277,O$277,if($D315&lt;=$N$278,O$278,O$279))*if($O$267=$R$267,$V$267, $H316))))</f>
        <v>#REF!</v>
      </c>
      <c r="X316" s="1054" t="str">
        <f t="shared" si="115"/>
        <v/>
      </c>
      <c r="Y316" s="1054" t="str">
        <f t="shared" si="115"/>
        <v/>
      </c>
      <c r="Z316" s="1054" t="str">
        <f t="shared" si="115"/>
        <v/>
      </c>
      <c r="AA316" s="1054" t="str">
        <f t="shared" si="115"/>
        <v/>
      </c>
      <c r="AB316" s="1054" t="str">
        <f t="shared" si="115"/>
        <v/>
      </c>
      <c r="AC316" s="1054" t="str">
        <f t="shared" si="115"/>
        <v/>
      </c>
      <c r="AD316" s="2" t="e">
        <v>#REF!</v>
      </c>
      <c r="AE316" s="2" t="e">
        <v>#REF!</v>
      </c>
      <c r="AF316" s="2" t="e">
        <v>#REF!</v>
      </c>
      <c r="AG316" s="2" t="e">
        <v>#REF!</v>
      </c>
      <c r="AH316" s="2" t="e">
        <v>#REF!</v>
      </c>
      <c r="AI316" s="2" t="e">
        <v>#REF!</v>
      </c>
      <c r="AJ316" s="4" t="e">
        <v>#REF!</v>
      </c>
      <c r="AK316" s="4"/>
      <c r="AL316" s="4"/>
      <c r="AM316" s="4"/>
      <c r="AN316" s="18" t="s">
        <v>4</v>
      </c>
      <c r="AO316" s="689"/>
      <c r="AP316" s="690"/>
      <c r="AQ316" s="274"/>
      <c r="AR316" s="274"/>
      <c r="AS316" s="274"/>
      <c r="AT316" s="274"/>
      <c r="AU316" s="691"/>
      <c r="AV316" s="692"/>
      <c r="AW316" s="274"/>
      <c r="AX316" s="274"/>
      <c r="AY316" s="274"/>
      <c r="AZ316" s="274"/>
      <c r="BA316" s="274"/>
      <c r="BB316" s="274"/>
      <c r="BC316" s="274"/>
      <c r="BD316" s="274"/>
      <c r="BE316" s="274"/>
      <c r="BF316" s="274"/>
      <c r="BG316" s="274"/>
      <c r="BH316" s="274"/>
      <c r="BI316" s="274"/>
      <c r="BJ316" s="274"/>
      <c r="BK316" s="274"/>
      <c r="BL316" s="274"/>
      <c r="BM316" s="274"/>
      <c r="BN316" s="274"/>
      <c r="BO316" s="274"/>
      <c r="BP316" s="693"/>
      <c r="BQ316" s="274"/>
      <c r="BR316" s="274"/>
      <c r="BS316" s="274"/>
      <c r="BT316" s="274"/>
      <c r="BU316" s="274"/>
      <c r="BV316" s="274"/>
      <c r="BW316" s="274"/>
      <c r="BX316" s="694"/>
      <c r="BY316" s="274"/>
      <c r="BZ316" s="274"/>
      <c r="CA316" s="274"/>
      <c r="CB316" s="274"/>
      <c r="CC316" s="274"/>
      <c r="CD316" s="274"/>
      <c r="CE316" s="274"/>
      <c r="CF316" s="274"/>
      <c r="CG316" s="742"/>
      <c r="CH316" s="742"/>
      <c r="CI316" s="742"/>
      <c r="CJ316" s="742"/>
      <c r="CK316" s="742"/>
      <c r="CL316" s="742"/>
      <c r="CM316" s="742"/>
      <c r="CN316" s="742"/>
      <c r="CO316" s="742"/>
      <c r="CP316" s="742"/>
      <c r="CQ316" s="742"/>
      <c r="CR316" s="742"/>
      <c r="CS316" s="742"/>
      <c r="CT316" s="742"/>
      <c r="CU316" s="742"/>
      <c r="CV316" s="742"/>
      <c r="CW316" s="742"/>
      <c r="CX316" s="4"/>
      <c r="CY316" s="780" t="e">
        <v>#REF!</v>
      </c>
      <c r="CZ316" s="890" t="e">
        <v>#REF!</v>
      </c>
      <c r="DA316" s="890" t="e">
        <v>#REF!</v>
      </c>
      <c r="DB316" s="890">
        <v>0.0</v>
      </c>
      <c r="DC316" s="890">
        <v>0.0</v>
      </c>
      <c r="DD316" s="890">
        <v>0.0</v>
      </c>
      <c r="DE316" s="890">
        <v>0.0</v>
      </c>
      <c r="DF316" s="890">
        <v>0.0</v>
      </c>
      <c r="DG316" s="890">
        <v>0.0</v>
      </c>
      <c r="DH316" s="890"/>
      <c r="DI316" s="890" t="e">
        <v>#REF!</v>
      </c>
      <c r="DJ316" s="890" t="s">
        <v>160</v>
      </c>
      <c r="DK316" s="890" t="s">
        <v>160</v>
      </c>
      <c r="DL316" s="890" t="s">
        <v>160</v>
      </c>
      <c r="DM316" s="890" t="s">
        <v>160</v>
      </c>
      <c r="DN316" s="890" t="s">
        <v>160</v>
      </c>
      <c r="DO316" s="890" t="s">
        <v>160</v>
      </c>
      <c r="DP316" s="2">
        <v>1.0</v>
      </c>
      <c r="DQ316" s="830" t="s">
        <v>160</v>
      </c>
      <c r="DR316" s="915"/>
      <c r="DS316" s="4"/>
      <c r="DT316" s="1055"/>
      <c r="DU316" s="4"/>
      <c r="DV316" s="4"/>
      <c r="DW316" s="4"/>
      <c r="DX316" s="4"/>
      <c r="DY316" s="4"/>
      <c r="DZ316" s="4"/>
      <c r="EA316" s="4"/>
      <c r="EB316" s="745"/>
      <c r="EC316" s="4"/>
      <c r="ED316" s="4"/>
      <c r="EE316" s="4"/>
      <c r="EF316" s="4"/>
      <c r="EG316" s="4"/>
      <c r="EH316" s="923"/>
      <c r="EI316" s="4"/>
      <c r="EJ316" s="763"/>
      <c r="EK316" s="4"/>
      <c r="EL316" s="4"/>
      <c r="EM316" s="4"/>
      <c r="EN316" s="4"/>
      <c r="EO316" s="923"/>
      <c r="EP316" s="4"/>
      <c r="EQ316" s="763"/>
      <c r="ER316" s="4"/>
      <c r="ES316" s="4"/>
      <c r="ET316" s="4"/>
      <c r="EU316" s="4"/>
      <c r="EV316" s="4"/>
      <c r="EW316" s="923"/>
      <c r="EX316" s="4"/>
      <c r="EY316" s="895" t="s">
        <v>160</v>
      </c>
      <c r="EZ316" s="927" t="s">
        <v>160</v>
      </c>
      <c r="FA316" s="820" t="str">
        <f t="shared" si="49"/>
        <v/>
      </c>
      <c r="FB316" s="925" t="e">
        <v>#REF!</v>
      </c>
      <c r="FC316" s="4" t="e">
        <v>#REF!</v>
      </c>
      <c r="FD316" s="4" t="e">
        <v>#REF!</v>
      </c>
      <c r="FE316" s="4" t="e">
        <v>#REF!</v>
      </c>
      <c r="FF316" s="4" t="e">
        <v>#REF!</v>
      </c>
      <c r="FG316" s="4" t="e">
        <v>#REF!</v>
      </c>
      <c r="FH316" s="4" t="e">
        <v>#REF!</v>
      </c>
      <c r="FI316" s="834" t="str">
        <f t="shared" si="50"/>
        <v>#REF!</v>
      </c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742"/>
    </row>
    <row r="317" outlineLevel="1">
      <c r="A317" s="743"/>
      <c r="D317" s="1039">
        <f t="shared" si="75"/>
        <v>1</v>
      </c>
      <c r="E317" s="1049" t="str">
        <f t="shared" si="80"/>
        <v/>
      </c>
      <c r="F317" s="1050" t="s">
        <v>402</v>
      </c>
      <c r="G317" s="1042" t="str">
        <f t="shared" si="76"/>
        <v/>
      </c>
      <c r="H317" s="1046"/>
      <c r="I317" s="1044" t="str">
        <f t="shared" si="77"/>
        <v>#REF!</v>
      </c>
      <c r="J317" s="1052" t="str">
        <f t="shared" si="110"/>
        <v>#REF!</v>
      </c>
      <c r="K317" s="1046">
        <v>0.0</v>
      </c>
      <c r="L317" s="1046">
        <v>0.0</v>
      </c>
      <c r="M317" s="1046">
        <v>0.0</v>
      </c>
      <c r="N317" s="1046">
        <v>0.0</v>
      </c>
      <c r="O317" s="1053" t="e">
        <v>#REF!</v>
      </c>
      <c r="P317" s="1053">
        <v>0.0</v>
      </c>
      <c r="Q317" s="1053">
        <v>0.0</v>
      </c>
      <c r="R317" s="1053">
        <v>0.0</v>
      </c>
      <c r="S317" s="1053">
        <v>0.0</v>
      </c>
      <c r="T317" s="1053">
        <v>0.0</v>
      </c>
      <c r="U317" s="1053">
        <v>0.0</v>
      </c>
      <c r="V317" s="825"/>
      <c r="W317" s="1054" t="str">
        <f t="shared" ref="W317:AC317" si="116">if(O$275&gt;$E316,"",if(O$276&lt;$E316,"", if($H317="","", if($D316&lt;=$N$277,O$277,if($D316&lt;=$N$278,O$278,O$279))*if($O$267=$R$267,$V$267, $H317))))</f>
        <v>#REF!</v>
      </c>
      <c r="X317" s="1054" t="str">
        <f t="shared" si="116"/>
        <v/>
      </c>
      <c r="Y317" s="1054" t="str">
        <f t="shared" si="116"/>
        <v/>
      </c>
      <c r="Z317" s="1054" t="str">
        <f t="shared" si="116"/>
        <v/>
      </c>
      <c r="AA317" s="1054" t="str">
        <f t="shared" si="116"/>
        <v/>
      </c>
      <c r="AB317" s="1054" t="str">
        <f t="shared" si="116"/>
        <v/>
      </c>
      <c r="AC317" s="1054" t="str">
        <f t="shared" si="116"/>
        <v/>
      </c>
      <c r="AD317" s="2" t="e">
        <v>#REF!</v>
      </c>
      <c r="AE317" s="2" t="e">
        <v>#REF!</v>
      </c>
      <c r="AF317" s="2" t="e">
        <v>#REF!</v>
      </c>
      <c r="AG317" s="2" t="e">
        <v>#REF!</v>
      </c>
      <c r="AH317" s="2" t="e">
        <v>#REF!</v>
      </c>
      <c r="AI317" s="2" t="e">
        <v>#REF!</v>
      </c>
      <c r="AJ317" s="4" t="e">
        <v>#REF!</v>
      </c>
      <c r="AK317" s="4"/>
      <c r="AL317" s="4"/>
      <c r="AM317" s="4"/>
      <c r="AN317" s="18" t="s">
        <v>4</v>
      </c>
      <c r="AO317" s="689"/>
      <c r="AP317" s="690"/>
      <c r="AQ317" s="274"/>
      <c r="AR317" s="274"/>
      <c r="AS317" s="274"/>
      <c r="AT317" s="274"/>
      <c r="AU317" s="691"/>
      <c r="AV317" s="692"/>
      <c r="AW317" s="274"/>
      <c r="AX317" s="274"/>
      <c r="AY317" s="274"/>
      <c r="AZ317" s="274"/>
      <c r="BA317" s="274"/>
      <c r="BB317" s="274"/>
      <c r="BC317" s="274"/>
      <c r="BD317" s="274"/>
      <c r="BE317" s="274"/>
      <c r="BF317" s="274"/>
      <c r="BG317" s="274"/>
      <c r="BH317" s="274"/>
      <c r="BI317" s="274"/>
      <c r="BJ317" s="274"/>
      <c r="BK317" s="274"/>
      <c r="BL317" s="274"/>
      <c r="BM317" s="274"/>
      <c r="BN317" s="274"/>
      <c r="BO317" s="274"/>
      <c r="BP317" s="693"/>
      <c r="BQ317" s="274"/>
      <c r="BR317" s="274"/>
      <c r="BS317" s="274"/>
      <c r="BT317" s="274"/>
      <c r="BU317" s="274"/>
      <c r="BV317" s="274"/>
      <c r="BW317" s="274"/>
      <c r="BX317" s="694"/>
      <c r="BY317" s="274"/>
      <c r="BZ317" s="274"/>
      <c r="CA317" s="274"/>
      <c r="CB317" s="274"/>
      <c r="CC317" s="274"/>
      <c r="CD317" s="274"/>
      <c r="CE317" s="274"/>
      <c r="CF317" s="274"/>
      <c r="CG317" s="742"/>
      <c r="CH317" s="742"/>
      <c r="CI317" s="742"/>
      <c r="CJ317" s="742"/>
      <c r="CK317" s="742"/>
      <c r="CL317" s="742"/>
      <c r="CM317" s="742"/>
      <c r="CN317" s="742"/>
      <c r="CO317" s="742"/>
      <c r="CP317" s="742"/>
      <c r="CQ317" s="742"/>
      <c r="CR317" s="742"/>
      <c r="CS317" s="742"/>
      <c r="CT317" s="742"/>
      <c r="CU317" s="742"/>
      <c r="CV317" s="742"/>
      <c r="CW317" s="742"/>
      <c r="CX317" s="4"/>
      <c r="CY317" s="780" t="e">
        <v>#REF!</v>
      </c>
      <c r="CZ317" s="890" t="e">
        <v>#REF!</v>
      </c>
      <c r="DA317" s="890" t="e">
        <v>#REF!</v>
      </c>
      <c r="DB317" s="890">
        <v>0.0</v>
      </c>
      <c r="DC317" s="890">
        <v>0.0</v>
      </c>
      <c r="DD317" s="890">
        <v>0.0</v>
      </c>
      <c r="DE317" s="890">
        <v>0.0</v>
      </c>
      <c r="DF317" s="890">
        <v>0.0</v>
      </c>
      <c r="DG317" s="890">
        <v>0.0</v>
      </c>
      <c r="DH317" s="890"/>
      <c r="DI317" s="890" t="e">
        <v>#REF!</v>
      </c>
      <c r="DJ317" s="890" t="s">
        <v>160</v>
      </c>
      <c r="DK317" s="890" t="s">
        <v>160</v>
      </c>
      <c r="DL317" s="890" t="s">
        <v>160</v>
      </c>
      <c r="DM317" s="890" t="s">
        <v>160</v>
      </c>
      <c r="DN317" s="890" t="s">
        <v>160</v>
      </c>
      <c r="DO317" s="890" t="s">
        <v>160</v>
      </c>
      <c r="DP317" s="2">
        <v>1.0</v>
      </c>
      <c r="DQ317" s="830" t="s">
        <v>160</v>
      </c>
      <c r="DR317" s="915"/>
      <c r="DS317" s="4"/>
      <c r="DT317" s="1055"/>
      <c r="DU317" s="4"/>
      <c r="DV317" s="4"/>
      <c r="DW317" s="4"/>
      <c r="DX317" s="4"/>
      <c r="DY317" s="4"/>
      <c r="DZ317" s="4"/>
      <c r="EA317" s="4"/>
      <c r="EB317" s="745"/>
      <c r="EC317" s="4"/>
      <c r="ED317" s="4"/>
      <c r="EE317" s="4"/>
      <c r="EF317" s="4"/>
      <c r="EG317" s="4"/>
      <c r="EH317" s="923"/>
      <c r="EI317" s="4"/>
      <c r="EJ317" s="763"/>
      <c r="EK317" s="4"/>
      <c r="EL317" s="4"/>
      <c r="EM317" s="4"/>
      <c r="EN317" s="4"/>
      <c r="EO317" s="923"/>
      <c r="EP317" s="4"/>
      <c r="EQ317" s="763"/>
      <c r="ER317" s="4"/>
      <c r="ES317" s="4"/>
      <c r="ET317" s="4"/>
      <c r="EU317" s="4"/>
      <c r="EV317" s="4"/>
      <c r="EW317" s="923"/>
      <c r="EX317" s="4"/>
      <c r="EY317" s="895" t="s">
        <v>160</v>
      </c>
      <c r="EZ317" s="927" t="s">
        <v>160</v>
      </c>
      <c r="FA317" s="820" t="str">
        <f t="shared" si="49"/>
        <v/>
      </c>
      <c r="FB317" s="925" t="e">
        <v>#REF!</v>
      </c>
      <c r="FC317" s="4" t="e">
        <v>#REF!</v>
      </c>
      <c r="FD317" s="4" t="e">
        <v>#REF!</v>
      </c>
      <c r="FE317" s="4" t="e">
        <v>#REF!</v>
      </c>
      <c r="FF317" s="4" t="e">
        <v>#REF!</v>
      </c>
      <c r="FG317" s="4" t="e">
        <v>#REF!</v>
      </c>
      <c r="FH317" s="4" t="e">
        <v>#REF!</v>
      </c>
      <c r="FI317" s="834" t="str">
        <f t="shared" si="50"/>
        <v>#REF!</v>
      </c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742"/>
    </row>
    <row r="318" outlineLevel="1">
      <c r="A318" s="743"/>
      <c r="D318" s="1039">
        <f t="shared" si="75"/>
        <v>1</v>
      </c>
      <c r="E318" s="1049" t="str">
        <f t="shared" si="80"/>
        <v/>
      </c>
      <c r="F318" s="1050" t="s">
        <v>402</v>
      </c>
      <c r="G318" s="1042" t="str">
        <f t="shared" si="76"/>
        <v/>
      </c>
      <c r="H318" s="1046"/>
      <c r="I318" s="1044" t="str">
        <f t="shared" si="77"/>
        <v>#REF!</v>
      </c>
      <c r="J318" s="1052" t="str">
        <f t="shared" si="110"/>
        <v>#REF!</v>
      </c>
      <c r="K318" s="1046">
        <v>0.0</v>
      </c>
      <c r="L318" s="1046">
        <v>0.0</v>
      </c>
      <c r="M318" s="1046">
        <v>0.0</v>
      </c>
      <c r="N318" s="1046">
        <v>0.0</v>
      </c>
      <c r="O318" s="1053" t="e">
        <v>#REF!</v>
      </c>
      <c r="P318" s="1053">
        <v>0.0</v>
      </c>
      <c r="Q318" s="1053">
        <v>0.0</v>
      </c>
      <c r="R318" s="1053">
        <v>0.0</v>
      </c>
      <c r="S318" s="1053">
        <v>0.0</v>
      </c>
      <c r="T318" s="1053">
        <v>0.0</v>
      </c>
      <c r="U318" s="1053">
        <v>0.0</v>
      </c>
      <c r="V318" s="825"/>
      <c r="W318" s="1054" t="str">
        <f t="shared" ref="W318:AC318" si="117">if(O$275&gt;$E317,"",if(O$276&lt;$E317,"", if($H318="","", if($D317&lt;=$N$277,O$277,if($D317&lt;=$N$278,O$278,O$279))*if($O$267=$R$267,$V$267, $H318))))</f>
        <v>#REF!</v>
      </c>
      <c r="X318" s="1054" t="str">
        <f t="shared" si="117"/>
        <v/>
      </c>
      <c r="Y318" s="1054" t="str">
        <f t="shared" si="117"/>
        <v/>
      </c>
      <c r="Z318" s="1054" t="str">
        <f t="shared" si="117"/>
        <v/>
      </c>
      <c r="AA318" s="1054" t="str">
        <f t="shared" si="117"/>
        <v/>
      </c>
      <c r="AB318" s="1054" t="str">
        <f t="shared" si="117"/>
        <v/>
      </c>
      <c r="AC318" s="1054" t="str">
        <f t="shared" si="117"/>
        <v/>
      </c>
      <c r="AD318" s="2" t="e">
        <v>#REF!</v>
      </c>
      <c r="AE318" s="2" t="e">
        <v>#REF!</v>
      </c>
      <c r="AF318" s="2" t="e">
        <v>#REF!</v>
      </c>
      <c r="AG318" s="2" t="e">
        <v>#REF!</v>
      </c>
      <c r="AH318" s="2" t="e">
        <v>#REF!</v>
      </c>
      <c r="AI318" s="2" t="e">
        <v>#REF!</v>
      </c>
      <c r="AJ318" s="4" t="e">
        <v>#REF!</v>
      </c>
      <c r="AK318" s="4"/>
      <c r="AL318" s="4"/>
      <c r="AM318" s="4"/>
      <c r="AN318" s="18" t="s">
        <v>4</v>
      </c>
      <c r="AO318" s="689"/>
      <c r="AP318" s="690"/>
      <c r="AQ318" s="274"/>
      <c r="AR318" s="274"/>
      <c r="AS318" s="274"/>
      <c r="AT318" s="274"/>
      <c r="AU318" s="691"/>
      <c r="AV318" s="692"/>
      <c r="AW318" s="274"/>
      <c r="AX318" s="274"/>
      <c r="AY318" s="274"/>
      <c r="AZ318" s="274"/>
      <c r="BA318" s="274"/>
      <c r="BB318" s="274"/>
      <c r="BC318" s="274"/>
      <c r="BD318" s="274"/>
      <c r="BE318" s="274"/>
      <c r="BF318" s="274"/>
      <c r="BG318" s="274"/>
      <c r="BH318" s="274"/>
      <c r="BI318" s="274"/>
      <c r="BJ318" s="274"/>
      <c r="BK318" s="274"/>
      <c r="BL318" s="274"/>
      <c r="BM318" s="274"/>
      <c r="BN318" s="274"/>
      <c r="BO318" s="274"/>
      <c r="BP318" s="693"/>
      <c r="BQ318" s="274"/>
      <c r="BR318" s="274"/>
      <c r="BS318" s="274"/>
      <c r="BT318" s="274"/>
      <c r="BU318" s="274"/>
      <c r="BV318" s="274"/>
      <c r="BW318" s="274"/>
      <c r="BX318" s="694"/>
      <c r="BY318" s="274"/>
      <c r="BZ318" s="274"/>
      <c r="CA318" s="274"/>
      <c r="CB318" s="274"/>
      <c r="CC318" s="274"/>
      <c r="CD318" s="274"/>
      <c r="CE318" s="274"/>
      <c r="CF318" s="274"/>
      <c r="CG318" s="742"/>
      <c r="CH318" s="742"/>
      <c r="CI318" s="742"/>
      <c r="CJ318" s="742"/>
      <c r="CK318" s="742"/>
      <c r="CL318" s="742"/>
      <c r="CM318" s="742"/>
      <c r="CN318" s="742"/>
      <c r="CO318" s="742"/>
      <c r="CP318" s="742"/>
      <c r="CQ318" s="742"/>
      <c r="CR318" s="742"/>
      <c r="CS318" s="742"/>
      <c r="CT318" s="742"/>
      <c r="CU318" s="742"/>
      <c r="CV318" s="742"/>
      <c r="CW318" s="742"/>
      <c r="CX318" s="4"/>
      <c r="CY318" s="780" t="e">
        <v>#REF!</v>
      </c>
      <c r="CZ318" s="890" t="e">
        <v>#REF!</v>
      </c>
      <c r="DA318" s="890" t="e">
        <v>#REF!</v>
      </c>
      <c r="DB318" s="890">
        <v>0.0</v>
      </c>
      <c r="DC318" s="890">
        <v>0.0</v>
      </c>
      <c r="DD318" s="890">
        <v>0.0</v>
      </c>
      <c r="DE318" s="890">
        <v>0.0</v>
      </c>
      <c r="DF318" s="890">
        <v>0.0</v>
      </c>
      <c r="DG318" s="890">
        <v>0.0</v>
      </c>
      <c r="DH318" s="890"/>
      <c r="DI318" s="890" t="e">
        <v>#REF!</v>
      </c>
      <c r="DJ318" s="890" t="s">
        <v>160</v>
      </c>
      <c r="DK318" s="890" t="s">
        <v>160</v>
      </c>
      <c r="DL318" s="890" t="s">
        <v>160</v>
      </c>
      <c r="DM318" s="890" t="s">
        <v>160</v>
      </c>
      <c r="DN318" s="890" t="s">
        <v>160</v>
      </c>
      <c r="DO318" s="890" t="s">
        <v>160</v>
      </c>
      <c r="DP318" s="2">
        <v>1.0</v>
      </c>
      <c r="DQ318" s="830" t="s">
        <v>160</v>
      </c>
      <c r="DR318" s="915"/>
      <c r="DS318" s="4"/>
      <c r="DT318" s="1055"/>
      <c r="DU318" s="4"/>
      <c r="DV318" s="4"/>
      <c r="DW318" s="4"/>
      <c r="DX318" s="4"/>
      <c r="DY318" s="4"/>
      <c r="DZ318" s="4"/>
      <c r="EA318" s="4"/>
      <c r="EB318" s="745"/>
      <c r="EC318" s="4"/>
      <c r="ED318" s="4"/>
      <c r="EE318" s="4"/>
      <c r="EF318" s="4"/>
      <c r="EG318" s="4"/>
      <c r="EH318" s="923"/>
      <c r="EI318" s="4"/>
      <c r="EJ318" s="763"/>
      <c r="EK318" s="4"/>
      <c r="EL318" s="4"/>
      <c r="EM318" s="4"/>
      <c r="EN318" s="4"/>
      <c r="EO318" s="923"/>
      <c r="EP318" s="4"/>
      <c r="EQ318" s="763"/>
      <c r="ER318" s="4"/>
      <c r="ES318" s="4"/>
      <c r="ET318" s="4"/>
      <c r="EU318" s="4"/>
      <c r="EV318" s="4"/>
      <c r="EW318" s="923"/>
      <c r="EX318" s="4"/>
      <c r="EY318" s="895" t="s">
        <v>160</v>
      </c>
      <c r="EZ318" s="927" t="s">
        <v>160</v>
      </c>
      <c r="FA318" s="820" t="str">
        <f t="shared" si="49"/>
        <v/>
      </c>
      <c r="FB318" s="925" t="e">
        <v>#REF!</v>
      </c>
      <c r="FC318" s="4" t="e">
        <v>#REF!</v>
      </c>
      <c r="FD318" s="4" t="e">
        <v>#REF!</v>
      </c>
      <c r="FE318" s="4" t="e">
        <v>#REF!</v>
      </c>
      <c r="FF318" s="4" t="e">
        <v>#REF!</v>
      </c>
      <c r="FG318" s="4" t="e">
        <v>#REF!</v>
      </c>
      <c r="FH318" s="4" t="e">
        <v>#REF!</v>
      </c>
      <c r="FI318" s="834" t="str">
        <f t="shared" si="50"/>
        <v>#REF!</v>
      </c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742"/>
    </row>
    <row r="319" outlineLevel="1">
      <c r="A319" s="743"/>
      <c r="D319" s="1039">
        <f t="shared" si="75"/>
        <v>1</v>
      </c>
      <c r="E319" s="1049" t="str">
        <f t="shared" si="80"/>
        <v/>
      </c>
      <c r="F319" s="1050" t="s">
        <v>402</v>
      </c>
      <c r="G319" s="1042" t="str">
        <f t="shared" si="76"/>
        <v/>
      </c>
      <c r="H319" s="1046"/>
      <c r="I319" s="1044" t="str">
        <f t="shared" si="77"/>
        <v>#REF!</v>
      </c>
      <c r="J319" s="1052" t="str">
        <f t="shared" si="110"/>
        <v>#REF!</v>
      </c>
      <c r="K319" s="1046">
        <v>0.0</v>
      </c>
      <c r="L319" s="1046">
        <v>0.0</v>
      </c>
      <c r="M319" s="1046">
        <v>0.0</v>
      </c>
      <c r="N319" s="1046">
        <v>0.0</v>
      </c>
      <c r="O319" s="1053" t="e">
        <v>#REF!</v>
      </c>
      <c r="P319" s="1053">
        <v>0.0</v>
      </c>
      <c r="Q319" s="1053">
        <v>0.0</v>
      </c>
      <c r="R319" s="1053">
        <v>0.0</v>
      </c>
      <c r="S319" s="1053">
        <v>0.0</v>
      </c>
      <c r="T319" s="1053">
        <v>0.0</v>
      </c>
      <c r="U319" s="1053">
        <v>0.0</v>
      </c>
      <c r="V319" s="825"/>
      <c r="W319" s="1054" t="str">
        <f t="shared" ref="W319:AC319" si="118">if(O$275&gt;$E318,"",if(O$276&lt;$E318,"", if($H319="","", if($D318&lt;=$N$277,O$277,if($D318&lt;=$N$278,O$278,O$279))*if($O$267=$R$267,$V$267, $H319))))</f>
        <v>#REF!</v>
      </c>
      <c r="X319" s="1054" t="str">
        <f t="shared" si="118"/>
        <v/>
      </c>
      <c r="Y319" s="1054" t="str">
        <f t="shared" si="118"/>
        <v/>
      </c>
      <c r="Z319" s="1054" t="str">
        <f t="shared" si="118"/>
        <v/>
      </c>
      <c r="AA319" s="1054" t="str">
        <f t="shared" si="118"/>
        <v/>
      </c>
      <c r="AB319" s="1054" t="str">
        <f t="shared" si="118"/>
        <v/>
      </c>
      <c r="AC319" s="1054" t="str">
        <f t="shared" si="118"/>
        <v/>
      </c>
      <c r="AD319" s="2" t="e">
        <v>#REF!</v>
      </c>
      <c r="AE319" s="2" t="e">
        <v>#REF!</v>
      </c>
      <c r="AF319" s="2" t="e">
        <v>#REF!</v>
      </c>
      <c r="AG319" s="2" t="e">
        <v>#REF!</v>
      </c>
      <c r="AH319" s="2" t="e">
        <v>#REF!</v>
      </c>
      <c r="AI319" s="2" t="e">
        <v>#REF!</v>
      </c>
      <c r="AJ319" s="4" t="e">
        <v>#REF!</v>
      </c>
      <c r="AK319" s="4"/>
      <c r="AL319" s="4"/>
      <c r="AM319" s="4"/>
      <c r="AN319" s="18" t="s">
        <v>4</v>
      </c>
      <c r="AO319" s="689"/>
      <c r="AP319" s="690"/>
      <c r="AQ319" s="274"/>
      <c r="AR319" s="274"/>
      <c r="AS319" s="274"/>
      <c r="AT319" s="274"/>
      <c r="AU319" s="691"/>
      <c r="AV319" s="692"/>
      <c r="AW319" s="274"/>
      <c r="AX319" s="274"/>
      <c r="AY319" s="274"/>
      <c r="AZ319" s="274"/>
      <c r="BA319" s="274"/>
      <c r="BB319" s="274"/>
      <c r="BC319" s="274"/>
      <c r="BD319" s="274"/>
      <c r="BE319" s="274"/>
      <c r="BF319" s="274"/>
      <c r="BG319" s="274"/>
      <c r="BH319" s="274"/>
      <c r="BI319" s="274"/>
      <c r="BJ319" s="274"/>
      <c r="BK319" s="274"/>
      <c r="BL319" s="274"/>
      <c r="BM319" s="274"/>
      <c r="BN319" s="274"/>
      <c r="BO319" s="274"/>
      <c r="BP319" s="693"/>
      <c r="BQ319" s="274"/>
      <c r="BR319" s="274"/>
      <c r="BS319" s="274"/>
      <c r="BT319" s="274"/>
      <c r="BU319" s="274"/>
      <c r="BV319" s="274"/>
      <c r="BW319" s="274"/>
      <c r="BX319" s="694"/>
      <c r="BY319" s="274"/>
      <c r="BZ319" s="274"/>
      <c r="CA319" s="274"/>
      <c r="CB319" s="274"/>
      <c r="CC319" s="274"/>
      <c r="CD319" s="274"/>
      <c r="CE319" s="274"/>
      <c r="CF319" s="274"/>
      <c r="CG319" s="742"/>
      <c r="CH319" s="742"/>
      <c r="CI319" s="742"/>
      <c r="CJ319" s="742"/>
      <c r="CK319" s="742"/>
      <c r="CL319" s="742"/>
      <c r="CM319" s="742"/>
      <c r="CN319" s="742"/>
      <c r="CO319" s="742"/>
      <c r="CP319" s="742"/>
      <c r="CQ319" s="742"/>
      <c r="CR319" s="742"/>
      <c r="CS319" s="742"/>
      <c r="CT319" s="742"/>
      <c r="CU319" s="742"/>
      <c r="CV319" s="742"/>
      <c r="CW319" s="742"/>
      <c r="CX319" s="4"/>
      <c r="CY319" s="780" t="e">
        <v>#REF!</v>
      </c>
      <c r="CZ319" s="890" t="e">
        <v>#REF!</v>
      </c>
      <c r="DA319" s="890" t="e">
        <v>#REF!</v>
      </c>
      <c r="DB319" s="890">
        <v>0.0</v>
      </c>
      <c r="DC319" s="890">
        <v>0.0</v>
      </c>
      <c r="DD319" s="890">
        <v>0.0</v>
      </c>
      <c r="DE319" s="890">
        <v>0.0</v>
      </c>
      <c r="DF319" s="890">
        <v>0.0</v>
      </c>
      <c r="DG319" s="890">
        <v>0.0</v>
      </c>
      <c r="DH319" s="890"/>
      <c r="DI319" s="890" t="e">
        <v>#REF!</v>
      </c>
      <c r="DJ319" s="890" t="s">
        <v>160</v>
      </c>
      <c r="DK319" s="890" t="s">
        <v>160</v>
      </c>
      <c r="DL319" s="890" t="s">
        <v>160</v>
      </c>
      <c r="DM319" s="890" t="s">
        <v>160</v>
      </c>
      <c r="DN319" s="890" t="s">
        <v>160</v>
      </c>
      <c r="DO319" s="890" t="s">
        <v>160</v>
      </c>
      <c r="DP319" s="2">
        <v>1.0</v>
      </c>
      <c r="DQ319" s="830" t="s">
        <v>160</v>
      </c>
      <c r="DR319" s="915"/>
      <c r="DS319" s="4"/>
      <c r="DT319" s="1055"/>
      <c r="DU319" s="4"/>
      <c r="DV319" s="4"/>
      <c r="DW319" s="4"/>
      <c r="DX319" s="4"/>
      <c r="DY319" s="4"/>
      <c r="DZ319" s="4"/>
      <c r="EA319" s="4"/>
      <c r="EB319" s="745"/>
      <c r="EC319" s="4"/>
      <c r="ED319" s="4"/>
      <c r="EE319" s="4"/>
      <c r="EF319" s="4"/>
      <c r="EG319" s="4"/>
      <c r="EH319" s="923"/>
      <c r="EI319" s="4"/>
      <c r="EJ319" s="763"/>
      <c r="EK319" s="4"/>
      <c r="EL319" s="4"/>
      <c r="EM319" s="4"/>
      <c r="EN319" s="4"/>
      <c r="EO319" s="923"/>
      <c r="EP319" s="4"/>
      <c r="EQ319" s="763"/>
      <c r="ER319" s="4"/>
      <c r="ES319" s="4"/>
      <c r="ET319" s="4"/>
      <c r="EU319" s="4"/>
      <c r="EV319" s="4"/>
      <c r="EW319" s="923"/>
      <c r="EX319" s="4"/>
      <c r="EY319" s="895" t="s">
        <v>160</v>
      </c>
      <c r="EZ319" s="927" t="s">
        <v>160</v>
      </c>
      <c r="FA319" s="820" t="str">
        <f t="shared" si="49"/>
        <v/>
      </c>
      <c r="FB319" s="925" t="e">
        <v>#REF!</v>
      </c>
      <c r="FC319" s="4" t="e">
        <v>#REF!</v>
      </c>
      <c r="FD319" s="4" t="e">
        <v>#REF!</v>
      </c>
      <c r="FE319" s="4" t="e">
        <v>#REF!</v>
      </c>
      <c r="FF319" s="4" t="e">
        <v>#REF!</v>
      </c>
      <c r="FG319" s="4" t="e">
        <v>#REF!</v>
      </c>
      <c r="FH319" s="4" t="e">
        <v>#REF!</v>
      </c>
      <c r="FI319" s="834" t="str">
        <f t="shared" si="50"/>
        <v>#REF!</v>
      </c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742"/>
    </row>
    <row r="320" outlineLevel="1">
      <c r="A320" s="743"/>
      <c r="D320" s="1039">
        <f t="shared" si="75"/>
        <v>1</v>
      </c>
      <c r="E320" s="1049" t="str">
        <f t="shared" si="80"/>
        <v/>
      </c>
      <c r="F320" s="1050" t="s">
        <v>402</v>
      </c>
      <c r="G320" s="1042" t="str">
        <f t="shared" si="76"/>
        <v/>
      </c>
      <c r="H320" s="1046"/>
      <c r="I320" s="1044" t="str">
        <f t="shared" si="77"/>
        <v>#REF!</v>
      </c>
      <c r="J320" s="1052" t="str">
        <f t="shared" si="110"/>
        <v>#REF!</v>
      </c>
      <c r="K320" s="1046">
        <v>0.0</v>
      </c>
      <c r="L320" s="1046">
        <v>0.0</v>
      </c>
      <c r="M320" s="1046">
        <v>0.0</v>
      </c>
      <c r="N320" s="1046">
        <v>0.0</v>
      </c>
      <c r="O320" s="1053" t="e">
        <v>#REF!</v>
      </c>
      <c r="P320" s="1053">
        <v>0.0</v>
      </c>
      <c r="Q320" s="1053">
        <v>0.0</v>
      </c>
      <c r="R320" s="1053">
        <v>0.0</v>
      </c>
      <c r="S320" s="1053">
        <v>0.0</v>
      </c>
      <c r="T320" s="1053">
        <v>0.0</v>
      </c>
      <c r="U320" s="1053">
        <v>0.0</v>
      </c>
      <c r="V320" s="825"/>
      <c r="W320" s="1054" t="str">
        <f t="shared" ref="W320:AC320" si="119">if(O$275&gt;$E319,"",if(O$276&lt;$E319,"", if($H320="","", if($D319&lt;=$N$277,O$277,if($D319&lt;=$N$278,O$278,O$279))*if($O$267=$R$267,$V$267, $H320))))</f>
        <v>#REF!</v>
      </c>
      <c r="X320" s="1054" t="str">
        <f t="shared" si="119"/>
        <v/>
      </c>
      <c r="Y320" s="1054" t="str">
        <f t="shared" si="119"/>
        <v/>
      </c>
      <c r="Z320" s="1054" t="str">
        <f t="shared" si="119"/>
        <v/>
      </c>
      <c r="AA320" s="1054" t="str">
        <f t="shared" si="119"/>
        <v/>
      </c>
      <c r="AB320" s="1054" t="str">
        <f t="shared" si="119"/>
        <v/>
      </c>
      <c r="AC320" s="1054" t="str">
        <f t="shared" si="119"/>
        <v/>
      </c>
      <c r="AD320" s="2" t="e">
        <v>#REF!</v>
      </c>
      <c r="AE320" s="2" t="e">
        <v>#REF!</v>
      </c>
      <c r="AF320" s="2" t="e">
        <v>#REF!</v>
      </c>
      <c r="AG320" s="2" t="e">
        <v>#REF!</v>
      </c>
      <c r="AH320" s="2" t="e">
        <v>#REF!</v>
      </c>
      <c r="AI320" s="2" t="e">
        <v>#REF!</v>
      </c>
      <c r="AJ320" s="4" t="e">
        <v>#REF!</v>
      </c>
      <c r="AK320" s="4"/>
      <c r="AL320" s="4"/>
      <c r="AM320" s="4"/>
      <c r="AN320" s="18" t="s">
        <v>4</v>
      </c>
      <c r="AO320" s="689"/>
      <c r="AP320" s="690"/>
      <c r="AQ320" s="274"/>
      <c r="AR320" s="274"/>
      <c r="AS320" s="274"/>
      <c r="AT320" s="274"/>
      <c r="AU320" s="691"/>
      <c r="AV320" s="692"/>
      <c r="AW320" s="274"/>
      <c r="AX320" s="274"/>
      <c r="AY320" s="274"/>
      <c r="AZ320" s="274"/>
      <c r="BA320" s="274"/>
      <c r="BB320" s="274"/>
      <c r="BC320" s="274"/>
      <c r="BD320" s="274"/>
      <c r="BE320" s="274"/>
      <c r="BF320" s="274"/>
      <c r="BG320" s="274"/>
      <c r="BH320" s="274"/>
      <c r="BI320" s="274"/>
      <c r="BJ320" s="274"/>
      <c r="BK320" s="274"/>
      <c r="BL320" s="274"/>
      <c r="BM320" s="274"/>
      <c r="BN320" s="274"/>
      <c r="BO320" s="274"/>
      <c r="BP320" s="693"/>
      <c r="BQ320" s="274"/>
      <c r="BR320" s="274"/>
      <c r="BS320" s="274"/>
      <c r="BT320" s="274"/>
      <c r="BU320" s="274"/>
      <c r="BV320" s="274"/>
      <c r="BW320" s="274"/>
      <c r="BX320" s="694"/>
      <c r="BY320" s="274"/>
      <c r="BZ320" s="274"/>
      <c r="CA320" s="274"/>
      <c r="CB320" s="274"/>
      <c r="CC320" s="274"/>
      <c r="CD320" s="274"/>
      <c r="CE320" s="274"/>
      <c r="CF320" s="274"/>
      <c r="CG320" s="742"/>
      <c r="CH320" s="742"/>
      <c r="CI320" s="742"/>
      <c r="CJ320" s="742"/>
      <c r="CK320" s="742"/>
      <c r="CL320" s="742"/>
      <c r="CM320" s="742"/>
      <c r="CN320" s="742"/>
      <c r="CO320" s="742"/>
      <c r="CP320" s="742"/>
      <c r="CQ320" s="742"/>
      <c r="CR320" s="742"/>
      <c r="CS320" s="742"/>
      <c r="CT320" s="742"/>
      <c r="CU320" s="742"/>
      <c r="CV320" s="742"/>
      <c r="CW320" s="742"/>
      <c r="CX320" s="4"/>
      <c r="CY320" s="780" t="e">
        <v>#REF!</v>
      </c>
      <c r="CZ320" s="890" t="e">
        <v>#REF!</v>
      </c>
      <c r="DA320" s="890" t="e">
        <v>#REF!</v>
      </c>
      <c r="DB320" s="890">
        <v>0.0</v>
      </c>
      <c r="DC320" s="890">
        <v>0.0</v>
      </c>
      <c r="DD320" s="890">
        <v>0.0</v>
      </c>
      <c r="DE320" s="890">
        <v>0.0</v>
      </c>
      <c r="DF320" s="890">
        <v>0.0</v>
      </c>
      <c r="DG320" s="890">
        <v>0.0</v>
      </c>
      <c r="DH320" s="890"/>
      <c r="DI320" s="890" t="e">
        <v>#REF!</v>
      </c>
      <c r="DJ320" s="890" t="s">
        <v>160</v>
      </c>
      <c r="DK320" s="890" t="s">
        <v>160</v>
      </c>
      <c r="DL320" s="890" t="s">
        <v>160</v>
      </c>
      <c r="DM320" s="890" t="s">
        <v>160</v>
      </c>
      <c r="DN320" s="890" t="s">
        <v>160</v>
      </c>
      <c r="DO320" s="890" t="s">
        <v>160</v>
      </c>
      <c r="DP320" s="2">
        <v>1.0</v>
      </c>
      <c r="DQ320" s="830" t="s">
        <v>160</v>
      </c>
      <c r="DR320" s="915"/>
      <c r="DS320" s="4"/>
      <c r="DT320" s="1055"/>
      <c r="DU320" s="4"/>
      <c r="DV320" s="4"/>
      <c r="DW320" s="4"/>
      <c r="DX320" s="4"/>
      <c r="DY320" s="4"/>
      <c r="DZ320" s="4"/>
      <c r="EA320" s="4"/>
      <c r="EB320" s="745"/>
      <c r="EC320" s="4"/>
      <c r="ED320" s="4"/>
      <c r="EE320" s="4"/>
      <c r="EF320" s="4"/>
      <c r="EG320" s="4"/>
      <c r="EH320" s="923"/>
      <c r="EI320" s="4"/>
      <c r="EJ320" s="763"/>
      <c r="EK320" s="4"/>
      <c r="EL320" s="4"/>
      <c r="EM320" s="4"/>
      <c r="EN320" s="4"/>
      <c r="EO320" s="923"/>
      <c r="EP320" s="4"/>
      <c r="EQ320" s="763"/>
      <c r="ER320" s="4"/>
      <c r="ES320" s="4"/>
      <c r="ET320" s="4"/>
      <c r="EU320" s="4"/>
      <c r="EV320" s="4"/>
      <c r="EW320" s="923"/>
      <c r="EX320" s="4"/>
      <c r="EY320" s="895" t="s">
        <v>160</v>
      </c>
      <c r="EZ320" s="927" t="s">
        <v>160</v>
      </c>
      <c r="FA320" s="820" t="str">
        <f t="shared" si="49"/>
        <v/>
      </c>
      <c r="FB320" s="925" t="e">
        <v>#REF!</v>
      </c>
      <c r="FC320" s="4" t="e">
        <v>#REF!</v>
      </c>
      <c r="FD320" s="4" t="e">
        <v>#REF!</v>
      </c>
      <c r="FE320" s="4" t="e">
        <v>#REF!</v>
      </c>
      <c r="FF320" s="4" t="e">
        <v>#REF!</v>
      </c>
      <c r="FG320" s="4" t="e">
        <v>#REF!</v>
      </c>
      <c r="FH320" s="4" t="e">
        <v>#REF!</v>
      </c>
      <c r="FI320" s="834" t="str">
        <f t="shared" si="50"/>
        <v>#REF!</v>
      </c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742"/>
    </row>
    <row r="321" outlineLevel="1">
      <c r="A321" s="743"/>
      <c r="D321" s="1039">
        <f t="shared" si="75"/>
        <v>1</v>
      </c>
      <c r="E321" s="1049" t="str">
        <f t="shared" si="80"/>
        <v/>
      </c>
      <c r="F321" s="1050" t="s">
        <v>402</v>
      </c>
      <c r="G321" s="1042" t="str">
        <f t="shared" si="76"/>
        <v/>
      </c>
      <c r="H321" s="1046"/>
      <c r="I321" s="1044" t="str">
        <f t="shared" si="77"/>
        <v>#REF!</v>
      </c>
      <c r="J321" s="1052" t="str">
        <f t="shared" si="110"/>
        <v>#REF!</v>
      </c>
      <c r="K321" s="1046">
        <v>0.0</v>
      </c>
      <c r="L321" s="1046">
        <v>0.0</v>
      </c>
      <c r="M321" s="1046">
        <v>0.0</v>
      </c>
      <c r="N321" s="1046">
        <v>0.0</v>
      </c>
      <c r="O321" s="1053" t="e">
        <v>#REF!</v>
      </c>
      <c r="P321" s="1053">
        <v>0.0</v>
      </c>
      <c r="Q321" s="1053">
        <v>0.0</v>
      </c>
      <c r="R321" s="1053">
        <v>0.0</v>
      </c>
      <c r="S321" s="1053">
        <v>0.0</v>
      </c>
      <c r="T321" s="1053">
        <v>0.0</v>
      </c>
      <c r="U321" s="1053">
        <v>0.0</v>
      </c>
      <c r="V321" s="825"/>
      <c r="W321" s="1054" t="str">
        <f t="shared" ref="W321:AC321" si="120">if(O$275&gt;$E320,"",if(O$276&lt;$E320,"", if($H321="","", if($D320&lt;=$N$277,O$277,if($D320&lt;=$N$278,O$278,O$279))*if($O$267=$R$267,$V$267, $H321))))</f>
        <v>#REF!</v>
      </c>
      <c r="X321" s="1054" t="str">
        <f t="shared" si="120"/>
        <v/>
      </c>
      <c r="Y321" s="1054" t="str">
        <f t="shared" si="120"/>
        <v/>
      </c>
      <c r="Z321" s="1054" t="str">
        <f t="shared" si="120"/>
        <v/>
      </c>
      <c r="AA321" s="1054" t="str">
        <f t="shared" si="120"/>
        <v/>
      </c>
      <c r="AB321" s="1054" t="str">
        <f t="shared" si="120"/>
        <v/>
      </c>
      <c r="AC321" s="1054" t="str">
        <f t="shared" si="120"/>
        <v/>
      </c>
      <c r="AD321" s="2" t="e">
        <v>#REF!</v>
      </c>
      <c r="AE321" s="2" t="e">
        <v>#REF!</v>
      </c>
      <c r="AF321" s="2" t="e">
        <v>#REF!</v>
      </c>
      <c r="AG321" s="2" t="e">
        <v>#REF!</v>
      </c>
      <c r="AH321" s="2" t="e">
        <v>#REF!</v>
      </c>
      <c r="AI321" s="2" t="e">
        <v>#REF!</v>
      </c>
      <c r="AJ321" s="4" t="e">
        <v>#REF!</v>
      </c>
      <c r="AK321" s="4"/>
      <c r="AL321" s="4"/>
      <c r="AM321" s="4"/>
      <c r="AN321" s="18" t="s">
        <v>4</v>
      </c>
      <c r="AO321" s="689"/>
      <c r="AP321" s="690"/>
      <c r="AQ321" s="274"/>
      <c r="AR321" s="274"/>
      <c r="AS321" s="274"/>
      <c r="AT321" s="274"/>
      <c r="AU321" s="691"/>
      <c r="AV321" s="692"/>
      <c r="AW321" s="274"/>
      <c r="AX321" s="274"/>
      <c r="AY321" s="274"/>
      <c r="AZ321" s="274"/>
      <c r="BA321" s="274"/>
      <c r="BB321" s="274"/>
      <c r="BC321" s="274"/>
      <c r="BD321" s="274"/>
      <c r="BE321" s="274"/>
      <c r="BF321" s="274"/>
      <c r="BG321" s="274"/>
      <c r="BH321" s="274"/>
      <c r="BI321" s="274"/>
      <c r="BJ321" s="274"/>
      <c r="BK321" s="274"/>
      <c r="BL321" s="274"/>
      <c r="BM321" s="274"/>
      <c r="BN321" s="274"/>
      <c r="BO321" s="274"/>
      <c r="BP321" s="693"/>
      <c r="BQ321" s="274"/>
      <c r="BR321" s="274"/>
      <c r="BS321" s="274"/>
      <c r="BT321" s="274"/>
      <c r="BU321" s="274"/>
      <c r="BV321" s="274"/>
      <c r="BW321" s="274"/>
      <c r="BX321" s="694"/>
      <c r="BY321" s="274"/>
      <c r="BZ321" s="274"/>
      <c r="CA321" s="274"/>
      <c r="CB321" s="274"/>
      <c r="CC321" s="274"/>
      <c r="CD321" s="274"/>
      <c r="CE321" s="274"/>
      <c r="CF321" s="274"/>
      <c r="CG321" s="742"/>
      <c r="CH321" s="742"/>
      <c r="CI321" s="742"/>
      <c r="CJ321" s="742"/>
      <c r="CK321" s="742"/>
      <c r="CL321" s="742"/>
      <c r="CM321" s="742"/>
      <c r="CN321" s="742"/>
      <c r="CO321" s="742"/>
      <c r="CP321" s="742"/>
      <c r="CQ321" s="742"/>
      <c r="CR321" s="742"/>
      <c r="CS321" s="742"/>
      <c r="CT321" s="742"/>
      <c r="CU321" s="742"/>
      <c r="CV321" s="742"/>
      <c r="CW321" s="742"/>
      <c r="CX321" s="4"/>
      <c r="CY321" s="780" t="e">
        <v>#REF!</v>
      </c>
      <c r="CZ321" s="890" t="e">
        <v>#REF!</v>
      </c>
      <c r="DA321" s="890" t="e">
        <v>#REF!</v>
      </c>
      <c r="DB321" s="890">
        <v>0.0</v>
      </c>
      <c r="DC321" s="890">
        <v>0.0</v>
      </c>
      <c r="DD321" s="890">
        <v>0.0</v>
      </c>
      <c r="DE321" s="890">
        <v>0.0</v>
      </c>
      <c r="DF321" s="890">
        <v>0.0</v>
      </c>
      <c r="DG321" s="890">
        <v>0.0</v>
      </c>
      <c r="DH321" s="890"/>
      <c r="DI321" s="890" t="e">
        <v>#REF!</v>
      </c>
      <c r="DJ321" s="890" t="s">
        <v>160</v>
      </c>
      <c r="DK321" s="890" t="s">
        <v>160</v>
      </c>
      <c r="DL321" s="890" t="s">
        <v>160</v>
      </c>
      <c r="DM321" s="890" t="s">
        <v>160</v>
      </c>
      <c r="DN321" s="890" t="s">
        <v>160</v>
      </c>
      <c r="DO321" s="890" t="s">
        <v>160</v>
      </c>
      <c r="DP321" s="2">
        <v>1.0</v>
      </c>
      <c r="DQ321" s="830" t="s">
        <v>160</v>
      </c>
      <c r="DR321" s="915"/>
      <c r="DS321" s="4"/>
      <c r="DT321" s="1055"/>
      <c r="DU321" s="4"/>
      <c r="DV321" s="4"/>
      <c r="DW321" s="4"/>
      <c r="DX321" s="4"/>
      <c r="DY321" s="4"/>
      <c r="DZ321" s="4"/>
      <c r="EA321" s="4"/>
      <c r="EB321" s="745"/>
      <c r="EC321" s="4"/>
      <c r="ED321" s="4"/>
      <c r="EE321" s="4"/>
      <c r="EF321" s="4"/>
      <c r="EG321" s="4"/>
      <c r="EH321" s="923"/>
      <c r="EI321" s="4"/>
      <c r="EJ321" s="763"/>
      <c r="EK321" s="4"/>
      <c r="EL321" s="4"/>
      <c r="EM321" s="4"/>
      <c r="EN321" s="4"/>
      <c r="EO321" s="923"/>
      <c r="EP321" s="4"/>
      <c r="EQ321" s="763"/>
      <c r="ER321" s="4"/>
      <c r="ES321" s="4"/>
      <c r="ET321" s="4"/>
      <c r="EU321" s="4"/>
      <c r="EV321" s="4"/>
      <c r="EW321" s="923"/>
      <c r="EX321" s="4"/>
      <c r="EY321" s="895" t="s">
        <v>160</v>
      </c>
      <c r="EZ321" s="927" t="s">
        <v>160</v>
      </c>
      <c r="FA321" s="820" t="str">
        <f t="shared" si="49"/>
        <v/>
      </c>
      <c r="FB321" s="925" t="e">
        <v>#REF!</v>
      </c>
      <c r="FC321" s="4" t="e">
        <v>#REF!</v>
      </c>
      <c r="FD321" s="4" t="e">
        <v>#REF!</v>
      </c>
      <c r="FE321" s="4" t="e">
        <v>#REF!</v>
      </c>
      <c r="FF321" s="4" t="e">
        <v>#REF!</v>
      </c>
      <c r="FG321" s="4" t="e">
        <v>#REF!</v>
      </c>
      <c r="FH321" s="4" t="e">
        <v>#REF!</v>
      </c>
      <c r="FI321" s="834" t="str">
        <f t="shared" si="50"/>
        <v>#REF!</v>
      </c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742"/>
    </row>
    <row r="322" outlineLevel="1">
      <c r="A322" s="743"/>
      <c r="D322" s="1039">
        <f t="shared" si="75"/>
        <v>1</v>
      </c>
      <c r="E322" s="1049" t="str">
        <f t="shared" si="80"/>
        <v/>
      </c>
      <c r="F322" s="1050" t="s">
        <v>402</v>
      </c>
      <c r="G322" s="1042" t="str">
        <f t="shared" si="76"/>
        <v/>
      </c>
      <c r="H322" s="1046"/>
      <c r="I322" s="1044" t="str">
        <f t="shared" si="77"/>
        <v>#REF!</v>
      </c>
      <c r="J322" s="1052" t="str">
        <f t="shared" si="110"/>
        <v>#REF!</v>
      </c>
      <c r="K322" s="1046">
        <v>0.0</v>
      </c>
      <c r="L322" s="1046">
        <v>0.0</v>
      </c>
      <c r="M322" s="1046">
        <v>0.0</v>
      </c>
      <c r="N322" s="1046">
        <v>0.0</v>
      </c>
      <c r="O322" s="1053" t="e">
        <v>#REF!</v>
      </c>
      <c r="P322" s="1053">
        <v>0.0</v>
      </c>
      <c r="Q322" s="1053">
        <v>0.0</v>
      </c>
      <c r="R322" s="1053">
        <v>0.0</v>
      </c>
      <c r="S322" s="1053">
        <v>0.0</v>
      </c>
      <c r="T322" s="1053">
        <v>0.0</v>
      </c>
      <c r="U322" s="1053">
        <v>0.0</v>
      </c>
      <c r="V322" s="825"/>
      <c r="W322" s="1054" t="str">
        <f t="shared" ref="W322:AC322" si="121">if(O$275&gt;$E321,"",if(O$276&lt;$E321,"", if($H322="","", if($D321&lt;=$N$277,O$277,if($D321&lt;=$N$278,O$278,O$279))*if($O$267=$R$267,$V$267, $H322))))</f>
        <v>#REF!</v>
      </c>
      <c r="X322" s="1054" t="str">
        <f t="shared" si="121"/>
        <v/>
      </c>
      <c r="Y322" s="1054" t="str">
        <f t="shared" si="121"/>
        <v/>
      </c>
      <c r="Z322" s="1054" t="str">
        <f t="shared" si="121"/>
        <v/>
      </c>
      <c r="AA322" s="1054" t="str">
        <f t="shared" si="121"/>
        <v/>
      </c>
      <c r="AB322" s="1054" t="str">
        <f t="shared" si="121"/>
        <v/>
      </c>
      <c r="AC322" s="1054" t="str">
        <f t="shared" si="121"/>
        <v/>
      </c>
      <c r="AD322" s="2" t="e">
        <v>#REF!</v>
      </c>
      <c r="AE322" s="2" t="e">
        <v>#REF!</v>
      </c>
      <c r="AF322" s="2" t="e">
        <v>#REF!</v>
      </c>
      <c r="AG322" s="2" t="e">
        <v>#REF!</v>
      </c>
      <c r="AH322" s="2" t="e">
        <v>#REF!</v>
      </c>
      <c r="AI322" s="2" t="e">
        <v>#REF!</v>
      </c>
      <c r="AJ322" s="4" t="e">
        <v>#REF!</v>
      </c>
      <c r="AK322" s="4"/>
      <c r="AL322" s="4"/>
      <c r="AM322" s="4"/>
      <c r="AN322" s="18" t="s">
        <v>4</v>
      </c>
      <c r="AO322" s="689"/>
      <c r="AP322" s="690"/>
      <c r="AQ322" s="274"/>
      <c r="AR322" s="274"/>
      <c r="AS322" s="274"/>
      <c r="AT322" s="274"/>
      <c r="AU322" s="691"/>
      <c r="AV322" s="692"/>
      <c r="AW322" s="274"/>
      <c r="AX322" s="274"/>
      <c r="AY322" s="274"/>
      <c r="AZ322" s="274"/>
      <c r="BA322" s="274"/>
      <c r="BB322" s="274"/>
      <c r="BC322" s="274"/>
      <c r="BD322" s="274"/>
      <c r="BE322" s="274"/>
      <c r="BF322" s="274"/>
      <c r="BG322" s="274"/>
      <c r="BH322" s="274"/>
      <c r="BI322" s="274"/>
      <c r="BJ322" s="274"/>
      <c r="BK322" s="274"/>
      <c r="BL322" s="274"/>
      <c r="BM322" s="274"/>
      <c r="BN322" s="274"/>
      <c r="BO322" s="274"/>
      <c r="BP322" s="693"/>
      <c r="BQ322" s="274"/>
      <c r="BR322" s="274"/>
      <c r="BS322" s="274"/>
      <c r="BT322" s="274"/>
      <c r="BU322" s="274"/>
      <c r="BV322" s="274"/>
      <c r="BW322" s="274"/>
      <c r="BX322" s="694"/>
      <c r="BY322" s="274"/>
      <c r="BZ322" s="274"/>
      <c r="CA322" s="274"/>
      <c r="CB322" s="274"/>
      <c r="CC322" s="274"/>
      <c r="CD322" s="274"/>
      <c r="CE322" s="274"/>
      <c r="CF322" s="274"/>
      <c r="CG322" s="742"/>
      <c r="CH322" s="742"/>
      <c r="CI322" s="742"/>
      <c r="CJ322" s="742"/>
      <c r="CK322" s="742"/>
      <c r="CL322" s="742"/>
      <c r="CM322" s="742"/>
      <c r="CN322" s="742"/>
      <c r="CO322" s="742"/>
      <c r="CP322" s="742"/>
      <c r="CQ322" s="742"/>
      <c r="CR322" s="742"/>
      <c r="CS322" s="742"/>
      <c r="CT322" s="742"/>
      <c r="CU322" s="742"/>
      <c r="CV322" s="742"/>
      <c r="CW322" s="742"/>
      <c r="CX322" s="4"/>
      <c r="CY322" s="780" t="e">
        <v>#REF!</v>
      </c>
      <c r="CZ322" s="890" t="e">
        <v>#REF!</v>
      </c>
      <c r="DA322" s="890" t="e">
        <v>#REF!</v>
      </c>
      <c r="DB322" s="890">
        <v>0.0</v>
      </c>
      <c r="DC322" s="890">
        <v>0.0</v>
      </c>
      <c r="DD322" s="890">
        <v>0.0</v>
      </c>
      <c r="DE322" s="890">
        <v>0.0</v>
      </c>
      <c r="DF322" s="890">
        <v>0.0</v>
      </c>
      <c r="DG322" s="890">
        <v>0.0</v>
      </c>
      <c r="DH322" s="890"/>
      <c r="DI322" s="890" t="e">
        <v>#REF!</v>
      </c>
      <c r="DJ322" s="890" t="s">
        <v>160</v>
      </c>
      <c r="DK322" s="890" t="s">
        <v>160</v>
      </c>
      <c r="DL322" s="890" t="s">
        <v>160</v>
      </c>
      <c r="DM322" s="890" t="s">
        <v>160</v>
      </c>
      <c r="DN322" s="890" t="s">
        <v>160</v>
      </c>
      <c r="DO322" s="890" t="s">
        <v>160</v>
      </c>
      <c r="DP322" s="2">
        <v>1.0</v>
      </c>
      <c r="DQ322" s="830" t="s">
        <v>160</v>
      </c>
      <c r="DR322" s="915"/>
      <c r="DS322" s="4"/>
      <c r="DT322" s="1055"/>
      <c r="DU322" s="4"/>
      <c r="DV322" s="4"/>
      <c r="DW322" s="4"/>
      <c r="DX322" s="4"/>
      <c r="DY322" s="4"/>
      <c r="DZ322" s="4"/>
      <c r="EA322" s="4"/>
      <c r="EB322" s="745"/>
      <c r="EC322" s="4"/>
      <c r="ED322" s="4"/>
      <c r="EE322" s="4"/>
      <c r="EF322" s="4"/>
      <c r="EG322" s="4"/>
      <c r="EH322" s="923"/>
      <c r="EI322" s="4"/>
      <c r="EJ322" s="763"/>
      <c r="EK322" s="4"/>
      <c r="EL322" s="4"/>
      <c r="EM322" s="4"/>
      <c r="EN322" s="4"/>
      <c r="EO322" s="923"/>
      <c r="EP322" s="4"/>
      <c r="EQ322" s="763"/>
      <c r="ER322" s="4"/>
      <c r="ES322" s="4"/>
      <c r="ET322" s="4"/>
      <c r="EU322" s="4"/>
      <c r="EV322" s="4"/>
      <c r="EW322" s="923"/>
      <c r="EX322" s="4"/>
      <c r="EY322" s="895" t="s">
        <v>160</v>
      </c>
      <c r="EZ322" s="927" t="s">
        <v>160</v>
      </c>
      <c r="FA322" s="820" t="str">
        <f t="shared" si="49"/>
        <v/>
      </c>
      <c r="FB322" s="925" t="e">
        <v>#REF!</v>
      </c>
      <c r="FC322" s="4" t="e">
        <v>#REF!</v>
      </c>
      <c r="FD322" s="4" t="e">
        <v>#REF!</v>
      </c>
      <c r="FE322" s="4" t="e">
        <v>#REF!</v>
      </c>
      <c r="FF322" s="4" t="e">
        <v>#REF!</v>
      </c>
      <c r="FG322" s="4" t="e">
        <v>#REF!</v>
      </c>
      <c r="FH322" s="4" t="e">
        <v>#REF!</v>
      </c>
      <c r="FI322" s="834" t="str">
        <f t="shared" si="50"/>
        <v>#REF!</v>
      </c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742"/>
    </row>
    <row r="323" outlineLevel="1">
      <c r="A323" s="743"/>
      <c r="D323" s="1039">
        <f t="shared" si="75"/>
        <v>1</v>
      </c>
      <c r="E323" s="1049" t="str">
        <f t="shared" si="80"/>
        <v/>
      </c>
      <c r="F323" s="1050" t="s">
        <v>402</v>
      </c>
      <c r="G323" s="1042" t="str">
        <f t="shared" si="76"/>
        <v/>
      </c>
      <c r="H323" s="1046"/>
      <c r="I323" s="1044" t="str">
        <f t="shared" si="77"/>
        <v>#REF!</v>
      </c>
      <c r="J323" s="1052" t="str">
        <f t="shared" si="110"/>
        <v>#REF!</v>
      </c>
      <c r="K323" s="1046">
        <v>0.0</v>
      </c>
      <c r="L323" s="1046">
        <v>0.0</v>
      </c>
      <c r="M323" s="1046">
        <v>0.0</v>
      </c>
      <c r="N323" s="1046">
        <v>0.0</v>
      </c>
      <c r="O323" s="1053" t="e">
        <v>#REF!</v>
      </c>
      <c r="P323" s="1053">
        <v>0.0</v>
      </c>
      <c r="Q323" s="1053">
        <v>0.0</v>
      </c>
      <c r="R323" s="1053">
        <v>0.0</v>
      </c>
      <c r="S323" s="1053">
        <v>0.0</v>
      </c>
      <c r="T323" s="1053">
        <v>0.0</v>
      </c>
      <c r="U323" s="1053">
        <v>0.0</v>
      </c>
      <c r="V323" s="825"/>
      <c r="W323" s="1054" t="str">
        <f t="shared" ref="W323:AC323" si="122">if(O$275&gt;$E322,"",if(O$276&lt;$E322,"", if($H323="","", if($D322&lt;=$N$277,O$277,if($D322&lt;=$N$278,O$278,O$279))*if($O$267=$R$267,$V$267, $H323))))</f>
        <v>#REF!</v>
      </c>
      <c r="X323" s="1054" t="str">
        <f t="shared" si="122"/>
        <v/>
      </c>
      <c r="Y323" s="1054" t="str">
        <f t="shared" si="122"/>
        <v/>
      </c>
      <c r="Z323" s="1054" t="str">
        <f t="shared" si="122"/>
        <v/>
      </c>
      <c r="AA323" s="1054" t="str">
        <f t="shared" si="122"/>
        <v/>
      </c>
      <c r="AB323" s="1054" t="str">
        <f t="shared" si="122"/>
        <v/>
      </c>
      <c r="AC323" s="1054" t="str">
        <f t="shared" si="122"/>
        <v/>
      </c>
      <c r="AD323" s="2" t="e">
        <v>#REF!</v>
      </c>
      <c r="AE323" s="2" t="e">
        <v>#REF!</v>
      </c>
      <c r="AF323" s="2" t="e">
        <v>#REF!</v>
      </c>
      <c r="AG323" s="2" t="e">
        <v>#REF!</v>
      </c>
      <c r="AH323" s="2" t="e">
        <v>#REF!</v>
      </c>
      <c r="AI323" s="2" t="e">
        <v>#REF!</v>
      </c>
      <c r="AJ323" s="4" t="e">
        <v>#REF!</v>
      </c>
      <c r="AK323" s="4"/>
      <c r="AL323" s="4"/>
      <c r="AM323" s="4"/>
      <c r="AN323" s="18" t="s">
        <v>4</v>
      </c>
      <c r="AO323" s="689"/>
      <c r="AP323" s="690"/>
      <c r="AQ323" s="274"/>
      <c r="AR323" s="274"/>
      <c r="AS323" s="274"/>
      <c r="AT323" s="274"/>
      <c r="AU323" s="691"/>
      <c r="AV323" s="692"/>
      <c r="AW323" s="274"/>
      <c r="AX323" s="274"/>
      <c r="AY323" s="274"/>
      <c r="AZ323" s="274"/>
      <c r="BA323" s="274"/>
      <c r="BB323" s="274"/>
      <c r="BC323" s="274"/>
      <c r="BD323" s="274"/>
      <c r="BE323" s="274"/>
      <c r="BF323" s="274"/>
      <c r="BG323" s="274"/>
      <c r="BH323" s="274"/>
      <c r="BI323" s="274"/>
      <c r="BJ323" s="274"/>
      <c r="BK323" s="274"/>
      <c r="BL323" s="274"/>
      <c r="BM323" s="274"/>
      <c r="BN323" s="274"/>
      <c r="BO323" s="274"/>
      <c r="BP323" s="693"/>
      <c r="BQ323" s="274"/>
      <c r="BR323" s="274"/>
      <c r="BS323" s="274"/>
      <c r="BT323" s="274"/>
      <c r="BU323" s="274"/>
      <c r="BV323" s="274"/>
      <c r="BW323" s="274"/>
      <c r="BX323" s="694"/>
      <c r="BY323" s="274"/>
      <c r="BZ323" s="274"/>
      <c r="CA323" s="274"/>
      <c r="CB323" s="274"/>
      <c r="CC323" s="274"/>
      <c r="CD323" s="274"/>
      <c r="CE323" s="274"/>
      <c r="CF323" s="274"/>
      <c r="CG323" s="742"/>
      <c r="CH323" s="742"/>
      <c r="CI323" s="742"/>
      <c r="CJ323" s="742"/>
      <c r="CK323" s="742"/>
      <c r="CL323" s="742"/>
      <c r="CM323" s="742"/>
      <c r="CN323" s="742"/>
      <c r="CO323" s="742"/>
      <c r="CP323" s="742"/>
      <c r="CQ323" s="742"/>
      <c r="CR323" s="742"/>
      <c r="CS323" s="742"/>
      <c r="CT323" s="742"/>
      <c r="CU323" s="742"/>
      <c r="CV323" s="742"/>
      <c r="CW323" s="742"/>
      <c r="CX323" s="4"/>
      <c r="CY323" s="780" t="e">
        <v>#REF!</v>
      </c>
      <c r="CZ323" s="890" t="e">
        <v>#REF!</v>
      </c>
      <c r="DA323" s="890" t="e">
        <v>#REF!</v>
      </c>
      <c r="DB323" s="890">
        <v>0.0</v>
      </c>
      <c r="DC323" s="890">
        <v>0.0</v>
      </c>
      <c r="DD323" s="890">
        <v>0.0</v>
      </c>
      <c r="DE323" s="890">
        <v>0.0</v>
      </c>
      <c r="DF323" s="890">
        <v>0.0</v>
      </c>
      <c r="DG323" s="890">
        <v>0.0</v>
      </c>
      <c r="DH323" s="890"/>
      <c r="DI323" s="890" t="e">
        <v>#REF!</v>
      </c>
      <c r="DJ323" s="890" t="s">
        <v>160</v>
      </c>
      <c r="DK323" s="890" t="s">
        <v>160</v>
      </c>
      <c r="DL323" s="890" t="s">
        <v>160</v>
      </c>
      <c r="DM323" s="890" t="s">
        <v>160</v>
      </c>
      <c r="DN323" s="890" t="s">
        <v>160</v>
      </c>
      <c r="DO323" s="890" t="s">
        <v>160</v>
      </c>
      <c r="DP323" s="2">
        <v>1.0</v>
      </c>
      <c r="DQ323" s="830" t="s">
        <v>160</v>
      </c>
      <c r="DR323" s="915"/>
      <c r="DS323" s="4"/>
      <c r="DT323" s="1055"/>
      <c r="DU323" s="4"/>
      <c r="DV323" s="4"/>
      <c r="DW323" s="4"/>
      <c r="DX323" s="4"/>
      <c r="DY323" s="4"/>
      <c r="DZ323" s="4"/>
      <c r="EA323" s="4"/>
      <c r="EB323" s="745"/>
      <c r="EC323" s="4"/>
      <c r="ED323" s="4"/>
      <c r="EE323" s="4"/>
      <c r="EF323" s="4"/>
      <c r="EG323" s="4"/>
      <c r="EH323" s="923"/>
      <c r="EI323" s="4"/>
      <c r="EJ323" s="763"/>
      <c r="EK323" s="4"/>
      <c r="EL323" s="4"/>
      <c r="EM323" s="4"/>
      <c r="EN323" s="4"/>
      <c r="EO323" s="923"/>
      <c r="EP323" s="4"/>
      <c r="EQ323" s="763"/>
      <c r="ER323" s="4"/>
      <c r="ES323" s="4"/>
      <c r="ET323" s="4"/>
      <c r="EU323" s="4"/>
      <c r="EV323" s="4"/>
      <c r="EW323" s="923"/>
      <c r="EX323" s="4"/>
      <c r="EY323" s="895" t="s">
        <v>160</v>
      </c>
      <c r="EZ323" s="927" t="s">
        <v>160</v>
      </c>
      <c r="FA323" s="820" t="str">
        <f t="shared" si="49"/>
        <v/>
      </c>
      <c r="FB323" s="925" t="e">
        <v>#REF!</v>
      </c>
      <c r="FC323" s="4" t="e">
        <v>#REF!</v>
      </c>
      <c r="FD323" s="4" t="e">
        <v>#REF!</v>
      </c>
      <c r="FE323" s="4" t="e">
        <v>#REF!</v>
      </c>
      <c r="FF323" s="4" t="e">
        <v>#REF!</v>
      </c>
      <c r="FG323" s="4" t="e">
        <v>#REF!</v>
      </c>
      <c r="FH323" s="4" t="e">
        <v>#REF!</v>
      </c>
      <c r="FI323" s="834" t="str">
        <f t="shared" si="50"/>
        <v>#REF!</v>
      </c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742"/>
    </row>
    <row r="324" outlineLevel="1">
      <c r="A324" s="743"/>
      <c r="D324" s="1039">
        <f t="shared" si="75"/>
        <v>1</v>
      </c>
      <c r="E324" s="1049" t="str">
        <f t="shared" si="80"/>
        <v/>
      </c>
      <c r="F324" s="1050" t="s">
        <v>402</v>
      </c>
      <c r="G324" s="1042" t="str">
        <f t="shared" si="76"/>
        <v/>
      </c>
      <c r="H324" s="1046"/>
      <c r="I324" s="1044" t="str">
        <f t="shared" si="77"/>
        <v>#REF!</v>
      </c>
      <c r="J324" s="1052" t="str">
        <f t="shared" si="110"/>
        <v>#REF!</v>
      </c>
      <c r="K324" s="1046">
        <v>0.0</v>
      </c>
      <c r="L324" s="1046">
        <v>0.0</v>
      </c>
      <c r="M324" s="1046">
        <v>0.0</v>
      </c>
      <c r="N324" s="1046">
        <v>0.0</v>
      </c>
      <c r="O324" s="1053" t="e">
        <v>#REF!</v>
      </c>
      <c r="P324" s="1053">
        <v>0.0</v>
      </c>
      <c r="Q324" s="1053">
        <v>0.0</v>
      </c>
      <c r="R324" s="1053">
        <v>0.0</v>
      </c>
      <c r="S324" s="1053">
        <v>0.0</v>
      </c>
      <c r="T324" s="1053">
        <v>0.0</v>
      </c>
      <c r="U324" s="1053">
        <v>0.0</v>
      </c>
      <c r="V324" s="825"/>
      <c r="W324" s="1054" t="str">
        <f t="shared" ref="W324:AC324" si="123">if(O$275&gt;$E323,"",if(O$276&lt;$E323,"", if($H324="","", if($D323&lt;=$N$277,O$277,if($D323&lt;=$N$278,O$278,O$279))*if($O$267=$R$267,$V$267, $H324))))</f>
        <v>#REF!</v>
      </c>
      <c r="X324" s="1054" t="str">
        <f t="shared" si="123"/>
        <v/>
      </c>
      <c r="Y324" s="1054" t="str">
        <f t="shared" si="123"/>
        <v/>
      </c>
      <c r="Z324" s="1054" t="str">
        <f t="shared" si="123"/>
        <v/>
      </c>
      <c r="AA324" s="1054" t="str">
        <f t="shared" si="123"/>
        <v/>
      </c>
      <c r="AB324" s="1054" t="str">
        <f t="shared" si="123"/>
        <v/>
      </c>
      <c r="AC324" s="1054" t="str">
        <f t="shared" si="123"/>
        <v/>
      </c>
      <c r="AD324" s="2" t="e">
        <v>#REF!</v>
      </c>
      <c r="AE324" s="2" t="e">
        <v>#REF!</v>
      </c>
      <c r="AF324" s="2" t="e">
        <v>#REF!</v>
      </c>
      <c r="AG324" s="2" t="e">
        <v>#REF!</v>
      </c>
      <c r="AH324" s="2" t="e">
        <v>#REF!</v>
      </c>
      <c r="AI324" s="2" t="e">
        <v>#REF!</v>
      </c>
      <c r="AJ324" s="4" t="e">
        <v>#REF!</v>
      </c>
      <c r="AK324" s="4"/>
      <c r="AL324" s="4"/>
      <c r="AM324" s="4"/>
      <c r="AN324" s="18" t="s">
        <v>4</v>
      </c>
      <c r="AO324" s="689"/>
      <c r="AP324" s="690"/>
      <c r="AQ324" s="274"/>
      <c r="AR324" s="274"/>
      <c r="AS324" s="274"/>
      <c r="AT324" s="274"/>
      <c r="AU324" s="691"/>
      <c r="AV324" s="692"/>
      <c r="AW324" s="274"/>
      <c r="AX324" s="274"/>
      <c r="AY324" s="274"/>
      <c r="AZ324" s="274"/>
      <c r="BA324" s="274"/>
      <c r="BB324" s="274"/>
      <c r="BC324" s="274"/>
      <c r="BD324" s="274"/>
      <c r="BE324" s="274"/>
      <c r="BF324" s="274"/>
      <c r="BG324" s="274"/>
      <c r="BH324" s="274"/>
      <c r="BI324" s="274"/>
      <c r="BJ324" s="274"/>
      <c r="BK324" s="274"/>
      <c r="BL324" s="274"/>
      <c r="BM324" s="274"/>
      <c r="BN324" s="274"/>
      <c r="BO324" s="274"/>
      <c r="BP324" s="693"/>
      <c r="BQ324" s="274"/>
      <c r="BR324" s="274"/>
      <c r="BS324" s="274"/>
      <c r="BT324" s="274"/>
      <c r="BU324" s="274"/>
      <c r="BV324" s="274"/>
      <c r="BW324" s="274"/>
      <c r="BX324" s="694"/>
      <c r="BY324" s="274"/>
      <c r="BZ324" s="274"/>
      <c r="CA324" s="274"/>
      <c r="CB324" s="274"/>
      <c r="CC324" s="274"/>
      <c r="CD324" s="274"/>
      <c r="CE324" s="274"/>
      <c r="CF324" s="274"/>
      <c r="CG324" s="742"/>
      <c r="CH324" s="742"/>
      <c r="CI324" s="742"/>
      <c r="CJ324" s="742"/>
      <c r="CK324" s="742"/>
      <c r="CL324" s="742"/>
      <c r="CM324" s="742"/>
      <c r="CN324" s="742"/>
      <c r="CO324" s="742"/>
      <c r="CP324" s="742"/>
      <c r="CQ324" s="742"/>
      <c r="CR324" s="742"/>
      <c r="CS324" s="742"/>
      <c r="CT324" s="742"/>
      <c r="CU324" s="742"/>
      <c r="CV324" s="742"/>
      <c r="CW324" s="742"/>
      <c r="CX324" s="4"/>
      <c r="CY324" s="780" t="e">
        <v>#REF!</v>
      </c>
      <c r="CZ324" s="890" t="e">
        <v>#REF!</v>
      </c>
      <c r="DA324" s="890" t="e">
        <v>#REF!</v>
      </c>
      <c r="DB324" s="890">
        <v>0.0</v>
      </c>
      <c r="DC324" s="890">
        <v>0.0</v>
      </c>
      <c r="DD324" s="890">
        <v>0.0</v>
      </c>
      <c r="DE324" s="890">
        <v>0.0</v>
      </c>
      <c r="DF324" s="890">
        <v>0.0</v>
      </c>
      <c r="DG324" s="890">
        <v>0.0</v>
      </c>
      <c r="DH324" s="890"/>
      <c r="DI324" s="890" t="e">
        <v>#REF!</v>
      </c>
      <c r="DJ324" s="890" t="s">
        <v>160</v>
      </c>
      <c r="DK324" s="890" t="s">
        <v>160</v>
      </c>
      <c r="DL324" s="890" t="s">
        <v>160</v>
      </c>
      <c r="DM324" s="890" t="s">
        <v>160</v>
      </c>
      <c r="DN324" s="890" t="s">
        <v>160</v>
      </c>
      <c r="DO324" s="890" t="s">
        <v>160</v>
      </c>
      <c r="DP324" s="2">
        <v>1.0</v>
      </c>
      <c r="DQ324" s="830" t="s">
        <v>160</v>
      </c>
      <c r="DR324" s="915"/>
      <c r="DS324" s="4"/>
      <c r="DT324" s="1055"/>
      <c r="DU324" s="4"/>
      <c r="DV324" s="4"/>
      <c r="DW324" s="4"/>
      <c r="DX324" s="4"/>
      <c r="DY324" s="4"/>
      <c r="DZ324" s="4"/>
      <c r="EA324" s="4"/>
      <c r="EB324" s="745"/>
      <c r="EC324" s="4"/>
      <c r="ED324" s="4"/>
      <c r="EE324" s="4"/>
      <c r="EF324" s="4"/>
      <c r="EG324" s="4"/>
      <c r="EH324" s="923"/>
      <c r="EI324" s="4"/>
      <c r="EJ324" s="763"/>
      <c r="EK324" s="4"/>
      <c r="EL324" s="4"/>
      <c r="EM324" s="4"/>
      <c r="EN324" s="4"/>
      <c r="EO324" s="923"/>
      <c r="EP324" s="4"/>
      <c r="EQ324" s="763"/>
      <c r="ER324" s="4"/>
      <c r="ES324" s="4"/>
      <c r="ET324" s="4"/>
      <c r="EU324" s="4"/>
      <c r="EV324" s="4"/>
      <c r="EW324" s="923"/>
      <c r="EX324" s="4"/>
      <c r="EY324" s="895" t="s">
        <v>160</v>
      </c>
      <c r="EZ324" s="927" t="s">
        <v>160</v>
      </c>
      <c r="FA324" s="820" t="str">
        <f t="shared" si="49"/>
        <v/>
      </c>
      <c r="FB324" s="925" t="e">
        <v>#REF!</v>
      </c>
      <c r="FC324" s="4" t="e">
        <v>#REF!</v>
      </c>
      <c r="FD324" s="4" t="e">
        <v>#REF!</v>
      </c>
      <c r="FE324" s="4" t="e">
        <v>#REF!</v>
      </c>
      <c r="FF324" s="4" t="e">
        <v>#REF!</v>
      </c>
      <c r="FG324" s="4" t="e">
        <v>#REF!</v>
      </c>
      <c r="FH324" s="4" t="e">
        <v>#REF!</v>
      </c>
      <c r="FI324" s="834" t="str">
        <f t="shared" si="50"/>
        <v>#REF!</v>
      </c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742"/>
    </row>
    <row r="325" outlineLevel="1">
      <c r="A325" s="743"/>
      <c r="D325" s="1039">
        <f t="shared" si="75"/>
        <v>1</v>
      </c>
      <c r="E325" s="1049" t="str">
        <f t="shared" si="80"/>
        <v/>
      </c>
      <c r="F325" s="1050" t="s">
        <v>402</v>
      </c>
      <c r="G325" s="1042" t="str">
        <f t="shared" si="76"/>
        <v/>
      </c>
      <c r="H325" s="1046"/>
      <c r="I325" s="1044" t="str">
        <f t="shared" si="77"/>
        <v>#REF!</v>
      </c>
      <c r="J325" s="1052" t="str">
        <f t="shared" si="110"/>
        <v>#REF!</v>
      </c>
      <c r="K325" s="1046">
        <v>0.0</v>
      </c>
      <c r="L325" s="1046">
        <v>0.0</v>
      </c>
      <c r="M325" s="1046">
        <v>0.0</v>
      </c>
      <c r="N325" s="1046">
        <v>0.0</v>
      </c>
      <c r="O325" s="1053" t="e">
        <v>#REF!</v>
      </c>
      <c r="P325" s="1053">
        <v>0.0</v>
      </c>
      <c r="Q325" s="1053">
        <v>0.0</v>
      </c>
      <c r="R325" s="1053">
        <v>0.0</v>
      </c>
      <c r="S325" s="1053">
        <v>0.0</v>
      </c>
      <c r="T325" s="1053">
        <v>0.0</v>
      </c>
      <c r="U325" s="1053">
        <v>0.0</v>
      </c>
      <c r="V325" s="825"/>
      <c r="W325" s="1054" t="str">
        <f t="shared" ref="W325:AC325" si="124">if(O$275&gt;$E324,"",if(O$276&lt;$E324,"", if($H325="","", if($D324&lt;=$N$277,O$277,if($D324&lt;=$N$278,O$278,O$279))*if($O$267=$R$267,$V$267, $H325))))</f>
        <v>#REF!</v>
      </c>
      <c r="X325" s="1054" t="str">
        <f t="shared" si="124"/>
        <v/>
      </c>
      <c r="Y325" s="1054" t="str">
        <f t="shared" si="124"/>
        <v/>
      </c>
      <c r="Z325" s="1054" t="str">
        <f t="shared" si="124"/>
        <v/>
      </c>
      <c r="AA325" s="1054" t="str">
        <f t="shared" si="124"/>
        <v/>
      </c>
      <c r="AB325" s="1054" t="str">
        <f t="shared" si="124"/>
        <v/>
      </c>
      <c r="AC325" s="1054" t="str">
        <f t="shared" si="124"/>
        <v/>
      </c>
      <c r="AD325" s="2" t="e">
        <v>#REF!</v>
      </c>
      <c r="AE325" s="2" t="e">
        <v>#REF!</v>
      </c>
      <c r="AF325" s="2" t="e">
        <v>#REF!</v>
      </c>
      <c r="AG325" s="2" t="e">
        <v>#REF!</v>
      </c>
      <c r="AH325" s="2" t="e">
        <v>#REF!</v>
      </c>
      <c r="AI325" s="2" t="e">
        <v>#REF!</v>
      </c>
      <c r="AJ325" s="4" t="e">
        <v>#REF!</v>
      </c>
      <c r="AK325" s="4"/>
      <c r="AL325" s="4"/>
      <c r="AM325" s="4"/>
      <c r="AN325" s="18" t="s">
        <v>4</v>
      </c>
      <c r="AO325" s="689"/>
      <c r="AP325" s="690"/>
      <c r="AQ325" s="274"/>
      <c r="AR325" s="274"/>
      <c r="AS325" s="274"/>
      <c r="AT325" s="274"/>
      <c r="AU325" s="691"/>
      <c r="AV325" s="692"/>
      <c r="AW325" s="274"/>
      <c r="AX325" s="274"/>
      <c r="AY325" s="274"/>
      <c r="AZ325" s="274"/>
      <c r="BA325" s="274"/>
      <c r="BB325" s="274"/>
      <c r="BC325" s="274"/>
      <c r="BD325" s="274"/>
      <c r="BE325" s="274"/>
      <c r="BF325" s="274"/>
      <c r="BG325" s="274"/>
      <c r="BH325" s="274"/>
      <c r="BI325" s="274"/>
      <c r="BJ325" s="274"/>
      <c r="BK325" s="274"/>
      <c r="BL325" s="274"/>
      <c r="BM325" s="274"/>
      <c r="BN325" s="274"/>
      <c r="BO325" s="274"/>
      <c r="BP325" s="693"/>
      <c r="BQ325" s="274"/>
      <c r="BR325" s="274"/>
      <c r="BS325" s="274"/>
      <c r="BT325" s="274"/>
      <c r="BU325" s="274"/>
      <c r="BV325" s="274"/>
      <c r="BW325" s="274"/>
      <c r="BX325" s="694"/>
      <c r="BY325" s="274"/>
      <c r="BZ325" s="274"/>
      <c r="CA325" s="274"/>
      <c r="CB325" s="274"/>
      <c r="CC325" s="274"/>
      <c r="CD325" s="274"/>
      <c r="CE325" s="274"/>
      <c r="CF325" s="274"/>
      <c r="CG325" s="742"/>
      <c r="CH325" s="742"/>
      <c r="CI325" s="742"/>
      <c r="CJ325" s="742"/>
      <c r="CK325" s="742"/>
      <c r="CL325" s="742"/>
      <c r="CM325" s="742"/>
      <c r="CN325" s="742"/>
      <c r="CO325" s="742"/>
      <c r="CP325" s="742"/>
      <c r="CQ325" s="742"/>
      <c r="CR325" s="742"/>
      <c r="CS325" s="742"/>
      <c r="CT325" s="742"/>
      <c r="CU325" s="742"/>
      <c r="CV325" s="742"/>
      <c r="CW325" s="742"/>
      <c r="CX325" s="4"/>
      <c r="CY325" s="780" t="e">
        <v>#REF!</v>
      </c>
      <c r="CZ325" s="890" t="e">
        <v>#REF!</v>
      </c>
      <c r="DA325" s="890" t="e">
        <v>#REF!</v>
      </c>
      <c r="DB325" s="890">
        <v>0.0</v>
      </c>
      <c r="DC325" s="890">
        <v>0.0</v>
      </c>
      <c r="DD325" s="890">
        <v>0.0</v>
      </c>
      <c r="DE325" s="890">
        <v>0.0</v>
      </c>
      <c r="DF325" s="890">
        <v>0.0</v>
      </c>
      <c r="DG325" s="890">
        <v>0.0</v>
      </c>
      <c r="DH325" s="890"/>
      <c r="DI325" s="890" t="e">
        <v>#REF!</v>
      </c>
      <c r="DJ325" s="890" t="s">
        <v>160</v>
      </c>
      <c r="DK325" s="890" t="s">
        <v>160</v>
      </c>
      <c r="DL325" s="890" t="s">
        <v>160</v>
      </c>
      <c r="DM325" s="890" t="s">
        <v>160</v>
      </c>
      <c r="DN325" s="890" t="s">
        <v>160</v>
      </c>
      <c r="DO325" s="890" t="s">
        <v>160</v>
      </c>
      <c r="DP325" s="2">
        <v>1.0</v>
      </c>
      <c r="DQ325" s="830" t="s">
        <v>160</v>
      </c>
      <c r="DR325" s="915"/>
      <c r="DS325" s="4"/>
      <c r="DT325" s="1055"/>
      <c r="DU325" s="4"/>
      <c r="DV325" s="4"/>
      <c r="DW325" s="4"/>
      <c r="DX325" s="4"/>
      <c r="DY325" s="4"/>
      <c r="DZ325" s="4"/>
      <c r="EA325" s="4"/>
      <c r="EB325" s="745"/>
      <c r="EC325" s="4"/>
      <c r="ED325" s="4"/>
      <c r="EE325" s="4"/>
      <c r="EF325" s="4"/>
      <c r="EG325" s="4"/>
      <c r="EH325" s="923"/>
      <c r="EI325" s="4"/>
      <c r="EJ325" s="763"/>
      <c r="EK325" s="4"/>
      <c r="EL325" s="4"/>
      <c r="EM325" s="4"/>
      <c r="EN325" s="4"/>
      <c r="EO325" s="923"/>
      <c r="EP325" s="4"/>
      <c r="EQ325" s="763"/>
      <c r="ER325" s="4"/>
      <c r="ES325" s="4"/>
      <c r="ET325" s="4"/>
      <c r="EU325" s="4"/>
      <c r="EV325" s="4"/>
      <c r="EW325" s="923"/>
      <c r="EX325" s="4"/>
      <c r="EY325" s="895" t="s">
        <v>160</v>
      </c>
      <c r="EZ325" s="927" t="s">
        <v>160</v>
      </c>
      <c r="FA325" s="820" t="str">
        <f t="shared" si="49"/>
        <v/>
      </c>
      <c r="FB325" s="925" t="e">
        <v>#REF!</v>
      </c>
      <c r="FC325" s="4" t="e">
        <v>#REF!</v>
      </c>
      <c r="FD325" s="4" t="e">
        <v>#REF!</v>
      </c>
      <c r="FE325" s="4" t="e">
        <v>#REF!</v>
      </c>
      <c r="FF325" s="4" t="e">
        <v>#REF!</v>
      </c>
      <c r="FG325" s="4" t="e">
        <v>#REF!</v>
      </c>
      <c r="FH325" s="4" t="e">
        <v>#REF!</v>
      </c>
      <c r="FI325" s="834" t="str">
        <f t="shared" si="50"/>
        <v>#REF!</v>
      </c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742"/>
    </row>
    <row r="326" outlineLevel="1">
      <c r="A326" s="743"/>
      <c r="D326" s="1039">
        <f t="shared" si="75"/>
        <v>1</v>
      </c>
      <c r="E326" s="1049" t="str">
        <f t="shared" si="80"/>
        <v/>
      </c>
      <c r="F326" s="1050" t="s">
        <v>402</v>
      </c>
      <c r="G326" s="1042" t="str">
        <f t="shared" si="76"/>
        <v/>
      </c>
      <c r="H326" s="1046"/>
      <c r="I326" s="1044" t="str">
        <f t="shared" si="77"/>
        <v>#REF!</v>
      </c>
      <c r="J326" s="1052" t="str">
        <f t="shared" si="110"/>
        <v>#REF!</v>
      </c>
      <c r="K326" s="1046">
        <v>0.0</v>
      </c>
      <c r="L326" s="1046">
        <v>0.0</v>
      </c>
      <c r="M326" s="1046">
        <v>0.0</v>
      </c>
      <c r="N326" s="1046">
        <v>0.0</v>
      </c>
      <c r="O326" s="1053" t="e">
        <v>#REF!</v>
      </c>
      <c r="P326" s="1053">
        <v>0.0</v>
      </c>
      <c r="Q326" s="1053">
        <v>0.0</v>
      </c>
      <c r="R326" s="1053">
        <v>0.0</v>
      </c>
      <c r="S326" s="1053">
        <v>0.0</v>
      </c>
      <c r="T326" s="1053">
        <v>0.0</v>
      </c>
      <c r="U326" s="1053">
        <v>0.0</v>
      </c>
      <c r="V326" s="825"/>
      <c r="W326" s="1054" t="str">
        <f t="shared" ref="W326:AC326" si="125">if(O$275&gt;$E325,"",if(O$276&lt;$E325,"", if($H326="","", if($D325&lt;=$N$277,O$277,if($D325&lt;=$N$278,O$278,O$279))*if($O$267=$R$267,$V$267, $H326))))</f>
        <v>#REF!</v>
      </c>
      <c r="X326" s="1054" t="str">
        <f t="shared" si="125"/>
        <v/>
      </c>
      <c r="Y326" s="1054" t="str">
        <f t="shared" si="125"/>
        <v/>
      </c>
      <c r="Z326" s="1054" t="str">
        <f t="shared" si="125"/>
        <v/>
      </c>
      <c r="AA326" s="1054" t="str">
        <f t="shared" si="125"/>
        <v/>
      </c>
      <c r="AB326" s="1054" t="str">
        <f t="shared" si="125"/>
        <v/>
      </c>
      <c r="AC326" s="1054" t="str">
        <f t="shared" si="125"/>
        <v/>
      </c>
      <c r="AD326" s="2" t="e">
        <v>#REF!</v>
      </c>
      <c r="AE326" s="2" t="e">
        <v>#REF!</v>
      </c>
      <c r="AF326" s="2" t="e">
        <v>#REF!</v>
      </c>
      <c r="AG326" s="2" t="e">
        <v>#REF!</v>
      </c>
      <c r="AH326" s="2" t="e">
        <v>#REF!</v>
      </c>
      <c r="AI326" s="2" t="e">
        <v>#REF!</v>
      </c>
      <c r="AJ326" s="4" t="e">
        <v>#REF!</v>
      </c>
      <c r="AK326" s="4"/>
      <c r="AL326" s="4"/>
      <c r="AM326" s="4"/>
      <c r="AN326" s="18" t="s">
        <v>4</v>
      </c>
      <c r="AO326" s="689"/>
      <c r="AP326" s="690"/>
      <c r="AQ326" s="274"/>
      <c r="AR326" s="274"/>
      <c r="AS326" s="274"/>
      <c r="AT326" s="274"/>
      <c r="AU326" s="691"/>
      <c r="AV326" s="692"/>
      <c r="AW326" s="274"/>
      <c r="AX326" s="274"/>
      <c r="AY326" s="274"/>
      <c r="AZ326" s="274"/>
      <c r="BA326" s="274"/>
      <c r="BB326" s="274"/>
      <c r="BC326" s="274"/>
      <c r="BD326" s="274"/>
      <c r="BE326" s="274"/>
      <c r="BF326" s="274"/>
      <c r="BG326" s="274"/>
      <c r="BH326" s="274"/>
      <c r="BI326" s="274"/>
      <c r="BJ326" s="274"/>
      <c r="BK326" s="274"/>
      <c r="BL326" s="274"/>
      <c r="BM326" s="274"/>
      <c r="BN326" s="274"/>
      <c r="BO326" s="274"/>
      <c r="BP326" s="693"/>
      <c r="BQ326" s="274"/>
      <c r="BR326" s="274"/>
      <c r="BS326" s="274"/>
      <c r="BT326" s="274"/>
      <c r="BU326" s="274"/>
      <c r="BV326" s="274"/>
      <c r="BW326" s="274"/>
      <c r="BX326" s="694"/>
      <c r="BY326" s="274"/>
      <c r="BZ326" s="274"/>
      <c r="CA326" s="274"/>
      <c r="CB326" s="274"/>
      <c r="CC326" s="274"/>
      <c r="CD326" s="274"/>
      <c r="CE326" s="274"/>
      <c r="CF326" s="274"/>
      <c r="CG326" s="742"/>
      <c r="CH326" s="742"/>
      <c r="CI326" s="742"/>
      <c r="CJ326" s="742"/>
      <c r="CK326" s="742"/>
      <c r="CL326" s="742"/>
      <c r="CM326" s="742"/>
      <c r="CN326" s="742"/>
      <c r="CO326" s="742"/>
      <c r="CP326" s="742"/>
      <c r="CQ326" s="742"/>
      <c r="CR326" s="742"/>
      <c r="CS326" s="742"/>
      <c r="CT326" s="742"/>
      <c r="CU326" s="742"/>
      <c r="CV326" s="742"/>
      <c r="CW326" s="742"/>
      <c r="CX326" s="4"/>
      <c r="CY326" s="780" t="e">
        <v>#REF!</v>
      </c>
      <c r="CZ326" s="890" t="e">
        <v>#REF!</v>
      </c>
      <c r="DA326" s="890" t="e">
        <v>#REF!</v>
      </c>
      <c r="DB326" s="890">
        <v>0.0</v>
      </c>
      <c r="DC326" s="890">
        <v>0.0</v>
      </c>
      <c r="DD326" s="890">
        <v>0.0</v>
      </c>
      <c r="DE326" s="890">
        <v>0.0</v>
      </c>
      <c r="DF326" s="890">
        <v>0.0</v>
      </c>
      <c r="DG326" s="890">
        <v>0.0</v>
      </c>
      <c r="DH326" s="890"/>
      <c r="DI326" s="890" t="e">
        <v>#REF!</v>
      </c>
      <c r="DJ326" s="890" t="s">
        <v>160</v>
      </c>
      <c r="DK326" s="890" t="s">
        <v>160</v>
      </c>
      <c r="DL326" s="890" t="s">
        <v>160</v>
      </c>
      <c r="DM326" s="890" t="s">
        <v>160</v>
      </c>
      <c r="DN326" s="890" t="s">
        <v>160</v>
      </c>
      <c r="DO326" s="890" t="s">
        <v>160</v>
      </c>
      <c r="DP326" s="2">
        <v>1.0</v>
      </c>
      <c r="DQ326" s="830" t="s">
        <v>160</v>
      </c>
      <c r="DR326" s="915"/>
      <c r="DS326" s="4"/>
      <c r="DT326" s="1055"/>
      <c r="DU326" s="4"/>
      <c r="DV326" s="4"/>
      <c r="DW326" s="4"/>
      <c r="DX326" s="4"/>
      <c r="DY326" s="4"/>
      <c r="DZ326" s="4"/>
      <c r="EA326" s="4"/>
      <c r="EB326" s="745"/>
      <c r="EC326" s="4"/>
      <c r="ED326" s="4"/>
      <c r="EE326" s="4"/>
      <c r="EF326" s="4"/>
      <c r="EG326" s="4"/>
      <c r="EH326" s="923"/>
      <c r="EI326" s="4"/>
      <c r="EJ326" s="763"/>
      <c r="EK326" s="4"/>
      <c r="EL326" s="4"/>
      <c r="EM326" s="4"/>
      <c r="EN326" s="4"/>
      <c r="EO326" s="923"/>
      <c r="EP326" s="4"/>
      <c r="EQ326" s="763"/>
      <c r="ER326" s="4"/>
      <c r="ES326" s="4"/>
      <c r="ET326" s="4"/>
      <c r="EU326" s="4"/>
      <c r="EV326" s="4"/>
      <c r="EW326" s="923"/>
      <c r="EX326" s="4"/>
      <c r="EY326" s="895" t="s">
        <v>160</v>
      </c>
      <c r="EZ326" s="927" t="s">
        <v>160</v>
      </c>
      <c r="FA326" s="820" t="str">
        <f t="shared" si="49"/>
        <v/>
      </c>
      <c r="FB326" s="925" t="e">
        <v>#REF!</v>
      </c>
      <c r="FC326" s="4" t="e">
        <v>#REF!</v>
      </c>
      <c r="FD326" s="4" t="e">
        <v>#REF!</v>
      </c>
      <c r="FE326" s="4" t="e">
        <v>#REF!</v>
      </c>
      <c r="FF326" s="4" t="e">
        <v>#REF!</v>
      </c>
      <c r="FG326" s="4" t="e">
        <v>#REF!</v>
      </c>
      <c r="FH326" s="4" t="e">
        <v>#REF!</v>
      </c>
      <c r="FI326" s="834" t="str">
        <f t="shared" si="50"/>
        <v>#REF!</v>
      </c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742"/>
    </row>
    <row r="327" outlineLevel="1">
      <c r="A327" s="743"/>
      <c r="D327" s="1039">
        <f t="shared" si="75"/>
        <v>1</v>
      </c>
      <c r="E327" s="1049" t="str">
        <f t="shared" si="80"/>
        <v/>
      </c>
      <c r="F327" s="1050" t="s">
        <v>402</v>
      </c>
      <c r="G327" s="1042" t="str">
        <f t="shared" si="76"/>
        <v/>
      </c>
      <c r="H327" s="1046"/>
      <c r="I327" s="1044" t="str">
        <f t="shared" si="77"/>
        <v>#REF!</v>
      </c>
      <c r="J327" s="1052" t="str">
        <f t="shared" si="110"/>
        <v>#REF!</v>
      </c>
      <c r="K327" s="1046">
        <v>0.0</v>
      </c>
      <c r="L327" s="1046">
        <v>0.0</v>
      </c>
      <c r="M327" s="1046">
        <v>0.0</v>
      </c>
      <c r="N327" s="1046">
        <v>0.0</v>
      </c>
      <c r="O327" s="1053" t="e">
        <v>#REF!</v>
      </c>
      <c r="P327" s="1053">
        <v>0.0</v>
      </c>
      <c r="Q327" s="1053">
        <v>0.0</v>
      </c>
      <c r="R327" s="1053">
        <v>0.0</v>
      </c>
      <c r="S327" s="1053">
        <v>0.0</v>
      </c>
      <c r="T327" s="1053">
        <v>0.0</v>
      </c>
      <c r="U327" s="1053">
        <v>0.0</v>
      </c>
      <c r="V327" s="825"/>
      <c r="W327" s="1054" t="str">
        <f t="shared" ref="W327:AC327" si="126">if(O$275&gt;$E326,"",if(O$276&lt;$E326,"", if($H327="","", if($D326&lt;=$N$277,O$277,if($D326&lt;=$N$278,O$278,O$279))*if($O$267=$R$267,$V$267, $H327))))</f>
        <v>#REF!</v>
      </c>
      <c r="X327" s="1054" t="str">
        <f t="shared" si="126"/>
        <v/>
      </c>
      <c r="Y327" s="1054" t="str">
        <f t="shared" si="126"/>
        <v/>
      </c>
      <c r="Z327" s="1054" t="str">
        <f t="shared" si="126"/>
        <v/>
      </c>
      <c r="AA327" s="1054" t="str">
        <f t="shared" si="126"/>
        <v/>
      </c>
      <c r="AB327" s="1054" t="str">
        <f t="shared" si="126"/>
        <v/>
      </c>
      <c r="AC327" s="1054" t="str">
        <f t="shared" si="126"/>
        <v/>
      </c>
      <c r="AD327" s="2" t="e">
        <v>#REF!</v>
      </c>
      <c r="AE327" s="2" t="e">
        <v>#REF!</v>
      </c>
      <c r="AF327" s="2" t="e">
        <v>#REF!</v>
      </c>
      <c r="AG327" s="2" t="e">
        <v>#REF!</v>
      </c>
      <c r="AH327" s="2" t="e">
        <v>#REF!</v>
      </c>
      <c r="AI327" s="2" t="e">
        <v>#REF!</v>
      </c>
      <c r="AJ327" s="4" t="e">
        <v>#REF!</v>
      </c>
      <c r="AK327" s="4"/>
      <c r="AL327" s="4"/>
      <c r="AM327" s="4"/>
      <c r="AN327" s="18" t="s">
        <v>4</v>
      </c>
      <c r="AO327" s="689"/>
      <c r="AP327" s="690"/>
      <c r="AQ327" s="274"/>
      <c r="AR327" s="274"/>
      <c r="AS327" s="274"/>
      <c r="AT327" s="274"/>
      <c r="AU327" s="691"/>
      <c r="AV327" s="692"/>
      <c r="AW327" s="274"/>
      <c r="AX327" s="274"/>
      <c r="AY327" s="274"/>
      <c r="AZ327" s="274"/>
      <c r="BA327" s="274"/>
      <c r="BB327" s="274"/>
      <c r="BC327" s="274"/>
      <c r="BD327" s="274"/>
      <c r="BE327" s="274"/>
      <c r="BF327" s="274"/>
      <c r="BG327" s="274"/>
      <c r="BH327" s="274"/>
      <c r="BI327" s="274"/>
      <c r="BJ327" s="274"/>
      <c r="BK327" s="274"/>
      <c r="BL327" s="274"/>
      <c r="BM327" s="274"/>
      <c r="BN327" s="274"/>
      <c r="BO327" s="274"/>
      <c r="BP327" s="693"/>
      <c r="BQ327" s="274"/>
      <c r="BR327" s="274"/>
      <c r="BS327" s="274"/>
      <c r="BT327" s="274"/>
      <c r="BU327" s="274"/>
      <c r="BV327" s="274"/>
      <c r="BW327" s="274"/>
      <c r="BX327" s="694"/>
      <c r="BY327" s="274"/>
      <c r="BZ327" s="274"/>
      <c r="CA327" s="274"/>
      <c r="CB327" s="274"/>
      <c r="CC327" s="274"/>
      <c r="CD327" s="274"/>
      <c r="CE327" s="274"/>
      <c r="CF327" s="274"/>
      <c r="CG327" s="742"/>
      <c r="CH327" s="742"/>
      <c r="CI327" s="742"/>
      <c r="CJ327" s="742"/>
      <c r="CK327" s="742"/>
      <c r="CL327" s="742"/>
      <c r="CM327" s="742"/>
      <c r="CN327" s="742"/>
      <c r="CO327" s="742"/>
      <c r="CP327" s="742"/>
      <c r="CQ327" s="742"/>
      <c r="CR327" s="742"/>
      <c r="CS327" s="742"/>
      <c r="CT327" s="742"/>
      <c r="CU327" s="742"/>
      <c r="CV327" s="742"/>
      <c r="CW327" s="742"/>
      <c r="CX327" s="4"/>
      <c r="CY327" s="780" t="e">
        <v>#REF!</v>
      </c>
      <c r="CZ327" s="890" t="e">
        <v>#REF!</v>
      </c>
      <c r="DA327" s="890" t="e">
        <v>#REF!</v>
      </c>
      <c r="DB327" s="890">
        <v>0.0</v>
      </c>
      <c r="DC327" s="890">
        <v>0.0</v>
      </c>
      <c r="DD327" s="890">
        <v>0.0</v>
      </c>
      <c r="DE327" s="890">
        <v>0.0</v>
      </c>
      <c r="DF327" s="890">
        <v>0.0</v>
      </c>
      <c r="DG327" s="890">
        <v>0.0</v>
      </c>
      <c r="DH327" s="890"/>
      <c r="DI327" s="890" t="e">
        <v>#REF!</v>
      </c>
      <c r="DJ327" s="890" t="s">
        <v>160</v>
      </c>
      <c r="DK327" s="890" t="s">
        <v>160</v>
      </c>
      <c r="DL327" s="890" t="s">
        <v>160</v>
      </c>
      <c r="DM327" s="890" t="s">
        <v>160</v>
      </c>
      <c r="DN327" s="890" t="s">
        <v>160</v>
      </c>
      <c r="DO327" s="890" t="s">
        <v>160</v>
      </c>
      <c r="DP327" s="2">
        <v>1.0</v>
      </c>
      <c r="DQ327" s="830" t="s">
        <v>160</v>
      </c>
      <c r="DR327" s="915"/>
      <c r="DS327" s="4"/>
      <c r="DT327" s="1055"/>
      <c r="DU327" s="4"/>
      <c r="DV327" s="4"/>
      <c r="DW327" s="4"/>
      <c r="DX327" s="4"/>
      <c r="DY327" s="4"/>
      <c r="DZ327" s="4"/>
      <c r="EA327" s="4"/>
      <c r="EB327" s="745"/>
      <c r="EC327" s="4"/>
      <c r="ED327" s="4"/>
      <c r="EE327" s="4"/>
      <c r="EF327" s="4"/>
      <c r="EG327" s="4"/>
      <c r="EH327" s="923"/>
      <c r="EI327" s="4"/>
      <c r="EJ327" s="763"/>
      <c r="EK327" s="4"/>
      <c r="EL327" s="4"/>
      <c r="EM327" s="4"/>
      <c r="EN327" s="4"/>
      <c r="EO327" s="923"/>
      <c r="EP327" s="4"/>
      <c r="EQ327" s="763"/>
      <c r="ER327" s="4"/>
      <c r="ES327" s="4"/>
      <c r="ET327" s="4"/>
      <c r="EU327" s="4"/>
      <c r="EV327" s="4"/>
      <c r="EW327" s="923"/>
      <c r="EX327" s="4"/>
      <c r="EY327" s="895" t="s">
        <v>160</v>
      </c>
      <c r="EZ327" s="927" t="s">
        <v>160</v>
      </c>
      <c r="FA327" s="820" t="str">
        <f t="shared" si="49"/>
        <v/>
      </c>
      <c r="FB327" s="925" t="e">
        <v>#REF!</v>
      </c>
      <c r="FC327" s="4" t="e">
        <v>#REF!</v>
      </c>
      <c r="FD327" s="4" t="e">
        <v>#REF!</v>
      </c>
      <c r="FE327" s="4" t="e">
        <v>#REF!</v>
      </c>
      <c r="FF327" s="4" t="e">
        <v>#REF!</v>
      </c>
      <c r="FG327" s="4" t="e">
        <v>#REF!</v>
      </c>
      <c r="FH327" s="4" t="e">
        <v>#REF!</v>
      </c>
      <c r="FI327" s="834" t="str">
        <f t="shared" si="50"/>
        <v>#REF!</v>
      </c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742"/>
    </row>
    <row r="328" outlineLevel="1">
      <c r="A328" s="743"/>
      <c r="D328" s="1039">
        <f t="shared" si="75"/>
        <v>1</v>
      </c>
      <c r="E328" s="1049" t="str">
        <f t="shared" si="80"/>
        <v/>
      </c>
      <c r="F328" s="1050" t="s">
        <v>402</v>
      </c>
      <c r="G328" s="1042" t="str">
        <f t="shared" si="76"/>
        <v/>
      </c>
      <c r="H328" s="1046"/>
      <c r="I328" s="1044" t="str">
        <f t="shared" si="77"/>
        <v>#REF!</v>
      </c>
      <c r="J328" s="1052" t="str">
        <f t="shared" si="110"/>
        <v>#REF!</v>
      </c>
      <c r="K328" s="1046">
        <v>0.0</v>
      </c>
      <c r="L328" s="1046">
        <v>0.0</v>
      </c>
      <c r="M328" s="1046">
        <v>0.0</v>
      </c>
      <c r="N328" s="1046">
        <v>0.0</v>
      </c>
      <c r="O328" s="1053" t="e">
        <v>#REF!</v>
      </c>
      <c r="P328" s="1053">
        <v>0.0</v>
      </c>
      <c r="Q328" s="1053">
        <v>0.0</v>
      </c>
      <c r="R328" s="1053">
        <v>0.0</v>
      </c>
      <c r="S328" s="1053">
        <v>0.0</v>
      </c>
      <c r="T328" s="1053">
        <v>0.0</v>
      </c>
      <c r="U328" s="1053">
        <v>0.0</v>
      </c>
      <c r="V328" s="825"/>
      <c r="W328" s="1054" t="str">
        <f t="shared" ref="W328:AC328" si="127">if(O$275&gt;$E327,"",if(O$276&lt;$E327,"", if($H328="","", if($D327&lt;=$N$277,O$277,if($D327&lt;=$N$278,O$278,O$279))*if($O$267=$R$267,$V$267, $H328))))</f>
        <v>#REF!</v>
      </c>
      <c r="X328" s="1054" t="str">
        <f t="shared" si="127"/>
        <v/>
      </c>
      <c r="Y328" s="1054" t="str">
        <f t="shared" si="127"/>
        <v/>
      </c>
      <c r="Z328" s="1054" t="str">
        <f t="shared" si="127"/>
        <v/>
      </c>
      <c r="AA328" s="1054" t="str">
        <f t="shared" si="127"/>
        <v/>
      </c>
      <c r="AB328" s="1054" t="str">
        <f t="shared" si="127"/>
        <v/>
      </c>
      <c r="AC328" s="1054" t="str">
        <f t="shared" si="127"/>
        <v/>
      </c>
      <c r="AD328" s="2" t="e">
        <v>#REF!</v>
      </c>
      <c r="AE328" s="2" t="e">
        <v>#REF!</v>
      </c>
      <c r="AF328" s="2" t="e">
        <v>#REF!</v>
      </c>
      <c r="AG328" s="2" t="e">
        <v>#REF!</v>
      </c>
      <c r="AH328" s="2" t="e">
        <v>#REF!</v>
      </c>
      <c r="AI328" s="2" t="e">
        <v>#REF!</v>
      </c>
      <c r="AJ328" s="4" t="e">
        <v>#REF!</v>
      </c>
      <c r="AK328" s="4"/>
      <c r="AL328" s="4"/>
      <c r="AM328" s="4"/>
      <c r="AN328" s="18" t="s">
        <v>4</v>
      </c>
      <c r="AO328" s="689"/>
      <c r="AP328" s="690"/>
      <c r="AQ328" s="274"/>
      <c r="AR328" s="274"/>
      <c r="AS328" s="274"/>
      <c r="AT328" s="274"/>
      <c r="AU328" s="691"/>
      <c r="AV328" s="692"/>
      <c r="AW328" s="274"/>
      <c r="AX328" s="274"/>
      <c r="AY328" s="274"/>
      <c r="AZ328" s="274"/>
      <c r="BA328" s="274"/>
      <c r="BB328" s="274"/>
      <c r="BC328" s="274"/>
      <c r="BD328" s="274"/>
      <c r="BE328" s="274"/>
      <c r="BF328" s="274"/>
      <c r="BG328" s="274"/>
      <c r="BH328" s="274"/>
      <c r="BI328" s="274"/>
      <c r="BJ328" s="274"/>
      <c r="BK328" s="274"/>
      <c r="BL328" s="274"/>
      <c r="BM328" s="274"/>
      <c r="BN328" s="274"/>
      <c r="BO328" s="274"/>
      <c r="BP328" s="693"/>
      <c r="BQ328" s="274"/>
      <c r="BR328" s="274"/>
      <c r="BS328" s="274"/>
      <c r="BT328" s="274"/>
      <c r="BU328" s="274"/>
      <c r="BV328" s="274"/>
      <c r="BW328" s="274"/>
      <c r="BX328" s="694"/>
      <c r="BY328" s="274"/>
      <c r="BZ328" s="274"/>
      <c r="CA328" s="274"/>
      <c r="CB328" s="274"/>
      <c r="CC328" s="274"/>
      <c r="CD328" s="274"/>
      <c r="CE328" s="274"/>
      <c r="CF328" s="274"/>
      <c r="CG328" s="742"/>
      <c r="CH328" s="742"/>
      <c r="CI328" s="742"/>
      <c r="CJ328" s="742"/>
      <c r="CK328" s="742"/>
      <c r="CL328" s="742"/>
      <c r="CM328" s="742"/>
      <c r="CN328" s="742"/>
      <c r="CO328" s="742"/>
      <c r="CP328" s="742"/>
      <c r="CQ328" s="742"/>
      <c r="CR328" s="742"/>
      <c r="CS328" s="742"/>
      <c r="CT328" s="742"/>
      <c r="CU328" s="742"/>
      <c r="CV328" s="742"/>
      <c r="CW328" s="742"/>
      <c r="CX328" s="4"/>
      <c r="CY328" s="780" t="e">
        <v>#REF!</v>
      </c>
      <c r="CZ328" s="890" t="e">
        <v>#REF!</v>
      </c>
      <c r="DA328" s="890" t="e">
        <v>#REF!</v>
      </c>
      <c r="DB328" s="890">
        <v>0.0</v>
      </c>
      <c r="DC328" s="890">
        <v>0.0</v>
      </c>
      <c r="DD328" s="890">
        <v>0.0</v>
      </c>
      <c r="DE328" s="890">
        <v>0.0</v>
      </c>
      <c r="DF328" s="890">
        <v>0.0</v>
      </c>
      <c r="DG328" s="890">
        <v>0.0</v>
      </c>
      <c r="DH328" s="890"/>
      <c r="DI328" s="890" t="e">
        <v>#REF!</v>
      </c>
      <c r="DJ328" s="890" t="s">
        <v>160</v>
      </c>
      <c r="DK328" s="890" t="s">
        <v>160</v>
      </c>
      <c r="DL328" s="890" t="s">
        <v>160</v>
      </c>
      <c r="DM328" s="890" t="s">
        <v>160</v>
      </c>
      <c r="DN328" s="890" t="s">
        <v>160</v>
      </c>
      <c r="DO328" s="890" t="s">
        <v>160</v>
      </c>
      <c r="DP328" s="2">
        <v>1.0</v>
      </c>
      <c r="DQ328" s="830" t="s">
        <v>160</v>
      </c>
      <c r="DR328" s="915"/>
      <c r="DS328" s="4"/>
      <c r="DT328" s="1055"/>
      <c r="DU328" s="4"/>
      <c r="DV328" s="4"/>
      <c r="DW328" s="4"/>
      <c r="DX328" s="4"/>
      <c r="DY328" s="4"/>
      <c r="DZ328" s="4"/>
      <c r="EA328" s="4"/>
      <c r="EB328" s="745"/>
      <c r="EC328" s="4"/>
      <c r="ED328" s="4"/>
      <c r="EE328" s="4"/>
      <c r="EF328" s="4"/>
      <c r="EG328" s="4"/>
      <c r="EH328" s="923"/>
      <c r="EI328" s="4"/>
      <c r="EJ328" s="763"/>
      <c r="EK328" s="4"/>
      <c r="EL328" s="4"/>
      <c r="EM328" s="4"/>
      <c r="EN328" s="4"/>
      <c r="EO328" s="923"/>
      <c r="EP328" s="4"/>
      <c r="EQ328" s="763"/>
      <c r="ER328" s="4"/>
      <c r="ES328" s="4"/>
      <c r="ET328" s="4"/>
      <c r="EU328" s="4"/>
      <c r="EV328" s="4"/>
      <c r="EW328" s="923"/>
      <c r="EX328" s="4"/>
      <c r="EY328" s="895" t="s">
        <v>160</v>
      </c>
      <c r="EZ328" s="927" t="s">
        <v>160</v>
      </c>
      <c r="FA328" s="820" t="str">
        <f t="shared" si="49"/>
        <v/>
      </c>
      <c r="FB328" s="925" t="e">
        <v>#REF!</v>
      </c>
      <c r="FC328" s="4" t="e">
        <v>#REF!</v>
      </c>
      <c r="FD328" s="4" t="e">
        <v>#REF!</v>
      </c>
      <c r="FE328" s="4" t="e">
        <v>#REF!</v>
      </c>
      <c r="FF328" s="4" t="e">
        <v>#REF!</v>
      </c>
      <c r="FG328" s="4" t="e">
        <v>#REF!</v>
      </c>
      <c r="FH328" s="4" t="e">
        <v>#REF!</v>
      </c>
      <c r="FI328" s="834" t="str">
        <f t="shared" si="50"/>
        <v>#REF!</v>
      </c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742"/>
    </row>
    <row r="329" outlineLevel="1">
      <c r="A329" s="743"/>
      <c r="D329" s="1039">
        <f t="shared" si="75"/>
        <v>1</v>
      </c>
      <c r="E329" s="1049" t="str">
        <f t="shared" si="80"/>
        <v/>
      </c>
      <c r="F329" s="1050" t="s">
        <v>402</v>
      </c>
      <c r="G329" s="1042" t="str">
        <f t="shared" si="76"/>
        <v/>
      </c>
      <c r="H329" s="1046"/>
      <c r="I329" s="1044" t="str">
        <f t="shared" si="77"/>
        <v>#REF!</v>
      </c>
      <c r="J329" s="1052" t="str">
        <f t="shared" si="110"/>
        <v>#REF!</v>
      </c>
      <c r="K329" s="1046">
        <v>0.0</v>
      </c>
      <c r="L329" s="1046">
        <v>0.0</v>
      </c>
      <c r="M329" s="1046">
        <v>0.0</v>
      </c>
      <c r="N329" s="1046">
        <v>0.0</v>
      </c>
      <c r="O329" s="1053" t="e">
        <v>#REF!</v>
      </c>
      <c r="P329" s="1053">
        <v>0.0</v>
      </c>
      <c r="Q329" s="1053">
        <v>0.0</v>
      </c>
      <c r="R329" s="1053">
        <v>0.0</v>
      </c>
      <c r="S329" s="1053">
        <v>0.0</v>
      </c>
      <c r="T329" s="1053">
        <v>0.0</v>
      </c>
      <c r="U329" s="1053">
        <v>0.0</v>
      </c>
      <c r="V329" s="825"/>
      <c r="W329" s="1054" t="str">
        <f t="shared" ref="W329:AC329" si="128">if(O$275&gt;$E328,"",if(O$276&lt;$E328,"", if($H329="","", if($D328&lt;=$N$277,O$277,if($D328&lt;=$N$278,O$278,O$279))*if($O$267=$R$267,$V$267, $H329))))</f>
        <v>#REF!</v>
      </c>
      <c r="X329" s="1054" t="str">
        <f t="shared" si="128"/>
        <v/>
      </c>
      <c r="Y329" s="1054" t="str">
        <f t="shared" si="128"/>
        <v/>
      </c>
      <c r="Z329" s="1054" t="str">
        <f t="shared" si="128"/>
        <v/>
      </c>
      <c r="AA329" s="1054" t="str">
        <f t="shared" si="128"/>
        <v/>
      </c>
      <c r="AB329" s="1054" t="str">
        <f t="shared" si="128"/>
        <v/>
      </c>
      <c r="AC329" s="1054" t="str">
        <f t="shared" si="128"/>
        <v/>
      </c>
      <c r="AD329" s="2" t="e">
        <v>#REF!</v>
      </c>
      <c r="AE329" s="2" t="e">
        <v>#REF!</v>
      </c>
      <c r="AF329" s="2" t="e">
        <v>#REF!</v>
      </c>
      <c r="AG329" s="2" t="e">
        <v>#REF!</v>
      </c>
      <c r="AH329" s="2" t="e">
        <v>#REF!</v>
      </c>
      <c r="AI329" s="2" t="e">
        <v>#REF!</v>
      </c>
      <c r="AJ329" s="4" t="e">
        <v>#REF!</v>
      </c>
      <c r="AK329" s="4"/>
      <c r="AL329" s="4"/>
      <c r="AM329" s="4"/>
      <c r="AN329" s="18" t="s">
        <v>4</v>
      </c>
      <c r="AO329" s="689"/>
      <c r="AP329" s="690"/>
      <c r="AQ329" s="274"/>
      <c r="AR329" s="274"/>
      <c r="AS329" s="274"/>
      <c r="AT329" s="274"/>
      <c r="AU329" s="691"/>
      <c r="AV329" s="692"/>
      <c r="AW329" s="274"/>
      <c r="AX329" s="274"/>
      <c r="AY329" s="274"/>
      <c r="AZ329" s="274"/>
      <c r="BA329" s="274"/>
      <c r="BB329" s="274"/>
      <c r="BC329" s="274"/>
      <c r="BD329" s="274"/>
      <c r="BE329" s="274"/>
      <c r="BF329" s="274"/>
      <c r="BG329" s="274"/>
      <c r="BH329" s="274"/>
      <c r="BI329" s="274"/>
      <c r="BJ329" s="274"/>
      <c r="BK329" s="274"/>
      <c r="BL329" s="274"/>
      <c r="BM329" s="274"/>
      <c r="BN329" s="274"/>
      <c r="BO329" s="274"/>
      <c r="BP329" s="693"/>
      <c r="BQ329" s="274"/>
      <c r="BR329" s="274"/>
      <c r="BS329" s="274"/>
      <c r="BT329" s="274"/>
      <c r="BU329" s="274"/>
      <c r="BV329" s="274"/>
      <c r="BW329" s="274"/>
      <c r="BX329" s="694"/>
      <c r="BY329" s="274"/>
      <c r="BZ329" s="274"/>
      <c r="CA329" s="274"/>
      <c r="CB329" s="274"/>
      <c r="CC329" s="274"/>
      <c r="CD329" s="274"/>
      <c r="CE329" s="274"/>
      <c r="CF329" s="274"/>
      <c r="CG329" s="742"/>
      <c r="CH329" s="742"/>
      <c r="CI329" s="742"/>
      <c r="CJ329" s="742"/>
      <c r="CK329" s="742"/>
      <c r="CL329" s="742"/>
      <c r="CM329" s="742"/>
      <c r="CN329" s="742"/>
      <c r="CO329" s="742"/>
      <c r="CP329" s="742"/>
      <c r="CQ329" s="742"/>
      <c r="CR329" s="742"/>
      <c r="CS329" s="742"/>
      <c r="CT329" s="742"/>
      <c r="CU329" s="742"/>
      <c r="CV329" s="742"/>
      <c r="CW329" s="742"/>
      <c r="CX329" s="4"/>
      <c r="CY329" s="780" t="e">
        <v>#REF!</v>
      </c>
      <c r="CZ329" s="890" t="e">
        <v>#REF!</v>
      </c>
      <c r="DA329" s="890" t="e">
        <v>#REF!</v>
      </c>
      <c r="DB329" s="890">
        <v>0.0</v>
      </c>
      <c r="DC329" s="890">
        <v>0.0</v>
      </c>
      <c r="DD329" s="890">
        <v>0.0</v>
      </c>
      <c r="DE329" s="890">
        <v>0.0</v>
      </c>
      <c r="DF329" s="890">
        <v>0.0</v>
      </c>
      <c r="DG329" s="890">
        <v>0.0</v>
      </c>
      <c r="DH329" s="890"/>
      <c r="DI329" s="890" t="e">
        <v>#REF!</v>
      </c>
      <c r="DJ329" s="890" t="s">
        <v>160</v>
      </c>
      <c r="DK329" s="890" t="s">
        <v>160</v>
      </c>
      <c r="DL329" s="890" t="s">
        <v>160</v>
      </c>
      <c r="DM329" s="890" t="s">
        <v>160</v>
      </c>
      <c r="DN329" s="890" t="s">
        <v>160</v>
      </c>
      <c r="DO329" s="890" t="s">
        <v>160</v>
      </c>
      <c r="DP329" s="2">
        <v>1.0</v>
      </c>
      <c r="DQ329" s="830" t="s">
        <v>160</v>
      </c>
      <c r="DR329" s="915"/>
      <c r="DS329" s="4"/>
      <c r="DT329" s="1055"/>
      <c r="DU329" s="4"/>
      <c r="DV329" s="4"/>
      <c r="DW329" s="4"/>
      <c r="DX329" s="4"/>
      <c r="DY329" s="4"/>
      <c r="DZ329" s="4"/>
      <c r="EA329" s="4"/>
      <c r="EB329" s="745"/>
      <c r="EC329" s="4"/>
      <c r="ED329" s="4"/>
      <c r="EE329" s="4"/>
      <c r="EF329" s="4"/>
      <c r="EG329" s="4"/>
      <c r="EH329" s="923"/>
      <c r="EI329" s="4"/>
      <c r="EJ329" s="763"/>
      <c r="EK329" s="4"/>
      <c r="EL329" s="4"/>
      <c r="EM329" s="4"/>
      <c r="EN329" s="4"/>
      <c r="EO329" s="923"/>
      <c r="EP329" s="4"/>
      <c r="EQ329" s="763"/>
      <c r="ER329" s="4"/>
      <c r="ES329" s="4"/>
      <c r="ET329" s="4"/>
      <c r="EU329" s="4"/>
      <c r="EV329" s="4"/>
      <c r="EW329" s="923"/>
      <c r="EX329" s="4"/>
      <c r="EY329" s="895" t="s">
        <v>160</v>
      </c>
      <c r="EZ329" s="927" t="s">
        <v>160</v>
      </c>
      <c r="FA329" s="820" t="str">
        <f t="shared" si="49"/>
        <v/>
      </c>
      <c r="FB329" s="925" t="e">
        <v>#REF!</v>
      </c>
      <c r="FC329" s="4" t="e">
        <v>#REF!</v>
      </c>
      <c r="FD329" s="4" t="e">
        <v>#REF!</v>
      </c>
      <c r="FE329" s="4" t="e">
        <v>#REF!</v>
      </c>
      <c r="FF329" s="4" t="e">
        <v>#REF!</v>
      </c>
      <c r="FG329" s="4" t="e">
        <v>#REF!</v>
      </c>
      <c r="FH329" s="4" t="e">
        <v>#REF!</v>
      </c>
      <c r="FI329" s="834" t="str">
        <f t="shared" si="50"/>
        <v>#REF!</v>
      </c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742"/>
    </row>
    <row r="330" outlineLevel="1">
      <c r="A330" s="743"/>
      <c r="D330" s="1039">
        <f t="shared" si="75"/>
        <v>1</v>
      </c>
      <c r="E330" s="1049" t="str">
        <f t="shared" si="80"/>
        <v/>
      </c>
      <c r="F330" s="1050" t="s">
        <v>402</v>
      </c>
      <c r="G330" s="1042" t="str">
        <f t="shared" si="76"/>
        <v/>
      </c>
      <c r="H330" s="1046"/>
      <c r="I330" s="1044" t="str">
        <f t="shared" si="77"/>
        <v>#REF!</v>
      </c>
      <c r="J330" s="1052" t="str">
        <f t="shared" si="110"/>
        <v>#REF!</v>
      </c>
      <c r="K330" s="1046">
        <v>0.0</v>
      </c>
      <c r="L330" s="1046">
        <v>0.0</v>
      </c>
      <c r="M330" s="1046">
        <v>0.0</v>
      </c>
      <c r="N330" s="1046">
        <v>0.0</v>
      </c>
      <c r="O330" s="1053" t="e">
        <v>#REF!</v>
      </c>
      <c r="P330" s="1053">
        <v>0.0</v>
      </c>
      <c r="Q330" s="1053">
        <v>0.0</v>
      </c>
      <c r="R330" s="1053">
        <v>0.0</v>
      </c>
      <c r="S330" s="1053">
        <v>0.0</v>
      </c>
      <c r="T330" s="1053">
        <v>0.0</v>
      </c>
      <c r="U330" s="1053">
        <v>0.0</v>
      </c>
      <c r="V330" s="825"/>
      <c r="W330" s="1054" t="str">
        <f t="shared" ref="W330:AC330" si="129">if(O$275&gt;$E329,"",if(O$276&lt;$E329,"", if($H330="","", if($D329&lt;=$N$277,O$277,if($D329&lt;=$N$278,O$278,O$279))*if($O$267=$R$267,$V$267, $H330))))</f>
        <v>#REF!</v>
      </c>
      <c r="X330" s="1054" t="str">
        <f t="shared" si="129"/>
        <v/>
      </c>
      <c r="Y330" s="1054" t="str">
        <f t="shared" si="129"/>
        <v/>
      </c>
      <c r="Z330" s="1054" t="str">
        <f t="shared" si="129"/>
        <v/>
      </c>
      <c r="AA330" s="1054" t="str">
        <f t="shared" si="129"/>
        <v/>
      </c>
      <c r="AB330" s="1054" t="str">
        <f t="shared" si="129"/>
        <v/>
      </c>
      <c r="AC330" s="1054" t="str">
        <f t="shared" si="129"/>
        <v/>
      </c>
      <c r="AD330" s="2" t="e">
        <v>#REF!</v>
      </c>
      <c r="AE330" s="2" t="e">
        <v>#REF!</v>
      </c>
      <c r="AF330" s="2" t="e">
        <v>#REF!</v>
      </c>
      <c r="AG330" s="2" t="e">
        <v>#REF!</v>
      </c>
      <c r="AH330" s="2" t="e">
        <v>#REF!</v>
      </c>
      <c r="AI330" s="2" t="e">
        <v>#REF!</v>
      </c>
      <c r="AJ330" s="4" t="e">
        <v>#REF!</v>
      </c>
      <c r="AK330" s="4"/>
      <c r="AL330" s="4"/>
      <c r="AM330" s="4"/>
      <c r="AN330" s="18" t="s">
        <v>4</v>
      </c>
      <c r="AO330" s="689"/>
      <c r="AP330" s="690"/>
      <c r="AQ330" s="274"/>
      <c r="AR330" s="274"/>
      <c r="AS330" s="274"/>
      <c r="AT330" s="274"/>
      <c r="AU330" s="691"/>
      <c r="AV330" s="692"/>
      <c r="AW330" s="274"/>
      <c r="AX330" s="274"/>
      <c r="AY330" s="274"/>
      <c r="AZ330" s="274"/>
      <c r="BA330" s="274"/>
      <c r="BB330" s="274"/>
      <c r="BC330" s="274"/>
      <c r="BD330" s="274"/>
      <c r="BE330" s="274"/>
      <c r="BF330" s="274"/>
      <c r="BG330" s="274"/>
      <c r="BH330" s="274"/>
      <c r="BI330" s="274"/>
      <c r="BJ330" s="274"/>
      <c r="BK330" s="274"/>
      <c r="BL330" s="274"/>
      <c r="BM330" s="274"/>
      <c r="BN330" s="274"/>
      <c r="BO330" s="274"/>
      <c r="BP330" s="693"/>
      <c r="BQ330" s="274"/>
      <c r="BR330" s="274"/>
      <c r="BS330" s="274"/>
      <c r="BT330" s="274"/>
      <c r="BU330" s="274"/>
      <c r="BV330" s="274"/>
      <c r="BW330" s="274"/>
      <c r="BX330" s="694"/>
      <c r="BY330" s="274"/>
      <c r="BZ330" s="274"/>
      <c r="CA330" s="274"/>
      <c r="CB330" s="274"/>
      <c r="CC330" s="274"/>
      <c r="CD330" s="274"/>
      <c r="CE330" s="274"/>
      <c r="CF330" s="274"/>
      <c r="CG330" s="742"/>
      <c r="CH330" s="742"/>
      <c r="CI330" s="742"/>
      <c r="CJ330" s="742"/>
      <c r="CK330" s="742"/>
      <c r="CL330" s="742"/>
      <c r="CM330" s="742"/>
      <c r="CN330" s="742"/>
      <c r="CO330" s="742"/>
      <c r="CP330" s="742"/>
      <c r="CQ330" s="742"/>
      <c r="CR330" s="742"/>
      <c r="CS330" s="742"/>
      <c r="CT330" s="742"/>
      <c r="CU330" s="742"/>
      <c r="CV330" s="742"/>
      <c r="CW330" s="742"/>
      <c r="CX330" s="4"/>
      <c r="CY330" s="780" t="e">
        <v>#REF!</v>
      </c>
      <c r="CZ330" s="890" t="e">
        <v>#REF!</v>
      </c>
      <c r="DA330" s="890" t="e">
        <v>#REF!</v>
      </c>
      <c r="DB330" s="890">
        <v>0.0</v>
      </c>
      <c r="DC330" s="890">
        <v>0.0</v>
      </c>
      <c r="DD330" s="890">
        <v>0.0</v>
      </c>
      <c r="DE330" s="890">
        <v>0.0</v>
      </c>
      <c r="DF330" s="890">
        <v>0.0</v>
      </c>
      <c r="DG330" s="890">
        <v>0.0</v>
      </c>
      <c r="DH330" s="890"/>
      <c r="DI330" s="890" t="e">
        <v>#REF!</v>
      </c>
      <c r="DJ330" s="890" t="s">
        <v>160</v>
      </c>
      <c r="DK330" s="890" t="s">
        <v>160</v>
      </c>
      <c r="DL330" s="890" t="s">
        <v>160</v>
      </c>
      <c r="DM330" s="890" t="s">
        <v>160</v>
      </c>
      <c r="DN330" s="890" t="s">
        <v>160</v>
      </c>
      <c r="DO330" s="890" t="s">
        <v>160</v>
      </c>
      <c r="DP330" s="2">
        <v>1.0</v>
      </c>
      <c r="DQ330" s="830" t="s">
        <v>160</v>
      </c>
      <c r="DR330" s="915"/>
      <c r="DS330" s="4"/>
      <c r="DT330" s="1055"/>
      <c r="DU330" s="4"/>
      <c r="DV330" s="4"/>
      <c r="DW330" s="4"/>
      <c r="DX330" s="4"/>
      <c r="DY330" s="4"/>
      <c r="DZ330" s="4"/>
      <c r="EA330" s="4"/>
      <c r="EB330" s="745"/>
      <c r="EC330" s="4"/>
      <c r="ED330" s="4"/>
      <c r="EE330" s="4"/>
      <c r="EF330" s="4"/>
      <c r="EG330" s="4"/>
      <c r="EH330" s="923"/>
      <c r="EI330" s="4"/>
      <c r="EJ330" s="763"/>
      <c r="EK330" s="4"/>
      <c r="EL330" s="4"/>
      <c r="EM330" s="4"/>
      <c r="EN330" s="4"/>
      <c r="EO330" s="923"/>
      <c r="EP330" s="4"/>
      <c r="EQ330" s="763"/>
      <c r="ER330" s="4"/>
      <c r="ES330" s="4"/>
      <c r="ET330" s="4"/>
      <c r="EU330" s="4"/>
      <c r="EV330" s="4"/>
      <c r="EW330" s="923"/>
      <c r="EX330" s="4"/>
      <c r="EY330" s="895" t="s">
        <v>160</v>
      </c>
      <c r="EZ330" s="927" t="s">
        <v>160</v>
      </c>
      <c r="FA330" s="820" t="str">
        <f t="shared" si="49"/>
        <v/>
      </c>
      <c r="FB330" s="925" t="e">
        <v>#REF!</v>
      </c>
      <c r="FC330" s="4" t="e">
        <v>#REF!</v>
      </c>
      <c r="FD330" s="4" t="e">
        <v>#REF!</v>
      </c>
      <c r="FE330" s="4" t="e">
        <v>#REF!</v>
      </c>
      <c r="FF330" s="4" t="e">
        <v>#REF!</v>
      </c>
      <c r="FG330" s="4" t="e">
        <v>#REF!</v>
      </c>
      <c r="FH330" s="4" t="e">
        <v>#REF!</v>
      </c>
      <c r="FI330" s="834" t="str">
        <f t="shared" si="50"/>
        <v>#REF!</v>
      </c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742"/>
    </row>
    <row r="331" outlineLevel="1">
      <c r="A331" s="743"/>
      <c r="D331" s="1039">
        <f t="shared" si="75"/>
        <v>1</v>
      </c>
      <c r="E331" s="1049" t="str">
        <f t="shared" si="80"/>
        <v/>
      </c>
      <c r="F331" s="1050" t="s">
        <v>402</v>
      </c>
      <c r="G331" s="1042" t="str">
        <f t="shared" si="76"/>
        <v/>
      </c>
      <c r="H331" s="1046"/>
      <c r="I331" s="1044" t="str">
        <f t="shared" si="77"/>
        <v>#REF!</v>
      </c>
      <c r="J331" s="1052" t="str">
        <f t="shared" si="110"/>
        <v>#REF!</v>
      </c>
      <c r="K331" s="1046">
        <v>0.0</v>
      </c>
      <c r="L331" s="1046">
        <v>0.0</v>
      </c>
      <c r="M331" s="1046">
        <v>0.0</v>
      </c>
      <c r="N331" s="1046">
        <v>0.0</v>
      </c>
      <c r="O331" s="1053" t="e">
        <v>#REF!</v>
      </c>
      <c r="P331" s="1053">
        <v>0.0</v>
      </c>
      <c r="Q331" s="1053">
        <v>0.0</v>
      </c>
      <c r="R331" s="1053">
        <v>0.0</v>
      </c>
      <c r="S331" s="1053">
        <v>0.0</v>
      </c>
      <c r="T331" s="1053">
        <v>0.0</v>
      </c>
      <c r="U331" s="1053">
        <v>0.0</v>
      </c>
      <c r="V331" s="825"/>
      <c r="W331" s="1054" t="str">
        <f t="shared" ref="W331:AC331" si="130">if(O$275&gt;$E330,"",if(O$276&lt;$E330,"", if($H331="","", if($D330&lt;=$N$277,O$277,if($D330&lt;=$N$278,O$278,O$279))*if($O$267=$R$267,$V$267, $H331))))</f>
        <v>#REF!</v>
      </c>
      <c r="X331" s="1054" t="str">
        <f t="shared" si="130"/>
        <v/>
      </c>
      <c r="Y331" s="1054" t="str">
        <f t="shared" si="130"/>
        <v/>
      </c>
      <c r="Z331" s="1054" t="str">
        <f t="shared" si="130"/>
        <v/>
      </c>
      <c r="AA331" s="1054" t="str">
        <f t="shared" si="130"/>
        <v/>
      </c>
      <c r="AB331" s="1054" t="str">
        <f t="shared" si="130"/>
        <v/>
      </c>
      <c r="AC331" s="1054" t="str">
        <f t="shared" si="130"/>
        <v/>
      </c>
      <c r="AD331" s="2" t="e">
        <v>#REF!</v>
      </c>
      <c r="AE331" s="2" t="e">
        <v>#REF!</v>
      </c>
      <c r="AF331" s="2" t="e">
        <v>#REF!</v>
      </c>
      <c r="AG331" s="2" t="e">
        <v>#REF!</v>
      </c>
      <c r="AH331" s="2" t="e">
        <v>#REF!</v>
      </c>
      <c r="AI331" s="2" t="e">
        <v>#REF!</v>
      </c>
      <c r="AJ331" s="4" t="e">
        <v>#REF!</v>
      </c>
      <c r="AK331" s="4"/>
      <c r="AL331" s="4"/>
      <c r="AM331" s="4"/>
      <c r="AN331" s="18" t="s">
        <v>4</v>
      </c>
      <c r="AO331" s="689"/>
      <c r="AP331" s="690"/>
      <c r="AQ331" s="274"/>
      <c r="AR331" s="274"/>
      <c r="AS331" s="274"/>
      <c r="AT331" s="274"/>
      <c r="AU331" s="691"/>
      <c r="AV331" s="692"/>
      <c r="AW331" s="274"/>
      <c r="AX331" s="274"/>
      <c r="AY331" s="274"/>
      <c r="AZ331" s="274"/>
      <c r="BA331" s="274"/>
      <c r="BB331" s="274"/>
      <c r="BC331" s="274"/>
      <c r="BD331" s="274"/>
      <c r="BE331" s="274"/>
      <c r="BF331" s="274"/>
      <c r="BG331" s="274"/>
      <c r="BH331" s="274"/>
      <c r="BI331" s="274"/>
      <c r="BJ331" s="274"/>
      <c r="BK331" s="274"/>
      <c r="BL331" s="274"/>
      <c r="BM331" s="274"/>
      <c r="BN331" s="274"/>
      <c r="BO331" s="274"/>
      <c r="BP331" s="693"/>
      <c r="BQ331" s="274"/>
      <c r="BR331" s="274"/>
      <c r="BS331" s="274"/>
      <c r="BT331" s="274"/>
      <c r="BU331" s="274"/>
      <c r="BV331" s="274"/>
      <c r="BW331" s="274"/>
      <c r="BX331" s="694"/>
      <c r="BY331" s="274"/>
      <c r="BZ331" s="274"/>
      <c r="CA331" s="274"/>
      <c r="CB331" s="274"/>
      <c r="CC331" s="274"/>
      <c r="CD331" s="274"/>
      <c r="CE331" s="274"/>
      <c r="CF331" s="274"/>
      <c r="CG331" s="742"/>
      <c r="CH331" s="742"/>
      <c r="CI331" s="742"/>
      <c r="CJ331" s="742"/>
      <c r="CK331" s="742"/>
      <c r="CL331" s="742"/>
      <c r="CM331" s="742"/>
      <c r="CN331" s="742"/>
      <c r="CO331" s="742"/>
      <c r="CP331" s="742"/>
      <c r="CQ331" s="742"/>
      <c r="CR331" s="742"/>
      <c r="CS331" s="742"/>
      <c r="CT331" s="742"/>
      <c r="CU331" s="742"/>
      <c r="CV331" s="742"/>
      <c r="CW331" s="742"/>
      <c r="CX331" s="4"/>
      <c r="CY331" s="780" t="e">
        <v>#REF!</v>
      </c>
      <c r="CZ331" s="890" t="e">
        <v>#REF!</v>
      </c>
      <c r="DA331" s="890" t="e">
        <v>#REF!</v>
      </c>
      <c r="DB331" s="890">
        <v>0.0</v>
      </c>
      <c r="DC331" s="890">
        <v>0.0</v>
      </c>
      <c r="DD331" s="890">
        <v>0.0</v>
      </c>
      <c r="DE331" s="890">
        <v>0.0</v>
      </c>
      <c r="DF331" s="890">
        <v>0.0</v>
      </c>
      <c r="DG331" s="890">
        <v>0.0</v>
      </c>
      <c r="DH331" s="890"/>
      <c r="DI331" s="890" t="e">
        <v>#REF!</v>
      </c>
      <c r="DJ331" s="890" t="s">
        <v>160</v>
      </c>
      <c r="DK331" s="890" t="s">
        <v>160</v>
      </c>
      <c r="DL331" s="890" t="s">
        <v>160</v>
      </c>
      <c r="DM331" s="890" t="s">
        <v>160</v>
      </c>
      <c r="DN331" s="890" t="s">
        <v>160</v>
      </c>
      <c r="DO331" s="890" t="s">
        <v>160</v>
      </c>
      <c r="DP331" s="2">
        <v>1.0</v>
      </c>
      <c r="DQ331" s="830" t="s">
        <v>160</v>
      </c>
      <c r="DR331" s="915"/>
      <c r="DS331" s="4"/>
      <c r="DT331" s="1055"/>
      <c r="DU331" s="4"/>
      <c r="DV331" s="4"/>
      <c r="DW331" s="4"/>
      <c r="DX331" s="4"/>
      <c r="DY331" s="4"/>
      <c r="DZ331" s="4"/>
      <c r="EA331" s="4"/>
      <c r="EB331" s="745"/>
      <c r="EC331" s="4"/>
      <c r="ED331" s="4"/>
      <c r="EE331" s="4"/>
      <c r="EF331" s="4"/>
      <c r="EG331" s="4"/>
      <c r="EH331" s="923"/>
      <c r="EI331" s="4"/>
      <c r="EJ331" s="763"/>
      <c r="EK331" s="4"/>
      <c r="EL331" s="4"/>
      <c r="EM331" s="4"/>
      <c r="EN331" s="4"/>
      <c r="EO331" s="923"/>
      <c r="EP331" s="4"/>
      <c r="EQ331" s="763"/>
      <c r="ER331" s="4"/>
      <c r="ES331" s="4"/>
      <c r="ET331" s="4"/>
      <c r="EU331" s="4"/>
      <c r="EV331" s="4"/>
      <c r="EW331" s="923"/>
      <c r="EX331" s="4"/>
      <c r="EY331" s="895" t="s">
        <v>160</v>
      </c>
      <c r="EZ331" s="927" t="s">
        <v>160</v>
      </c>
      <c r="FA331" s="820" t="str">
        <f t="shared" si="49"/>
        <v/>
      </c>
      <c r="FB331" s="925" t="e">
        <v>#REF!</v>
      </c>
      <c r="FC331" s="4" t="e">
        <v>#REF!</v>
      </c>
      <c r="FD331" s="4" t="e">
        <v>#REF!</v>
      </c>
      <c r="FE331" s="4" t="e">
        <v>#REF!</v>
      </c>
      <c r="FF331" s="4" t="e">
        <v>#REF!</v>
      </c>
      <c r="FG331" s="4" t="e">
        <v>#REF!</v>
      </c>
      <c r="FH331" s="4" t="e">
        <v>#REF!</v>
      </c>
      <c r="FI331" s="834" t="str">
        <f t="shared" si="50"/>
        <v>#REF!</v>
      </c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742"/>
    </row>
    <row r="332" outlineLevel="1">
      <c r="A332" s="743"/>
      <c r="D332" s="1039">
        <f t="shared" si="75"/>
        <v>1</v>
      </c>
      <c r="E332" s="1049" t="str">
        <f t="shared" si="80"/>
        <v/>
      </c>
      <c r="F332" s="1050" t="s">
        <v>402</v>
      </c>
      <c r="G332" s="1042" t="str">
        <f t="shared" si="76"/>
        <v/>
      </c>
      <c r="H332" s="1046"/>
      <c r="I332" s="1044" t="str">
        <f t="shared" si="77"/>
        <v>#REF!</v>
      </c>
      <c r="J332" s="1052" t="str">
        <f t="shared" si="110"/>
        <v>#REF!</v>
      </c>
      <c r="K332" s="1046">
        <v>0.0</v>
      </c>
      <c r="L332" s="1046">
        <v>0.0</v>
      </c>
      <c r="M332" s="1046">
        <v>0.0</v>
      </c>
      <c r="N332" s="1046">
        <v>0.0</v>
      </c>
      <c r="O332" s="1053" t="e">
        <v>#REF!</v>
      </c>
      <c r="P332" s="1053">
        <v>0.0</v>
      </c>
      <c r="Q332" s="1053">
        <v>0.0</v>
      </c>
      <c r="R332" s="1053">
        <v>0.0</v>
      </c>
      <c r="S332" s="1053">
        <v>0.0</v>
      </c>
      <c r="T332" s="1053">
        <v>0.0</v>
      </c>
      <c r="U332" s="1053">
        <v>0.0</v>
      </c>
      <c r="V332" s="825"/>
      <c r="W332" s="1054" t="str">
        <f t="shared" ref="W332:AC332" si="131">if(O$275&gt;$E331,"",if(O$276&lt;$E331,"", if($H332="","", if($D331&lt;=$N$277,O$277,if($D331&lt;=$N$278,O$278,O$279))*if($O$267=$R$267,$V$267, $H332))))</f>
        <v>#REF!</v>
      </c>
      <c r="X332" s="1054" t="str">
        <f t="shared" si="131"/>
        <v/>
      </c>
      <c r="Y332" s="1054" t="str">
        <f t="shared" si="131"/>
        <v/>
      </c>
      <c r="Z332" s="1054" t="str">
        <f t="shared" si="131"/>
        <v/>
      </c>
      <c r="AA332" s="1054" t="str">
        <f t="shared" si="131"/>
        <v/>
      </c>
      <c r="AB332" s="1054" t="str">
        <f t="shared" si="131"/>
        <v/>
      </c>
      <c r="AC332" s="1054" t="str">
        <f t="shared" si="131"/>
        <v/>
      </c>
      <c r="AD332" s="2" t="e">
        <v>#REF!</v>
      </c>
      <c r="AE332" s="2" t="e">
        <v>#REF!</v>
      </c>
      <c r="AF332" s="2" t="e">
        <v>#REF!</v>
      </c>
      <c r="AG332" s="2" t="e">
        <v>#REF!</v>
      </c>
      <c r="AH332" s="2" t="e">
        <v>#REF!</v>
      </c>
      <c r="AI332" s="2" t="e">
        <v>#REF!</v>
      </c>
      <c r="AJ332" s="4" t="e">
        <v>#REF!</v>
      </c>
      <c r="AK332" s="4"/>
      <c r="AL332" s="4"/>
      <c r="AM332" s="4"/>
      <c r="AN332" s="18" t="s">
        <v>4</v>
      </c>
      <c r="AO332" s="689"/>
      <c r="AP332" s="690"/>
      <c r="AQ332" s="274"/>
      <c r="AR332" s="274"/>
      <c r="AS332" s="274"/>
      <c r="AT332" s="274"/>
      <c r="AU332" s="691"/>
      <c r="AV332" s="692"/>
      <c r="AW332" s="274"/>
      <c r="AX332" s="274"/>
      <c r="AY332" s="274"/>
      <c r="AZ332" s="274"/>
      <c r="BA332" s="274"/>
      <c r="BB332" s="274"/>
      <c r="BC332" s="274"/>
      <c r="BD332" s="274"/>
      <c r="BE332" s="274"/>
      <c r="BF332" s="274"/>
      <c r="BG332" s="274"/>
      <c r="BH332" s="274"/>
      <c r="BI332" s="274"/>
      <c r="BJ332" s="274"/>
      <c r="BK332" s="274"/>
      <c r="BL332" s="274"/>
      <c r="BM332" s="274"/>
      <c r="BN332" s="274"/>
      <c r="BO332" s="274"/>
      <c r="BP332" s="693"/>
      <c r="BQ332" s="274"/>
      <c r="BR332" s="274"/>
      <c r="BS332" s="274"/>
      <c r="BT332" s="274"/>
      <c r="BU332" s="274"/>
      <c r="BV332" s="274"/>
      <c r="BW332" s="274"/>
      <c r="BX332" s="694"/>
      <c r="BY332" s="274"/>
      <c r="BZ332" s="274"/>
      <c r="CA332" s="274"/>
      <c r="CB332" s="274"/>
      <c r="CC332" s="274"/>
      <c r="CD332" s="274"/>
      <c r="CE332" s="274"/>
      <c r="CF332" s="274"/>
      <c r="CG332" s="742"/>
      <c r="CH332" s="742"/>
      <c r="CI332" s="742"/>
      <c r="CJ332" s="742"/>
      <c r="CK332" s="742"/>
      <c r="CL332" s="742"/>
      <c r="CM332" s="742"/>
      <c r="CN332" s="742"/>
      <c r="CO332" s="742"/>
      <c r="CP332" s="742"/>
      <c r="CQ332" s="742"/>
      <c r="CR332" s="742"/>
      <c r="CS332" s="742"/>
      <c r="CT332" s="742"/>
      <c r="CU332" s="742"/>
      <c r="CV332" s="742"/>
      <c r="CW332" s="742"/>
      <c r="CX332" s="4"/>
      <c r="CY332" s="780" t="e">
        <v>#REF!</v>
      </c>
      <c r="CZ332" s="890" t="e">
        <v>#REF!</v>
      </c>
      <c r="DA332" s="890" t="e">
        <v>#REF!</v>
      </c>
      <c r="DB332" s="890">
        <v>0.0</v>
      </c>
      <c r="DC332" s="890">
        <v>0.0</v>
      </c>
      <c r="DD332" s="890">
        <v>0.0</v>
      </c>
      <c r="DE332" s="890">
        <v>0.0</v>
      </c>
      <c r="DF332" s="890">
        <v>0.0</v>
      </c>
      <c r="DG332" s="890">
        <v>0.0</v>
      </c>
      <c r="DH332" s="890"/>
      <c r="DI332" s="890" t="e">
        <v>#REF!</v>
      </c>
      <c r="DJ332" s="890" t="s">
        <v>160</v>
      </c>
      <c r="DK332" s="890" t="s">
        <v>160</v>
      </c>
      <c r="DL332" s="890" t="s">
        <v>160</v>
      </c>
      <c r="DM332" s="890" t="s">
        <v>160</v>
      </c>
      <c r="DN332" s="890" t="s">
        <v>160</v>
      </c>
      <c r="DO332" s="890" t="s">
        <v>160</v>
      </c>
      <c r="DP332" s="2">
        <v>1.0</v>
      </c>
      <c r="DQ332" s="830" t="s">
        <v>160</v>
      </c>
      <c r="DR332" s="915"/>
      <c r="DS332" s="4"/>
      <c r="DT332" s="1055"/>
      <c r="DU332" s="4"/>
      <c r="DV332" s="4"/>
      <c r="DW332" s="4"/>
      <c r="DX332" s="4"/>
      <c r="DY332" s="4"/>
      <c r="DZ332" s="4"/>
      <c r="EA332" s="4"/>
      <c r="EB332" s="745"/>
      <c r="EC332" s="4"/>
      <c r="ED332" s="4"/>
      <c r="EE332" s="4"/>
      <c r="EF332" s="4"/>
      <c r="EG332" s="4"/>
      <c r="EH332" s="923"/>
      <c r="EI332" s="4"/>
      <c r="EJ332" s="763"/>
      <c r="EK332" s="4"/>
      <c r="EL332" s="4"/>
      <c r="EM332" s="4"/>
      <c r="EN332" s="4"/>
      <c r="EO332" s="923"/>
      <c r="EP332" s="4"/>
      <c r="EQ332" s="763"/>
      <c r="ER332" s="4"/>
      <c r="ES332" s="4"/>
      <c r="ET332" s="4"/>
      <c r="EU332" s="4"/>
      <c r="EV332" s="4"/>
      <c r="EW332" s="923"/>
      <c r="EX332" s="4"/>
      <c r="EY332" s="895" t="s">
        <v>160</v>
      </c>
      <c r="EZ332" s="927" t="s">
        <v>160</v>
      </c>
      <c r="FA332" s="820" t="str">
        <f t="shared" si="49"/>
        <v/>
      </c>
      <c r="FB332" s="925" t="e">
        <v>#REF!</v>
      </c>
      <c r="FC332" s="4" t="e">
        <v>#REF!</v>
      </c>
      <c r="FD332" s="4" t="e">
        <v>#REF!</v>
      </c>
      <c r="FE332" s="4" t="e">
        <v>#REF!</v>
      </c>
      <c r="FF332" s="4" t="e">
        <v>#REF!</v>
      </c>
      <c r="FG332" s="4" t="e">
        <v>#REF!</v>
      </c>
      <c r="FH332" s="4" t="e">
        <v>#REF!</v>
      </c>
      <c r="FI332" s="834" t="str">
        <f t="shared" si="50"/>
        <v>#REF!</v>
      </c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742"/>
    </row>
    <row r="333" outlineLevel="1">
      <c r="A333" s="743"/>
      <c r="D333" s="1039">
        <f t="shared" si="75"/>
        <v>1</v>
      </c>
      <c r="E333" s="1049" t="str">
        <f t="shared" si="80"/>
        <v/>
      </c>
      <c r="F333" s="1050" t="s">
        <v>402</v>
      </c>
      <c r="G333" s="1042" t="str">
        <f t="shared" si="76"/>
        <v/>
      </c>
      <c r="H333" s="1046"/>
      <c r="I333" s="1044" t="str">
        <f t="shared" si="77"/>
        <v>#REF!</v>
      </c>
      <c r="J333" s="1052" t="str">
        <f t="shared" si="110"/>
        <v>#REF!</v>
      </c>
      <c r="K333" s="1046">
        <v>0.0</v>
      </c>
      <c r="L333" s="1046">
        <v>0.0</v>
      </c>
      <c r="M333" s="1046">
        <v>0.0</v>
      </c>
      <c r="N333" s="1046">
        <v>0.0</v>
      </c>
      <c r="O333" s="1053" t="e">
        <v>#REF!</v>
      </c>
      <c r="P333" s="1053">
        <v>0.0</v>
      </c>
      <c r="Q333" s="1053">
        <v>0.0</v>
      </c>
      <c r="R333" s="1053">
        <v>0.0</v>
      </c>
      <c r="S333" s="1053">
        <v>0.0</v>
      </c>
      <c r="T333" s="1053">
        <v>0.0</v>
      </c>
      <c r="U333" s="1053">
        <v>0.0</v>
      </c>
      <c r="V333" s="825"/>
      <c r="W333" s="1054" t="str">
        <f t="shared" ref="W333:AC333" si="132">if(O$275&gt;$E332,"",if(O$276&lt;$E332,"", if($H333="","", if($D332&lt;=$N$277,O$277,if($D332&lt;=$N$278,O$278,O$279))*if($O$267=$R$267,$V$267, $H333))))</f>
        <v>#REF!</v>
      </c>
      <c r="X333" s="1054" t="str">
        <f t="shared" si="132"/>
        <v/>
      </c>
      <c r="Y333" s="1054" t="str">
        <f t="shared" si="132"/>
        <v/>
      </c>
      <c r="Z333" s="1054" t="str">
        <f t="shared" si="132"/>
        <v/>
      </c>
      <c r="AA333" s="1054" t="str">
        <f t="shared" si="132"/>
        <v/>
      </c>
      <c r="AB333" s="1054" t="str">
        <f t="shared" si="132"/>
        <v/>
      </c>
      <c r="AC333" s="1054" t="str">
        <f t="shared" si="132"/>
        <v/>
      </c>
      <c r="AD333" s="2" t="e">
        <v>#REF!</v>
      </c>
      <c r="AE333" s="2" t="e">
        <v>#REF!</v>
      </c>
      <c r="AF333" s="2" t="e">
        <v>#REF!</v>
      </c>
      <c r="AG333" s="2" t="e">
        <v>#REF!</v>
      </c>
      <c r="AH333" s="2" t="e">
        <v>#REF!</v>
      </c>
      <c r="AI333" s="2" t="e">
        <v>#REF!</v>
      </c>
      <c r="AJ333" s="4" t="e">
        <v>#REF!</v>
      </c>
      <c r="AK333" s="4"/>
      <c r="AL333" s="4"/>
      <c r="AM333" s="4"/>
      <c r="AN333" s="18" t="s">
        <v>4</v>
      </c>
      <c r="AO333" s="689"/>
      <c r="AP333" s="690"/>
      <c r="AQ333" s="274"/>
      <c r="AR333" s="274"/>
      <c r="AS333" s="274"/>
      <c r="AT333" s="274"/>
      <c r="AU333" s="691"/>
      <c r="AV333" s="692"/>
      <c r="AW333" s="274"/>
      <c r="AX333" s="274"/>
      <c r="AY333" s="274"/>
      <c r="AZ333" s="274"/>
      <c r="BA333" s="274"/>
      <c r="BB333" s="274"/>
      <c r="BC333" s="274"/>
      <c r="BD333" s="274"/>
      <c r="BE333" s="274"/>
      <c r="BF333" s="274"/>
      <c r="BG333" s="274"/>
      <c r="BH333" s="274"/>
      <c r="BI333" s="274"/>
      <c r="BJ333" s="274"/>
      <c r="BK333" s="274"/>
      <c r="BL333" s="274"/>
      <c r="BM333" s="274"/>
      <c r="BN333" s="274"/>
      <c r="BO333" s="274"/>
      <c r="BP333" s="693"/>
      <c r="BQ333" s="274"/>
      <c r="BR333" s="274"/>
      <c r="BS333" s="274"/>
      <c r="BT333" s="274"/>
      <c r="BU333" s="274"/>
      <c r="BV333" s="274"/>
      <c r="BW333" s="274"/>
      <c r="BX333" s="694"/>
      <c r="BY333" s="274"/>
      <c r="BZ333" s="274"/>
      <c r="CA333" s="274"/>
      <c r="CB333" s="274"/>
      <c r="CC333" s="274"/>
      <c r="CD333" s="274"/>
      <c r="CE333" s="274"/>
      <c r="CF333" s="274"/>
      <c r="CG333" s="742"/>
      <c r="CH333" s="742"/>
      <c r="CI333" s="742"/>
      <c r="CJ333" s="742"/>
      <c r="CK333" s="742"/>
      <c r="CL333" s="742"/>
      <c r="CM333" s="742"/>
      <c r="CN333" s="742"/>
      <c r="CO333" s="742"/>
      <c r="CP333" s="742"/>
      <c r="CQ333" s="742"/>
      <c r="CR333" s="742"/>
      <c r="CS333" s="742"/>
      <c r="CT333" s="742"/>
      <c r="CU333" s="742"/>
      <c r="CV333" s="742"/>
      <c r="CW333" s="742"/>
      <c r="CX333" s="4"/>
      <c r="CY333" s="780" t="e">
        <v>#REF!</v>
      </c>
      <c r="CZ333" s="890" t="e">
        <v>#REF!</v>
      </c>
      <c r="DA333" s="890" t="e">
        <v>#REF!</v>
      </c>
      <c r="DB333" s="890">
        <v>0.0</v>
      </c>
      <c r="DC333" s="890">
        <v>0.0</v>
      </c>
      <c r="DD333" s="890">
        <v>0.0</v>
      </c>
      <c r="DE333" s="890">
        <v>0.0</v>
      </c>
      <c r="DF333" s="890">
        <v>0.0</v>
      </c>
      <c r="DG333" s="890">
        <v>0.0</v>
      </c>
      <c r="DH333" s="890"/>
      <c r="DI333" s="890" t="e">
        <v>#REF!</v>
      </c>
      <c r="DJ333" s="890" t="s">
        <v>160</v>
      </c>
      <c r="DK333" s="890" t="s">
        <v>160</v>
      </c>
      <c r="DL333" s="890" t="s">
        <v>160</v>
      </c>
      <c r="DM333" s="890" t="s">
        <v>160</v>
      </c>
      <c r="DN333" s="890" t="s">
        <v>160</v>
      </c>
      <c r="DO333" s="890" t="s">
        <v>160</v>
      </c>
      <c r="DP333" s="2">
        <v>1.0</v>
      </c>
      <c r="DQ333" s="830" t="s">
        <v>160</v>
      </c>
      <c r="DR333" s="915"/>
      <c r="DS333" s="4"/>
      <c r="DT333" s="1056"/>
      <c r="DU333" s="1057"/>
      <c r="DV333" s="1057"/>
      <c r="DW333" s="1057"/>
      <c r="DX333" s="1057"/>
      <c r="DY333" s="1057"/>
      <c r="DZ333" s="1057"/>
      <c r="EA333" s="1057"/>
      <c r="EB333" s="802"/>
      <c r="EC333" s="1057"/>
      <c r="ED333" s="1057"/>
      <c r="EE333" s="1057"/>
      <c r="EF333" s="1057"/>
      <c r="EG333" s="1057"/>
      <c r="EH333" s="1058"/>
      <c r="EI333" s="4"/>
      <c r="EJ333" s="801"/>
      <c r="EK333" s="1057"/>
      <c r="EL333" s="1057"/>
      <c r="EM333" s="1057"/>
      <c r="EN333" s="1057"/>
      <c r="EO333" s="1058"/>
      <c r="EP333" s="4"/>
      <c r="EQ333" s="801"/>
      <c r="ER333" s="1057"/>
      <c r="ES333" s="1057"/>
      <c r="ET333" s="1057"/>
      <c r="EU333" s="1057"/>
      <c r="EV333" s="1057"/>
      <c r="EW333" s="1058"/>
      <c r="EX333" s="4"/>
      <c r="EY333" s="895" t="s">
        <v>160</v>
      </c>
      <c r="EZ333" s="927" t="s">
        <v>160</v>
      </c>
      <c r="FA333" s="820" t="str">
        <f t="shared" si="49"/>
        <v/>
      </c>
      <c r="FB333" s="925" t="e">
        <v>#REF!</v>
      </c>
      <c r="FC333" s="4" t="e">
        <v>#REF!</v>
      </c>
      <c r="FD333" s="4" t="e">
        <v>#REF!</v>
      </c>
      <c r="FE333" s="4" t="e">
        <v>#REF!</v>
      </c>
      <c r="FF333" s="4" t="e">
        <v>#REF!</v>
      </c>
      <c r="FG333" s="4" t="e">
        <v>#REF!</v>
      </c>
      <c r="FH333" s="4" t="e">
        <v>#REF!</v>
      </c>
      <c r="FI333" s="834" t="str">
        <f t="shared" si="50"/>
        <v>#REF!</v>
      </c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742"/>
    </row>
    <row r="334" outlineLevel="1">
      <c r="A334" s="743"/>
      <c r="D334" s="1039">
        <f t="shared" si="75"/>
        <v>1</v>
      </c>
      <c r="E334" s="1049" t="str">
        <f t="shared" si="80"/>
        <v/>
      </c>
      <c r="F334" s="1050" t="s">
        <v>402</v>
      </c>
      <c r="G334" s="1042" t="str">
        <f t="shared" si="76"/>
        <v/>
      </c>
      <c r="H334" s="1046"/>
      <c r="I334" s="1044" t="str">
        <f t="shared" si="77"/>
        <v>#REF!</v>
      </c>
      <c r="J334" s="1052" t="str">
        <f t="shared" si="110"/>
        <v>#REF!</v>
      </c>
      <c r="K334" s="1046">
        <v>0.0</v>
      </c>
      <c r="L334" s="1046">
        <v>0.0</v>
      </c>
      <c r="M334" s="1046">
        <v>0.0</v>
      </c>
      <c r="N334" s="1046">
        <v>0.0</v>
      </c>
      <c r="O334" s="1053" t="e">
        <v>#REF!</v>
      </c>
      <c r="P334" s="1053">
        <v>0.0</v>
      </c>
      <c r="Q334" s="1053">
        <v>0.0</v>
      </c>
      <c r="R334" s="1053">
        <v>0.0</v>
      </c>
      <c r="S334" s="1053">
        <v>0.0</v>
      </c>
      <c r="T334" s="1053">
        <v>0.0</v>
      </c>
      <c r="U334" s="1053">
        <v>0.0</v>
      </c>
      <c r="V334" s="825"/>
      <c r="W334" s="1054" t="str">
        <f t="shared" ref="W334:AC334" si="133">if(O$275&gt;$E333,"",if(O$276&lt;$E333,"", if($H334="","", if($D333&lt;=$N$277,O$277,if($D333&lt;=$N$278,O$278,O$279))*if($O$267=$R$267,$V$267, $H334))))</f>
        <v>#REF!</v>
      </c>
      <c r="X334" s="1054" t="str">
        <f t="shared" si="133"/>
        <v/>
      </c>
      <c r="Y334" s="1054" t="str">
        <f t="shared" si="133"/>
        <v/>
      </c>
      <c r="Z334" s="1054" t="str">
        <f t="shared" si="133"/>
        <v/>
      </c>
      <c r="AA334" s="1054" t="str">
        <f t="shared" si="133"/>
        <v/>
      </c>
      <c r="AB334" s="1054" t="str">
        <f t="shared" si="133"/>
        <v/>
      </c>
      <c r="AC334" s="1054" t="str">
        <f t="shared" si="133"/>
        <v/>
      </c>
      <c r="AD334" s="2" t="e">
        <v>#REF!</v>
      </c>
      <c r="AE334" s="2" t="e">
        <v>#REF!</v>
      </c>
      <c r="AF334" s="2" t="e">
        <v>#REF!</v>
      </c>
      <c r="AG334" s="2" t="e">
        <v>#REF!</v>
      </c>
      <c r="AH334" s="2" t="e">
        <v>#REF!</v>
      </c>
      <c r="AI334" s="2" t="e">
        <v>#REF!</v>
      </c>
      <c r="AJ334" s="4" t="e">
        <v>#REF!</v>
      </c>
      <c r="AK334" s="4"/>
      <c r="AL334" s="4"/>
      <c r="AM334" s="4"/>
      <c r="AN334" s="18" t="s">
        <v>4</v>
      </c>
      <c r="AO334" s="689"/>
      <c r="AP334" s="690"/>
      <c r="AQ334" s="274"/>
      <c r="AR334" s="274"/>
      <c r="AS334" s="274"/>
      <c r="AT334" s="274"/>
      <c r="AU334" s="691"/>
      <c r="AV334" s="692"/>
      <c r="AW334" s="274"/>
      <c r="AX334" s="274"/>
      <c r="AY334" s="274"/>
      <c r="AZ334" s="274"/>
      <c r="BA334" s="274"/>
      <c r="BB334" s="274"/>
      <c r="BC334" s="274"/>
      <c r="BD334" s="274"/>
      <c r="BE334" s="274"/>
      <c r="BF334" s="274"/>
      <c r="BG334" s="274"/>
      <c r="BH334" s="274"/>
      <c r="BI334" s="274"/>
      <c r="BJ334" s="274"/>
      <c r="BK334" s="274"/>
      <c r="BL334" s="274"/>
      <c r="BM334" s="274"/>
      <c r="BN334" s="274"/>
      <c r="BO334" s="274"/>
      <c r="BP334" s="693"/>
      <c r="BQ334" s="274"/>
      <c r="BR334" s="274"/>
      <c r="BS334" s="274"/>
      <c r="BT334" s="274"/>
      <c r="BU334" s="274"/>
      <c r="BV334" s="274"/>
      <c r="BW334" s="274"/>
      <c r="BX334" s="694"/>
      <c r="BY334" s="274"/>
      <c r="BZ334" s="274"/>
      <c r="CA334" s="274"/>
      <c r="CB334" s="274"/>
      <c r="CC334" s="274"/>
      <c r="CD334" s="274"/>
      <c r="CE334" s="274"/>
      <c r="CF334" s="274"/>
      <c r="CG334" s="742"/>
      <c r="CH334" s="742"/>
      <c r="CI334" s="742"/>
      <c r="CJ334" s="742"/>
      <c r="CK334" s="742"/>
      <c r="CL334" s="742"/>
      <c r="CM334" s="742"/>
      <c r="CN334" s="742"/>
      <c r="CO334" s="742"/>
      <c r="CP334" s="742"/>
      <c r="CQ334" s="742"/>
      <c r="CR334" s="742"/>
      <c r="CS334" s="742"/>
      <c r="CT334" s="742"/>
      <c r="CU334" s="742"/>
      <c r="CV334" s="742"/>
      <c r="CW334" s="742"/>
      <c r="CX334" s="4"/>
      <c r="CY334" s="780" t="e">
        <v>#REF!</v>
      </c>
      <c r="CZ334" s="890" t="e">
        <v>#REF!</v>
      </c>
      <c r="DA334" s="890" t="e">
        <v>#REF!</v>
      </c>
      <c r="DB334" s="890">
        <v>0.0</v>
      </c>
      <c r="DC334" s="890">
        <v>0.0</v>
      </c>
      <c r="DD334" s="890">
        <v>0.0</v>
      </c>
      <c r="DE334" s="890">
        <v>0.0</v>
      </c>
      <c r="DF334" s="890">
        <v>0.0</v>
      </c>
      <c r="DG334" s="890">
        <v>0.0</v>
      </c>
      <c r="DH334" s="890"/>
      <c r="DI334" s="890" t="e">
        <v>#REF!</v>
      </c>
      <c r="DJ334" s="890" t="s">
        <v>160</v>
      </c>
      <c r="DK334" s="890" t="s">
        <v>160</v>
      </c>
      <c r="DL334" s="890" t="s">
        <v>160</v>
      </c>
      <c r="DM334" s="890" t="s">
        <v>160</v>
      </c>
      <c r="DN334" s="890" t="s">
        <v>160</v>
      </c>
      <c r="DO334" s="890" t="s">
        <v>160</v>
      </c>
      <c r="DP334" s="2">
        <v>1.0</v>
      </c>
      <c r="DQ334" s="830" t="s">
        <v>160</v>
      </c>
      <c r="DR334" s="915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745"/>
      <c r="EK334" s="4"/>
      <c r="EL334" s="4"/>
      <c r="EM334" s="4"/>
      <c r="EN334" s="4"/>
      <c r="EO334" s="4"/>
      <c r="EP334" s="4"/>
      <c r="EQ334" s="745"/>
      <c r="ER334" s="4"/>
      <c r="ES334" s="4"/>
      <c r="ET334" s="4"/>
      <c r="EU334" s="4"/>
      <c r="EV334" s="4"/>
      <c r="EW334" s="4"/>
      <c r="EX334" s="4"/>
      <c r="EY334" s="895" t="s">
        <v>160</v>
      </c>
      <c r="EZ334" s="927" t="s">
        <v>160</v>
      </c>
      <c r="FA334" s="820" t="str">
        <f t="shared" si="49"/>
        <v/>
      </c>
      <c r="FB334" s="925" t="e">
        <v>#REF!</v>
      </c>
      <c r="FC334" s="4" t="e">
        <v>#REF!</v>
      </c>
      <c r="FD334" s="4" t="e">
        <v>#REF!</v>
      </c>
      <c r="FE334" s="4" t="e">
        <v>#REF!</v>
      </c>
      <c r="FF334" s="4" t="e">
        <v>#REF!</v>
      </c>
      <c r="FG334" s="4" t="e">
        <v>#REF!</v>
      </c>
      <c r="FH334" s="4" t="e">
        <v>#REF!</v>
      </c>
      <c r="FI334" s="834" t="str">
        <f t="shared" si="50"/>
        <v>#REF!</v>
      </c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742"/>
    </row>
    <row r="335" outlineLevel="1">
      <c r="A335" s="743"/>
      <c r="D335" s="1039">
        <f t="shared" si="75"/>
        <v>1</v>
      </c>
      <c r="E335" s="1049" t="str">
        <f t="shared" si="80"/>
        <v/>
      </c>
      <c r="F335" s="1050" t="s">
        <v>402</v>
      </c>
      <c r="G335" s="1042" t="str">
        <f t="shared" si="76"/>
        <v/>
      </c>
      <c r="H335" s="1046"/>
      <c r="I335" s="1044" t="str">
        <f t="shared" si="77"/>
        <v>#REF!</v>
      </c>
      <c r="J335" s="1052" t="str">
        <f t="shared" si="110"/>
        <v>#REF!</v>
      </c>
      <c r="K335" s="1046">
        <v>0.0</v>
      </c>
      <c r="L335" s="1046">
        <v>0.0</v>
      </c>
      <c r="M335" s="1046">
        <v>0.0</v>
      </c>
      <c r="N335" s="1046">
        <v>0.0</v>
      </c>
      <c r="O335" s="1053" t="e">
        <v>#REF!</v>
      </c>
      <c r="P335" s="1053">
        <v>0.0</v>
      </c>
      <c r="Q335" s="1053">
        <v>0.0</v>
      </c>
      <c r="R335" s="1053">
        <v>0.0</v>
      </c>
      <c r="S335" s="1053">
        <v>0.0</v>
      </c>
      <c r="T335" s="1053">
        <v>0.0</v>
      </c>
      <c r="U335" s="1053">
        <v>0.0</v>
      </c>
      <c r="V335" s="825"/>
      <c r="W335" s="1054" t="str">
        <f t="shared" ref="W335:AC335" si="134">if(O$275&gt;$E334,"",if(O$276&lt;$E334,"", if($H335="","", if($D334&lt;=$N$277,O$277,if($D334&lt;=$N$278,O$278,O$279))*if($O$267=$R$267,$V$267, $H335))))</f>
        <v>#REF!</v>
      </c>
      <c r="X335" s="1054" t="str">
        <f t="shared" si="134"/>
        <v/>
      </c>
      <c r="Y335" s="1054" t="str">
        <f t="shared" si="134"/>
        <v/>
      </c>
      <c r="Z335" s="1054" t="str">
        <f t="shared" si="134"/>
        <v/>
      </c>
      <c r="AA335" s="1054" t="str">
        <f t="shared" si="134"/>
        <v/>
      </c>
      <c r="AB335" s="1054" t="str">
        <f t="shared" si="134"/>
        <v/>
      </c>
      <c r="AC335" s="1054" t="str">
        <f t="shared" si="134"/>
        <v/>
      </c>
      <c r="AD335" s="2" t="e">
        <v>#REF!</v>
      </c>
      <c r="AE335" s="2" t="e">
        <v>#REF!</v>
      </c>
      <c r="AF335" s="2" t="e">
        <v>#REF!</v>
      </c>
      <c r="AG335" s="2" t="e">
        <v>#REF!</v>
      </c>
      <c r="AH335" s="2" t="e">
        <v>#REF!</v>
      </c>
      <c r="AI335" s="2" t="e">
        <v>#REF!</v>
      </c>
      <c r="AJ335" s="4" t="e">
        <v>#REF!</v>
      </c>
      <c r="AK335" s="4"/>
      <c r="AL335" s="4"/>
      <c r="AM335" s="4"/>
      <c r="AN335" s="18" t="s">
        <v>4</v>
      </c>
      <c r="AO335" s="689"/>
      <c r="AP335" s="690"/>
      <c r="AQ335" s="274"/>
      <c r="AR335" s="274"/>
      <c r="AS335" s="274"/>
      <c r="AT335" s="274"/>
      <c r="AU335" s="691"/>
      <c r="AV335" s="692"/>
      <c r="AW335" s="274"/>
      <c r="AX335" s="274"/>
      <c r="AY335" s="274"/>
      <c r="AZ335" s="274"/>
      <c r="BA335" s="274"/>
      <c r="BB335" s="274"/>
      <c r="BC335" s="274"/>
      <c r="BD335" s="274"/>
      <c r="BE335" s="274"/>
      <c r="BF335" s="274"/>
      <c r="BG335" s="274"/>
      <c r="BH335" s="274"/>
      <c r="BI335" s="274"/>
      <c r="BJ335" s="274"/>
      <c r="BK335" s="274"/>
      <c r="BL335" s="274"/>
      <c r="BM335" s="274"/>
      <c r="BN335" s="274"/>
      <c r="BO335" s="274"/>
      <c r="BP335" s="693"/>
      <c r="BQ335" s="274"/>
      <c r="BR335" s="274"/>
      <c r="BS335" s="274"/>
      <c r="BT335" s="274"/>
      <c r="BU335" s="274"/>
      <c r="BV335" s="274"/>
      <c r="BW335" s="274"/>
      <c r="BX335" s="694"/>
      <c r="BY335" s="274"/>
      <c r="BZ335" s="274"/>
      <c r="CA335" s="274"/>
      <c r="CB335" s="274"/>
      <c r="CC335" s="274"/>
      <c r="CD335" s="274"/>
      <c r="CE335" s="274"/>
      <c r="CF335" s="274"/>
      <c r="CG335" s="742"/>
      <c r="CH335" s="742"/>
      <c r="CI335" s="742"/>
      <c r="CJ335" s="742"/>
      <c r="CK335" s="742"/>
      <c r="CL335" s="742"/>
      <c r="CM335" s="742"/>
      <c r="CN335" s="742"/>
      <c r="CO335" s="742"/>
      <c r="CP335" s="742"/>
      <c r="CQ335" s="742"/>
      <c r="CR335" s="742"/>
      <c r="CS335" s="742"/>
      <c r="CT335" s="742"/>
      <c r="CU335" s="742"/>
      <c r="CV335" s="742"/>
      <c r="CW335" s="742"/>
      <c r="CX335" s="4"/>
      <c r="CY335" s="780" t="e">
        <v>#REF!</v>
      </c>
      <c r="CZ335" s="890" t="e">
        <v>#REF!</v>
      </c>
      <c r="DA335" s="890" t="e">
        <v>#REF!</v>
      </c>
      <c r="DB335" s="890">
        <v>0.0</v>
      </c>
      <c r="DC335" s="890">
        <v>0.0</v>
      </c>
      <c r="DD335" s="890">
        <v>0.0</v>
      </c>
      <c r="DE335" s="890">
        <v>0.0</v>
      </c>
      <c r="DF335" s="890">
        <v>0.0</v>
      </c>
      <c r="DG335" s="890">
        <v>0.0</v>
      </c>
      <c r="DH335" s="890"/>
      <c r="DI335" s="890" t="e">
        <v>#REF!</v>
      </c>
      <c r="DJ335" s="890" t="s">
        <v>160</v>
      </c>
      <c r="DK335" s="890" t="s">
        <v>160</v>
      </c>
      <c r="DL335" s="890" t="s">
        <v>160</v>
      </c>
      <c r="DM335" s="890" t="s">
        <v>160</v>
      </c>
      <c r="DN335" s="890" t="s">
        <v>160</v>
      </c>
      <c r="DO335" s="890" t="s">
        <v>160</v>
      </c>
      <c r="DP335" s="2">
        <v>1.0</v>
      </c>
      <c r="DQ335" s="830" t="s">
        <v>160</v>
      </c>
      <c r="DR335" s="915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745"/>
      <c r="EK335" s="4"/>
      <c r="EL335" s="4"/>
      <c r="EM335" s="4"/>
      <c r="EN335" s="4"/>
      <c r="EO335" s="4"/>
      <c r="EP335" s="4"/>
      <c r="EQ335" s="745"/>
      <c r="ER335" s="4"/>
      <c r="ES335" s="4"/>
      <c r="ET335" s="4"/>
      <c r="EU335" s="4"/>
      <c r="EV335" s="4"/>
      <c r="EW335" s="4"/>
      <c r="EX335" s="4"/>
      <c r="EY335" s="895" t="s">
        <v>160</v>
      </c>
      <c r="EZ335" s="927" t="s">
        <v>160</v>
      </c>
      <c r="FA335" s="820" t="str">
        <f t="shared" si="49"/>
        <v/>
      </c>
      <c r="FB335" s="925" t="e">
        <v>#REF!</v>
      </c>
      <c r="FC335" s="4" t="e">
        <v>#REF!</v>
      </c>
      <c r="FD335" s="4" t="e">
        <v>#REF!</v>
      </c>
      <c r="FE335" s="4" t="e">
        <v>#REF!</v>
      </c>
      <c r="FF335" s="4" t="e">
        <v>#REF!</v>
      </c>
      <c r="FG335" s="4" t="e">
        <v>#REF!</v>
      </c>
      <c r="FH335" s="4" t="e">
        <v>#REF!</v>
      </c>
      <c r="FI335" s="834" t="str">
        <f t="shared" si="50"/>
        <v>#REF!</v>
      </c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742"/>
    </row>
    <row r="336" outlineLevel="1">
      <c r="A336" s="743"/>
      <c r="D336" s="1039">
        <f t="shared" si="75"/>
        <v>1</v>
      </c>
      <c r="E336" s="1049" t="str">
        <f t="shared" si="80"/>
        <v/>
      </c>
      <c r="F336" s="1050" t="s">
        <v>402</v>
      </c>
      <c r="G336" s="1042" t="str">
        <f t="shared" si="76"/>
        <v/>
      </c>
      <c r="H336" s="1046"/>
      <c r="I336" s="1044" t="str">
        <f t="shared" si="77"/>
        <v>#REF!</v>
      </c>
      <c r="J336" s="1052" t="str">
        <f t="shared" si="110"/>
        <v>#REF!</v>
      </c>
      <c r="K336" s="1046">
        <v>0.0</v>
      </c>
      <c r="L336" s="1046">
        <v>0.0</v>
      </c>
      <c r="M336" s="1046">
        <v>0.0</v>
      </c>
      <c r="N336" s="1046">
        <v>0.0</v>
      </c>
      <c r="O336" s="1053" t="e">
        <v>#REF!</v>
      </c>
      <c r="P336" s="1053">
        <v>0.0</v>
      </c>
      <c r="Q336" s="1053">
        <v>0.0</v>
      </c>
      <c r="R336" s="1053">
        <v>0.0</v>
      </c>
      <c r="S336" s="1053">
        <v>0.0</v>
      </c>
      <c r="T336" s="1053">
        <v>0.0</v>
      </c>
      <c r="U336" s="1053">
        <v>0.0</v>
      </c>
      <c r="V336" s="825"/>
      <c r="W336" s="1054" t="str">
        <f t="shared" ref="W336:AC336" si="135">if(O$275&gt;$E335,"",if(O$276&lt;$E335,"", if($H336="","", if($D335&lt;=$N$277,O$277,if($D335&lt;=$N$278,O$278,O$279))*if($O$267=$R$267,$V$267, $H336))))</f>
        <v>#REF!</v>
      </c>
      <c r="X336" s="1054" t="str">
        <f t="shared" si="135"/>
        <v/>
      </c>
      <c r="Y336" s="1054" t="str">
        <f t="shared" si="135"/>
        <v/>
      </c>
      <c r="Z336" s="1054" t="str">
        <f t="shared" si="135"/>
        <v/>
      </c>
      <c r="AA336" s="1054" t="str">
        <f t="shared" si="135"/>
        <v/>
      </c>
      <c r="AB336" s="1054" t="str">
        <f t="shared" si="135"/>
        <v/>
      </c>
      <c r="AC336" s="1054" t="str">
        <f t="shared" si="135"/>
        <v/>
      </c>
      <c r="AD336" s="2" t="e">
        <v>#REF!</v>
      </c>
      <c r="AE336" s="2" t="e">
        <v>#REF!</v>
      </c>
      <c r="AF336" s="2" t="e">
        <v>#REF!</v>
      </c>
      <c r="AG336" s="2" t="e">
        <v>#REF!</v>
      </c>
      <c r="AH336" s="2" t="e">
        <v>#REF!</v>
      </c>
      <c r="AI336" s="2" t="e">
        <v>#REF!</v>
      </c>
      <c r="AJ336" s="4" t="e">
        <v>#REF!</v>
      </c>
      <c r="AK336" s="4"/>
      <c r="AL336" s="4"/>
      <c r="AM336" s="4"/>
      <c r="AN336" s="18" t="s">
        <v>4</v>
      </c>
      <c r="AO336" s="689"/>
      <c r="AP336" s="690"/>
      <c r="AQ336" s="274"/>
      <c r="AR336" s="274"/>
      <c r="AS336" s="274"/>
      <c r="AT336" s="274"/>
      <c r="AU336" s="691"/>
      <c r="AV336" s="692"/>
      <c r="AW336" s="274"/>
      <c r="AX336" s="274"/>
      <c r="AY336" s="274"/>
      <c r="AZ336" s="274"/>
      <c r="BA336" s="274"/>
      <c r="BB336" s="274"/>
      <c r="BC336" s="274"/>
      <c r="BD336" s="274"/>
      <c r="BE336" s="274"/>
      <c r="BF336" s="274"/>
      <c r="BG336" s="274"/>
      <c r="BH336" s="274"/>
      <c r="BI336" s="274"/>
      <c r="BJ336" s="274"/>
      <c r="BK336" s="274"/>
      <c r="BL336" s="274"/>
      <c r="BM336" s="274"/>
      <c r="BN336" s="274"/>
      <c r="BO336" s="274"/>
      <c r="BP336" s="693"/>
      <c r="BQ336" s="274"/>
      <c r="BR336" s="274"/>
      <c r="BS336" s="274"/>
      <c r="BT336" s="274"/>
      <c r="BU336" s="274"/>
      <c r="BV336" s="274"/>
      <c r="BW336" s="274"/>
      <c r="BX336" s="694"/>
      <c r="BY336" s="274"/>
      <c r="BZ336" s="274"/>
      <c r="CA336" s="274"/>
      <c r="CB336" s="274"/>
      <c r="CC336" s="274"/>
      <c r="CD336" s="274"/>
      <c r="CE336" s="274"/>
      <c r="CF336" s="274"/>
      <c r="CG336" s="742"/>
      <c r="CH336" s="742"/>
      <c r="CI336" s="742"/>
      <c r="CJ336" s="742"/>
      <c r="CK336" s="742"/>
      <c r="CL336" s="742"/>
      <c r="CM336" s="742"/>
      <c r="CN336" s="742"/>
      <c r="CO336" s="742"/>
      <c r="CP336" s="742"/>
      <c r="CQ336" s="742"/>
      <c r="CR336" s="742"/>
      <c r="CS336" s="742"/>
      <c r="CT336" s="742"/>
      <c r="CU336" s="742"/>
      <c r="CV336" s="742"/>
      <c r="CW336" s="742"/>
      <c r="CX336" s="4"/>
      <c r="CY336" s="780" t="e">
        <v>#REF!</v>
      </c>
      <c r="CZ336" s="890" t="e">
        <v>#REF!</v>
      </c>
      <c r="DA336" s="890" t="e">
        <v>#REF!</v>
      </c>
      <c r="DB336" s="890">
        <v>0.0</v>
      </c>
      <c r="DC336" s="890">
        <v>0.0</v>
      </c>
      <c r="DD336" s="890">
        <v>0.0</v>
      </c>
      <c r="DE336" s="890">
        <v>0.0</v>
      </c>
      <c r="DF336" s="890">
        <v>0.0</v>
      </c>
      <c r="DG336" s="890">
        <v>0.0</v>
      </c>
      <c r="DH336" s="890"/>
      <c r="DI336" s="890" t="e">
        <v>#REF!</v>
      </c>
      <c r="DJ336" s="890" t="s">
        <v>160</v>
      </c>
      <c r="DK336" s="890" t="s">
        <v>160</v>
      </c>
      <c r="DL336" s="890" t="s">
        <v>160</v>
      </c>
      <c r="DM336" s="890" t="s">
        <v>160</v>
      </c>
      <c r="DN336" s="890" t="s">
        <v>160</v>
      </c>
      <c r="DO336" s="890" t="s">
        <v>160</v>
      </c>
      <c r="DP336" s="2">
        <v>1.0</v>
      </c>
      <c r="DQ336" s="830" t="s">
        <v>160</v>
      </c>
      <c r="DR336" s="915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745"/>
      <c r="EK336" s="4"/>
      <c r="EL336" s="4"/>
      <c r="EM336" s="4"/>
      <c r="EN336" s="4"/>
      <c r="EO336" s="4"/>
      <c r="EP336" s="4"/>
      <c r="EQ336" s="745"/>
      <c r="ER336" s="4"/>
      <c r="ES336" s="4"/>
      <c r="ET336" s="4"/>
      <c r="EU336" s="4"/>
      <c r="EV336" s="4"/>
      <c r="EW336" s="4"/>
      <c r="EX336" s="4"/>
      <c r="EY336" s="895" t="s">
        <v>160</v>
      </c>
      <c r="EZ336" s="927" t="s">
        <v>160</v>
      </c>
      <c r="FA336" s="820" t="str">
        <f t="shared" si="49"/>
        <v/>
      </c>
      <c r="FB336" s="925" t="e">
        <v>#REF!</v>
      </c>
      <c r="FC336" s="4" t="e">
        <v>#REF!</v>
      </c>
      <c r="FD336" s="4" t="e">
        <v>#REF!</v>
      </c>
      <c r="FE336" s="4" t="e">
        <v>#REF!</v>
      </c>
      <c r="FF336" s="4" t="e">
        <v>#REF!</v>
      </c>
      <c r="FG336" s="4" t="e">
        <v>#REF!</v>
      </c>
      <c r="FH336" s="4" t="e">
        <v>#REF!</v>
      </c>
      <c r="FI336" s="834" t="str">
        <f t="shared" si="50"/>
        <v>#REF!</v>
      </c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742"/>
    </row>
    <row r="337" outlineLevel="1">
      <c r="A337" s="743"/>
      <c r="D337" s="1039">
        <f t="shared" si="75"/>
        <v>1</v>
      </c>
      <c r="E337" s="1049" t="str">
        <f t="shared" si="80"/>
        <v/>
      </c>
      <c r="F337" s="1050" t="s">
        <v>402</v>
      </c>
      <c r="G337" s="1042" t="str">
        <f t="shared" si="76"/>
        <v/>
      </c>
      <c r="H337" s="1046"/>
      <c r="I337" s="1044" t="str">
        <f t="shared" si="77"/>
        <v>#REF!</v>
      </c>
      <c r="J337" s="1052" t="str">
        <f t="shared" si="110"/>
        <v>#REF!</v>
      </c>
      <c r="K337" s="1046">
        <v>0.0</v>
      </c>
      <c r="L337" s="1046">
        <v>0.0</v>
      </c>
      <c r="M337" s="1046">
        <v>0.0</v>
      </c>
      <c r="N337" s="1046">
        <v>0.0</v>
      </c>
      <c r="O337" s="1053" t="e">
        <v>#REF!</v>
      </c>
      <c r="P337" s="1053">
        <v>0.0</v>
      </c>
      <c r="Q337" s="1053">
        <v>0.0</v>
      </c>
      <c r="R337" s="1053">
        <v>0.0</v>
      </c>
      <c r="S337" s="1053">
        <v>0.0</v>
      </c>
      <c r="T337" s="1053">
        <v>0.0</v>
      </c>
      <c r="U337" s="1053">
        <v>0.0</v>
      </c>
      <c r="V337" s="825"/>
      <c r="W337" s="1054" t="str">
        <f t="shared" ref="W337:AC337" si="136">if(O$275&gt;$E336,"",if(O$276&lt;$E336,"", if($H337="","", if($D336&lt;=$N$277,O$277,if($D336&lt;=$N$278,O$278,O$279))*if($O$267=$R$267,$V$267, $H337))))</f>
        <v>#REF!</v>
      </c>
      <c r="X337" s="1054" t="str">
        <f t="shared" si="136"/>
        <v/>
      </c>
      <c r="Y337" s="1054" t="str">
        <f t="shared" si="136"/>
        <v/>
      </c>
      <c r="Z337" s="1054" t="str">
        <f t="shared" si="136"/>
        <v/>
      </c>
      <c r="AA337" s="1054" t="str">
        <f t="shared" si="136"/>
        <v/>
      </c>
      <c r="AB337" s="1054" t="str">
        <f t="shared" si="136"/>
        <v/>
      </c>
      <c r="AC337" s="1054" t="str">
        <f t="shared" si="136"/>
        <v/>
      </c>
      <c r="AD337" s="2" t="e">
        <v>#REF!</v>
      </c>
      <c r="AE337" s="2" t="e">
        <v>#REF!</v>
      </c>
      <c r="AF337" s="2" t="e">
        <v>#REF!</v>
      </c>
      <c r="AG337" s="2" t="e">
        <v>#REF!</v>
      </c>
      <c r="AH337" s="2" t="e">
        <v>#REF!</v>
      </c>
      <c r="AI337" s="2" t="e">
        <v>#REF!</v>
      </c>
      <c r="AJ337" s="4" t="e">
        <v>#REF!</v>
      </c>
      <c r="AK337" s="4"/>
      <c r="AL337" s="4"/>
      <c r="AM337" s="4"/>
      <c r="AN337" s="18" t="s">
        <v>4</v>
      </c>
      <c r="AO337" s="689"/>
      <c r="AP337" s="690"/>
      <c r="AQ337" s="274"/>
      <c r="AR337" s="274"/>
      <c r="AS337" s="274"/>
      <c r="AT337" s="274"/>
      <c r="AU337" s="691"/>
      <c r="AV337" s="692"/>
      <c r="AW337" s="274"/>
      <c r="AX337" s="274"/>
      <c r="AY337" s="274"/>
      <c r="AZ337" s="274"/>
      <c r="BA337" s="274"/>
      <c r="BB337" s="274"/>
      <c r="BC337" s="274"/>
      <c r="BD337" s="274"/>
      <c r="BE337" s="274"/>
      <c r="BF337" s="274"/>
      <c r="BG337" s="274"/>
      <c r="BH337" s="274"/>
      <c r="BI337" s="274"/>
      <c r="BJ337" s="274"/>
      <c r="BK337" s="274"/>
      <c r="BL337" s="274"/>
      <c r="BM337" s="274"/>
      <c r="BN337" s="274"/>
      <c r="BO337" s="274"/>
      <c r="BP337" s="693"/>
      <c r="BQ337" s="274"/>
      <c r="BR337" s="274"/>
      <c r="BS337" s="274"/>
      <c r="BT337" s="274"/>
      <c r="BU337" s="274"/>
      <c r="BV337" s="274"/>
      <c r="BW337" s="274"/>
      <c r="BX337" s="694"/>
      <c r="BY337" s="274"/>
      <c r="BZ337" s="274"/>
      <c r="CA337" s="274"/>
      <c r="CB337" s="274"/>
      <c r="CC337" s="274"/>
      <c r="CD337" s="274"/>
      <c r="CE337" s="274"/>
      <c r="CF337" s="274"/>
      <c r="CG337" s="742"/>
      <c r="CH337" s="742"/>
      <c r="CI337" s="742"/>
      <c r="CJ337" s="742"/>
      <c r="CK337" s="742"/>
      <c r="CL337" s="742"/>
      <c r="CM337" s="742"/>
      <c r="CN337" s="742"/>
      <c r="CO337" s="742"/>
      <c r="CP337" s="742"/>
      <c r="CQ337" s="742"/>
      <c r="CR337" s="742"/>
      <c r="CS337" s="742"/>
      <c r="CT337" s="742"/>
      <c r="CU337" s="742"/>
      <c r="CV337" s="742"/>
      <c r="CW337" s="742"/>
      <c r="CX337" s="4"/>
      <c r="CY337" s="780" t="e">
        <v>#REF!</v>
      </c>
      <c r="CZ337" s="890" t="e">
        <v>#REF!</v>
      </c>
      <c r="DA337" s="890" t="e">
        <v>#REF!</v>
      </c>
      <c r="DB337" s="890">
        <v>0.0</v>
      </c>
      <c r="DC337" s="890">
        <v>0.0</v>
      </c>
      <c r="DD337" s="890">
        <v>0.0</v>
      </c>
      <c r="DE337" s="890">
        <v>0.0</v>
      </c>
      <c r="DF337" s="890">
        <v>0.0</v>
      </c>
      <c r="DG337" s="890">
        <v>0.0</v>
      </c>
      <c r="DH337" s="890"/>
      <c r="DI337" s="890" t="e">
        <v>#REF!</v>
      </c>
      <c r="DJ337" s="890" t="s">
        <v>160</v>
      </c>
      <c r="DK337" s="890" t="s">
        <v>160</v>
      </c>
      <c r="DL337" s="890" t="s">
        <v>160</v>
      </c>
      <c r="DM337" s="890" t="s">
        <v>160</v>
      </c>
      <c r="DN337" s="890" t="s">
        <v>160</v>
      </c>
      <c r="DO337" s="890" t="s">
        <v>160</v>
      </c>
      <c r="DP337" s="2">
        <v>1.0</v>
      </c>
      <c r="DQ337" s="830" t="s">
        <v>160</v>
      </c>
      <c r="DR337" s="915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745"/>
      <c r="EK337" s="4"/>
      <c r="EL337" s="4"/>
      <c r="EM337" s="4"/>
      <c r="EN337" s="4"/>
      <c r="EO337" s="4"/>
      <c r="EP337" s="4"/>
      <c r="EQ337" s="745"/>
      <c r="ER337" s="4"/>
      <c r="ES337" s="4"/>
      <c r="ET337" s="4"/>
      <c r="EU337" s="4"/>
      <c r="EV337" s="4"/>
      <c r="EW337" s="4"/>
      <c r="EX337" s="4"/>
      <c r="EY337" s="895" t="s">
        <v>160</v>
      </c>
      <c r="EZ337" s="927" t="s">
        <v>160</v>
      </c>
      <c r="FA337" s="820" t="str">
        <f t="shared" si="49"/>
        <v/>
      </c>
      <c r="FB337" s="925" t="e">
        <v>#REF!</v>
      </c>
      <c r="FC337" s="4" t="e">
        <v>#REF!</v>
      </c>
      <c r="FD337" s="4" t="e">
        <v>#REF!</v>
      </c>
      <c r="FE337" s="4" t="e">
        <v>#REF!</v>
      </c>
      <c r="FF337" s="4" t="e">
        <v>#REF!</v>
      </c>
      <c r="FG337" s="4" t="e">
        <v>#REF!</v>
      </c>
      <c r="FH337" s="4" t="e">
        <v>#REF!</v>
      </c>
      <c r="FI337" s="834" t="str">
        <f t="shared" si="50"/>
        <v>#REF!</v>
      </c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742"/>
    </row>
    <row r="338" outlineLevel="1">
      <c r="A338" s="743"/>
      <c r="D338" s="1039">
        <f t="shared" si="75"/>
        <v>1</v>
      </c>
      <c r="E338" s="1049" t="str">
        <f t="shared" si="80"/>
        <v/>
      </c>
      <c r="F338" s="1050" t="s">
        <v>402</v>
      </c>
      <c r="G338" s="1042" t="str">
        <f t="shared" si="76"/>
        <v/>
      </c>
      <c r="H338" s="1046"/>
      <c r="I338" s="1044" t="str">
        <f t="shared" si="77"/>
        <v>#REF!</v>
      </c>
      <c r="J338" s="1052" t="str">
        <f t="shared" si="110"/>
        <v>#REF!</v>
      </c>
      <c r="K338" s="1046">
        <v>0.0</v>
      </c>
      <c r="L338" s="1046">
        <v>0.0</v>
      </c>
      <c r="M338" s="1046">
        <v>0.0</v>
      </c>
      <c r="N338" s="1046">
        <v>0.0</v>
      </c>
      <c r="O338" s="1053" t="e">
        <v>#REF!</v>
      </c>
      <c r="P338" s="1053">
        <v>0.0</v>
      </c>
      <c r="Q338" s="1053">
        <v>0.0</v>
      </c>
      <c r="R338" s="1053">
        <v>0.0</v>
      </c>
      <c r="S338" s="1053">
        <v>0.0</v>
      </c>
      <c r="T338" s="1053">
        <v>0.0</v>
      </c>
      <c r="U338" s="1053">
        <v>0.0</v>
      </c>
      <c r="V338" s="825"/>
      <c r="W338" s="1054" t="str">
        <f t="shared" ref="W338:AC338" si="137">if(O$275&gt;$E337,"",if(O$276&lt;$E337,"", if($H338="","", if($D337&lt;=$N$277,O$277,if($D337&lt;=$N$278,O$278,O$279))*if($O$267=$R$267,$V$267, $H338))))</f>
        <v>#REF!</v>
      </c>
      <c r="X338" s="1054" t="str">
        <f t="shared" si="137"/>
        <v/>
      </c>
      <c r="Y338" s="1054" t="str">
        <f t="shared" si="137"/>
        <v/>
      </c>
      <c r="Z338" s="1054" t="str">
        <f t="shared" si="137"/>
        <v/>
      </c>
      <c r="AA338" s="1054" t="str">
        <f t="shared" si="137"/>
        <v/>
      </c>
      <c r="AB338" s="1054" t="str">
        <f t="shared" si="137"/>
        <v/>
      </c>
      <c r="AC338" s="1054" t="str">
        <f t="shared" si="137"/>
        <v/>
      </c>
      <c r="AD338" s="2" t="e">
        <v>#REF!</v>
      </c>
      <c r="AE338" s="2" t="e">
        <v>#REF!</v>
      </c>
      <c r="AF338" s="2" t="e">
        <v>#REF!</v>
      </c>
      <c r="AG338" s="2" t="e">
        <v>#REF!</v>
      </c>
      <c r="AH338" s="2" t="e">
        <v>#REF!</v>
      </c>
      <c r="AI338" s="2" t="e">
        <v>#REF!</v>
      </c>
      <c r="AJ338" s="4" t="e">
        <v>#REF!</v>
      </c>
      <c r="AK338" s="4"/>
      <c r="AL338" s="4"/>
      <c r="AM338" s="4"/>
      <c r="AN338" s="18" t="s">
        <v>4</v>
      </c>
      <c r="AO338" s="689"/>
      <c r="AP338" s="690"/>
      <c r="AQ338" s="274"/>
      <c r="AR338" s="274"/>
      <c r="AS338" s="274"/>
      <c r="AT338" s="274"/>
      <c r="AU338" s="691"/>
      <c r="AV338" s="692"/>
      <c r="AW338" s="274"/>
      <c r="AX338" s="274"/>
      <c r="AY338" s="274"/>
      <c r="AZ338" s="274"/>
      <c r="BA338" s="274"/>
      <c r="BB338" s="274"/>
      <c r="BC338" s="274"/>
      <c r="BD338" s="274"/>
      <c r="BE338" s="274"/>
      <c r="BF338" s="274"/>
      <c r="BG338" s="274"/>
      <c r="BH338" s="274"/>
      <c r="BI338" s="274"/>
      <c r="BJ338" s="274"/>
      <c r="BK338" s="274"/>
      <c r="BL338" s="274"/>
      <c r="BM338" s="274"/>
      <c r="BN338" s="274"/>
      <c r="BO338" s="274"/>
      <c r="BP338" s="693"/>
      <c r="BQ338" s="274"/>
      <c r="BR338" s="274"/>
      <c r="BS338" s="274"/>
      <c r="BT338" s="274"/>
      <c r="BU338" s="274"/>
      <c r="BV338" s="274"/>
      <c r="BW338" s="274"/>
      <c r="BX338" s="694"/>
      <c r="BY338" s="274"/>
      <c r="BZ338" s="274"/>
      <c r="CA338" s="274"/>
      <c r="CB338" s="274"/>
      <c r="CC338" s="274"/>
      <c r="CD338" s="274"/>
      <c r="CE338" s="274"/>
      <c r="CF338" s="274"/>
      <c r="CG338" s="742"/>
      <c r="CH338" s="742"/>
      <c r="CI338" s="742"/>
      <c r="CJ338" s="742"/>
      <c r="CK338" s="742"/>
      <c r="CL338" s="742"/>
      <c r="CM338" s="742"/>
      <c r="CN338" s="742"/>
      <c r="CO338" s="742"/>
      <c r="CP338" s="742"/>
      <c r="CQ338" s="742"/>
      <c r="CR338" s="742"/>
      <c r="CS338" s="742"/>
      <c r="CT338" s="742"/>
      <c r="CU338" s="742"/>
      <c r="CV338" s="742"/>
      <c r="CW338" s="742"/>
      <c r="CX338" s="4"/>
      <c r="CY338" s="780" t="e">
        <v>#REF!</v>
      </c>
      <c r="CZ338" s="890" t="e">
        <v>#REF!</v>
      </c>
      <c r="DA338" s="890" t="e">
        <v>#REF!</v>
      </c>
      <c r="DB338" s="890">
        <v>0.0</v>
      </c>
      <c r="DC338" s="890">
        <v>0.0</v>
      </c>
      <c r="DD338" s="890">
        <v>0.0</v>
      </c>
      <c r="DE338" s="890">
        <v>0.0</v>
      </c>
      <c r="DF338" s="890">
        <v>0.0</v>
      </c>
      <c r="DG338" s="890">
        <v>0.0</v>
      </c>
      <c r="DH338" s="890"/>
      <c r="DI338" s="890" t="e">
        <v>#REF!</v>
      </c>
      <c r="DJ338" s="890" t="s">
        <v>160</v>
      </c>
      <c r="DK338" s="890" t="s">
        <v>160</v>
      </c>
      <c r="DL338" s="890" t="s">
        <v>160</v>
      </c>
      <c r="DM338" s="890" t="s">
        <v>160</v>
      </c>
      <c r="DN338" s="890" t="s">
        <v>160</v>
      </c>
      <c r="DO338" s="890" t="s">
        <v>160</v>
      </c>
      <c r="DP338" s="2">
        <v>1.0</v>
      </c>
      <c r="DQ338" s="830" t="s">
        <v>160</v>
      </c>
      <c r="DR338" s="915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745"/>
      <c r="EK338" s="4"/>
      <c r="EL338" s="4"/>
      <c r="EM338" s="4"/>
      <c r="EN338" s="4"/>
      <c r="EO338" s="4"/>
      <c r="EP338" s="4"/>
      <c r="EQ338" s="745"/>
      <c r="ER338" s="4"/>
      <c r="ES338" s="4"/>
      <c r="ET338" s="4"/>
      <c r="EU338" s="4"/>
      <c r="EV338" s="4"/>
      <c r="EW338" s="4"/>
      <c r="EX338" s="4"/>
      <c r="EY338" s="895" t="s">
        <v>160</v>
      </c>
      <c r="EZ338" s="927" t="s">
        <v>160</v>
      </c>
      <c r="FA338" s="820" t="str">
        <f t="shared" si="49"/>
        <v/>
      </c>
      <c r="FB338" s="925" t="e">
        <v>#REF!</v>
      </c>
      <c r="FC338" s="4" t="e">
        <v>#REF!</v>
      </c>
      <c r="FD338" s="4" t="e">
        <v>#REF!</v>
      </c>
      <c r="FE338" s="4" t="e">
        <v>#REF!</v>
      </c>
      <c r="FF338" s="4" t="e">
        <v>#REF!</v>
      </c>
      <c r="FG338" s="4" t="e">
        <v>#REF!</v>
      </c>
      <c r="FH338" s="4" t="e">
        <v>#REF!</v>
      </c>
      <c r="FI338" s="834" t="str">
        <f t="shared" si="50"/>
        <v>#REF!</v>
      </c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742"/>
    </row>
    <row r="339" outlineLevel="1">
      <c r="A339" s="743"/>
      <c r="D339" s="1039">
        <f t="shared" si="75"/>
        <v>1</v>
      </c>
      <c r="E339" s="1049" t="str">
        <f t="shared" si="80"/>
        <v/>
      </c>
      <c r="F339" s="1050" t="s">
        <v>402</v>
      </c>
      <c r="G339" s="1042" t="str">
        <f t="shared" si="76"/>
        <v/>
      </c>
      <c r="H339" s="1046"/>
      <c r="I339" s="1044" t="str">
        <f t="shared" si="77"/>
        <v>#REF!</v>
      </c>
      <c r="J339" s="1052" t="str">
        <f t="shared" si="110"/>
        <v>#REF!</v>
      </c>
      <c r="K339" s="1046">
        <v>0.0</v>
      </c>
      <c r="L339" s="1046">
        <v>0.0</v>
      </c>
      <c r="M339" s="1046">
        <v>0.0</v>
      </c>
      <c r="N339" s="1046">
        <v>0.0</v>
      </c>
      <c r="O339" s="1053" t="e">
        <v>#REF!</v>
      </c>
      <c r="P339" s="1053">
        <v>0.0</v>
      </c>
      <c r="Q339" s="1053">
        <v>0.0</v>
      </c>
      <c r="R339" s="1053">
        <v>0.0</v>
      </c>
      <c r="S339" s="1053">
        <v>0.0</v>
      </c>
      <c r="T339" s="1053">
        <v>0.0</v>
      </c>
      <c r="U339" s="1053">
        <v>0.0</v>
      </c>
      <c r="V339" s="825"/>
      <c r="W339" s="1054" t="str">
        <f t="shared" ref="W339:AC339" si="138">if(O$275&gt;$E338,"",if(O$276&lt;$E338,"", if($H339="","", if($D338&lt;=$N$277,O$277,if($D338&lt;=$N$278,O$278,O$279))*if($O$267=$R$267,$V$267, $H339))))</f>
        <v>#REF!</v>
      </c>
      <c r="X339" s="1054" t="str">
        <f t="shared" si="138"/>
        <v/>
      </c>
      <c r="Y339" s="1054" t="str">
        <f t="shared" si="138"/>
        <v/>
      </c>
      <c r="Z339" s="1054" t="str">
        <f t="shared" si="138"/>
        <v/>
      </c>
      <c r="AA339" s="1054" t="str">
        <f t="shared" si="138"/>
        <v/>
      </c>
      <c r="AB339" s="1054" t="str">
        <f t="shared" si="138"/>
        <v/>
      </c>
      <c r="AC339" s="1054" t="str">
        <f t="shared" si="138"/>
        <v/>
      </c>
      <c r="AD339" s="2" t="e">
        <v>#REF!</v>
      </c>
      <c r="AE339" s="2" t="e">
        <v>#REF!</v>
      </c>
      <c r="AF339" s="2" t="e">
        <v>#REF!</v>
      </c>
      <c r="AG339" s="2" t="e">
        <v>#REF!</v>
      </c>
      <c r="AH339" s="2" t="e">
        <v>#REF!</v>
      </c>
      <c r="AI339" s="2" t="e">
        <v>#REF!</v>
      </c>
      <c r="AJ339" s="4" t="e">
        <v>#REF!</v>
      </c>
      <c r="AK339" s="4"/>
      <c r="AL339" s="4"/>
      <c r="AM339" s="4"/>
      <c r="AN339" s="18" t="s">
        <v>4</v>
      </c>
      <c r="AO339" s="689"/>
      <c r="AP339" s="690"/>
      <c r="AQ339" s="274"/>
      <c r="AR339" s="274"/>
      <c r="AS339" s="274"/>
      <c r="AT339" s="274"/>
      <c r="AU339" s="691"/>
      <c r="AV339" s="692"/>
      <c r="AW339" s="274"/>
      <c r="AX339" s="274"/>
      <c r="AY339" s="274"/>
      <c r="AZ339" s="274"/>
      <c r="BA339" s="274"/>
      <c r="BB339" s="274"/>
      <c r="BC339" s="274"/>
      <c r="BD339" s="274"/>
      <c r="BE339" s="274"/>
      <c r="BF339" s="274"/>
      <c r="BG339" s="274"/>
      <c r="BH339" s="274"/>
      <c r="BI339" s="274"/>
      <c r="BJ339" s="274"/>
      <c r="BK339" s="274"/>
      <c r="BL339" s="274"/>
      <c r="BM339" s="274"/>
      <c r="BN339" s="274"/>
      <c r="BO339" s="274"/>
      <c r="BP339" s="693"/>
      <c r="BQ339" s="274"/>
      <c r="BR339" s="274"/>
      <c r="BS339" s="274"/>
      <c r="BT339" s="274"/>
      <c r="BU339" s="274"/>
      <c r="BV339" s="274"/>
      <c r="BW339" s="274"/>
      <c r="BX339" s="694"/>
      <c r="BY339" s="274"/>
      <c r="BZ339" s="274"/>
      <c r="CA339" s="274"/>
      <c r="CB339" s="274"/>
      <c r="CC339" s="274"/>
      <c r="CD339" s="274"/>
      <c r="CE339" s="274"/>
      <c r="CF339" s="274"/>
      <c r="CG339" s="742"/>
      <c r="CH339" s="742"/>
      <c r="CI339" s="742"/>
      <c r="CJ339" s="742"/>
      <c r="CK339" s="742"/>
      <c r="CL339" s="742"/>
      <c r="CM339" s="742"/>
      <c r="CN339" s="742"/>
      <c r="CO339" s="742"/>
      <c r="CP339" s="742"/>
      <c r="CQ339" s="742"/>
      <c r="CR339" s="742"/>
      <c r="CS339" s="742"/>
      <c r="CT339" s="742"/>
      <c r="CU339" s="742"/>
      <c r="CV339" s="742"/>
      <c r="CW339" s="742"/>
      <c r="CX339" s="4"/>
      <c r="CY339" s="780" t="e">
        <v>#REF!</v>
      </c>
      <c r="CZ339" s="890" t="e">
        <v>#REF!</v>
      </c>
      <c r="DA339" s="890" t="e">
        <v>#REF!</v>
      </c>
      <c r="DB339" s="890">
        <v>0.0</v>
      </c>
      <c r="DC339" s="890">
        <v>0.0</v>
      </c>
      <c r="DD339" s="890">
        <v>0.0</v>
      </c>
      <c r="DE339" s="890">
        <v>0.0</v>
      </c>
      <c r="DF339" s="890">
        <v>0.0</v>
      </c>
      <c r="DG339" s="890">
        <v>0.0</v>
      </c>
      <c r="DH339" s="890"/>
      <c r="DI339" s="890" t="e">
        <v>#REF!</v>
      </c>
      <c r="DJ339" s="890" t="s">
        <v>160</v>
      </c>
      <c r="DK339" s="890" t="s">
        <v>160</v>
      </c>
      <c r="DL339" s="890" t="s">
        <v>160</v>
      </c>
      <c r="DM339" s="890" t="s">
        <v>160</v>
      </c>
      <c r="DN339" s="890" t="s">
        <v>160</v>
      </c>
      <c r="DO339" s="890" t="s">
        <v>160</v>
      </c>
      <c r="DP339" s="2">
        <v>1.0</v>
      </c>
      <c r="DQ339" s="830" t="s">
        <v>160</v>
      </c>
      <c r="DR339" s="915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745"/>
      <c r="EK339" s="4"/>
      <c r="EL339" s="4"/>
      <c r="EM339" s="4"/>
      <c r="EN339" s="4"/>
      <c r="EO339" s="4"/>
      <c r="EP339" s="4"/>
      <c r="EQ339" s="745"/>
      <c r="ER339" s="4"/>
      <c r="ES339" s="4"/>
      <c r="ET339" s="4"/>
      <c r="EU339" s="4"/>
      <c r="EV339" s="4"/>
      <c r="EW339" s="4"/>
      <c r="EX339" s="4"/>
      <c r="EY339" s="895" t="s">
        <v>160</v>
      </c>
      <c r="EZ339" s="927" t="s">
        <v>160</v>
      </c>
      <c r="FA339" s="820" t="str">
        <f t="shared" si="49"/>
        <v/>
      </c>
      <c r="FB339" s="925" t="e">
        <v>#REF!</v>
      </c>
      <c r="FC339" s="4" t="e">
        <v>#REF!</v>
      </c>
      <c r="FD339" s="4" t="e">
        <v>#REF!</v>
      </c>
      <c r="FE339" s="4" t="e">
        <v>#REF!</v>
      </c>
      <c r="FF339" s="4" t="e">
        <v>#REF!</v>
      </c>
      <c r="FG339" s="4" t="e">
        <v>#REF!</v>
      </c>
      <c r="FH339" s="4" t="e">
        <v>#REF!</v>
      </c>
      <c r="FI339" s="834" t="str">
        <f t="shared" si="50"/>
        <v>#REF!</v>
      </c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742"/>
    </row>
    <row r="340" outlineLevel="1">
      <c r="A340" s="743"/>
      <c r="D340" s="1039">
        <f t="shared" si="75"/>
        <v>1</v>
      </c>
      <c r="E340" s="1049" t="str">
        <f t="shared" si="80"/>
        <v/>
      </c>
      <c r="F340" s="1050" t="s">
        <v>402</v>
      </c>
      <c r="G340" s="1042" t="str">
        <f t="shared" si="76"/>
        <v/>
      </c>
      <c r="H340" s="1046"/>
      <c r="I340" s="1044" t="str">
        <f t="shared" si="77"/>
        <v>#REF!</v>
      </c>
      <c r="J340" s="1052" t="str">
        <f>if(D339="","",sum(W340:AC340))</f>
        <v>#REF!</v>
      </c>
      <c r="K340" s="1046">
        <v>0.0</v>
      </c>
      <c r="L340" s="1046">
        <v>0.0</v>
      </c>
      <c r="M340" s="1046">
        <v>0.0</v>
      </c>
      <c r="N340" s="1046">
        <v>0.0</v>
      </c>
      <c r="O340" s="1053" t="e">
        <v>#REF!</v>
      </c>
      <c r="P340" s="1053">
        <v>0.0</v>
      </c>
      <c r="Q340" s="1053">
        <v>0.0</v>
      </c>
      <c r="R340" s="1053">
        <v>0.0</v>
      </c>
      <c r="S340" s="1053">
        <v>0.0</v>
      </c>
      <c r="T340" s="1053">
        <v>0.0</v>
      </c>
      <c r="U340" s="1053">
        <v>0.0</v>
      </c>
      <c r="V340" s="825"/>
      <c r="W340" s="1054" t="str">
        <f t="shared" ref="W340:AC340" si="139">if(O$275&gt;$E339,"",if(O$276&lt;$E339,"", if($H340="","", if($D339&lt;=$N$277,O$277,if($D339&lt;=$N$278,O$278,O$279))*if($O$267=$R$267,$V$267, $H340))))</f>
        <v>#REF!</v>
      </c>
      <c r="X340" s="1054" t="str">
        <f t="shared" si="139"/>
        <v/>
      </c>
      <c r="Y340" s="1054" t="str">
        <f t="shared" si="139"/>
        <v/>
      </c>
      <c r="Z340" s="1054" t="str">
        <f t="shared" si="139"/>
        <v/>
      </c>
      <c r="AA340" s="1054" t="str">
        <f t="shared" si="139"/>
        <v/>
      </c>
      <c r="AB340" s="1054" t="str">
        <f t="shared" si="139"/>
        <v/>
      </c>
      <c r="AC340" s="1054" t="str">
        <f t="shared" si="139"/>
        <v/>
      </c>
      <c r="AD340" s="2" t="e">
        <v>#REF!</v>
      </c>
      <c r="AE340" s="2" t="e">
        <v>#REF!</v>
      </c>
      <c r="AF340" s="2" t="e">
        <v>#REF!</v>
      </c>
      <c r="AG340" s="2" t="e">
        <v>#REF!</v>
      </c>
      <c r="AH340" s="2" t="e">
        <v>#REF!</v>
      </c>
      <c r="AI340" s="2" t="e">
        <v>#REF!</v>
      </c>
      <c r="AJ340" s="4" t="e">
        <v>#REF!</v>
      </c>
      <c r="AK340" s="4"/>
      <c r="AL340" s="4"/>
      <c r="AM340" s="4"/>
      <c r="AN340" s="18" t="s">
        <v>4</v>
      </c>
      <c r="AO340" s="689"/>
      <c r="AP340" s="690"/>
      <c r="AQ340" s="274"/>
      <c r="AR340" s="274"/>
      <c r="AS340" s="274"/>
      <c r="AT340" s="274"/>
      <c r="AU340" s="691"/>
      <c r="AV340" s="692"/>
      <c r="AW340" s="274"/>
      <c r="AX340" s="274"/>
      <c r="AY340" s="274"/>
      <c r="AZ340" s="274"/>
      <c r="BA340" s="274"/>
      <c r="BB340" s="274"/>
      <c r="BC340" s="274"/>
      <c r="BD340" s="274"/>
      <c r="BE340" s="274"/>
      <c r="BF340" s="274"/>
      <c r="BG340" s="274"/>
      <c r="BH340" s="274"/>
      <c r="BI340" s="274"/>
      <c r="BJ340" s="274"/>
      <c r="BK340" s="274"/>
      <c r="BL340" s="274"/>
      <c r="BM340" s="274"/>
      <c r="BN340" s="274"/>
      <c r="BO340" s="274"/>
      <c r="BP340" s="693"/>
      <c r="BQ340" s="274"/>
      <c r="BR340" s="274"/>
      <c r="BS340" s="274"/>
      <c r="BT340" s="274"/>
      <c r="BU340" s="274"/>
      <c r="BV340" s="274"/>
      <c r="BW340" s="274"/>
      <c r="BX340" s="694"/>
      <c r="BY340" s="274"/>
      <c r="BZ340" s="274"/>
      <c r="CA340" s="274"/>
      <c r="CB340" s="274"/>
      <c r="CC340" s="274"/>
      <c r="CD340" s="274"/>
      <c r="CE340" s="274"/>
      <c r="CF340" s="274"/>
      <c r="CG340" s="742"/>
      <c r="CH340" s="742"/>
      <c r="CI340" s="742"/>
      <c r="CJ340" s="742"/>
      <c r="CK340" s="742"/>
      <c r="CL340" s="742"/>
      <c r="CM340" s="742"/>
      <c r="CN340" s="742"/>
      <c r="CO340" s="742"/>
      <c r="CP340" s="742"/>
      <c r="CQ340" s="742"/>
      <c r="CR340" s="742"/>
      <c r="CS340" s="742"/>
      <c r="CT340" s="742"/>
      <c r="CU340" s="742"/>
      <c r="CV340" s="742"/>
      <c r="CW340" s="742"/>
      <c r="CX340" s="4"/>
      <c r="CY340" s="780" t="e">
        <v>#REF!</v>
      </c>
      <c r="CZ340" s="890" t="e">
        <v>#REF!</v>
      </c>
      <c r="DA340" s="890" t="e">
        <v>#REF!</v>
      </c>
      <c r="DB340" s="890">
        <v>0.0</v>
      </c>
      <c r="DC340" s="890">
        <v>0.0</v>
      </c>
      <c r="DD340" s="890">
        <v>0.0</v>
      </c>
      <c r="DE340" s="890">
        <v>0.0</v>
      </c>
      <c r="DF340" s="890">
        <v>0.0</v>
      </c>
      <c r="DG340" s="890">
        <v>0.0</v>
      </c>
      <c r="DH340" s="890"/>
      <c r="DI340" s="890" t="e">
        <v>#REF!</v>
      </c>
      <c r="DJ340" s="890" t="s">
        <v>160</v>
      </c>
      <c r="DK340" s="890" t="s">
        <v>160</v>
      </c>
      <c r="DL340" s="890" t="s">
        <v>160</v>
      </c>
      <c r="DM340" s="890" t="s">
        <v>160</v>
      </c>
      <c r="DN340" s="890" t="s">
        <v>160</v>
      </c>
      <c r="DO340" s="890" t="s">
        <v>160</v>
      </c>
      <c r="DP340" s="2">
        <v>1.0</v>
      </c>
      <c r="DQ340" s="830" t="s">
        <v>160</v>
      </c>
      <c r="DR340" s="915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745"/>
      <c r="EK340" s="4"/>
      <c r="EL340" s="4"/>
      <c r="EM340" s="4"/>
      <c r="EN340" s="4"/>
      <c r="EO340" s="4"/>
      <c r="EP340" s="4"/>
      <c r="EQ340" s="745"/>
      <c r="ER340" s="4"/>
      <c r="ES340" s="4"/>
      <c r="ET340" s="4"/>
      <c r="EU340" s="4"/>
      <c r="EV340" s="4"/>
      <c r="EW340" s="4"/>
      <c r="EX340" s="4"/>
      <c r="EY340" s="895" t="s">
        <v>160</v>
      </c>
      <c r="EZ340" s="927" t="s">
        <v>160</v>
      </c>
      <c r="FA340" s="820" t="str">
        <f t="shared" si="49"/>
        <v/>
      </c>
      <c r="FB340" s="925" t="e">
        <v>#REF!</v>
      </c>
      <c r="FC340" s="4" t="e">
        <v>#REF!</v>
      </c>
      <c r="FD340" s="4" t="e">
        <v>#REF!</v>
      </c>
      <c r="FE340" s="4" t="e">
        <v>#REF!</v>
      </c>
      <c r="FF340" s="4" t="e">
        <v>#REF!</v>
      </c>
      <c r="FG340" s="4" t="e">
        <v>#REF!</v>
      </c>
      <c r="FH340" s="4" t="e">
        <v>#REF!</v>
      </c>
      <c r="FI340" s="834" t="str">
        <f t="shared" si="50"/>
        <v>#REF!</v>
      </c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742"/>
    </row>
    <row r="341" outlineLevel="1">
      <c r="A341" s="743"/>
      <c r="D341" s="1039">
        <f t="shared" si="75"/>
        <v>1</v>
      </c>
      <c r="E341" s="1049" t="str">
        <f t="shared" si="80"/>
        <v/>
      </c>
      <c r="F341" s="1050" t="s">
        <v>402</v>
      </c>
      <c r="G341" s="1042" t="str">
        <f t="shared" si="76"/>
        <v/>
      </c>
      <c r="H341" s="1046"/>
      <c r="I341" s="1044" t="str">
        <f t="shared" si="77"/>
        <v>#REF!</v>
      </c>
      <c r="J341" s="1052" t="str">
        <f t="shared" ref="J341:J684" si="141">if(D341="","",sum(W341:AC341))</f>
        <v>#REF!</v>
      </c>
      <c r="K341" s="1046">
        <v>0.0</v>
      </c>
      <c r="L341" s="1046">
        <v>0.0</v>
      </c>
      <c r="M341" s="1046">
        <v>0.0</v>
      </c>
      <c r="N341" s="1046">
        <v>0.0</v>
      </c>
      <c r="O341" s="1053" t="e">
        <v>#REF!</v>
      </c>
      <c r="P341" s="1053">
        <v>0.0</v>
      </c>
      <c r="Q341" s="1053">
        <v>0.0</v>
      </c>
      <c r="R341" s="1053">
        <v>0.0</v>
      </c>
      <c r="S341" s="1053">
        <v>0.0</v>
      </c>
      <c r="T341" s="1053">
        <v>0.0</v>
      </c>
      <c r="U341" s="1053">
        <v>0.0</v>
      </c>
      <c r="V341" s="825"/>
      <c r="W341" s="1054" t="str">
        <f t="shared" ref="W341:AC341" si="140">if(O$275&gt;$E340,"",if(O$276&lt;$E340,"", if($H341="","", if($D340&lt;=$N$277,O$277,if($D340&lt;=$N$278,O$278,O$279))*if($O$267=$R$267,$V$267, $H341))))</f>
        <v>#REF!</v>
      </c>
      <c r="X341" s="1054" t="str">
        <f t="shared" si="140"/>
        <v/>
      </c>
      <c r="Y341" s="1054" t="str">
        <f t="shared" si="140"/>
        <v/>
      </c>
      <c r="Z341" s="1054" t="str">
        <f t="shared" si="140"/>
        <v/>
      </c>
      <c r="AA341" s="1054" t="str">
        <f t="shared" si="140"/>
        <v/>
      </c>
      <c r="AB341" s="1054" t="str">
        <f t="shared" si="140"/>
        <v/>
      </c>
      <c r="AC341" s="1054" t="str">
        <f t="shared" si="140"/>
        <v/>
      </c>
      <c r="AD341" s="2" t="e">
        <v>#REF!</v>
      </c>
      <c r="AE341" s="2" t="e">
        <v>#REF!</v>
      </c>
      <c r="AF341" s="2" t="e">
        <v>#REF!</v>
      </c>
      <c r="AG341" s="2" t="e">
        <v>#REF!</v>
      </c>
      <c r="AH341" s="2" t="e">
        <v>#REF!</v>
      </c>
      <c r="AI341" s="2" t="e">
        <v>#REF!</v>
      </c>
      <c r="AJ341" s="4" t="e">
        <v>#REF!</v>
      </c>
      <c r="AK341" s="4"/>
      <c r="AL341" s="4"/>
      <c r="AM341" s="4"/>
      <c r="AN341" s="18" t="s">
        <v>4</v>
      </c>
      <c r="AO341" s="689"/>
      <c r="AP341" s="690"/>
      <c r="AQ341" s="274"/>
      <c r="AR341" s="274"/>
      <c r="AS341" s="274"/>
      <c r="AT341" s="274"/>
      <c r="AU341" s="691"/>
      <c r="AV341" s="692"/>
      <c r="AW341" s="274"/>
      <c r="AX341" s="274"/>
      <c r="AY341" s="274"/>
      <c r="AZ341" s="274"/>
      <c r="BA341" s="274"/>
      <c r="BB341" s="274"/>
      <c r="BC341" s="274"/>
      <c r="BD341" s="274"/>
      <c r="BE341" s="274"/>
      <c r="BF341" s="274"/>
      <c r="BG341" s="274"/>
      <c r="BH341" s="274"/>
      <c r="BI341" s="274"/>
      <c r="BJ341" s="274"/>
      <c r="BK341" s="274"/>
      <c r="BL341" s="274"/>
      <c r="BM341" s="274"/>
      <c r="BN341" s="274"/>
      <c r="BO341" s="274"/>
      <c r="BP341" s="693"/>
      <c r="BQ341" s="274"/>
      <c r="BR341" s="274"/>
      <c r="BS341" s="274"/>
      <c r="BT341" s="274"/>
      <c r="BU341" s="274"/>
      <c r="BV341" s="274"/>
      <c r="BW341" s="274"/>
      <c r="BX341" s="694"/>
      <c r="BY341" s="274"/>
      <c r="BZ341" s="274"/>
      <c r="CA341" s="274"/>
      <c r="CB341" s="274"/>
      <c r="CC341" s="274"/>
      <c r="CD341" s="274"/>
      <c r="CE341" s="274"/>
      <c r="CF341" s="274"/>
      <c r="CG341" s="742"/>
      <c r="CH341" s="742"/>
      <c r="CI341" s="742"/>
      <c r="CJ341" s="742"/>
      <c r="CK341" s="742"/>
      <c r="CL341" s="742"/>
      <c r="CM341" s="742"/>
      <c r="CN341" s="742"/>
      <c r="CO341" s="742"/>
      <c r="CP341" s="742"/>
      <c r="CQ341" s="742"/>
      <c r="CR341" s="742"/>
      <c r="CS341" s="742"/>
      <c r="CT341" s="742"/>
      <c r="CU341" s="742"/>
      <c r="CV341" s="742"/>
      <c r="CW341" s="742"/>
      <c r="CX341" s="4"/>
      <c r="CY341" s="780" t="e">
        <v>#REF!</v>
      </c>
      <c r="CZ341" s="890" t="e">
        <v>#REF!</v>
      </c>
      <c r="DA341" s="890" t="e">
        <v>#REF!</v>
      </c>
      <c r="DB341" s="890">
        <v>0.0</v>
      </c>
      <c r="DC341" s="890">
        <v>0.0</v>
      </c>
      <c r="DD341" s="890">
        <v>0.0</v>
      </c>
      <c r="DE341" s="890">
        <v>0.0</v>
      </c>
      <c r="DF341" s="890">
        <v>0.0</v>
      </c>
      <c r="DG341" s="890">
        <v>0.0</v>
      </c>
      <c r="DH341" s="890"/>
      <c r="DI341" s="890" t="e">
        <v>#REF!</v>
      </c>
      <c r="DJ341" s="890" t="s">
        <v>160</v>
      </c>
      <c r="DK341" s="890" t="s">
        <v>160</v>
      </c>
      <c r="DL341" s="890" t="s">
        <v>160</v>
      </c>
      <c r="DM341" s="890" t="s">
        <v>160</v>
      </c>
      <c r="DN341" s="890" t="s">
        <v>160</v>
      </c>
      <c r="DO341" s="890" t="s">
        <v>160</v>
      </c>
      <c r="DP341" s="2">
        <v>1.0</v>
      </c>
      <c r="DQ341" s="830" t="s">
        <v>160</v>
      </c>
      <c r="DR341" s="915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745"/>
      <c r="EK341" s="4"/>
      <c r="EL341" s="4"/>
      <c r="EM341" s="4"/>
      <c r="EN341" s="4"/>
      <c r="EO341" s="4"/>
      <c r="EP341" s="4"/>
      <c r="EQ341" s="745"/>
      <c r="ER341" s="4"/>
      <c r="ES341" s="4"/>
      <c r="ET341" s="4"/>
      <c r="EU341" s="4"/>
      <c r="EV341" s="4"/>
      <c r="EW341" s="4"/>
      <c r="EX341" s="4"/>
      <c r="EY341" s="895" t="s">
        <v>160</v>
      </c>
      <c r="EZ341" s="927" t="s">
        <v>160</v>
      </c>
      <c r="FA341" s="820" t="str">
        <f t="shared" si="49"/>
        <v/>
      </c>
      <c r="FB341" s="925" t="e">
        <v>#REF!</v>
      </c>
      <c r="FC341" s="4" t="e">
        <v>#REF!</v>
      </c>
      <c r="FD341" s="4" t="e">
        <v>#REF!</v>
      </c>
      <c r="FE341" s="4" t="e">
        <v>#REF!</v>
      </c>
      <c r="FF341" s="4" t="e">
        <v>#REF!</v>
      </c>
      <c r="FG341" s="4" t="e">
        <v>#REF!</v>
      </c>
      <c r="FH341" s="4" t="e">
        <v>#REF!</v>
      </c>
      <c r="FI341" s="834" t="str">
        <f t="shared" si="50"/>
        <v>#REF!</v>
      </c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742"/>
    </row>
    <row r="342" outlineLevel="1">
      <c r="A342" s="743"/>
      <c r="D342" s="1039">
        <f t="shared" si="75"/>
        <v>1</v>
      </c>
      <c r="E342" s="1049" t="str">
        <f t="shared" si="80"/>
        <v/>
      </c>
      <c r="F342" s="1050" t="s">
        <v>402</v>
      </c>
      <c r="G342" s="1042" t="str">
        <f t="shared" si="76"/>
        <v/>
      </c>
      <c r="H342" s="1046"/>
      <c r="I342" s="1044" t="str">
        <f t="shared" si="77"/>
        <v>#REF!</v>
      </c>
      <c r="J342" s="1052" t="str">
        <f t="shared" si="141"/>
        <v>#REF!</v>
      </c>
      <c r="K342" s="1046">
        <v>0.0</v>
      </c>
      <c r="L342" s="1046">
        <v>0.0</v>
      </c>
      <c r="M342" s="1046">
        <v>0.0</v>
      </c>
      <c r="N342" s="1046">
        <v>0.0</v>
      </c>
      <c r="O342" s="1053" t="e">
        <v>#REF!</v>
      </c>
      <c r="P342" s="1053">
        <v>0.0</v>
      </c>
      <c r="Q342" s="1053">
        <v>0.0</v>
      </c>
      <c r="R342" s="1053">
        <v>0.0</v>
      </c>
      <c r="S342" s="1053">
        <v>0.0</v>
      </c>
      <c r="T342" s="1053">
        <v>0.0</v>
      </c>
      <c r="U342" s="1053">
        <v>0.0</v>
      </c>
      <c r="V342" s="825"/>
      <c r="W342" s="1054" t="str">
        <f t="shared" ref="W342:AC342" si="142">if(O$275&gt;$E341,"",if(O$276&lt;$E341,"", if($H342="","", if($D341&lt;=$N$277,O$277,if($D341&lt;=$N$278,O$278,O$279))*if($O$267=$R$267,$V$267, $H342))))</f>
        <v>#REF!</v>
      </c>
      <c r="X342" s="1054" t="str">
        <f t="shared" si="142"/>
        <v/>
      </c>
      <c r="Y342" s="1054" t="str">
        <f t="shared" si="142"/>
        <v/>
      </c>
      <c r="Z342" s="1054" t="str">
        <f t="shared" si="142"/>
        <v/>
      </c>
      <c r="AA342" s="1054" t="str">
        <f t="shared" si="142"/>
        <v/>
      </c>
      <c r="AB342" s="1054" t="str">
        <f t="shared" si="142"/>
        <v/>
      </c>
      <c r="AC342" s="1054" t="str">
        <f t="shared" si="142"/>
        <v/>
      </c>
      <c r="AD342" s="2" t="e">
        <v>#REF!</v>
      </c>
      <c r="AE342" s="2" t="e">
        <v>#REF!</v>
      </c>
      <c r="AF342" s="2" t="e">
        <v>#REF!</v>
      </c>
      <c r="AG342" s="2" t="e">
        <v>#REF!</v>
      </c>
      <c r="AH342" s="2" t="e">
        <v>#REF!</v>
      </c>
      <c r="AI342" s="2" t="e">
        <v>#REF!</v>
      </c>
      <c r="AJ342" s="4" t="e">
        <v>#REF!</v>
      </c>
      <c r="AK342" s="4"/>
      <c r="AL342" s="4"/>
      <c r="AM342" s="4"/>
      <c r="AN342" s="18" t="s">
        <v>4</v>
      </c>
      <c r="AO342" s="689"/>
      <c r="AP342" s="690"/>
      <c r="AQ342" s="274"/>
      <c r="AR342" s="274"/>
      <c r="AS342" s="274"/>
      <c r="AT342" s="274"/>
      <c r="AU342" s="691"/>
      <c r="AV342" s="692"/>
      <c r="AW342" s="274"/>
      <c r="AX342" s="274"/>
      <c r="AY342" s="274"/>
      <c r="AZ342" s="274"/>
      <c r="BA342" s="274"/>
      <c r="BB342" s="274"/>
      <c r="BC342" s="274"/>
      <c r="BD342" s="274"/>
      <c r="BE342" s="274"/>
      <c r="BF342" s="274"/>
      <c r="BG342" s="274"/>
      <c r="BH342" s="274"/>
      <c r="BI342" s="274"/>
      <c r="BJ342" s="274"/>
      <c r="BK342" s="274"/>
      <c r="BL342" s="274"/>
      <c r="BM342" s="274"/>
      <c r="BN342" s="274"/>
      <c r="BO342" s="274"/>
      <c r="BP342" s="693"/>
      <c r="BQ342" s="274"/>
      <c r="BR342" s="274"/>
      <c r="BS342" s="274"/>
      <c r="BT342" s="274"/>
      <c r="BU342" s="274"/>
      <c r="BV342" s="274"/>
      <c r="BW342" s="274"/>
      <c r="BX342" s="694"/>
      <c r="BY342" s="274"/>
      <c r="BZ342" s="274"/>
      <c r="CA342" s="274"/>
      <c r="CB342" s="274"/>
      <c r="CC342" s="274"/>
      <c r="CD342" s="274"/>
      <c r="CE342" s="274"/>
      <c r="CF342" s="274"/>
      <c r="CG342" s="742"/>
      <c r="CH342" s="742"/>
      <c r="CI342" s="742"/>
      <c r="CJ342" s="742"/>
      <c r="CK342" s="742"/>
      <c r="CL342" s="742"/>
      <c r="CM342" s="742"/>
      <c r="CN342" s="742"/>
      <c r="CO342" s="742"/>
      <c r="CP342" s="742"/>
      <c r="CQ342" s="742"/>
      <c r="CR342" s="742"/>
      <c r="CS342" s="742"/>
      <c r="CT342" s="742"/>
      <c r="CU342" s="742"/>
      <c r="CV342" s="742"/>
      <c r="CW342" s="742"/>
      <c r="CX342" s="4"/>
      <c r="CY342" s="780" t="e">
        <v>#REF!</v>
      </c>
      <c r="CZ342" s="890" t="e">
        <v>#REF!</v>
      </c>
      <c r="DA342" s="890" t="e">
        <v>#REF!</v>
      </c>
      <c r="DB342" s="890">
        <v>0.0</v>
      </c>
      <c r="DC342" s="890">
        <v>0.0</v>
      </c>
      <c r="DD342" s="890">
        <v>0.0</v>
      </c>
      <c r="DE342" s="890">
        <v>0.0</v>
      </c>
      <c r="DF342" s="890">
        <v>0.0</v>
      </c>
      <c r="DG342" s="890">
        <v>0.0</v>
      </c>
      <c r="DH342" s="890"/>
      <c r="DI342" s="890" t="e">
        <v>#REF!</v>
      </c>
      <c r="DJ342" s="890" t="s">
        <v>160</v>
      </c>
      <c r="DK342" s="890" t="s">
        <v>160</v>
      </c>
      <c r="DL342" s="890" t="s">
        <v>160</v>
      </c>
      <c r="DM342" s="890" t="s">
        <v>160</v>
      </c>
      <c r="DN342" s="890" t="s">
        <v>160</v>
      </c>
      <c r="DO342" s="890" t="s">
        <v>160</v>
      </c>
      <c r="DP342" s="2">
        <v>1.0</v>
      </c>
      <c r="DQ342" s="830" t="s">
        <v>160</v>
      </c>
      <c r="DR342" s="915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745"/>
      <c r="EK342" s="4"/>
      <c r="EL342" s="4"/>
      <c r="EM342" s="4"/>
      <c r="EN342" s="4"/>
      <c r="EO342" s="4"/>
      <c r="EP342" s="4"/>
      <c r="EQ342" s="745"/>
      <c r="ER342" s="4"/>
      <c r="ES342" s="4"/>
      <c r="ET342" s="4"/>
      <c r="EU342" s="4"/>
      <c r="EV342" s="4"/>
      <c r="EW342" s="4"/>
      <c r="EX342" s="4"/>
      <c r="EY342" s="895" t="s">
        <v>160</v>
      </c>
      <c r="EZ342" s="927" t="s">
        <v>160</v>
      </c>
      <c r="FA342" s="820" t="str">
        <f t="shared" si="49"/>
        <v/>
      </c>
      <c r="FB342" s="925" t="e">
        <v>#REF!</v>
      </c>
      <c r="FC342" s="4" t="e">
        <v>#REF!</v>
      </c>
      <c r="FD342" s="4" t="e">
        <v>#REF!</v>
      </c>
      <c r="FE342" s="4" t="e">
        <v>#REF!</v>
      </c>
      <c r="FF342" s="4" t="e">
        <v>#REF!</v>
      </c>
      <c r="FG342" s="4" t="e">
        <v>#REF!</v>
      </c>
      <c r="FH342" s="4" t="e">
        <v>#REF!</v>
      </c>
      <c r="FI342" s="834" t="str">
        <f t="shared" si="50"/>
        <v>#REF!</v>
      </c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742"/>
    </row>
    <row r="343" outlineLevel="1">
      <c r="A343" s="743"/>
      <c r="D343" s="1039">
        <f t="shared" si="75"/>
        <v>1</v>
      </c>
      <c r="E343" s="1049" t="str">
        <f t="shared" si="80"/>
        <v/>
      </c>
      <c r="F343" s="1050" t="s">
        <v>402</v>
      </c>
      <c r="G343" s="1042" t="str">
        <f t="shared" si="76"/>
        <v/>
      </c>
      <c r="H343" s="1046"/>
      <c r="I343" s="1044" t="str">
        <f t="shared" si="77"/>
        <v>#REF!</v>
      </c>
      <c r="J343" s="1052" t="str">
        <f t="shared" si="141"/>
        <v>#REF!</v>
      </c>
      <c r="K343" s="1046">
        <v>0.0</v>
      </c>
      <c r="L343" s="1046">
        <v>0.0</v>
      </c>
      <c r="M343" s="1046">
        <v>0.0</v>
      </c>
      <c r="N343" s="1046">
        <v>0.0</v>
      </c>
      <c r="O343" s="1053" t="e">
        <v>#REF!</v>
      </c>
      <c r="P343" s="1053">
        <v>0.0</v>
      </c>
      <c r="Q343" s="1053">
        <v>0.0</v>
      </c>
      <c r="R343" s="1053">
        <v>0.0</v>
      </c>
      <c r="S343" s="1053">
        <v>0.0</v>
      </c>
      <c r="T343" s="1053">
        <v>0.0</v>
      </c>
      <c r="U343" s="1053">
        <v>0.0</v>
      </c>
      <c r="V343" s="825"/>
      <c r="W343" s="1054" t="str">
        <f t="shared" ref="W343:AC343" si="143">if(O$275&gt;$E342,"",if(O$276&lt;$E342,"", if($H343="","", if($D342&lt;=$N$277,O$277,if($D342&lt;=$N$278,O$278,O$279))*if($O$267=$R$267,$V$267, $H343))))</f>
        <v>#REF!</v>
      </c>
      <c r="X343" s="1054" t="str">
        <f t="shared" si="143"/>
        <v/>
      </c>
      <c r="Y343" s="1054" t="str">
        <f t="shared" si="143"/>
        <v/>
      </c>
      <c r="Z343" s="1054" t="str">
        <f t="shared" si="143"/>
        <v/>
      </c>
      <c r="AA343" s="1054" t="str">
        <f t="shared" si="143"/>
        <v/>
      </c>
      <c r="AB343" s="1054" t="str">
        <f t="shared" si="143"/>
        <v/>
      </c>
      <c r="AC343" s="1054" t="str">
        <f t="shared" si="143"/>
        <v/>
      </c>
      <c r="AD343" s="2" t="e">
        <v>#REF!</v>
      </c>
      <c r="AE343" s="2" t="e">
        <v>#REF!</v>
      </c>
      <c r="AF343" s="2" t="e">
        <v>#REF!</v>
      </c>
      <c r="AG343" s="2" t="e">
        <v>#REF!</v>
      </c>
      <c r="AH343" s="2" t="e">
        <v>#REF!</v>
      </c>
      <c r="AI343" s="2" t="e">
        <v>#REF!</v>
      </c>
      <c r="AJ343" s="4" t="e">
        <v>#REF!</v>
      </c>
      <c r="AK343" s="4"/>
      <c r="AL343" s="4"/>
      <c r="AM343" s="4"/>
      <c r="AN343" s="18" t="s">
        <v>4</v>
      </c>
      <c r="AO343" s="689"/>
      <c r="AP343" s="690"/>
      <c r="AQ343" s="274"/>
      <c r="AR343" s="274"/>
      <c r="AS343" s="274"/>
      <c r="AT343" s="274"/>
      <c r="AU343" s="691"/>
      <c r="AV343" s="692"/>
      <c r="AW343" s="274"/>
      <c r="AX343" s="274"/>
      <c r="AY343" s="274"/>
      <c r="AZ343" s="274"/>
      <c r="BA343" s="274"/>
      <c r="BB343" s="274"/>
      <c r="BC343" s="274"/>
      <c r="BD343" s="274"/>
      <c r="BE343" s="274"/>
      <c r="BF343" s="274"/>
      <c r="BG343" s="274"/>
      <c r="BH343" s="274"/>
      <c r="BI343" s="274"/>
      <c r="BJ343" s="274"/>
      <c r="BK343" s="274"/>
      <c r="BL343" s="274"/>
      <c r="BM343" s="274"/>
      <c r="BN343" s="274"/>
      <c r="BO343" s="274"/>
      <c r="BP343" s="693"/>
      <c r="BQ343" s="274"/>
      <c r="BR343" s="274"/>
      <c r="BS343" s="274"/>
      <c r="BT343" s="274"/>
      <c r="BU343" s="274"/>
      <c r="BV343" s="274"/>
      <c r="BW343" s="274"/>
      <c r="BX343" s="694"/>
      <c r="BY343" s="274"/>
      <c r="BZ343" s="274"/>
      <c r="CA343" s="274"/>
      <c r="CB343" s="274"/>
      <c r="CC343" s="274"/>
      <c r="CD343" s="274"/>
      <c r="CE343" s="274"/>
      <c r="CF343" s="274"/>
      <c r="CG343" s="742"/>
      <c r="CH343" s="742"/>
      <c r="CI343" s="742"/>
      <c r="CJ343" s="742"/>
      <c r="CK343" s="742"/>
      <c r="CL343" s="742"/>
      <c r="CM343" s="742"/>
      <c r="CN343" s="742"/>
      <c r="CO343" s="742"/>
      <c r="CP343" s="742"/>
      <c r="CQ343" s="742"/>
      <c r="CR343" s="742"/>
      <c r="CS343" s="742"/>
      <c r="CT343" s="742"/>
      <c r="CU343" s="742"/>
      <c r="CV343" s="742"/>
      <c r="CW343" s="742"/>
      <c r="CX343" s="4"/>
      <c r="CY343" s="780" t="e">
        <v>#REF!</v>
      </c>
      <c r="CZ343" s="890" t="e">
        <v>#REF!</v>
      </c>
      <c r="DA343" s="890" t="e">
        <v>#REF!</v>
      </c>
      <c r="DB343" s="890">
        <v>0.0</v>
      </c>
      <c r="DC343" s="890">
        <v>0.0</v>
      </c>
      <c r="DD343" s="890">
        <v>0.0</v>
      </c>
      <c r="DE343" s="890">
        <v>0.0</v>
      </c>
      <c r="DF343" s="890">
        <v>0.0</v>
      </c>
      <c r="DG343" s="890">
        <v>0.0</v>
      </c>
      <c r="DH343" s="890"/>
      <c r="DI343" s="890" t="e">
        <v>#REF!</v>
      </c>
      <c r="DJ343" s="890" t="s">
        <v>160</v>
      </c>
      <c r="DK343" s="890" t="s">
        <v>160</v>
      </c>
      <c r="DL343" s="890" t="s">
        <v>160</v>
      </c>
      <c r="DM343" s="890" t="s">
        <v>160</v>
      </c>
      <c r="DN343" s="890" t="s">
        <v>160</v>
      </c>
      <c r="DO343" s="890" t="s">
        <v>160</v>
      </c>
      <c r="DP343" s="2">
        <v>1.0</v>
      </c>
      <c r="DQ343" s="830" t="s">
        <v>160</v>
      </c>
      <c r="DR343" s="915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745"/>
      <c r="EK343" s="4"/>
      <c r="EL343" s="4"/>
      <c r="EM343" s="4"/>
      <c r="EN343" s="4"/>
      <c r="EO343" s="4"/>
      <c r="EP343" s="4"/>
      <c r="EQ343" s="745"/>
      <c r="ER343" s="4"/>
      <c r="ES343" s="4"/>
      <c r="ET343" s="4"/>
      <c r="EU343" s="4"/>
      <c r="EV343" s="4"/>
      <c r="EW343" s="4"/>
      <c r="EX343" s="4"/>
      <c r="EY343" s="895" t="s">
        <v>160</v>
      </c>
      <c r="EZ343" s="927" t="s">
        <v>160</v>
      </c>
      <c r="FA343" s="820" t="str">
        <f t="shared" si="49"/>
        <v/>
      </c>
      <c r="FB343" s="925" t="e">
        <v>#REF!</v>
      </c>
      <c r="FC343" s="4" t="e">
        <v>#REF!</v>
      </c>
      <c r="FD343" s="4" t="e">
        <v>#REF!</v>
      </c>
      <c r="FE343" s="4" t="e">
        <v>#REF!</v>
      </c>
      <c r="FF343" s="4" t="e">
        <v>#REF!</v>
      </c>
      <c r="FG343" s="4" t="e">
        <v>#REF!</v>
      </c>
      <c r="FH343" s="4" t="e">
        <v>#REF!</v>
      </c>
      <c r="FI343" s="834" t="str">
        <f t="shared" si="50"/>
        <v>#REF!</v>
      </c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742"/>
    </row>
    <row r="344" outlineLevel="1">
      <c r="A344" s="743"/>
      <c r="D344" s="1039">
        <f t="shared" si="75"/>
        <v>1</v>
      </c>
      <c r="E344" s="1049" t="str">
        <f t="shared" si="80"/>
        <v/>
      </c>
      <c r="F344" s="1050" t="s">
        <v>402</v>
      </c>
      <c r="G344" s="1042" t="str">
        <f t="shared" si="76"/>
        <v/>
      </c>
      <c r="H344" s="1046"/>
      <c r="I344" s="1044" t="str">
        <f t="shared" si="77"/>
        <v>#REF!</v>
      </c>
      <c r="J344" s="1052" t="str">
        <f t="shared" si="141"/>
        <v>#REF!</v>
      </c>
      <c r="K344" s="1046">
        <v>0.0</v>
      </c>
      <c r="L344" s="1046">
        <v>0.0</v>
      </c>
      <c r="M344" s="1046">
        <v>0.0</v>
      </c>
      <c r="N344" s="1046">
        <v>0.0</v>
      </c>
      <c r="O344" s="1053" t="e">
        <v>#REF!</v>
      </c>
      <c r="P344" s="1053">
        <v>0.0</v>
      </c>
      <c r="Q344" s="1053">
        <v>0.0</v>
      </c>
      <c r="R344" s="1053">
        <v>0.0</v>
      </c>
      <c r="S344" s="1053">
        <v>0.0</v>
      </c>
      <c r="T344" s="1053">
        <v>0.0</v>
      </c>
      <c r="U344" s="1053">
        <v>0.0</v>
      </c>
      <c r="V344" s="825"/>
      <c r="W344" s="1054" t="str">
        <f t="shared" ref="W344:AC344" si="144">if(O$275&gt;$E343,"",if(O$276&lt;$E343,"", if($H344="","", if($D343&lt;=$N$277,O$277,if($D343&lt;=$N$278,O$278,O$279))*if($O$267=$R$267,$V$267, $H344))))</f>
        <v>#REF!</v>
      </c>
      <c r="X344" s="1054" t="str">
        <f t="shared" si="144"/>
        <v/>
      </c>
      <c r="Y344" s="1054" t="str">
        <f t="shared" si="144"/>
        <v/>
      </c>
      <c r="Z344" s="1054" t="str">
        <f t="shared" si="144"/>
        <v/>
      </c>
      <c r="AA344" s="1054" t="str">
        <f t="shared" si="144"/>
        <v/>
      </c>
      <c r="AB344" s="1054" t="str">
        <f t="shared" si="144"/>
        <v/>
      </c>
      <c r="AC344" s="1054" t="str">
        <f t="shared" si="144"/>
        <v/>
      </c>
      <c r="AD344" s="2" t="e">
        <v>#REF!</v>
      </c>
      <c r="AE344" s="2" t="e">
        <v>#REF!</v>
      </c>
      <c r="AF344" s="2" t="e">
        <v>#REF!</v>
      </c>
      <c r="AG344" s="2" t="e">
        <v>#REF!</v>
      </c>
      <c r="AH344" s="2" t="e">
        <v>#REF!</v>
      </c>
      <c r="AI344" s="2" t="e">
        <v>#REF!</v>
      </c>
      <c r="AJ344" s="4" t="e">
        <v>#REF!</v>
      </c>
      <c r="AK344" s="4"/>
      <c r="AL344" s="4"/>
      <c r="AM344" s="4"/>
      <c r="AN344" s="18" t="s">
        <v>4</v>
      </c>
      <c r="AO344" s="689"/>
      <c r="AP344" s="690"/>
      <c r="AQ344" s="274"/>
      <c r="AR344" s="274"/>
      <c r="AS344" s="274"/>
      <c r="AT344" s="274"/>
      <c r="AU344" s="691"/>
      <c r="AV344" s="692"/>
      <c r="AW344" s="274"/>
      <c r="AX344" s="274"/>
      <c r="AY344" s="274"/>
      <c r="AZ344" s="274"/>
      <c r="BA344" s="274"/>
      <c r="BB344" s="274"/>
      <c r="BC344" s="274"/>
      <c r="BD344" s="274"/>
      <c r="BE344" s="274"/>
      <c r="BF344" s="274"/>
      <c r="BG344" s="274"/>
      <c r="BH344" s="274"/>
      <c r="BI344" s="274"/>
      <c r="BJ344" s="274"/>
      <c r="BK344" s="274"/>
      <c r="BL344" s="274"/>
      <c r="BM344" s="274"/>
      <c r="BN344" s="274"/>
      <c r="BO344" s="274"/>
      <c r="BP344" s="693"/>
      <c r="BQ344" s="274"/>
      <c r="BR344" s="274"/>
      <c r="BS344" s="274"/>
      <c r="BT344" s="274"/>
      <c r="BU344" s="274"/>
      <c r="BV344" s="274"/>
      <c r="BW344" s="274"/>
      <c r="BX344" s="694"/>
      <c r="BY344" s="274"/>
      <c r="BZ344" s="274"/>
      <c r="CA344" s="274"/>
      <c r="CB344" s="274"/>
      <c r="CC344" s="274"/>
      <c r="CD344" s="274"/>
      <c r="CE344" s="274"/>
      <c r="CF344" s="274"/>
      <c r="CG344" s="742"/>
      <c r="CH344" s="742"/>
      <c r="CI344" s="742"/>
      <c r="CJ344" s="742"/>
      <c r="CK344" s="742"/>
      <c r="CL344" s="742"/>
      <c r="CM344" s="742"/>
      <c r="CN344" s="742"/>
      <c r="CO344" s="742"/>
      <c r="CP344" s="742"/>
      <c r="CQ344" s="742"/>
      <c r="CR344" s="742"/>
      <c r="CS344" s="742"/>
      <c r="CT344" s="742"/>
      <c r="CU344" s="742"/>
      <c r="CV344" s="742"/>
      <c r="CW344" s="742"/>
      <c r="CX344" s="4"/>
      <c r="CY344" s="780" t="e">
        <v>#REF!</v>
      </c>
      <c r="CZ344" s="890" t="e">
        <v>#REF!</v>
      </c>
      <c r="DA344" s="890" t="e">
        <v>#REF!</v>
      </c>
      <c r="DB344" s="890">
        <v>0.0</v>
      </c>
      <c r="DC344" s="890">
        <v>0.0</v>
      </c>
      <c r="DD344" s="890">
        <v>0.0</v>
      </c>
      <c r="DE344" s="890">
        <v>0.0</v>
      </c>
      <c r="DF344" s="890">
        <v>0.0</v>
      </c>
      <c r="DG344" s="890">
        <v>0.0</v>
      </c>
      <c r="DH344" s="890"/>
      <c r="DI344" s="890" t="e">
        <v>#REF!</v>
      </c>
      <c r="DJ344" s="890" t="s">
        <v>160</v>
      </c>
      <c r="DK344" s="890" t="s">
        <v>160</v>
      </c>
      <c r="DL344" s="890" t="s">
        <v>160</v>
      </c>
      <c r="DM344" s="890" t="s">
        <v>160</v>
      </c>
      <c r="DN344" s="890" t="s">
        <v>160</v>
      </c>
      <c r="DO344" s="890" t="s">
        <v>160</v>
      </c>
      <c r="DP344" s="2">
        <v>1.0</v>
      </c>
      <c r="DQ344" s="830" t="s">
        <v>160</v>
      </c>
      <c r="DR344" s="915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745"/>
      <c r="EK344" s="4"/>
      <c r="EL344" s="4"/>
      <c r="EM344" s="4"/>
      <c r="EN344" s="4"/>
      <c r="EO344" s="4"/>
      <c r="EP344" s="4"/>
      <c r="EQ344" s="745"/>
      <c r="ER344" s="4"/>
      <c r="ES344" s="4"/>
      <c r="ET344" s="4"/>
      <c r="EU344" s="4"/>
      <c r="EV344" s="4"/>
      <c r="EW344" s="4"/>
      <c r="EX344" s="4"/>
      <c r="EY344" s="895" t="s">
        <v>160</v>
      </c>
      <c r="EZ344" s="927" t="s">
        <v>160</v>
      </c>
      <c r="FA344" s="820" t="str">
        <f t="shared" si="49"/>
        <v/>
      </c>
      <c r="FB344" s="925" t="e">
        <v>#REF!</v>
      </c>
      <c r="FC344" s="4" t="e">
        <v>#REF!</v>
      </c>
      <c r="FD344" s="4" t="e">
        <v>#REF!</v>
      </c>
      <c r="FE344" s="4" t="e">
        <v>#REF!</v>
      </c>
      <c r="FF344" s="4" t="e">
        <v>#REF!</v>
      </c>
      <c r="FG344" s="4" t="e">
        <v>#REF!</v>
      </c>
      <c r="FH344" s="4" t="e">
        <v>#REF!</v>
      </c>
      <c r="FI344" s="834" t="str">
        <f t="shared" si="50"/>
        <v>#REF!</v>
      </c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742"/>
    </row>
    <row r="345" outlineLevel="1">
      <c r="A345" s="743"/>
      <c r="D345" s="1039">
        <f t="shared" si="75"/>
        <v>1</v>
      </c>
      <c r="E345" s="1049" t="str">
        <f t="shared" si="80"/>
        <v/>
      </c>
      <c r="F345" s="1050" t="s">
        <v>402</v>
      </c>
      <c r="G345" s="1042" t="str">
        <f t="shared" si="76"/>
        <v/>
      </c>
      <c r="H345" s="1046"/>
      <c r="I345" s="1044" t="str">
        <f t="shared" si="77"/>
        <v>#REF!</v>
      </c>
      <c r="J345" s="1052" t="str">
        <f t="shared" si="141"/>
        <v>#REF!</v>
      </c>
      <c r="K345" s="1046">
        <v>0.0</v>
      </c>
      <c r="L345" s="1046">
        <v>0.0</v>
      </c>
      <c r="M345" s="1046">
        <v>0.0</v>
      </c>
      <c r="N345" s="1046">
        <v>0.0</v>
      </c>
      <c r="O345" s="1053" t="e">
        <v>#REF!</v>
      </c>
      <c r="P345" s="1053">
        <v>0.0</v>
      </c>
      <c r="Q345" s="1053">
        <v>0.0</v>
      </c>
      <c r="R345" s="1053">
        <v>0.0</v>
      </c>
      <c r="S345" s="1053">
        <v>0.0</v>
      </c>
      <c r="T345" s="1053">
        <v>0.0</v>
      </c>
      <c r="U345" s="1053">
        <v>0.0</v>
      </c>
      <c r="V345" s="825"/>
      <c r="W345" s="1054" t="str">
        <f t="shared" ref="W345:AC345" si="145">if(O$275&gt;$E344,"",if(O$276&lt;$E344,"", if($H345="","", if($D344&lt;=$N$277,O$277,if($D344&lt;=$N$278,O$278,O$279))*if($O$267=$R$267,$V$267, $H345))))</f>
        <v>#REF!</v>
      </c>
      <c r="X345" s="1054" t="str">
        <f t="shared" si="145"/>
        <v/>
      </c>
      <c r="Y345" s="1054" t="str">
        <f t="shared" si="145"/>
        <v/>
      </c>
      <c r="Z345" s="1054" t="str">
        <f t="shared" si="145"/>
        <v/>
      </c>
      <c r="AA345" s="1054" t="str">
        <f t="shared" si="145"/>
        <v/>
      </c>
      <c r="AB345" s="1054" t="str">
        <f t="shared" si="145"/>
        <v/>
      </c>
      <c r="AC345" s="1054" t="str">
        <f t="shared" si="145"/>
        <v/>
      </c>
      <c r="AD345" s="2" t="e">
        <v>#REF!</v>
      </c>
      <c r="AE345" s="2" t="e">
        <v>#REF!</v>
      </c>
      <c r="AF345" s="2" t="e">
        <v>#REF!</v>
      </c>
      <c r="AG345" s="2" t="e">
        <v>#REF!</v>
      </c>
      <c r="AH345" s="2" t="e">
        <v>#REF!</v>
      </c>
      <c r="AI345" s="2" t="e">
        <v>#REF!</v>
      </c>
      <c r="AJ345" s="4" t="e">
        <v>#REF!</v>
      </c>
      <c r="AK345" s="4"/>
      <c r="AL345" s="4"/>
      <c r="AM345" s="4"/>
      <c r="AN345" s="18" t="s">
        <v>4</v>
      </c>
      <c r="AO345" s="689"/>
      <c r="AP345" s="690"/>
      <c r="AQ345" s="274"/>
      <c r="AR345" s="274"/>
      <c r="AS345" s="274"/>
      <c r="AT345" s="274"/>
      <c r="AU345" s="691"/>
      <c r="AV345" s="692"/>
      <c r="AW345" s="274"/>
      <c r="AX345" s="274"/>
      <c r="AY345" s="274"/>
      <c r="AZ345" s="274"/>
      <c r="BA345" s="274"/>
      <c r="BB345" s="274"/>
      <c r="BC345" s="274"/>
      <c r="BD345" s="274"/>
      <c r="BE345" s="274"/>
      <c r="BF345" s="274"/>
      <c r="BG345" s="274"/>
      <c r="BH345" s="274"/>
      <c r="BI345" s="274"/>
      <c r="BJ345" s="274"/>
      <c r="BK345" s="274"/>
      <c r="BL345" s="274"/>
      <c r="BM345" s="274"/>
      <c r="BN345" s="274"/>
      <c r="BO345" s="274"/>
      <c r="BP345" s="693"/>
      <c r="BQ345" s="274"/>
      <c r="BR345" s="274"/>
      <c r="BS345" s="274"/>
      <c r="BT345" s="274"/>
      <c r="BU345" s="274"/>
      <c r="BV345" s="274"/>
      <c r="BW345" s="274"/>
      <c r="BX345" s="694"/>
      <c r="BY345" s="274"/>
      <c r="BZ345" s="274"/>
      <c r="CA345" s="274"/>
      <c r="CB345" s="274"/>
      <c r="CC345" s="274"/>
      <c r="CD345" s="274"/>
      <c r="CE345" s="274"/>
      <c r="CF345" s="274"/>
      <c r="CG345" s="742"/>
      <c r="CH345" s="742"/>
      <c r="CI345" s="742"/>
      <c r="CJ345" s="742"/>
      <c r="CK345" s="742"/>
      <c r="CL345" s="742"/>
      <c r="CM345" s="742"/>
      <c r="CN345" s="742"/>
      <c r="CO345" s="742"/>
      <c r="CP345" s="742"/>
      <c r="CQ345" s="742"/>
      <c r="CR345" s="742"/>
      <c r="CS345" s="742"/>
      <c r="CT345" s="742"/>
      <c r="CU345" s="742"/>
      <c r="CV345" s="742"/>
      <c r="CW345" s="742"/>
      <c r="CX345" s="4"/>
      <c r="CY345" s="780" t="e">
        <v>#REF!</v>
      </c>
      <c r="CZ345" s="890" t="e">
        <v>#REF!</v>
      </c>
      <c r="DA345" s="890" t="e">
        <v>#REF!</v>
      </c>
      <c r="DB345" s="890">
        <v>0.0</v>
      </c>
      <c r="DC345" s="890">
        <v>0.0</v>
      </c>
      <c r="DD345" s="890">
        <v>0.0</v>
      </c>
      <c r="DE345" s="890">
        <v>0.0</v>
      </c>
      <c r="DF345" s="890">
        <v>0.0</v>
      </c>
      <c r="DG345" s="890">
        <v>0.0</v>
      </c>
      <c r="DH345" s="890"/>
      <c r="DI345" s="890" t="e">
        <v>#REF!</v>
      </c>
      <c r="DJ345" s="890" t="s">
        <v>160</v>
      </c>
      <c r="DK345" s="890" t="s">
        <v>160</v>
      </c>
      <c r="DL345" s="890" t="s">
        <v>160</v>
      </c>
      <c r="DM345" s="890" t="s">
        <v>160</v>
      </c>
      <c r="DN345" s="890" t="s">
        <v>160</v>
      </c>
      <c r="DO345" s="890" t="s">
        <v>160</v>
      </c>
      <c r="DP345" s="2">
        <v>1.0</v>
      </c>
      <c r="DQ345" s="830" t="s">
        <v>160</v>
      </c>
      <c r="DR345" s="915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745"/>
      <c r="EK345" s="4"/>
      <c r="EL345" s="4"/>
      <c r="EM345" s="4"/>
      <c r="EN345" s="4"/>
      <c r="EO345" s="4"/>
      <c r="EP345" s="4"/>
      <c r="EQ345" s="745"/>
      <c r="ER345" s="4"/>
      <c r="ES345" s="4"/>
      <c r="ET345" s="4"/>
      <c r="EU345" s="4"/>
      <c r="EV345" s="4"/>
      <c r="EW345" s="4"/>
      <c r="EX345" s="4"/>
      <c r="EY345" s="895" t="s">
        <v>160</v>
      </c>
      <c r="EZ345" s="927" t="s">
        <v>160</v>
      </c>
      <c r="FA345" s="820" t="str">
        <f t="shared" si="49"/>
        <v/>
      </c>
      <c r="FB345" s="925" t="e">
        <v>#REF!</v>
      </c>
      <c r="FC345" s="4" t="e">
        <v>#REF!</v>
      </c>
      <c r="FD345" s="4" t="e">
        <v>#REF!</v>
      </c>
      <c r="FE345" s="4" t="e">
        <v>#REF!</v>
      </c>
      <c r="FF345" s="4" t="e">
        <v>#REF!</v>
      </c>
      <c r="FG345" s="4" t="e">
        <v>#REF!</v>
      </c>
      <c r="FH345" s="4" t="e">
        <v>#REF!</v>
      </c>
      <c r="FI345" s="834" t="str">
        <f t="shared" si="50"/>
        <v>#REF!</v>
      </c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742"/>
    </row>
    <row r="346" outlineLevel="1">
      <c r="A346" s="743"/>
      <c r="D346" s="1039">
        <f t="shared" si="75"/>
        <v>1</v>
      </c>
      <c r="E346" s="1049" t="str">
        <f t="shared" si="80"/>
        <v/>
      </c>
      <c r="F346" s="1050" t="s">
        <v>402</v>
      </c>
      <c r="G346" s="1042" t="str">
        <f t="shared" si="76"/>
        <v/>
      </c>
      <c r="H346" s="1046"/>
      <c r="I346" s="1044" t="str">
        <f t="shared" si="77"/>
        <v>#REF!</v>
      </c>
      <c r="J346" s="1052" t="str">
        <f t="shared" si="141"/>
        <v>#REF!</v>
      </c>
      <c r="K346" s="1046">
        <v>0.0</v>
      </c>
      <c r="L346" s="1046">
        <v>0.0</v>
      </c>
      <c r="M346" s="1046">
        <v>0.0</v>
      </c>
      <c r="N346" s="1046">
        <v>0.0</v>
      </c>
      <c r="O346" s="1053" t="e">
        <v>#REF!</v>
      </c>
      <c r="P346" s="1053">
        <v>0.0</v>
      </c>
      <c r="Q346" s="1053">
        <v>0.0</v>
      </c>
      <c r="R346" s="1053">
        <v>0.0</v>
      </c>
      <c r="S346" s="1053">
        <v>0.0</v>
      </c>
      <c r="T346" s="1053">
        <v>0.0</v>
      </c>
      <c r="U346" s="1053">
        <v>0.0</v>
      </c>
      <c r="V346" s="825"/>
      <c r="W346" s="1054" t="str">
        <f t="shared" ref="W346:AC346" si="146">if(O$275&gt;$E345,"",if(O$276&lt;$E345,"", if($H346="","", if($D345&lt;=$N$277,O$277,if($D345&lt;=$N$278,O$278,O$279))*if($O$267=$R$267,$V$267, $H346))))</f>
        <v>#REF!</v>
      </c>
      <c r="X346" s="1054" t="str">
        <f t="shared" si="146"/>
        <v/>
      </c>
      <c r="Y346" s="1054" t="str">
        <f t="shared" si="146"/>
        <v/>
      </c>
      <c r="Z346" s="1054" t="str">
        <f t="shared" si="146"/>
        <v/>
      </c>
      <c r="AA346" s="1054" t="str">
        <f t="shared" si="146"/>
        <v/>
      </c>
      <c r="AB346" s="1054" t="str">
        <f t="shared" si="146"/>
        <v/>
      </c>
      <c r="AC346" s="1054" t="str">
        <f t="shared" si="146"/>
        <v/>
      </c>
      <c r="AD346" s="2" t="e">
        <v>#REF!</v>
      </c>
      <c r="AE346" s="2" t="e">
        <v>#REF!</v>
      </c>
      <c r="AF346" s="2" t="e">
        <v>#REF!</v>
      </c>
      <c r="AG346" s="2" t="e">
        <v>#REF!</v>
      </c>
      <c r="AH346" s="2" t="e">
        <v>#REF!</v>
      </c>
      <c r="AI346" s="2" t="e">
        <v>#REF!</v>
      </c>
      <c r="AJ346" s="4" t="e">
        <v>#REF!</v>
      </c>
      <c r="AK346" s="4"/>
      <c r="AL346" s="4"/>
      <c r="AM346" s="4"/>
      <c r="AN346" s="18" t="s">
        <v>4</v>
      </c>
      <c r="AO346" s="689"/>
      <c r="AP346" s="690"/>
      <c r="AQ346" s="274"/>
      <c r="AR346" s="274"/>
      <c r="AS346" s="274"/>
      <c r="AT346" s="274"/>
      <c r="AU346" s="691"/>
      <c r="AV346" s="692"/>
      <c r="AW346" s="274"/>
      <c r="AX346" s="274"/>
      <c r="AY346" s="274"/>
      <c r="AZ346" s="274"/>
      <c r="BA346" s="274"/>
      <c r="BB346" s="274"/>
      <c r="BC346" s="274"/>
      <c r="BD346" s="274"/>
      <c r="BE346" s="274"/>
      <c r="BF346" s="274"/>
      <c r="BG346" s="274"/>
      <c r="BH346" s="274"/>
      <c r="BI346" s="274"/>
      <c r="BJ346" s="274"/>
      <c r="BK346" s="274"/>
      <c r="BL346" s="274"/>
      <c r="BM346" s="274"/>
      <c r="BN346" s="274"/>
      <c r="BO346" s="274"/>
      <c r="BP346" s="693"/>
      <c r="BQ346" s="274"/>
      <c r="BR346" s="274"/>
      <c r="BS346" s="274"/>
      <c r="BT346" s="274"/>
      <c r="BU346" s="274"/>
      <c r="BV346" s="274"/>
      <c r="BW346" s="274"/>
      <c r="BX346" s="694"/>
      <c r="BY346" s="274"/>
      <c r="BZ346" s="274"/>
      <c r="CA346" s="274"/>
      <c r="CB346" s="274"/>
      <c r="CC346" s="274"/>
      <c r="CD346" s="274"/>
      <c r="CE346" s="274"/>
      <c r="CF346" s="274"/>
      <c r="CG346" s="742"/>
      <c r="CH346" s="742"/>
      <c r="CI346" s="742"/>
      <c r="CJ346" s="742"/>
      <c r="CK346" s="742"/>
      <c r="CL346" s="742"/>
      <c r="CM346" s="742"/>
      <c r="CN346" s="742"/>
      <c r="CO346" s="742"/>
      <c r="CP346" s="742"/>
      <c r="CQ346" s="742"/>
      <c r="CR346" s="742"/>
      <c r="CS346" s="742"/>
      <c r="CT346" s="742"/>
      <c r="CU346" s="742"/>
      <c r="CV346" s="742"/>
      <c r="CW346" s="742"/>
      <c r="CX346" s="4"/>
      <c r="CY346" s="780" t="e">
        <v>#REF!</v>
      </c>
      <c r="CZ346" s="890" t="e">
        <v>#REF!</v>
      </c>
      <c r="DA346" s="890" t="e">
        <v>#REF!</v>
      </c>
      <c r="DB346" s="890">
        <v>0.0</v>
      </c>
      <c r="DC346" s="890">
        <v>0.0</v>
      </c>
      <c r="DD346" s="890">
        <v>0.0</v>
      </c>
      <c r="DE346" s="890">
        <v>0.0</v>
      </c>
      <c r="DF346" s="890">
        <v>0.0</v>
      </c>
      <c r="DG346" s="890">
        <v>0.0</v>
      </c>
      <c r="DH346" s="890"/>
      <c r="DI346" s="890" t="e">
        <v>#REF!</v>
      </c>
      <c r="DJ346" s="890" t="s">
        <v>160</v>
      </c>
      <c r="DK346" s="890" t="s">
        <v>160</v>
      </c>
      <c r="DL346" s="890" t="s">
        <v>160</v>
      </c>
      <c r="DM346" s="890" t="s">
        <v>160</v>
      </c>
      <c r="DN346" s="890" t="s">
        <v>160</v>
      </c>
      <c r="DO346" s="890" t="s">
        <v>160</v>
      </c>
      <c r="DP346" s="2">
        <v>1.0</v>
      </c>
      <c r="DQ346" s="830" t="s">
        <v>160</v>
      </c>
      <c r="DR346" s="915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745"/>
      <c r="EK346" s="4"/>
      <c r="EL346" s="4"/>
      <c r="EM346" s="4"/>
      <c r="EN346" s="4"/>
      <c r="EO346" s="4"/>
      <c r="EP346" s="4"/>
      <c r="EQ346" s="745"/>
      <c r="ER346" s="4"/>
      <c r="ES346" s="4"/>
      <c r="ET346" s="4"/>
      <c r="EU346" s="4"/>
      <c r="EV346" s="4"/>
      <c r="EW346" s="4"/>
      <c r="EX346" s="4"/>
      <c r="EY346" s="895" t="s">
        <v>160</v>
      </c>
      <c r="EZ346" s="927" t="s">
        <v>160</v>
      </c>
      <c r="FA346" s="820" t="str">
        <f t="shared" si="49"/>
        <v/>
      </c>
      <c r="FB346" s="925" t="e">
        <v>#REF!</v>
      </c>
      <c r="FC346" s="4" t="e">
        <v>#REF!</v>
      </c>
      <c r="FD346" s="4" t="e">
        <v>#REF!</v>
      </c>
      <c r="FE346" s="4" t="e">
        <v>#REF!</v>
      </c>
      <c r="FF346" s="4" t="e">
        <v>#REF!</v>
      </c>
      <c r="FG346" s="4" t="e">
        <v>#REF!</v>
      </c>
      <c r="FH346" s="4" t="e">
        <v>#REF!</v>
      </c>
      <c r="FI346" s="834" t="str">
        <f t="shared" si="50"/>
        <v>#REF!</v>
      </c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742"/>
    </row>
    <row r="347" outlineLevel="1">
      <c r="A347" s="743"/>
      <c r="D347" s="1039">
        <f t="shared" si="75"/>
        <v>1</v>
      </c>
      <c r="E347" s="1049" t="str">
        <f t="shared" si="80"/>
        <v/>
      </c>
      <c r="F347" s="1050" t="s">
        <v>402</v>
      </c>
      <c r="G347" s="1042" t="str">
        <f t="shared" si="76"/>
        <v/>
      </c>
      <c r="H347" s="1046"/>
      <c r="I347" s="1044" t="str">
        <f t="shared" si="77"/>
        <v>#REF!</v>
      </c>
      <c r="J347" s="1052" t="str">
        <f t="shared" si="141"/>
        <v>#REF!</v>
      </c>
      <c r="K347" s="1046">
        <v>0.0</v>
      </c>
      <c r="L347" s="1046">
        <v>0.0</v>
      </c>
      <c r="M347" s="1046">
        <v>0.0</v>
      </c>
      <c r="N347" s="1046">
        <v>0.0</v>
      </c>
      <c r="O347" s="1053" t="e">
        <v>#REF!</v>
      </c>
      <c r="P347" s="1053">
        <v>0.0</v>
      </c>
      <c r="Q347" s="1053">
        <v>0.0</v>
      </c>
      <c r="R347" s="1053">
        <v>0.0</v>
      </c>
      <c r="S347" s="1053">
        <v>0.0</v>
      </c>
      <c r="T347" s="1053">
        <v>0.0</v>
      </c>
      <c r="U347" s="1053">
        <v>0.0</v>
      </c>
      <c r="V347" s="825"/>
      <c r="W347" s="1054" t="str">
        <f t="shared" ref="W347:AC347" si="147">if(O$275&gt;$E346,"",if(O$276&lt;$E346,"", if($H347="","", if($D346&lt;=$N$277,O$277,if($D346&lt;=$N$278,O$278,O$279))*if($O$267=$R$267,$V$267, $H347))))</f>
        <v>#REF!</v>
      </c>
      <c r="X347" s="1054" t="str">
        <f t="shared" si="147"/>
        <v/>
      </c>
      <c r="Y347" s="1054" t="str">
        <f t="shared" si="147"/>
        <v/>
      </c>
      <c r="Z347" s="1054" t="str">
        <f t="shared" si="147"/>
        <v/>
      </c>
      <c r="AA347" s="1054" t="str">
        <f t="shared" si="147"/>
        <v/>
      </c>
      <c r="AB347" s="1054" t="str">
        <f t="shared" si="147"/>
        <v/>
      </c>
      <c r="AC347" s="1054" t="str">
        <f t="shared" si="147"/>
        <v/>
      </c>
      <c r="AD347" s="2" t="e">
        <v>#REF!</v>
      </c>
      <c r="AE347" s="2" t="e">
        <v>#REF!</v>
      </c>
      <c r="AF347" s="2" t="e">
        <v>#REF!</v>
      </c>
      <c r="AG347" s="2" t="e">
        <v>#REF!</v>
      </c>
      <c r="AH347" s="2" t="e">
        <v>#REF!</v>
      </c>
      <c r="AI347" s="2" t="e">
        <v>#REF!</v>
      </c>
      <c r="AJ347" s="4" t="e">
        <v>#REF!</v>
      </c>
      <c r="AK347" s="4"/>
      <c r="AL347" s="4"/>
      <c r="AM347" s="4"/>
      <c r="AN347" s="18" t="s">
        <v>4</v>
      </c>
      <c r="AO347" s="689"/>
      <c r="AP347" s="690"/>
      <c r="AQ347" s="274"/>
      <c r="AR347" s="274"/>
      <c r="AS347" s="274"/>
      <c r="AT347" s="274"/>
      <c r="AU347" s="691"/>
      <c r="AV347" s="692"/>
      <c r="AW347" s="274"/>
      <c r="AX347" s="274"/>
      <c r="AY347" s="274"/>
      <c r="AZ347" s="274"/>
      <c r="BA347" s="274"/>
      <c r="BB347" s="274"/>
      <c r="BC347" s="274"/>
      <c r="BD347" s="274"/>
      <c r="BE347" s="274"/>
      <c r="BF347" s="274"/>
      <c r="BG347" s="274"/>
      <c r="BH347" s="274"/>
      <c r="BI347" s="274"/>
      <c r="BJ347" s="274"/>
      <c r="BK347" s="274"/>
      <c r="BL347" s="274"/>
      <c r="BM347" s="274"/>
      <c r="BN347" s="274"/>
      <c r="BO347" s="274"/>
      <c r="BP347" s="693"/>
      <c r="BQ347" s="274"/>
      <c r="BR347" s="274"/>
      <c r="BS347" s="274"/>
      <c r="BT347" s="274"/>
      <c r="BU347" s="274"/>
      <c r="BV347" s="274"/>
      <c r="BW347" s="274"/>
      <c r="BX347" s="694"/>
      <c r="BY347" s="274"/>
      <c r="BZ347" s="274"/>
      <c r="CA347" s="274"/>
      <c r="CB347" s="274"/>
      <c r="CC347" s="274"/>
      <c r="CD347" s="274"/>
      <c r="CE347" s="274"/>
      <c r="CF347" s="274"/>
      <c r="CG347" s="742"/>
      <c r="CH347" s="742"/>
      <c r="CI347" s="742"/>
      <c r="CJ347" s="742"/>
      <c r="CK347" s="742"/>
      <c r="CL347" s="742"/>
      <c r="CM347" s="742"/>
      <c r="CN347" s="742"/>
      <c r="CO347" s="742"/>
      <c r="CP347" s="742"/>
      <c r="CQ347" s="742"/>
      <c r="CR347" s="742"/>
      <c r="CS347" s="742"/>
      <c r="CT347" s="742"/>
      <c r="CU347" s="742"/>
      <c r="CV347" s="742"/>
      <c r="CW347" s="742"/>
      <c r="CX347" s="4"/>
      <c r="CY347" s="780" t="e">
        <v>#REF!</v>
      </c>
      <c r="CZ347" s="890" t="e">
        <v>#REF!</v>
      </c>
      <c r="DA347" s="890" t="e">
        <v>#REF!</v>
      </c>
      <c r="DB347" s="890">
        <v>0.0</v>
      </c>
      <c r="DC347" s="890">
        <v>0.0</v>
      </c>
      <c r="DD347" s="890">
        <v>0.0</v>
      </c>
      <c r="DE347" s="890">
        <v>0.0</v>
      </c>
      <c r="DF347" s="890">
        <v>0.0</v>
      </c>
      <c r="DG347" s="890">
        <v>0.0</v>
      </c>
      <c r="DH347" s="890"/>
      <c r="DI347" s="890" t="e">
        <v>#REF!</v>
      </c>
      <c r="DJ347" s="890" t="s">
        <v>160</v>
      </c>
      <c r="DK347" s="890" t="s">
        <v>160</v>
      </c>
      <c r="DL347" s="890" t="s">
        <v>160</v>
      </c>
      <c r="DM347" s="890" t="s">
        <v>160</v>
      </c>
      <c r="DN347" s="890" t="s">
        <v>160</v>
      </c>
      <c r="DO347" s="890" t="s">
        <v>160</v>
      </c>
      <c r="DP347" s="2">
        <v>1.0</v>
      </c>
      <c r="DQ347" s="830" t="s">
        <v>160</v>
      </c>
      <c r="DR347" s="915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745"/>
      <c r="EK347" s="4"/>
      <c r="EL347" s="4"/>
      <c r="EM347" s="4"/>
      <c r="EN347" s="4"/>
      <c r="EO347" s="4"/>
      <c r="EP347" s="4"/>
      <c r="EQ347" s="745"/>
      <c r="ER347" s="4"/>
      <c r="ES347" s="4"/>
      <c r="ET347" s="4"/>
      <c r="EU347" s="4"/>
      <c r="EV347" s="4"/>
      <c r="EW347" s="4"/>
      <c r="EX347" s="4"/>
      <c r="EY347" s="895" t="s">
        <v>160</v>
      </c>
      <c r="EZ347" s="927" t="s">
        <v>160</v>
      </c>
      <c r="FA347" s="820" t="str">
        <f t="shared" si="49"/>
        <v/>
      </c>
      <c r="FB347" s="925" t="e">
        <v>#REF!</v>
      </c>
      <c r="FC347" s="4" t="e">
        <v>#REF!</v>
      </c>
      <c r="FD347" s="4" t="e">
        <v>#REF!</v>
      </c>
      <c r="FE347" s="4" t="e">
        <v>#REF!</v>
      </c>
      <c r="FF347" s="4" t="e">
        <v>#REF!</v>
      </c>
      <c r="FG347" s="4" t="e">
        <v>#REF!</v>
      </c>
      <c r="FH347" s="4" t="e">
        <v>#REF!</v>
      </c>
      <c r="FI347" s="834" t="str">
        <f t="shared" si="50"/>
        <v>#REF!</v>
      </c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742"/>
    </row>
    <row r="348" outlineLevel="1">
      <c r="A348" s="743"/>
      <c r="D348" s="1039">
        <f t="shared" si="75"/>
        <v>1</v>
      </c>
      <c r="E348" s="1049" t="str">
        <f t="shared" si="80"/>
        <v/>
      </c>
      <c r="F348" s="1050" t="s">
        <v>402</v>
      </c>
      <c r="G348" s="1042" t="str">
        <f t="shared" si="76"/>
        <v/>
      </c>
      <c r="H348" s="1046"/>
      <c r="I348" s="1044" t="str">
        <f t="shared" si="77"/>
        <v>#REF!</v>
      </c>
      <c r="J348" s="1052" t="str">
        <f t="shared" si="141"/>
        <v>#REF!</v>
      </c>
      <c r="K348" s="1046">
        <v>0.0</v>
      </c>
      <c r="L348" s="1046">
        <v>0.0</v>
      </c>
      <c r="M348" s="1046">
        <v>0.0</v>
      </c>
      <c r="N348" s="1046">
        <v>0.0</v>
      </c>
      <c r="O348" s="1053" t="e">
        <v>#REF!</v>
      </c>
      <c r="P348" s="1053">
        <v>0.0</v>
      </c>
      <c r="Q348" s="1053">
        <v>0.0</v>
      </c>
      <c r="R348" s="1053">
        <v>0.0</v>
      </c>
      <c r="S348" s="1053">
        <v>0.0</v>
      </c>
      <c r="T348" s="1053">
        <v>0.0</v>
      </c>
      <c r="U348" s="1053">
        <v>0.0</v>
      </c>
      <c r="V348" s="825"/>
      <c r="W348" s="1054" t="str">
        <f t="shared" ref="W348:AC348" si="148">if(O$275&gt;$E347,"",if(O$276&lt;$E347,"", if($H348="","", if($D347&lt;=$N$277,O$277,if($D347&lt;=$N$278,O$278,O$279))*if($O$267=$R$267,$V$267, $H348))))</f>
        <v>#REF!</v>
      </c>
      <c r="X348" s="1054" t="str">
        <f t="shared" si="148"/>
        <v/>
      </c>
      <c r="Y348" s="1054" t="str">
        <f t="shared" si="148"/>
        <v/>
      </c>
      <c r="Z348" s="1054" t="str">
        <f t="shared" si="148"/>
        <v/>
      </c>
      <c r="AA348" s="1054" t="str">
        <f t="shared" si="148"/>
        <v/>
      </c>
      <c r="AB348" s="1054" t="str">
        <f t="shared" si="148"/>
        <v/>
      </c>
      <c r="AC348" s="1054" t="str">
        <f t="shared" si="148"/>
        <v/>
      </c>
      <c r="AD348" s="2" t="e">
        <v>#REF!</v>
      </c>
      <c r="AE348" s="2" t="e">
        <v>#REF!</v>
      </c>
      <c r="AF348" s="2" t="e">
        <v>#REF!</v>
      </c>
      <c r="AG348" s="2" t="e">
        <v>#REF!</v>
      </c>
      <c r="AH348" s="2" t="e">
        <v>#REF!</v>
      </c>
      <c r="AI348" s="2" t="e">
        <v>#REF!</v>
      </c>
      <c r="AJ348" s="4" t="e">
        <v>#REF!</v>
      </c>
      <c r="AK348" s="4"/>
      <c r="AL348" s="4"/>
      <c r="AM348" s="4"/>
      <c r="AN348" s="18" t="s">
        <v>4</v>
      </c>
      <c r="AO348" s="689"/>
      <c r="AP348" s="690"/>
      <c r="AQ348" s="274"/>
      <c r="AR348" s="274"/>
      <c r="AS348" s="274"/>
      <c r="AT348" s="274"/>
      <c r="AU348" s="691"/>
      <c r="AV348" s="692"/>
      <c r="AW348" s="274"/>
      <c r="AX348" s="274"/>
      <c r="AY348" s="274"/>
      <c r="AZ348" s="274"/>
      <c r="BA348" s="274"/>
      <c r="BB348" s="274"/>
      <c r="BC348" s="274"/>
      <c r="BD348" s="274"/>
      <c r="BE348" s="274"/>
      <c r="BF348" s="274"/>
      <c r="BG348" s="274"/>
      <c r="BH348" s="274"/>
      <c r="BI348" s="274"/>
      <c r="BJ348" s="274"/>
      <c r="BK348" s="274"/>
      <c r="BL348" s="274"/>
      <c r="BM348" s="274"/>
      <c r="BN348" s="274"/>
      <c r="BO348" s="274"/>
      <c r="BP348" s="693"/>
      <c r="BQ348" s="274"/>
      <c r="BR348" s="274"/>
      <c r="BS348" s="274"/>
      <c r="BT348" s="274"/>
      <c r="BU348" s="274"/>
      <c r="BV348" s="274"/>
      <c r="BW348" s="274"/>
      <c r="BX348" s="694"/>
      <c r="BY348" s="274"/>
      <c r="BZ348" s="274"/>
      <c r="CA348" s="274"/>
      <c r="CB348" s="274"/>
      <c r="CC348" s="274"/>
      <c r="CD348" s="274"/>
      <c r="CE348" s="274"/>
      <c r="CF348" s="274"/>
      <c r="CG348" s="742"/>
      <c r="CH348" s="742"/>
      <c r="CI348" s="742"/>
      <c r="CJ348" s="742"/>
      <c r="CK348" s="742"/>
      <c r="CL348" s="742"/>
      <c r="CM348" s="742"/>
      <c r="CN348" s="742"/>
      <c r="CO348" s="742"/>
      <c r="CP348" s="742"/>
      <c r="CQ348" s="742"/>
      <c r="CR348" s="742"/>
      <c r="CS348" s="742"/>
      <c r="CT348" s="742"/>
      <c r="CU348" s="742"/>
      <c r="CV348" s="742"/>
      <c r="CW348" s="742"/>
      <c r="CX348" s="4"/>
      <c r="CY348" s="780" t="e">
        <v>#REF!</v>
      </c>
      <c r="CZ348" s="890" t="e">
        <v>#REF!</v>
      </c>
      <c r="DA348" s="890" t="e">
        <v>#REF!</v>
      </c>
      <c r="DB348" s="890">
        <v>0.0</v>
      </c>
      <c r="DC348" s="890">
        <v>0.0</v>
      </c>
      <c r="DD348" s="890">
        <v>0.0</v>
      </c>
      <c r="DE348" s="890">
        <v>0.0</v>
      </c>
      <c r="DF348" s="890">
        <v>0.0</v>
      </c>
      <c r="DG348" s="890">
        <v>0.0</v>
      </c>
      <c r="DH348" s="890"/>
      <c r="DI348" s="890" t="e">
        <v>#REF!</v>
      </c>
      <c r="DJ348" s="890" t="s">
        <v>160</v>
      </c>
      <c r="DK348" s="890" t="s">
        <v>160</v>
      </c>
      <c r="DL348" s="890" t="s">
        <v>160</v>
      </c>
      <c r="DM348" s="890" t="s">
        <v>160</v>
      </c>
      <c r="DN348" s="890" t="s">
        <v>160</v>
      </c>
      <c r="DO348" s="890" t="s">
        <v>160</v>
      </c>
      <c r="DP348" s="2">
        <v>1.0</v>
      </c>
      <c r="DQ348" s="830" t="s">
        <v>160</v>
      </c>
      <c r="DR348" s="915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745"/>
      <c r="EK348" s="4"/>
      <c r="EL348" s="4"/>
      <c r="EM348" s="4"/>
      <c r="EN348" s="4"/>
      <c r="EO348" s="4"/>
      <c r="EP348" s="4"/>
      <c r="EQ348" s="745"/>
      <c r="ER348" s="4"/>
      <c r="ES348" s="4"/>
      <c r="ET348" s="4"/>
      <c r="EU348" s="4"/>
      <c r="EV348" s="4"/>
      <c r="EW348" s="4"/>
      <c r="EX348" s="4"/>
      <c r="EY348" s="895" t="s">
        <v>160</v>
      </c>
      <c r="EZ348" s="927" t="s">
        <v>160</v>
      </c>
      <c r="FA348" s="820" t="str">
        <f t="shared" si="49"/>
        <v/>
      </c>
      <c r="FB348" s="925" t="e">
        <v>#REF!</v>
      </c>
      <c r="FC348" s="4" t="e">
        <v>#REF!</v>
      </c>
      <c r="FD348" s="4" t="e">
        <v>#REF!</v>
      </c>
      <c r="FE348" s="4" t="e">
        <v>#REF!</v>
      </c>
      <c r="FF348" s="4" t="e">
        <v>#REF!</v>
      </c>
      <c r="FG348" s="4" t="e">
        <v>#REF!</v>
      </c>
      <c r="FH348" s="4" t="e">
        <v>#REF!</v>
      </c>
      <c r="FI348" s="834" t="str">
        <f t="shared" si="50"/>
        <v>#REF!</v>
      </c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742"/>
    </row>
    <row r="349" outlineLevel="1">
      <c r="A349" s="743"/>
      <c r="D349" s="1039">
        <f t="shared" si="75"/>
        <v>1</v>
      </c>
      <c r="E349" s="1049" t="str">
        <f t="shared" si="80"/>
        <v/>
      </c>
      <c r="F349" s="1050" t="s">
        <v>402</v>
      </c>
      <c r="G349" s="1042" t="str">
        <f t="shared" si="76"/>
        <v/>
      </c>
      <c r="H349" s="1046"/>
      <c r="I349" s="1044" t="str">
        <f t="shared" si="77"/>
        <v>#REF!</v>
      </c>
      <c r="J349" s="1052" t="str">
        <f t="shared" si="141"/>
        <v>#REF!</v>
      </c>
      <c r="K349" s="1046">
        <v>0.0</v>
      </c>
      <c r="L349" s="1046">
        <v>0.0</v>
      </c>
      <c r="M349" s="1046">
        <v>0.0</v>
      </c>
      <c r="N349" s="1046">
        <v>0.0</v>
      </c>
      <c r="O349" s="1053" t="e">
        <v>#REF!</v>
      </c>
      <c r="P349" s="1053">
        <v>0.0</v>
      </c>
      <c r="Q349" s="1053">
        <v>0.0</v>
      </c>
      <c r="R349" s="1053">
        <v>0.0</v>
      </c>
      <c r="S349" s="1053">
        <v>0.0</v>
      </c>
      <c r="T349" s="1053">
        <v>0.0</v>
      </c>
      <c r="U349" s="1053">
        <v>0.0</v>
      </c>
      <c r="V349" s="825"/>
      <c r="W349" s="1054" t="str">
        <f t="shared" ref="W349:AC349" si="149">if(O$275&gt;$E348,"",if(O$276&lt;$E348,"", if($H349="","", if($D348&lt;=$N$277,O$277,if($D348&lt;=$N$278,O$278,O$279))*if($O$267=$R$267,$V$267, $H349))))</f>
        <v>#REF!</v>
      </c>
      <c r="X349" s="1054" t="str">
        <f t="shared" si="149"/>
        <v/>
      </c>
      <c r="Y349" s="1054" t="str">
        <f t="shared" si="149"/>
        <v/>
      </c>
      <c r="Z349" s="1054" t="str">
        <f t="shared" si="149"/>
        <v/>
      </c>
      <c r="AA349" s="1054" t="str">
        <f t="shared" si="149"/>
        <v/>
      </c>
      <c r="AB349" s="1054" t="str">
        <f t="shared" si="149"/>
        <v/>
      </c>
      <c r="AC349" s="1054" t="str">
        <f t="shared" si="149"/>
        <v/>
      </c>
      <c r="AD349" s="2" t="e">
        <v>#REF!</v>
      </c>
      <c r="AE349" s="2" t="e">
        <v>#REF!</v>
      </c>
      <c r="AF349" s="2" t="e">
        <v>#REF!</v>
      </c>
      <c r="AG349" s="2" t="e">
        <v>#REF!</v>
      </c>
      <c r="AH349" s="2" t="e">
        <v>#REF!</v>
      </c>
      <c r="AI349" s="2" t="e">
        <v>#REF!</v>
      </c>
      <c r="AJ349" s="4" t="e">
        <v>#REF!</v>
      </c>
      <c r="AK349" s="4"/>
      <c r="AL349" s="4"/>
      <c r="AM349" s="4"/>
      <c r="AN349" s="18" t="s">
        <v>4</v>
      </c>
      <c r="AO349" s="689"/>
      <c r="AP349" s="690"/>
      <c r="AQ349" s="274"/>
      <c r="AR349" s="274"/>
      <c r="AS349" s="274"/>
      <c r="AT349" s="274"/>
      <c r="AU349" s="691"/>
      <c r="AV349" s="692"/>
      <c r="AW349" s="274"/>
      <c r="AX349" s="274"/>
      <c r="AY349" s="274"/>
      <c r="AZ349" s="274"/>
      <c r="BA349" s="274"/>
      <c r="BB349" s="274"/>
      <c r="BC349" s="274"/>
      <c r="BD349" s="274"/>
      <c r="BE349" s="274"/>
      <c r="BF349" s="274"/>
      <c r="BG349" s="274"/>
      <c r="BH349" s="274"/>
      <c r="BI349" s="274"/>
      <c r="BJ349" s="274"/>
      <c r="BK349" s="274"/>
      <c r="BL349" s="274"/>
      <c r="BM349" s="274"/>
      <c r="BN349" s="274"/>
      <c r="BO349" s="274"/>
      <c r="BP349" s="693"/>
      <c r="BQ349" s="274"/>
      <c r="BR349" s="274"/>
      <c r="BS349" s="274"/>
      <c r="BT349" s="274"/>
      <c r="BU349" s="274"/>
      <c r="BV349" s="274"/>
      <c r="BW349" s="274"/>
      <c r="BX349" s="694"/>
      <c r="BY349" s="274"/>
      <c r="BZ349" s="274"/>
      <c r="CA349" s="274"/>
      <c r="CB349" s="274"/>
      <c r="CC349" s="274"/>
      <c r="CD349" s="274"/>
      <c r="CE349" s="274"/>
      <c r="CF349" s="274"/>
      <c r="CG349" s="742"/>
      <c r="CH349" s="742"/>
      <c r="CI349" s="742"/>
      <c r="CJ349" s="742"/>
      <c r="CK349" s="742"/>
      <c r="CL349" s="742"/>
      <c r="CM349" s="742"/>
      <c r="CN349" s="742"/>
      <c r="CO349" s="742"/>
      <c r="CP349" s="742"/>
      <c r="CQ349" s="742"/>
      <c r="CR349" s="742"/>
      <c r="CS349" s="742"/>
      <c r="CT349" s="742"/>
      <c r="CU349" s="742"/>
      <c r="CV349" s="742"/>
      <c r="CW349" s="742"/>
      <c r="CX349" s="4"/>
      <c r="CY349" s="780" t="e">
        <v>#REF!</v>
      </c>
      <c r="CZ349" s="890" t="e">
        <v>#REF!</v>
      </c>
      <c r="DA349" s="890" t="e">
        <v>#REF!</v>
      </c>
      <c r="DB349" s="890">
        <v>0.0</v>
      </c>
      <c r="DC349" s="890">
        <v>0.0</v>
      </c>
      <c r="DD349" s="890">
        <v>0.0</v>
      </c>
      <c r="DE349" s="890">
        <v>0.0</v>
      </c>
      <c r="DF349" s="890">
        <v>0.0</v>
      </c>
      <c r="DG349" s="890">
        <v>0.0</v>
      </c>
      <c r="DH349" s="890"/>
      <c r="DI349" s="890" t="e">
        <v>#REF!</v>
      </c>
      <c r="DJ349" s="890" t="s">
        <v>160</v>
      </c>
      <c r="DK349" s="890" t="s">
        <v>160</v>
      </c>
      <c r="DL349" s="890" t="s">
        <v>160</v>
      </c>
      <c r="DM349" s="890" t="s">
        <v>160</v>
      </c>
      <c r="DN349" s="890" t="s">
        <v>160</v>
      </c>
      <c r="DO349" s="890" t="s">
        <v>160</v>
      </c>
      <c r="DP349" s="2">
        <v>1.0</v>
      </c>
      <c r="DQ349" s="830" t="s">
        <v>160</v>
      </c>
      <c r="DR349" s="915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745"/>
      <c r="EK349" s="4"/>
      <c r="EL349" s="4"/>
      <c r="EM349" s="4"/>
      <c r="EN349" s="4"/>
      <c r="EO349" s="4"/>
      <c r="EP349" s="4"/>
      <c r="EQ349" s="745"/>
      <c r="ER349" s="4"/>
      <c r="ES349" s="4"/>
      <c r="ET349" s="4"/>
      <c r="EU349" s="4"/>
      <c r="EV349" s="4"/>
      <c r="EW349" s="4"/>
      <c r="EX349" s="4"/>
      <c r="EY349" s="895" t="s">
        <v>160</v>
      </c>
      <c r="EZ349" s="927" t="s">
        <v>160</v>
      </c>
      <c r="FA349" s="820" t="str">
        <f t="shared" si="49"/>
        <v/>
      </c>
      <c r="FB349" s="925" t="e">
        <v>#REF!</v>
      </c>
      <c r="FC349" s="4" t="e">
        <v>#REF!</v>
      </c>
      <c r="FD349" s="4" t="e">
        <v>#REF!</v>
      </c>
      <c r="FE349" s="4" t="e">
        <v>#REF!</v>
      </c>
      <c r="FF349" s="4" t="e">
        <v>#REF!</v>
      </c>
      <c r="FG349" s="4" t="e">
        <v>#REF!</v>
      </c>
      <c r="FH349" s="4" t="e">
        <v>#REF!</v>
      </c>
      <c r="FI349" s="834" t="str">
        <f t="shared" si="50"/>
        <v>#REF!</v>
      </c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742"/>
    </row>
    <row r="350" outlineLevel="1">
      <c r="A350" s="743"/>
      <c r="D350" s="1039">
        <f t="shared" si="75"/>
        <v>1</v>
      </c>
      <c r="E350" s="1049" t="str">
        <f t="shared" si="80"/>
        <v/>
      </c>
      <c r="F350" s="1050" t="s">
        <v>402</v>
      </c>
      <c r="G350" s="1042" t="str">
        <f t="shared" si="76"/>
        <v/>
      </c>
      <c r="H350" s="1046"/>
      <c r="I350" s="1044" t="str">
        <f t="shared" si="77"/>
        <v>#REF!</v>
      </c>
      <c r="J350" s="1052" t="str">
        <f t="shared" si="141"/>
        <v>#REF!</v>
      </c>
      <c r="K350" s="1046">
        <v>0.0</v>
      </c>
      <c r="L350" s="1046">
        <v>0.0</v>
      </c>
      <c r="M350" s="1046">
        <v>0.0</v>
      </c>
      <c r="N350" s="1046">
        <v>0.0</v>
      </c>
      <c r="O350" s="1053" t="e">
        <v>#REF!</v>
      </c>
      <c r="P350" s="1053">
        <v>0.0</v>
      </c>
      <c r="Q350" s="1053">
        <v>0.0</v>
      </c>
      <c r="R350" s="1053">
        <v>0.0</v>
      </c>
      <c r="S350" s="1053">
        <v>0.0</v>
      </c>
      <c r="T350" s="1053">
        <v>0.0</v>
      </c>
      <c r="U350" s="1053">
        <v>0.0</v>
      </c>
      <c r="V350" s="825"/>
      <c r="W350" s="1054" t="str">
        <f t="shared" ref="W350:AC350" si="150">if(O$275&gt;$E349,"",if(O$276&lt;$E349,"", if($H350="","", if($D349&lt;=$N$277,O$277,if($D349&lt;=$N$278,O$278,O$279))*if($O$267=$R$267,$V$267, $H350))))</f>
        <v>#REF!</v>
      </c>
      <c r="X350" s="1054" t="str">
        <f t="shared" si="150"/>
        <v/>
      </c>
      <c r="Y350" s="1054" t="str">
        <f t="shared" si="150"/>
        <v/>
      </c>
      <c r="Z350" s="1054" t="str">
        <f t="shared" si="150"/>
        <v/>
      </c>
      <c r="AA350" s="1054" t="str">
        <f t="shared" si="150"/>
        <v/>
      </c>
      <c r="AB350" s="1054" t="str">
        <f t="shared" si="150"/>
        <v/>
      </c>
      <c r="AC350" s="1054" t="str">
        <f t="shared" si="150"/>
        <v/>
      </c>
      <c r="AD350" s="2" t="e">
        <v>#REF!</v>
      </c>
      <c r="AE350" s="2" t="e">
        <v>#REF!</v>
      </c>
      <c r="AF350" s="2" t="e">
        <v>#REF!</v>
      </c>
      <c r="AG350" s="2" t="e">
        <v>#REF!</v>
      </c>
      <c r="AH350" s="2" t="e">
        <v>#REF!</v>
      </c>
      <c r="AI350" s="2" t="e">
        <v>#REF!</v>
      </c>
      <c r="AJ350" s="4" t="e">
        <v>#REF!</v>
      </c>
      <c r="AK350" s="4"/>
      <c r="AL350" s="4"/>
      <c r="AM350" s="4"/>
      <c r="AN350" s="18" t="s">
        <v>4</v>
      </c>
      <c r="AO350" s="689"/>
      <c r="AP350" s="690"/>
      <c r="AQ350" s="274"/>
      <c r="AR350" s="274"/>
      <c r="AS350" s="274"/>
      <c r="AT350" s="274"/>
      <c r="AU350" s="691"/>
      <c r="AV350" s="692"/>
      <c r="AW350" s="274"/>
      <c r="AX350" s="274"/>
      <c r="AY350" s="274"/>
      <c r="AZ350" s="274"/>
      <c r="BA350" s="274"/>
      <c r="BB350" s="274"/>
      <c r="BC350" s="274"/>
      <c r="BD350" s="274"/>
      <c r="BE350" s="274"/>
      <c r="BF350" s="274"/>
      <c r="BG350" s="274"/>
      <c r="BH350" s="274"/>
      <c r="BI350" s="274"/>
      <c r="BJ350" s="274"/>
      <c r="BK350" s="274"/>
      <c r="BL350" s="274"/>
      <c r="BM350" s="274"/>
      <c r="BN350" s="274"/>
      <c r="BO350" s="274"/>
      <c r="BP350" s="693"/>
      <c r="BQ350" s="274"/>
      <c r="BR350" s="274"/>
      <c r="BS350" s="274"/>
      <c r="BT350" s="274"/>
      <c r="BU350" s="274"/>
      <c r="BV350" s="274"/>
      <c r="BW350" s="274"/>
      <c r="BX350" s="694"/>
      <c r="BY350" s="274"/>
      <c r="BZ350" s="274"/>
      <c r="CA350" s="274"/>
      <c r="CB350" s="274"/>
      <c r="CC350" s="274"/>
      <c r="CD350" s="274"/>
      <c r="CE350" s="274"/>
      <c r="CF350" s="274"/>
      <c r="CG350" s="742"/>
      <c r="CH350" s="742"/>
      <c r="CI350" s="742"/>
      <c r="CJ350" s="742"/>
      <c r="CK350" s="742"/>
      <c r="CL350" s="742"/>
      <c r="CM350" s="742"/>
      <c r="CN350" s="742"/>
      <c r="CO350" s="742"/>
      <c r="CP350" s="742"/>
      <c r="CQ350" s="742"/>
      <c r="CR350" s="742"/>
      <c r="CS350" s="742"/>
      <c r="CT350" s="742"/>
      <c r="CU350" s="742"/>
      <c r="CV350" s="742"/>
      <c r="CW350" s="742"/>
      <c r="CX350" s="4"/>
      <c r="CY350" s="780" t="e">
        <v>#REF!</v>
      </c>
      <c r="CZ350" s="890" t="e">
        <v>#REF!</v>
      </c>
      <c r="DA350" s="890" t="e">
        <v>#REF!</v>
      </c>
      <c r="DB350" s="890">
        <v>0.0</v>
      </c>
      <c r="DC350" s="890">
        <v>0.0</v>
      </c>
      <c r="DD350" s="890">
        <v>0.0</v>
      </c>
      <c r="DE350" s="890">
        <v>0.0</v>
      </c>
      <c r="DF350" s="890">
        <v>0.0</v>
      </c>
      <c r="DG350" s="890">
        <v>0.0</v>
      </c>
      <c r="DH350" s="890"/>
      <c r="DI350" s="890" t="e">
        <v>#REF!</v>
      </c>
      <c r="DJ350" s="890" t="s">
        <v>160</v>
      </c>
      <c r="DK350" s="890" t="s">
        <v>160</v>
      </c>
      <c r="DL350" s="890" t="s">
        <v>160</v>
      </c>
      <c r="DM350" s="890" t="s">
        <v>160</v>
      </c>
      <c r="DN350" s="890" t="s">
        <v>160</v>
      </c>
      <c r="DO350" s="890" t="s">
        <v>160</v>
      </c>
      <c r="DP350" s="2">
        <v>1.0</v>
      </c>
      <c r="DQ350" s="830" t="s">
        <v>160</v>
      </c>
      <c r="DR350" s="915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745"/>
      <c r="EK350" s="4"/>
      <c r="EL350" s="4"/>
      <c r="EM350" s="4"/>
      <c r="EN350" s="4"/>
      <c r="EO350" s="4"/>
      <c r="EP350" s="4"/>
      <c r="EQ350" s="745"/>
      <c r="ER350" s="4"/>
      <c r="ES350" s="4"/>
      <c r="ET350" s="4"/>
      <c r="EU350" s="4"/>
      <c r="EV350" s="4"/>
      <c r="EW350" s="4"/>
      <c r="EX350" s="4"/>
      <c r="EY350" s="895" t="s">
        <v>160</v>
      </c>
      <c r="EZ350" s="927" t="s">
        <v>160</v>
      </c>
      <c r="FA350" s="820" t="str">
        <f t="shared" si="49"/>
        <v/>
      </c>
      <c r="FB350" s="925" t="e">
        <v>#REF!</v>
      </c>
      <c r="FC350" s="4" t="e">
        <v>#REF!</v>
      </c>
      <c r="FD350" s="4" t="e">
        <v>#REF!</v>
      </c>
      <c r="FE350" s="4" t="e">
        <v>#REF!</v>
      </c>
      <c r="FF350" s="4" t="e">
        <v>#REF!</v>
      </c>
      <c r="FG350" s="4" t="e">
        <v>#REF!</v>
      </c>
      <c r="FH350" s="4" t="e">
        <v>#REF!</v>
      </c>
      <c r="FI350" s="834" t="str">
        <f t="shared" si="50"/>
        <v>#REF!</v>
      </c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742"/>
    </row>
    <row r="351" outlineLevel="1">
      <c r="A351" s="743"/>
      <c r="D351" s="1039">
        <f t="shared" si="75"/>
        <v>1</v>
      </c>
      <c r="E351" s="1049" t="str">
        <f t="shared" si="80"/>
        <v/>
      </c>
      <c r="F351" s="1050" t="s">
        <v>402</v>
      </c>
      <c r="G351" s="1042" t="str">
        <f t="shared" si="76"/>
        <v/>
      </c>
      <c r="H351" s="1046"/>
      <c r="I351" s="1044" t="str">
        <f t="shared" si="77"/>
        <v>#REF!</v>
      </c>
      <c r="J351" s="1052" t="str">
        <f t="shared" si="141"/>
        <v>#REF!</v>
      </c>
      <c r="K351" s="1046">
        <v>0.0</v>
      </c>
      <c r="L351" s="1046">
        <v>0.0</v>
      </c>
      <c r="M351" s="1046">
        <v>0.0</v>
      </c>
      <c r="N351" s="1046">
        <v>0.0</v>
      </c>
      <c r="O351" s="1053" t="e">
        <v>#REF!</v>
      </c>
      <c r="P351" s="1053">
        <v>0.0</v>
      </c>
      <c r="Q351" s="1053">
        <v>0.0</v>
      </c>
      <c r="R351" s="1053">
        <v>0.0</v>
      </c>
      <c r="S351" s="1053">
        <v>0.0</v>
      </c>
      <c r="T351" s="1053">
        <v>0.0</v>
      </c>
      <c r="U351" s="1053">
        <v>0.0</v>
      </c>
      <c r="V351" s="825"/>
      <c r="W351" s="1054" t="str">
        <f t="shared" ref="W351:AC351" si="151">if(O$275&gt;$E350,"",if(O$276&lt;$E350,"", if($H351="","", if($D350&lt;=$N$277,O$277,if($D350&lt;=$N$278,O$278,O$279))*if($O$267=$R$267,$V$267, $H351))))</f>
        <v>#REF!</v>
      </c>
      <c r="X351" s="1054" t="str">
        <f t="shared" si="151"/>
        <v/>
      </c>
      <c r="Y351" s="1054" t="str">
        <f t="shared" si="151"/>
        <v/>
      </c>
      <c r="Z351" s="1054" t="str">
        <f t="shared" si="151"/>
        <v/>
      </c>
      <c r="AA351" s="1054" t="str">
        <f t="shared" si="151"/>
        <v/>
      </c>
      <c r="AB351" s="1054" t="str">
        <f t="shared" si="151"/>
        <v/>
      </c>
      <c r="AC351" s="1054" t="str">
        <f t="shared" si="151"/>
        <v/>
      </c>
      <c r="AD351" s="2" t="e">
        <v>#REF!</v>
      </c>
      <c r="AE351" s="2" t="e">
        <v>#REF!</v>
      </c>
      <c r="AF351" s="2" t="e">
        <v>#REF!</v>
      </c>
      <c r="AG351" s="2" t="e">
        <v>#REF!</v>
      </c>
      <c r="AH351" s="2" t="e">
        <v>#REF!</v>
      </c>
      <c r="AI351" s="2" t="e">
        <v>#REF!</v>
      </c>
      <c r="AJ351" s="4" t="e">
        <v>#REF!</v>
      </c>
      <c r="AK351" s="4"/>
      <c r="AL351" s="4"/>
      <c r="AM351" s="4"/>
      <c r="AN351" s="18" t="s">
        <v>4</v>
      </c>
      <c r="AO351" s="689"/>
      <c r="AP351" s="690"/>
      <c r="AQ351" s="274"/>
      <c r="AR351" s="274"/>
      <c r="AS351" s="274"/>
      <c r="AT351" s="274"/>
      <c r="AU351" s="691"/>
      <c r="AV351" s="692"/>
      <c r="AW351" s="274"/>
      <c r="AX351" s="274"/>
      <c r="AY351" s="274"/>
      <c r="AZ351" s="274"/>
      <c r="BA351" s="274"/>
      <c r="BB351" s="274"/>
      <c r="BC351" s="274"/>
      <c r="BD351" s="274"/>
      <c r="BE351" s="274"/>
      <c r="BF351" s="274"/>
      <c r="BG351" s="274"/>
      <c r="BH351" s="274"/>
      <c r="BI351" s="274"/>
      <c r="BJ351" s="274"/>
      <c r="BK351" s="274"/>
      <c r="BL351" s="274"/>
      <c r="BM351" s="274"/>
      <c r="BN351" s="274"/>
      <c r="BO351" s="274"/>
      <c r="BP351" s="693"/>
      <c r="BQ351" s="274"/>
      <c r="BR351" s="274"/>
      <c r="BS351" s="274"/>
      <c r="BT351" s="274"/>
      <c r="BU351" s="274"/>
      <c r="BV351" s="274"/>
      <c r="BW351" s="274"/>
      <c r="BX351" s="694"/>
      <c r="BY351" s="274"/>
      <c r="BZ351" s="274"/>
      <c r="CA351" s="274"/>
      <c r="CB351" s="274"/>
      <c r="CC351" s="274"/>
      <c r="CD351" s="274"/>
      <c r="CE351" s="274"/>
      <c r="CF351" s="274"/>
      <c r="CG351" s="742"/>
      <c r="CH351" s="742"/>
      <c r="CI351" s="742"/>
      <c r="CJ351" s="742"/>
      <c r="CK351" s="742"/>
      <c r="CL351" s="742"/>
      <c r="CM351" s="742"/>
      <c r="CN351" s="742"/>
      <c r="CO351" s="742"/>
      <c r="CP351" s="742"/>
      <c r="CQ351" s="742"/>
      <c r="CR351" s="742"/>
      <c r="CS351" s="742"/>
      <c r="CT351" s="742"/>
      <c r="CU351" s="742"/>
      <c r="CV351" s="742"/>
      <c r="CW351" s="742"/>
      <c r="CX351" s="4"/>
      <c r="CY351" s="780" t="e">
        <v>#REF!</v>
      </c>
      <c r="CZ351" s="890" t="e">
        <v>#REF!</v>
      </c>
      <c r="DA351" s="890" t="e">
        <v>#REF!</v>
      </c>
      <c r="DB351" s="890">
        <v>0.0</v>
      </c>
      <c r="DC351" s="890">
        <v>0.0</v>
      </c>
      <c r="DD351" s="890">
        <v>0.0</v>
      </c>
      <c r="DE351" s="890">
        <v>0.0</v>
      </c>
      <c r="DF351" s="890">
        <v>0.0</v>
      </c>
      <c r="DG351" s="890">
        <v>0.0</v>
      </c>
      <c r="DH351" s="890"/>
      <c r="DI351" s="890" t="e">
        <v>#REF!</v>
      </c>
      <c r="DJ351" s="890" t="s">
        <v>160</v>
      </c>
      <c r="DK351" s="890" t="s">
        <v>160</v>
      </c>
      <c r="DL351" s="890" t="s">
        <v>160</v>
      </c>
      <c r="DM351" s="890" t="s">
        <v>160</v>
      </c>
      <c r="DN351" s="890" t="s">
        <v>160</v>
      </c>
      <c r="DO351" s="890" t="s">
        <v>160</v>
      </c>
      <c r="DP351" s="2">
        <v>1.0</v>
      </c>
      <c r="DQ351" s="830" t="s">
        <v>160</v>
      </c>
      <c r="DR351" s="915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745"/>
      <c r="EK351" s="4"/>
      <c r="EL351" s="4"/>
      <c r="EM351" s="4"/>
      <c r="EN351" s="4"/>
      <c r="EO351" s="4"/>
      <c r="EP351" s="4"/>
      <c r="EQ351" s="745"/>
      <c r="ER351" s="4"/>
      <c r="ES351" s="4"/>
      <c r="ET351" s="4"/>
      <c r="EU351" s="4"/>
      <c r="EV351" s="4"/>
      <c r="EW351" s="4"/>
      <c r="EX351" s="4"/>
      <c r="EY351" s="895" t="s">
        <v>160</v>
      </c>
      <c r="EZ351" s="927" t="s">
        <v>160</v>
      </c>
      <c r="FA351" s="820" t="str">
        <f t="shared" si="49"/>
        <v/>
      </c>
      <c r="FB351" s="925" t="e">
        <v>#REF!</v>
      </c>
      <c r="FC351" s="4" t="e">
        <v>#REF!</v>
      </c>
      <c r="FD351" s="4" t="e">
        <v>#REF!</v>
      </c>
      <c r="FE351" s="4" t="e">
        <v>#REF!</v>
      </c>
      <c r="FF351" s="4" t="e">
        <v>#REF!</v>
      </c>
      <c r="FG351" s="4" t="e">
        <v>#REF!</v>
      </c>
      <c r="FH351" s="4" t="e">
        <v>#REF!</v>
      </c>
      <c r="FI351" s="834" t="str">
        <f t="shared" si="50"/>
        <v>#REF!</v>
      </c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742"/>
    </row>
    <row r="352" outlineLevel="1">
      <c r="A352" s="743"/>
      <c r="D352" s="1039">
        <f t="shared" si="75"/>
        <v>1</v>
      </c>
      <c r="E352" s="1049" t="str">
        <f t="shared" si="80"/>
        <v/>
      </c>
      <c r="F352" s="1050" t="s">
        <v>402</v>
      </c>
      <c r="G352" s="1042" t="str">
        <f t="shared" si="76"/>
        <v/>
      </c>
      <c r="H352" s="1046"/>
      <c r="I352" s="1044" t="str">
        <f t="shared" si="77"/>
        <v>#REF!</v>
      </c>
      <c r="J352" s="1052" t="str">
        <f t="shared" si="141"/>
        <v>#REF!</v>
      </c>
      <c r="K352" s="1046">
        <v>0.0</v>
      </c>
      <c r="L352" s="1046">
        <v>0.0</v>
      </c>
      <c r="M352" s="1046">
        <v>0.0</v>
      </c>
      <c r="N352" s="1046">
        <v>0.0</v>
      </c>
      <c r="O352" s="1053" t="e">
        <v>#REF!</v>
      </c>
      <c r="P352" s="1053">
        <v>0.0</v>
      </c>
      <c r="Q352" s="1053">
        <v>0.0</v>
      </c>
      <c r="R352" s="1053">
        <v>0.0</v>
      </c>
      <c r="S352" s="1053">
        <v>0.0</v>
      </c>
      <c r="T352" s="1053">
        <v>0.0</v>
      </c>
      <c r="U352" s="1053">
        <v>0.0</v>
      </c>
      <c r="V352" s="825"/>
      <c r="W352" s="1054" t="str">
        <f t="shared" ref="W352:AC352" si="152">if(O$275&gt;$E351,"",if(O$276&lt;$E351,"", if($H352="","", if($D351&lt;=$N$277,O$277,if($D351&lt;=$N$278,O$278,O$279))*if($O$267=$R$267,$V$267, $H352))))</f>
        <v>#REF!</v>
      </c>
      <c r="X352" s="1054" t="str">
        <f t="shared" si="152"/>
        <v/>
      </c>
      <c r="Y352" s="1054" t="str">
        <f t="shared" si="152"/>
        <v/>
      </c>
      <c r="Z352" s="1054" t="str">
        <f t="shared" si="152"/>
        <v/>
      </c>
      <c r="AA352" s="1054" t="str">
        <f t="shared" si="152"/>
        <v/>
      </c>
      <c r="AB352" s="1054" t="str">
        <f t="shared" si="152"/>
        <v/>
      </c>
      <c r="AC352" s="1054" t="str">
        <f t="shared" si="152"/>
        <v/>
      </c>
      <c r="AD352" s="2" t="e">
        <v>#REF!</v>
      </c>
      <c r="AE352" s="2" t="e">
        <v>#REF!</v>
      </c>
      <c r="AF352" s="2" t="e">
        <v>#REF!</v>
      </c>
      <c r="AG352" s="2" t="e">
        <v>#REF!</v>
      </c>
      <c r="AH352" s="2" t="e">
        <v>#REF!</v>
      </c>
      <c r="AI352" s="2" t="e">
        <v>#REF!</v>
      </c>
      <c r="AJ352" s="4" t="e">
        <v>#REF!</v>
      </c>
      <c r="AK352" s="4"/>
      <c r="AL352" s="4"/>
      <c r="AM352" s="4"/>
      <c r="AN352" s="18" t="s">
        <v>4</v>
      </c>
      <c r="AO352" s="689"/>
      <c r="AP352" s="690"/>
      <c r="AQ352" s="274"/>
      <c r="AR352" s="274"/>
      <c r="AS352" s="274"/>
      <c r="AT352" s="274"/>
      <c r="AU352" s="691"/>
      <c r="AV352" s="692"/>
      <c r="AW352" s="274"/>
      <c r="AX352" s="274"/>
      <c r="AY352" s="274"/>
      <c r="AZ352" s="274"/>
      <c r="BA352" s="274"/>
      <c r="BB352" s="274"/>
      <c r="BC352" s="274"/>
      <c r="BD352" s="274"/>
      <c r="BE352" s="274"/>
      <c r="BF352" s="274"/>
      <c r="BG352" s="274"/>
      <c r="BH352" s="274"/>
      <c r="BI352" s="274"/>
      <c r="BJ352" s="274"/>
      <c r="BK352" s="274"/>
      <c r="BL352" s="274"/>
      <c r="BM352" s="274"/>
      <c r="BN352" s="274"/>
      <c r="BO352" s="274"/>
      <c r="BP352" s="693"/>
      <c r="BQ352" s="274"/>
      <c r="BR352" s="274"/>
      <c r="BS352" s="274"/>
      <c r="BT352" s="274"/>
      <c r="BU352" s="274"/>
      <c r="BV352" s="274"/>
      <c r="BW352" s="274"/>
      <c r="BX352" s="694"/>
      <c r="BY352" s="274"/>
      <c r="BZ352" s="274"/>
      <c r="CA352" s="274"/>
      <c r="CB352" s="274"/>
      <c r="CC352" s="274"/>
      <c r="CD352" s="274"/>
      <c r="CE352" s="274"/>
      <c r="CF352" s="274"/>
      <c r="CG352" s="742"/>
      <c r="CH352" s="742"/>
      <c r="CI352" s="742"/>
      <c r="CJ352" s="742"/>
      <c r="CK352" s="742"/>
      <c r="CL352" s="742"/>
      <c r="CM352" s="742"/>
      <c r="CN352" s="742"/>
      <c r="CO352" s="742"/>
      <c r="CP352" s="742"/>
      <c r="CQ352" s="742"/>
      <c r="CR352" s="742"/>
      <c r="CS352" s="742"/>
      <c r="CT352" s="742"/>
      <c r="CU352" s="742"/>
      <c r="CV352" s="742"/>
      <c r="CW352" s="742"/>
      <c r="CX352" s="4"/>
      <c r="CY352" s="780" t="e">
        <v>#REF!</v>
      </c>
      <c r="CZ352" s="890" t="e">
        <v>#REF!</v>
      </c>
      <c r="DA352" s="890" t="e">
        <v>#REF!</v>
      </c>
      <c r="DB352" s="890">
        <v>0.0</v>
      </c>
      <c r="DC352" s="890">
        <v>0.0</v>
      </c>
      <c r="DD352" s="890">
        <v>0.0</v>
      </c>
      <c r="DE352" s="890">
        <v>0.0</v>
      </c>
      <c r="DF352" s="890">
        <v>0.0</v>
      </c>
      <c r="DG352" s="890">
        <v>0.0</v>
      </c>
      <c r="DH352" s="890"/>
      <c r="DI352" s="890" t="e">
        <v>#REF!</v>
      </c>
      <c r="DJ352" s="890" t="s">
        <v>160</v>
      </c>
      <c r="DK352" s="890" t="s">
        <v>160</v>
      </c>
      <c r="DL352" s="890" t="s">
        <v>160</v>
      </c>
      <c r="DM352" s="890" t="s">
        <v>160</v>
      </c>
      <c r="DN352" s="890" t="s">
        <v>160</v>
      </c>
      <c r="DO352" s="890" t="s">
        <v>160</v>
      </c>
      <c r="DP352" s="2">
        <v>1.0</v>
      </c>
      <c r="DQ352" s="830" t="s">
        <v>160</v>
      </c>
      <c r="DR352" s="915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745"/>
      <c r="EK352" s="4"/>
      <c r="EL352" s="4"/>
      <c r="EM352" s="4"/>
      <c r="EN352" s="4"/>
      <c r="EO352" s="4"/>
      <c r="EP352" s="4"/>
      <c r="EQ352" s="745"/>
      <c r="ER352" s="4"/>
      <c r="ES352" s="4"/>
      <c r="ET352" s="4"/>
      <c r="EU352" s="4"/>
      <c r="EV352" s="4"/>
      <c r="EW352" s="4"/>
      <c r="EX352" s="4"/>
      <c r="EY352" s="895" t="s">
        <v>160</v>
      </c>
      <c r="EZ352" s="927" t="s">
        <v>160</v>
      </c>
      <c r="FA352" s="820" t="str">
        <f t="shared" si="49"/>
        <v/>
      </c>
      <c r="FB352" s="925" t="e">
        <v>#REF!</v>
      </c>
      <c r="FC352" s="4" t="e">
        <v>#REF!</v>
      </c>
      <c r="FD352" s="4" t="e">
        <v>#REF!</v>
      </c>
      <c r="FE352" s="4" t="e">
        <v>#REF!</v>
      </c>
      <c r="FF352" s="4" t="e">
        <v>#REF!</v>
      </c>
      <c r="FG352" s="4" t="e">
        <v>#REF!</v>
      </c>
      <c r="FH352" s="4" t="e">
        <v>#REF!</v>
      </c>
      <c r="FI352" s="834" t="str">
        <f t="shared" si="50"/>
        <v>#REF!</v>
      </c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742"/>
    </row>
    <row r="353" outlineLevel="1">
      <c r="A353" s="743"/>
      <c r="D353" s="1039">
        <f t="shared" si="75"/>
        <v>1</v>
      </c>
      <c r="E353" s="1049" t="str">
        <f t="shared" si="80"/>
        <v/>
      </c>
      <c r="F353" s="1050" t="s">
        <v>402</v>
      </c>
      <c r="G353" s="1042" t="str">
        <f t="shared" si="76"/>
        <v/>
      </c>
      <c r="H353" s="1046"/>
      <c r="I353" s="1044" t="str">
        <f t="shared" si="77"/>
        <v>#REF!</v>
      </c>
      <c r="J353" s="1052" t="str">
        <f t="shared" si="141"/>
        <v>#REF!</v>
      </c>
      <c r="K353" s="1046">
        <v>0.0</v>
      </c>
      <c r="L353" s="1046">
        <v>0.0</v>
      </c>
      <c r="M353" s="1046">
        <v>0.0</v>
      </c>
      <c r="N353" s="1046">
        <v>0.0</v>
      </c>
      <c r="O353" s="1053" t="e">
        <v>#REF!</v>
      </c>
      <c r="P353" s="1053">
        <v>0.0</v>
      </c>
      <c r="Q353" s="1053">
        <v>0.0</v>
      </c>
      <c r="R353" s="1053">
        <v>0.0</v>
      </c>
      <c r="S353" s="1053">
        <v>0.0</v>
      </c>
      <c r="T353" s="1053">
        <v>0.0</v>
      </c>
      <c r="U353" s="1053">
        <v>0.0</v>
      </c>
      <c r="V353" s="825"/>
      <c r="W353" s="1054" t="str">
        <f t="shared" ref="W353:AC353" si="153">if(O$275&gt;$E352,"",if(O$276&lt;$E352,"", if($H353="","", if($D352&lt;=$N$277,O$277,if($D352&lt;=$N$278,O$278,O$279))*if($O$267=$R$267,$V$267, $H353))))</f>
        <v>#REF!</v>
      </c>
      <c r="X353" s="1054" t="str">
        <f t="shared" si="153"/>
        <v/>
      </c>
      <c r="Y353" s="1054" t="str">
        <f t="shared" si="153"/>
        <v/>
      </c>
      <c r="Z353" s="1054" t="str">
        <f t="shared" si="153"/>
        <v/>
      </c>
      <c r="AA353" s="1054" t="str">
        <f t="shared" si="153"/>
        <v/>
      </c>
      <c r="AB353" s="1054" t="str">
        <f t="shared" si="153"/>
        <v/>
      </c>
      <c r="AC353" s="1054" t="str">
        <f t="shared" si="153"/>
        <v/>
      </c>
      <c r="AD353" s="2" t="e">
        <v>#REF!</v>
      </c>
      <c r="AE353" s="2" t="e">
        <v>#REF!</v>
      </c>
      <c r="AF353" s="2" t="e">
        <v>#REF!</v>
      </c>
      <c r="AG353" s="2" t="e">
        <v>#REF!</v>
      </c>
      <c r="AH353" s="2" t="e">
        <v>#REF!</v>
      </c>
      <c r="AI353" s="2" t="e">
        <v>#REF!</v>
      </c>
      <c r="AJ353" s="4" t="e">
        <v>#REF!</v>
      </c>
      <c r="AK353" s="4"/>
      <c r="AL353" s="4"/>
      <c r="AM353" s="4"/>
      <c r="AN353" s="18" t="s">
        <v>4</v>
      </c>
      <c r="AO353" s="689"/>
      <c r="AP353" s="690"/>
      <c r="AQ353" s="274"/>
      <c r="AR353" s="274"/>
      <c r="AS353" s="274"/>
      <c r="AT353" s="274"/>
      <c r="AU353" s="691"/>
      <c r="AV353" s="692"/>
      <c r="AW353" s="274"/>
      <c r="AX353" s="274"/>
      <c r="AY353" s="274"/>
      <c r="AZ353" s="274"/>
      <c r="BA353" s="274"/>
      <c r="BB353" s="274"/>
      <c r="BC353" s="274"/>
      <c r="BD353" s="274"/>
      <c r="BE353" s="274"/>
      <c r="BF353" s="274"/>
      <c r="BG353" s="274"/>
      <c r="BH353" s="274"/>
      <c r="BI353" s="274"/>
      <c r="BJ353" s="274"/>
      <c r="BK353" s="274"/>
      <c r="BL353" s="274"/>
      <c r="BM353" s="274"/>
      <c r="BN353" s="274"/>
      <c r="BO353" s="274"/>
      <c r="BP353" s="693"/>
      <c r="BQ353" s="274"/>
      <c r="BR353" s="274"/>
      <c r="BS353" s="274"/>
      <c r="BT353" s="274"/>
      <c r="BU353" s="274"/>
      <c r="BV353" s="274"/>
      <c r="BW353" s="274"/>
      <c r="BX353" s="694"/>
      <c r="BY353" s="274"/>
      <c r="BZ353" s="274"/>
      <c r="CA353" s="274"/>
      <c r="CB353" s="274"/>
      <c r="CC353" s="274"/>
      <c r="CD353" s="274"/>
      <c r="CE353" s="274"/>
      <c r="CF353" s="274"/>
      <c r="CG353" s="742"/>
      <c r="CH353" s="742"/>
      <c r="CI353" s="742"/>
      <c r="CJ353" s="742"/>
      <c r="CK353" s="742"/>
      <c r="CL353" s="742"/>
      <c r="CM353" s="742"/>
      <c r="CN353" s="742"/>
      <c r="CO353" s="742"/>
      <c r="CP353" s="742"/>
      <c r="CQ353" s="742"/>
      <c r="CR353" s="742"/>
      <c r="CS353" s="742"/>
      <c r="CT353" s="742"/>
      <c r="CU353" s="742"/>
      <c r="CV353" s="742"/>
      <c r="CW353" s="742"/>
      <c r="CX353" s="4"/>
      <c r="CY353" s="780" t="e">
        <v>#REF!</v>
      </c>
      <c r="CZ353" s="890" t="e">
        <v>#REF!</v>
      </c>
      <c r="DA353" s="890" t="e">
        <v>#REF!</v>
      </c>
      <c r="DB353" s="890">
        <v>0.0</v>
      </c>
      <c r="DC353" s="890">
        <v>0.0</v>
      </c>
      <c r="DD353" s="890">
        <v>0.0</v>
      </c>
      <c r="DE353" s="890">
        <v>0.0</v>
      </c>
      <c r="DF353" s="890">
        <v>0.0</v>
      </c>
      <c r="DG353" s="890">
        <v>0.0</v>
      </c>
      <c r="DH353" s="890"/>
      <c r="DI353" s="890" t="e">
        <v>#REF!</v>
      </c>
      <c r="DJ353" s="890" t="s">
        <v>160</v>
      </c>
      <c r="DK353" s="890" t="s">
        <v>160</v>
      </c>
      <c r="DL353" s="890" t="s">
        <v>160</v>
      </c>
      <c r="DM353" s="890" t="s">
        <v>160</v>
      </c>
      <c r="DN353" s="890" t="s">
        <v>160</v>
      </c>
      <c r="DO353" s="890" t="s">
        <v>160</v>
      </c>
      <c r="DP353" s="2">
        <v>1.0</v>
      </c>
      <c r="DQ353" s="830" t="s">
        <v>160</v>
      </c>
      <c r="DR353" s="915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745"/>
      <c r="EK353" s="4"/>
      <c r="EL353" s="4"/>
      <c r="EM353" s="4"/>
      <c r="EN353" s="4"/>
      <c r="EO353" s="4"/>
      <c r="EP353" s="4"/>
      <c r="EQ353" s="745"/>
      <c r="ER353" s="4"/>
      <c r="ES353" s="4"/>
      <c r="ET353" s="4"/>
      <c r="EU353" s="4"/>
      <c r="EV353" s="4"/>
      <c r="EW353" s="4"/>
      <c r="EX353" s="4"/>
      <c r="EY353" s="895" t="s">
        <v>160</v>
      </c>
      <c r="EZ353" s="927" t="s">
        <v>160</v>
      </c>
      <c r="FA353" s="820" t="str">
        <f t="shared" si="49"/>
        <v/>
      </c>
      <c r="FB353" s="925" t="e">
        <v>#REF!</v>
      </c>
      <c r="FC353" s="4" t="e">
        <v>#REF!</v>
      </c>
      <c r="FD353" s="4" t="e">
        <v>#REF!</v>
      </c>
      <c r="FE353" s="4" t="e">
        <v>#REF!</v>
      </c>
      <c r="FF353" s="4" t="e">
        <v>#REF!</v>
      </c>
      <c r="FG353" s="4" t="e">
        <v>#REF!</v>
      </c>
      <c r="FH353" s="4" t="e">
        <v>#REF!</v>
      </c>
      <c r="FI353" s="834" t="str">
        <f t="shared" si="50"/>
        <v>#REF!</v>
      </c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742"/>
    </row>
    <row r="354" outlineLevel="1">
      <c r="A354" s="743"/>
      <c r="D354" s="1039">
        <f t="shared" si="75"/>
        <v>1</v>
      </c>
      <c r="E354" s="1049" t="str">
        <f t="shared" si="80"/>
        <v/>
      </c>
      <c r="F354" s="1050" t="s">
        <v>402</v>
      </c>
      <c r="G354" s="1042" t="str">
        <f t="shared" si="76"/>
        <v/>
      </c>
      <c r="H354" s="1046"/>
      <c r="I354" s="1044" t="str">
        <f t="shared" si="77"/>
        <v>#REF!</v>
      </c>
      <c r="J354" s="1052" t="str">
        <f t="shared" si="141"/>
        <v>#REF!</v>
      </c>
      <c r="K354" s="1046">
        <v>0.0</v>
      </c>
      <c r="L354" s="1046">
        <v>0.0</v>
      </c>
      <c r="M354" s="1046">
        <v>0.0</v>
      </c>
      <c r="N354" s="1046">
        <v>0.0</v>
      </c>
      <c r="O354" s="1053" t="e">
        <v>#REF!</v>
      </c>
      <c r="P354" s="1053">
        <v>0.0</v>
      </c>
      <c r="Q354" s="1053">
        <v>0.0</v>
      </c>
      <c r="R354" s="1053">
        <v>0.0</v>
      </c>
      <c r="S354" s="1053">
        <v>0.0</v>
      </c>
      <c r="T354" s="1053">
        <v>0.0</v>
      </c>
      <c r="U354" s="1053">
        <v>0.0</v>
      </c>
      <c r="V354" s="825"/>
      <c r="W354" s="1054" t="str">
        <f t="shared" ref="W354:AC354" si="154">if(O$275&gt;$E353,"",if(O$276&lt;$E353,"", if($H354="","", if($D353&lt;=$N$277,O$277,if($D353&lt;=$N$278,O$278,O$279))*if($O$267=$R$267,$V$267, $H354))))</f>
        <v>#REF!</v>
      </c>
      <c r="X354" s="1054" t="str">
        <f t="shared" si="154"/>
        <v/>
      </c>
      <c r="Y354" s="1054" t="str">
        <f t="shared" si="154"/>
        <v/>
      </c>
      <c r="Z354" s="1054" t="str">
        <f t="shared" si="154"/>
        <v/>
      </c>
      <c r="AA354" s="1054" t="str">
        <f t="shared" si="154"/>
        <v/>
      </c>
      <c r="AB354" s="1054" t="str">
        <f t="shared" si="154"/>
        <v/>
      </c>
      <c r="AC354" s="1054" t="str">
        <f t="shared" si="154"/>
        <v/>
      </c>
      <c r="AD354" s="2" t="e">
        <v>#REF!</v>
      </c>
      <c r="AE354" s="2" t="e">
        <v>#REF!</v>
      </c>
      <c r="AF354" s="2" t="e">
        <v>#REF!</v>
      </c>
      <c r="AG354" s="2" t="e">
        <v>#REF!</v>
      </c>
      <c r="AH354" s="2" t="e">
        <v>#REF!</v>
      </c>
      <c r="AI354" s="2" t="e">
        <v>#REF!</v>
      </c>
      <c r="AJ354" s="4" t="e">
        <v>#REF!</v>
      </c>
      <c r="AK354" s="4"/>
      <c r="AL354" s="4"/>
      <c r="AM354" s="4"/>
      <c r="AN354" s="18" t="s">
        <v>4</v>
      </c>
      <c r="AO354" s="689"/>
      <c r="AP354" s="690"/>
      <c r="AQ354" s="274"/>
      <c r="AR354" s="274"/>
      <c r="AS354" s="274"/>
      <c r="AT354" s="274"/>
      <c r="AU354" s="691"/>
      <c r="AV354" s="692"/>
      <c r="AW354" s="274"/>
      <c r="AX354" s="274"/>
      <c r="AY354" s="274"/>
      <c r="AZ354" s="274"/>
      <c r="BA354" s="274"/>
      <c r="BB354" s="274"/>
      <c r="BC354" s="274"/>
      <c r="BD354" s="274"/>
      <c r="BE354" s="274"/>
      <c r="BF354" s="274"/>
      <c r="BG354" s="274"/>
      <c r="BH354" s="274"/>
      <c r="BI354" s="274"/>
      <c r="BJ354" s="274"/>
      <c r="BK354" s="274"/>
      <c r="BL354" s="274"/>
      <c r="BM354" s="274"/>
      <c r="BN354" s="274"/>
      <c r="BO354" s="274"/>
      <c r="BP354" s="693"/>
      <c r="BQ354" s="274"/>
      <c r="BR354" s="274"/>
      <c r="BS354" s="274"/>
      <c r="BT354" s="274"/>
      <c r="BU354" s="274"/>
      <c r="BV354" s="274"/>
      <c r="BW354" s="274"/>
      <c r="BX354" s="694"/>
      <c r="BY354" s="274"/>
      <c r="BZ354" s="274"/>
      <c r="CA354" s="274"/>
      <c r="CB354" s="274"/>
      <c r="CC354" s="274"/>
      <c r="CD354" s="274"/>
      <c r="CE354" s="274"/>
      <c r="CF354" s="274"/>
      <c r="CG354" s="742"/>
      <c r="CH354" s="742"/>
      <c r="CI354" s="742"/>
      <c r="CJ354" s="742"/>
      <c r="CK354" s="742"/>
      <c r="CL354" s="742"/>
      <c r="CM354" s="742"/>
      <c r="CN354" s="742"/>
      <c r="CO354" s="742"/>
      <c r="CP354" s="742"/>
      <c r="CQ354" s="742"/>
      <c r="CR354" s="742"/>
      <c r="CS354" s="742"/>
      <c r="CT354" s="742"/>
      <c r="CU354" s="742"/>
      <c r="CV354" s="742"/>
      <c r="CW354" s="742"/>
      <c r="CX354" s="4"/>
      <c r="CY354" s="780" t="e">
        <v>#REF!</v>
      </c>
      <c r="CZ354" s="890" t="e">
        <v>#REF!</v>
      </c>
      <c r="DA354" s="890" t="e">
        <v>#REF!</v>
      </c>
      <c r="DB354" s="890">
        <v>0.0</v>
      </c>
      <c r="DC354" s="890">
        <v>0.0</v>
      </c>
      <c r="DD354" s="890">
        <v>0.0</v>
      </c>
      <c r="DE354" s="890">
        <v>0.0</v>
      </c>
      <c r="DF354" s="890">
        <v>0.0</v>
      </c>
      <c r="DG354" s="890">
        <v>0.0</v>
      </c>
      <c r="DH354" s="890"/>
      <c r="DI354" s="890" t="e">
        <v>#REF!</v>
      </c>
      <c r="DJ354" s="890" t="s">
        <v>160</v>
      </c>
      <c r="DK354" s="890" t="s">
        <v>160</v>
      </c>
      <c r="DL354" s="890" t="s">
        <v>160</v>
      </c>
      <c r="DM354" s="890" t="s">
        <v>160</v>
      </c>
      <c r="DN354" s="890" t="s">
        <v>160</v>
      </c>
      <c r="DO354" s="890" t="s">
        <v>160</v>
      </c>
      <c r="DP354" s="2">
        <v>1.0</v>
      </c>
      <c r="DQ354" s="830" t="s">
        <v>160</v>
      </c>
      <c r="DR354" s="915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745"/>
      <c r="EK354" s="4"/>
      <c r="EL354" s="4"/>
      <c r="EM354" s="4"/>
      <c r="EN354" s="4"/>
      <c r="EO354" s="4"/>
      <c r="EP354" s="4"/>
      <c r="EQ354" s="745"/>
      <c r="ER354" s="4"/>
      <c r="ES354" s="4"/>
      <c r="ET354" s="4"/>
      <c r="EU354" s="4"/>
      <c r="EV354" s="4"/>
      <c r="EW354" s="4"/>
      <c r="EX354" s="4"/>
      <c r="EY354" s="895" t="s">
        <v>160</v>
      </c>
      <c r="EZ354" s="927" t="s">
        <v>160</v>
      </c>
      <c r="FA354" s="820" t="str">
        <f t="shared" si="49"/>
        <v/>
      </c>
      <c r="FB354" s="925" t="e">
        <v>#REF!</v>
      </c>
      <c r="FC354" s="4" t="e">
        <v>#REF!</v>
      </c>
      <c r="FD354" s="4" t="e">
        <v>#REF!</v>
      </c>
      <c r="FE354" s="4" t="e">
        <v>#REF!</v>
      </c>
      <c r="FF354" s="4" t="e">
        <v>#REF!</v>
      </c>
      <c r="FG354" s="4" t="e">
        <v>#REF!</v>
      </c>
      <c r="FH354" s="4" t="e">
        <v>#REF!</v>
      </c>
      <c r="FI354" s="834" t="str">
        <f t="shared" si="50"/>
        <v>#REF!</v>
      </c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742"/>
    </row>
    <row r="355" outlineLevel="1">
      <c r="A355" s="743"/>
      <c r="D355" s="1039">
        <f t="shared" si="75"/>
        <v>1</v>
      </c>
      <c r="E355" s="1049" t="str">
        <f t="shared" si="80"/>
        <v/>
      </c>
      <c r="F355" s="1050" t="s">
        <v>402</v>
      </c>
      <c r="G355" s="1042" t="str">
        <f t="shared" si="76"/>
        <v/>
      </c>
      <c r="H355" s="1046"/>
      <c r="I355" s="1044" t="str">
        <f t="shared" si="77"/>
        <v>#REF!</v>
      </c>
      <c r="J355" s="1052" t="str">
        <f t="shared" si="141"/>
        <v>#REF!</v>
      </c>
      <c r="K355" s="1046">
        <v>0.0</v>
      </c>
      <c r="L355" s="1046">
        <v>0.0</v>
      </c>
      <c r="M355" s="1046">
        <v>0.0</v>
      </c>
      <c r="N355" s="1046">
        <v>0.0</v>
      </c>
      <c r="O355" s="1053" t="e">
        <v>#REF!</v>
      </c>
      <c r="P355" s="1053">
        <v>0.0</v>
      </c>
      <c r="Q355" s="1053">
        <v>0.0</v>
      </c>
      <c r="R355" s="1053">
        <v>0.0</v>
      </c>
      <c r="S355" s="1053">
        <v>0.0</v>
      </c>
      <c r="T355" s="1053">
        <v>0.0</v>
      </c>
      <c r="U355" s="1053">
        <v>0.0</v>
      </c>
      <c r="V355" s="825"/>
      <c r="W355" s="1054" t="str">
        <f t="shared" ref="W355:AC355" si="155">if(O$275&gt;$E354,"",if(O$276&lt;$E354,"", if($H355="","", if($D354&lt;=$N$277,O$277,if($D354&lt;=$N$278,O$278,O$279))*if($O$267=$R$267,$V$267, $H355))))</f>
        <v>#REF!</v>
      </c>
      <c r="X355" s="1054" t="str">
        <f t="shared" si="155"/>
        <v/>
      </c>
      <c r="Y355" s="1054" t="str">
        <f t="shared" si="155"/>
        <v/>
      </c>
      <c r="Z355" s="1054" t="str">
        <f t="shared" si="155"/>
        <v/>
      </c>
      <c r="AA355" s="1054" t="str">
        <f t="shared" si="155"/>
        <v/>
      </c>
      <c r="AB355" s="1054" t="str">
        <f t="shared" si="155"/>
        <v/>
      </c>
      <c r="AC355" s="1054" t="str">
        <f t="shared" si="155"/>
        <v/>
      </c>
      <c r="AD355" s="2" t="e">
        <v>#REF!</v>
      </c>
      <c r="AE355" s="2" t="e">
        <v>#REF!</v>
      </c>
      <c r="AF355" s="2" t="e">
        <v>#REF!</v>
      </c>
      <c r="AG355" s="2" t="e">
        <v>#REF!</v>
      </c>
      <c r="AH355" s="2" t="e">
        <v>#REF!</v>
      </c>
      <c r="AI355" s="2" t="e">
        <v>#REF!</v>
      </c>
      <c r="AJ355" s="4" t="e">
        <v>#REF!</v>
      </c>
      <c r="AK355" s="4"/>
      <c r="AL355" s="4"/>
      <c r="AM355" s="4"/>
      <c r="AN355" s="18" t="s">
        <v>4</v>
      </c>
      <c r="AO355" s="689"/>
      <c r="AP355" s="690"/>
      <c r="AQ355" s="274"/>
      <c r="AR355" s="274"/>
      <c r="AS355" s="274"/>
      <c r="AT355" s="274"/>
      <c r="AU355" s="691"/>
      <c r="AV355" s="692"/>
      <c r="AW355" s="274"/>
      <c r="AX355" s="274"/>
      <c r="AY355" s="274"/>
      <c r="AZ355" s="274"/>
      <c r="BA355" s="274"/>
      <c r="BB355" s="274"/>
      <c r="BC355" s="274"/>
      <c r="BD355" s="274"/>
      <c r="BE355" s="274"/>
      <c r="BF355" s="274"/>
      <c r="BG355" s="274"/>
      <c r="BH355" s="274"/>
      <c r="BI355" s="274"/>
      <c r="BJ355" s="274"/>
      <c r="BK355" s="274"/>
      <c r="BL355" s="274"/>
      <c r="BM355" s="274"/>
      <c r="BN355" s="274"/>
      <c r="BO355" s="274"/>
      <c r="BP355" s="693"/>
      <c r="BQ355" s="274"/>
      <c r="BR355" s="274"/>
      <c r="BS355" s="274"/>
      <c r="BT355" s="274"/>
      <c r="BU355" s="274"/>
      <c r="BV355" s="274"/>
      <c r="BW355" s="274"/>
      <c r="BX355" s="694"/>
      <c r="BY355" s="274"/>
      <c r="BZ355" s="274"/>
      <c r="CA355" s="274"/>
      <c r="CB355" s="274"/>
      <c r="CC355" s="274"/>
      <c r="CD355" s="274"/>
      <c r="CE355" s="274"/>
      <c r="CF355" s="274"/>
      <c r="CG355" s="742"/>
      <c r="CH355" s="742"/>
      <c r="CI355" s="742"/>
      <c r="CJ355" s="742"/>
      <c r="CK355" s="742"/>
      <c r="CL355" s="742"/>
      <c r="CM355" s="742"/>
      <c r="CN355" s="742"/>
      <c r="CO355" s="742"/>
      <c r="CP355" s="742"/>
      <c r="CQ355" s="742"/>
      <c r="CR355" s="742"/>
      <c r="CS355" s="742"/>
      <c r="CT355" s="742"/>
      <c r="CU355" s="742"/>
      <c r="CV355" s="742"/>
      <c r="CW355" s="742"/>
      <c r="CX355" s="4"/>
      <c r="CY355" s="780" t="e">
        <v>#REF!</v>
      </c>
      <c r="CZ355" s="890" t="e">
        <v>#REF!</v>
      </c>
      <c r="DA355" s="890" t="e">
        <v>#REF!</v>
      </c>
      <c r="DB355" s="890">
        <v>0.0</v>
      </c>
      <c r="DC355" s="890">
        <v>0.0</v>
      </c>
      <c r="DD355" s="890">
        <v>0.0</v>
      </c>
      <c r="DE355" s="890">
        <v>0.0</v>
      </c>
      <c r="DF355" s="890">
        <v>0.0</v>
      </c>
      <c r="DG355" s="890">
        <v>0.0</v>
      </c>
      <c r="DH355" s="890"/>
      <c r="DI355" s="890" t="e">
        <v>#REF!</v>
      </c>
      <c r="DJ355" s="890" t="s">
        <v>160</v>
      </c>
      <c r="DK355" s="890" t="s">
        <v>160</v>
      </c>
      <c r="DL355" s="890" t="s">
        <v>160</v>
      </c>
      <c r="DM355" s="890" t="s">
        <v>160</v>
      </c>
      <c r="DN355" s="890" t="s">
        <v>160</v>
      </c>
      <c r="DO355" s="890" t="s">
        <v>160</v>
      </c>
      <c r="DP355" s="2">
        <v>1.0</v>
      </c>
      <c r="DQ355" s="830" t="s">
        <v>160</v>
      </c>
      <c r="DR355" s="915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745"/>
      <c r="EK355" s="4"/>
      <c r="EL355" s="4"/>
      <c r="EM355" s="4"/>
      <c r="EN355" s="4"/>
      <c r="EO355" s="4"/>
      <c r="EP355" s="4"/>
      <c r="EQ355" s="745"/>
      <c r="ER355" s="4"/>
      <c r="ES355" s="4"/>
      <c r="ET355" s="4"/>
      <c r="EU355" s="4"/>
      <c r="EV355" s="4"/>
      <c r="EW355" s="4"/>
      <c r="EX355" s="4"/>
      <c r="EY355" s="895" t="s">
        <v>160</v>
      </c>
      <c r="EZ355" s="927" t="s">
        <v>160</v>
      </c>
      <c r="FA355" s="820" t="str">
        <f t="shared" si="49"/>
        <v/>
      </c>
      <c r="FB355" s="925" t="e">
        <v>#REF!</v>
      </c>
      <c r="FC355" s="4" t="e">
        <v>#REF!</v>
      </c>
      <c r="FD355" s="4" t="e">
        <v>#REF!</v>
      </c>
      <c r="FE355" s="4" t="e">
        <v>#REF!</v>
      </c>
      <c r="FF355" s="4" t="e">
        <v>#REF!</v>
      </c>
      <c r="FG355" s="4" t="e">
        <v>#REF!</v>
      </c>
      <c r="FH355" s="4" t="e">
        <v>#REF!</v>
      </c>
      <c r="FI355" s="834" t="str">
        <f t="shared" si="50"/>
        <v>#REF!</v>
      </c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742"/>
    </row>
    <row r="356" outlineLevel="1">
      <c r="A356" s="743"/>
      <c r="D356" s="1039">
        <f t="shared" ref="D356:D684" si="157">if(D$277&gt;E356,0,if(and(B$8="HSTA",or(D355=60,D355="")),"",if(D$277=E356,1,if(D$279&lt;E356,"",D355+1))))</f>
        <v>1</v>
      </c>
      <c r="E356" s="1049" t="str">
        <f t="shared" si="80"/>
        <v/>
      </c>
      <c r="F356" s="1050" t="s">
        <v>402</v>
      </c>
      <c r="G356" s="1042" t="str">
        <f t="shared" si="76"/>
        <v/>
      </c>
      <c r="H356" s="1046"/>
      <c r="I356" s="1044" t="str">
        <f t="shared" si="77"/>
        <v>#REF!</v>
      </c>
      <c r="J356" s="1052" t="str">
        <f t="shared" si="141"/>
        <v>#REF!</v>
      </c>
      <c r="K356" s="1046">
        <v>0.0</v>
      </c>
      <c r="L356" s="1046">
        <v>0.0</v>
      </c>
      <c r="M356" s="1046">
        <v>0.0</v>
      </c>
      <c r="N356" s="1046">
        <v>0.0</v>
      </c>
      <c r="O356" s="1053" t="e">
        <v>#REF!</v>
      </c>
      <c r="P356" s="1053">
        <v>0.0</v>
      </c>
      <c r="Q356" s="1053">
        <v>0.0</v>
      </c>
      <c r="R356" s="1053">
        <v>0.0</v>
      </c>
      <c r="S356" s="1053">
        <v>0.0</v>
      </c>
      <c r="T356" s="1053">
        <v>0.0</v>
      </c>
      <c r="U356" s="1053">
        <v>0.0</v>
      </c>
      <c r="V356" s="825"/>
      <c r="W356" s="1054" t="str">
        <f t="shared" ref="W356:AC356" si="156">if(O$275&gt;$E355,"",if(O$276&lt;$E355,"", if($H356="","", if($D355&lt;=$N$277,O$277,if($D355&lt;=$N$278,O$278,O$279))*if($O$267=$R$267,$V$267, $H356))))</f>
        <v>#REF!</v>
      </c>
      <c r="X356" s="1054" t="str">
        <f t="shared" si="156"/>
        <v/>
      </c>
      <c r="Y356" s="1054" t="str">
        <f t="shared" si="156"/>
        <v/>
      </c>
      <c r="Z356" s="1054" t="str">
        <f t="shared" si="156"/>
        <v/>
      </c>
      <c r="AA356" s="1054" t="str">
        <f t="shared" si="156"/>
        <v/>
      </c>
      <c r="AB356" s="1054" t="str">
        <f t="shared" si="156"/>
        <v/>
      </c>
      <c r="AC356" s="1054" t="str">
        <f t="shared" si="156"/>
        <v/>
      </c>
      <c r="AD356" s="2" t="e">
        <v>#REF!</v>
      </c>
      <c r="AE356" s="2" t="e">
        <v>#REF!</v>
      </c>
      <c r="AF356" s="2" t="e">
        <v>#REF!</v>
      </c>
      <c r="AG356" s="2" t="e">
        <v>#REF!</v>
      </c>
      <c r="AH356" s="2" t="e">
        <v>#REF!</v>
      </c>
      <c r="AI356" s="2" t="e">
        <v>#REF!</v>
      </c>
      <c r="AJ356" s="4" t="e">
        <v>#REF!</v>
      </c>
      <c r="AK356" s="4"/>
      <c r="AL356" s="4"/>
      <c r="AM356" s="4"/>
      <c r="AN356" s="18" t="s">
        <v>4</v>
      </c>
      <c r="AO356" s="689"/>
      <c r="AP356" s="690"/>
      <c r="AQ356" s="274"/>
      <c r="AR356" s="274"/>
      <c r="AS356" s="274"/>
      <c r="AT356" s="274"/>
      <c r="AU356" s="691"/>
      <c r="AV356" s="692"/>
      <c r="AW356" s="274"/>
      <c r="AX356" s="274"/>
      <c r="AY356" s="274"/>
      <c r="AZ356" s="274"/>
      <c r="BA356" s="274"/>
      <c r="BB356" s="274"/>
      <c r="BC356" s="274"/>
      <c r="BD356" s="274"/>
      <c r="BE356" s="274"/>
      <c r="BF356" s="274"/>
      <c r="BG356" s="274"/>
      <c r="BH356" s="274"/>
      <c r="BI356" s="274"/>
      <c r="BJ356" s="274"/>
      <c r="BK356" s="274"/>
      <c r="BL356" s="274"/>
      <c r="BM356" s="274"/>
      <c r="BN356" s="274"/>
      <c r="BO356" s="274"/>
      <c r="BP356" s="693"/>
      <c r="BQ356" s="274"/>
      <c r="BR356" s="274"/>
      <c r="BS356" s="274"/>
      <c r="BT356" s="274"/>
      <c r="BU356" s="274"/>
      <c r="BV356" s="274"/>
      <c r="BW356" s="274"/>
      <c r="BX356" s="694"/>
      <c r="BY356" s="274"/>
      <c r="BZ356" s="274"/>
      <c r="CA356" s="274"/>
      <c r="CB356" s="274"/>
      <c r="CC356" s="274"/>
      <c r="CD356" s="274"/>
      <c r="CE356" s="274"/>
      <c r="CF356" s="274"/>
      <c r="CG356" s="742"/>
      <c r="CH356" s="742"/>
      <c r="CI356" s="742"/>
      <c r="CJ356" s="742"/>
      <c r="CK356" s="742"/>
      <c r="CL356" s="742"/>
      <c r="CM356" s="742"/>
      <c r="CN356" s="742"/>
      <c r="CO356" s="742"/>
      <c r="CP356" s="742"/>
      <c r="CQ356" s="742"/>
      <c r="CR356" s="742"/>
      <c r="CS356" s="742"/>
      <c r="CT356" s="742"/>
      <c r="CU356" s="742"/>
      <c r="CV356" s="742"/>
      <c r="CW356" s="742"/>
      <c r="CX356" s="4"/>
      <c r="CY356" s="780" t="e">
        <v>#REF!</v>
      </c>
      <c r="CZ356" s="890" t="e">
        <v>#REF!</v>
      </c>
      <c r="DA356" s="890" t="e">
        <v>#REF!</v>
      </c>
      <c r="DB356" s="890">
        <v>0.0</v>
      </c>
      <c r="DC356" s="890">
        <v>0.0</v>
      </c>
      <c r="DD356" s="890">
        <v>0.0</v>
      </c>
      <c r="DE356" s="890">
        <v>0.0</v>
      </c>
      <c r="DF356" s="890">
        <v>0.0</v>
      </c>
      <c r="DG356" s="890">
        <v>0.0</v>
      </c>
      <c r="DH356" s="890"/>
      <c r="DI356" s="890" t="e">
        <v>#REF!</v>
      </c>
      <c r="DJ356" s="890" t="s">
        <v>160</v>
      </c>
      <c r="DK356" s="890" t="s">
        <v>160</v>
      </c>
      <c r="DL356" s="890" t="s">
        <v>160</v>
      </c>
      <c r="DM356" s="890" t="s">
        <v>160</v>
      </c>
      <c r="DN356" s="890" t="s">
        <v>160</v>
      </c>
      <c r="DO356" s="890" t="s">
        <v>160</v>
      </c>
      <c r="DP356" s="2">
        <v>1.0</v>
      </c>
      <c r="DQ356" s="830" t="s">
        <v>160</v>
      </c>
      <c r="DR356" s="915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745"/>
      <c r="EK356" s="4"/>
      <c r="EL356" s="4"/>
      <c r="EM356" s="4"/>
      <c r="EN356" s="4"/>
      <c r="EO356" s="4"/>
      <c r="EP356" s="4"/>
      <c r="EQ356" s="745"/>
      <c r="ER356" s="4"/>
      <c r="ES356" s="4"/>
      <c r="ET356" s="4"/>
      <c r="EU356" s="4"/>
      <c r="EV356" s="4"/>
      <c r="EW356" s="4"/>
      <c r="EX356" s="4"/>
      <c r="EY356" s="895" t="s">
        <v>160</v>
      </c>
      <c r="EZ356" s="927" t="s">
        <v>160</v>
      </c>
      <c r="FA356" s="820" t="str">
        <f t="shared" si="49"/>
        <v/>
      </c>
      <c r="FB356" s="925" t="e">
        <v>#REF!</v>
      </c>
      <c r="FC356" s="4" t="e">
        <v>#REF!</v>
      </c>
      <c r="FD356" s="4" t="e">
        <v>#REF!</v>
      </c>
      <c r="FE356" s="4" t="e">
        <v>#REF!</v>
      </c>
      <c r="FF356" s="4" t="e">
        <v>#REF!</v>
      </c>
      <c r="FG356" s="4" t="e">
        <v>#REF!</v>
      </c>
      <c r="FH356" s="4" t="e">
        <v>#REF!</v>
      </c>
      <c r="FI356" s="834" t="str">
        <f t="shared" si="50"/>
        <v>#REF!</v>
      </c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742"/>
    </row>
    <row r="357" outlineLevel="1">
      <c r="A357" s="743"/>
      <c r="D357" s="1039">
        <f t="shared" si="157"/>
        <v>1</v>
      </c>
      <c r="E357" s="1049" t="str">
        <f t="shared" si="80"/>
        <v/>
      </c>
      <c r="F357" s="1050" t="s">
        <v>402</v>
      </c>
      <c r="G357" s="1042" t="str">
        <f t="shared" si="76"/>
        <v/>
      </c>
      <c r="H357" s="1046"/>
      <c r="I357" s="1044" t="str">
        <f t="shared" si="77"/>
        <v>#REF!</v>
      </c>
      <c r="J357" s="1052" t="str">
        <f t="shared" si="141"/>
        <v>#REF!</v>
      </c>
      <c r="K357" s="1046">
        <v>0.0</v>
      </c>
      <c r="L357" s="1046">
        <v>0.0</v>
      </c>
      <c r="M357" s="1046">
        <v>0.0</v>
      </c>
      <c r="N357" s="1046">
        <v>0.0</v>
      </c>
      <c r="O357" s="1053" t="e">
        <v>#REF!</v>
      </c>
      <c r="P357" s="1053">
        <v>0.0</v>
      </c>
      <c r="Q357" s="1053">
        <v>0.0</v>
      </c>
      <c r="R357" s="1053">
        <v>0.0</v>
      </c>
      <c r="S357" s="1053">
        <v>0.0</v>
      </c>
      <c r="T357" s="1053">
        <v>0.0</v>
      </c>
      <c r="U357" s="1053">
        <v>0.0</v>
      </c>
      <c r="V357" s="825"/>
      <c r="W357" s="1054" t="str">
        <f t="shared" ref="W357:AC357" si="158">if(O$275&gt;$E356,"",if(O$276&lt;$E356,"", if($H357="","", if($D356&lt;=$N$277,O$277,if($D356&lt;=$N$278,O$278,O$279))*if($O$267=$R$267,$V$267, $H357))))</f>
        <v>#REF!</v>
      </c>
      <c r="X357" s="1054" t="str">
        <f t="shared" si="158"/>
        <v/>
      </c>
      <c r="Y357" s="1054" t="str">
        <f t="shared" si="158"/>
        <v/>
      </c>
      <c r="Z357" s="1054" t="str">
        <f t="shared" si="158"/>
        <v/>
      </c>
      <c r="AA357" s="1054" t="str">
        <f t="shared" si="158"/>
        <v/>
      </c>
      <c r="AB357" s="1054" t="str">
        <f t="shared" si="158"/>
        <v/>
      </c>
      <c r="AC357" s="1054" t="str">
        <f t="shared" si="158"/>
        <v/>
      </c>
      <c r="AD357" s="2" t="e">
        <v>#REF!</v>
      </c>
      <c r="AE357" s="2" t="e">
        <v>#REF!</v>
      </c>
      <c r="AF357" s="2" t="e">
        <v>#REF!</v>
      </c>
      <c r="AG357" s="2" t="e">
        <v>#REF!</v>
      </c>
      <c r="AH357" s="2" t="e">
        <v>#REF!</v>
      </c>
      <c r="AI357" s="2" t="e">
        <v>#REF!</v>
      </c>
      <c r="AJ357" s="4" t="e">
        <v>#REF!</v>
      </c>
      <c r="AK357" s="4"/>
      <c r="AL357" s="4"/>
      <c r="AM357" s="4"/>
      <c r="AN357" s="18" t="s">
        <v>4</v>
      </c>
      <c r="AO357" s="689"/>
      <c r="AP357" s="690"/>
      <c r="AQ357" s="274"/>
      <c r="AR357" s="274"/>
      <c r="AS357" s="274"/>
      <c r="AT357" s="274"/>
      <c r="AU357" s="691"/>
      <c r="AV357" s="692"/>
      <c r="AW357" s="274"/>
      <c r="AX357" s="274"/>
      <c r="AY357" s="274"/>
      <c r="AZ357" s="274"/>
      <c r="BA357" s="274"/>
      <c r="BB357" s="274"/>
      <c r="BC357" s="274"/>
      <c r="BD357" s="274"/>
      <c r="BE357" s="274"/>
      <c r="BF357" s="274"/>
      <c r="BG357" s="274"/>
      <c r="BH357" s="274"/>
      <c r="BI357" s="274"/>
      <c r="BJ357" s="274"/>
      <c r="BK357" s="274"/>
      <c r="BL357" s="274"/>
      <c r="BM357" s="274"/>
      <c r="BN357" s="274"/>
      <c r="BO357" s="274"/>
      <c r="BP357" s="693"/>
      <c r="BQ357" s="274"/>
      <c r="BR357" s="274"/>
      <c r="BS357" s="274"/>
      <c r="BT357" s="274"/>
      <c r="BU357" s="274"/>
      <c r="BV357" s="274"/>
      <c r="BW357" s="274"/>
      <c r="BX357" s="694"/>
      <c r="BY357" s="274"/>
      <c r="BZ357" s="274"/>
      <c r="CA357" s="274"/>
      <c r="CB357" s="274"/>
      <c r="CC357" s="274"/>
      <c r="CD357" s="274"/>
      <c r="CE357" s="274"/>
      <c r="CF357" s="274"/>
      <c r="CG357" s="742"/>
      <c r="CH357" s="742"/>
      <c r="CI357" s="742"/>
      <c r="CJ357" s="742"/>
      <c r="CK357" s="742"/>
      <c r="CL357" s="742"/>
      <c r="CM357" s="742"/>
      <c r="CN357" s="742"/>
      <c r="CO357" s="742"/>
      <c r="CP357" s="742"/>
      <c r="CQ357" s="742"/>
      <c r="CR357" s="742"/>
      <c r="CS357" s="742"/>
      <c r="CT357" s="742"/>
      <c r="CU357" s="742"/>
      <c r="CV357" s="742"/>
      <c r="CW357" s="742"/>
      <c r="CX357" s="4"/>
      <c r="CY357" s="780" t="e">
        <v>#REF!</v>
      </c>
      <c r="CZ357" s="890" t="e">
        <v>#REF!</v>
      </c>
      <c r="DA357" s="890" t="e">
        <v>#REF!</v>
      </c>
      <c r="DB357" s="890">
        <v>0.0</v>
      </c>
      <c r="DC357" s="890">
        <v>0.0</v>
      </c>
      <c r="DD357" s="890">
        <v>0.0</v>
      </c>
      <c r="DE357" s="890">
        <v>0.0</v>
      </c>
      <c r="DF357" s="890">
        <v>0.0</v>
      </c>
      <c r="DG357" s="890">
        <v>0.0</v>
      </c>
      <c r="DH357" s="890"/>
      <c r="DI357" s="890" t="e">
        <v>#REF!</v>
      </c>
      <c r="DJ357" s="890" t="s">
        <v>160</v>
      </c>
      <c r="DK357" s="890" t="s">
        <v>160</v>
      </c>
      <c r="DL357" s="890" t="s">
        <v>160</v>
      </c>
      <c r="DM357" s="890" t="s">
        <v>160</v>
      </c>
      <c r="DN357" s="890" t="s">
        <v>160</v>
      </c>
      <c r="DO357" s="890" t="s">
        <v>160</v>
      </c>
      <c r="DP357" s="2">
        <v>1.0</v>
      </c>
      <c r="DQ357" s="830" t="s">
        <v>160</v>
      </c>
      <c r="DR357" s="915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745"/>
      <c r="EK357" s="4"/>
      <c r="EL357" s="4"/>
      <c r="EM357" s="4"/>
      <c r="EN357" s="4"/>
      <c r="EO357" s="4"/>
      <c r="EP357" s="4"/>
      <c r="EQ357" s="745"/>
      <c r="ER357" s="4"/>
      <c r="ES357" s="4"/>
      <c r="ET357" s="4"/>
      <c r="EU357" s="4"/>
      <c r="EV357" s="4"/>
      <c r="EW357" s="4"/>
      <c r="EX357" s="4"/>
      <c r="EY357" s="895" t="s">
        <v>160</v>
      </c>
      <c r="EZ357" s="927" t="s">
        <v>160</v>
      </c>
      <c r="FA357" s="820" t="str">
        <f t="shared" si="49"/>
        <v/>
      </c>
      <c r="FB357" s="925" t="e">
        <v>#REF!</v>
      </c>
      <c r="FC357" s="4" t="e">
        <v>#REF!</v>
      </c>
      <c r="FD357" s="4" t="e">
        <v>#REF!</v>
      </c>
      <c r="FE357" s="4" t="e">
        <v>#REF!</v>
      </c>
      <c r="FF357" s="4" t="e">
        <v>#REF!</v>
      </c>
      <c r="FG357" s="4" t="e">
        <v>#REF!</v>
      </c>
      <c r="FH357" s="4" t="e">
        <v>#REF!</v>
      </c>
      <c r="FI357" s="834" t="str">
        <f t="shared" si="50"/>
        <v>#REF!</v>
      </c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742"/>
    </row>
    <row r="358" outlineLevel="1">
      <c r="A358" s="743"/>
      <c r="D358" s="1039">
        <f t="shared" si="157"/>
        <v>1</v>
      </c>
      <c r="E358" s="1049" t="str">
        <f t="shared" si="80"/>
        <v/>
      </c>
      <c r="F358" s="1050" t="s">
        <v>402</v>
      </c>
      <c r="G358" s="1042" t="str">
        <f t="shared" si="76"/>
        <v/>
      </c>
      <c r="H358" s="1046"/>
      <c r="I358" s="1044" t="str">
        <f t="shared" si="77"/>
        <v>#REF!</v>
      </c>
      <c r="J358" s="1052" t="str">
        <f t="shared" si="141"/>
        <v>#REF!</v>
      </c>
      <c r="K358" s="1046">
        <v>0.0</v>
      </c>
      <c r="L358" s="1046">
        <v>0.0</v>
      </c>
      <c r="M358" s="1046">
        <v>0.0</v>
      </c>
      <c r="N358" s="1046">
        <v>0.0</v>
      </c>
      <c r="O358" s="1053" t="e">
        <v>#REF!</v>
      </c>
      <c r="P358" s="1053">
        <v>0.0</v>
      </c>
      <c r="Q358" s="1053">
        <v>0.0</v>
      </c>
      <c r="R358" s="1053">
        <v>0.0</v>
      </c>
      <c r="S358" s="1053">
        <v>0.0</v>
      </c>
      <c r="T358" s="1053">
        <v>0.0</v>
      </c>
      <c r="U358" s="1053">
        <v>0.0</v>
      </c>
      <c r="V358" s="825"/>
      <c r="W358" s="1054" t="str">
        <f t="shared" ref="W358:AC358" si="159">if(O$275&gt;$E357,"",if(O$276&lt;$E357,"", if($H358="","", if($D357&lt;=$N$277,O$277,if($D357&lt;=$N$278,O$278,O$279))*if($O$267=$R$267,$V$267, $H358))))</f>
        <v>#REF!</v>
      </c>
      <c r="X358" s="1054" t="str">
        <f t="shared" si="159"/>
        <v/>
      </c>
      <c r="Y358" s="1054" t="str">
        <f t="shared" si="159"/>
        <v/>
      </c>
      <c r="Z358" s="1054" t="str">
        <f t="shared" si="159"/>
        <v/>
      </c>
      <c r="AA358" s="1054" t="str">
        <f t="shared" si="159"/>
        <v/>
      </c>
      <c r="AB358" s="1054" t="str">
        <f t="shared" si="159"/>
        <v/>
      </c>
      <c r="AC358" s="1054" t="str">
        <f t="shared" si="159"/>
        <v/>
      </c>
      <c r="AD358" s="2" t="e">
        <v>#REF!</v>
      </c>
      <c r="AE358" s="2" t="e">
        <v>#REF!</v>
      </c>
      <c r="AF358" s="2" t="e">
        <v>#REF!</v>
      </c>
      <c r="AG358" s="2" t="e">
        <v>#REF!</v>
      </c>
      <c r="AH358" s="2" t="e">
        <v>#REF!</v>
      </c>
      <c r="AI358" s="2" t="e">
        <v>#REF!</v>
      </c>
      <c r="AJ358" s="4" t="e">
        <v>#REF!</v>
      </c>
      <c r="AK358" s="4"/>
      <c r="AL358" s="4"/>
      <c r="AM358" s="4"/>
      <c r="AN358" s="18" t="s">
        <v>4</v>
      </c>
      <c r="AO358" s="689"/>
      <c r="AP358" s="690"/>
      <c r="AQ358" s="274"/>
      <c r="AR358" s="274"/>
      <c r="AS358" s="274"/>
      <c r="AT358" s="274"/>
      <c r="AU358" s="691"/>
      <c r="AV358" s="692"/>
      <c r="AW358" s="274"/>
      <c r="AX358" s="274"/>
      <c r="AY358" s="274"/>
      <c r="AZ358" s="274"/>
      <c r="BA358" s="274"/>
      <c r="BB358" s="274"/>
      <c r="BC358" s="274"/>
      <c r="BD358" s="274"/>
      <c r="BE358" s="274"/>
      <c r="BF358" s="274"/>
      <c r="BG358" s="274"/>
      <c r="BH358" s="274"/>
      <c r="BI358" s="274"/>
      <c r="BJ358" s="274"/>
      <c r="BK358" s="274"/>
      <c r="BL358" s="274"/>
      <c r="BM358" s="274"/>
      <c r="BN358" s="274"/>
      <c r="BO358" s="274"/>
      <c r="BP358" s="693"/>
      <c r="BQ358" s="274"/>
      <c r="BR358" s="274"/>
      <c r="BS358" s="274"/>
      <c r="BT358" s="274"/>
      <c r="BU358" s="274"/>
      <c r="BV358" s="274"/>
      <c r="BW358" s="274"/>
      <c r="BX358" s="694"/>
      <c r="BY358" s="274"/>
      <c r="BZ358" s="274"/>
      <c r="CA358" s="274"/>
      <c r="CB358" s="274"/>
      <c r="CC358" s="274"/>
      <c r="CD358" s="274"/>
      <c r="CE358" s="274"/>
      <c r="CF358" s="274"/>
      <c r="CG358" s="742"/>
      <c r="CH358" s="742"/>
      <c r="CI358" s="742"/>
      <c r="CJ358" s="742"/>
      <c r="CK358" s="742"/>
      <c r="CL358" s="742"/>
      <c r="CM358" s="742"/>
      <c r="CN358" s="742"/>
      <c r="CO358" s="742"/>
      <c r="CP358" s="742"/>
      <c r="CQ358" s="742"/>
      <c r="CR358" s="742"/>
      <c r="CS358" s="742"/>
      <c r="CT358" s="742"/>
      <c r="CU358" s="742"/>
      <c r="CV358" s="742"/>
      <c r="CW358" s="742"/>
      <c r="CX358" s="4"/>
      <c r="CY358" s="780" t="e">
        <v>#REF!</v>
      </c>
      <c r="CZ358" s="890" t="e">
        <v>#REF!</v>
      </c>
      <c r="DA358" s="890" t="e">
        <v>#REF!</v>
      </c>
      <c r="DB358" s="890">
        <v>0.0</v>
      </c>
      <c r="DC358" s="890">
        <v>0.0</v>
      </c>
      <c r="DD358" s="890">
        <v>0.0</v>
      </c>
      <c r="DE358" s="890">
        <v>0.0</v>
      </c>
      <c r="DF358" s="890">
        <v>0.0</v>
      </c>
      <c r="DG358" s="890">
        <v>0.0</v>
      </c>
      <c r="DH358" s="890"/>
      <c r="DI358" s="890" t="e">
        <v>#REF!</v>
      </c>
      <c r="DJ358" s="890" t="s">
        <v>160</v>
      </c>
      <c r="DK358" s="890" t="s">
        <v>160</v>
      </c>
      <c r="DL358" s="890" t="s">
        <v>160</v>
      </c>
      <c r="DM358" s="890" t="s">
        <v>160</v>
      </c>
      <c r="DN358" s="890" t="s">
        <v>160</v>
      </c>
      <c r="DO358" s="890" t="s">
        <v>160</v>
      </c>
      <c r="DP358" s="2">
        <v>1.0</v>
      </c>
      <c r="DQ358" s="830" t="s">
        <v>160</v>
      </c>
      <c r="DR358" s="915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745"/>
      <c r="EK358" s="4"/>
      <c r="EL358" s="4"/>
      <c r="EM358" s="4"/>
      <c r="EN358" s="4"/>
      <c r="EO358" s="4"/>
      <c r="EP358" s="4"/>
      <c r="EQ358" s="745"/>
      <c r="ER358" s="4"/>
      <c r="ES358" s="4"/>
      <c r="ET358" s="4"/>
      <c r="EU358" s="4"/>
      <c r="EV358" s="4"/>
      <c r="EW358" s="4"/>
      <c r="EX358" s="4"/>
      <c r="EY358" s="895" t="s">
        <v>160</v>
      </c>
      <c r="EZ358" s="927" t="s">
        <v>160</v>
      </c>
      <c r="FA358" s="820" t="str">
        <f t="shared" si="49"/>
        <v/>
      </c>
      <c r="FB358" s="925" t="e">
        <v>#REF!</v>
      </c>
      <c r="FC358" s="4" t="e">
        <v>#REF!</v>
      </c>
      <c r="FD358" s="4" t="e">
        <v>#REF!</v>
      </c>
      <c r="FE358" s="4" t="e">
        <v>#REF!</v>
      </c>
      <c r="FF358" s="4" t="e">
        <v>#REF!</v>
      </c>
      <c r="FG358" s="4" t="e">
        <v>#REF!</v>
      </c>
      <c r="FH358" s="4" t="e">
        <v>#REF!</v>
      </c>
      <c r="FI358" s="834" t="str">
        <f t="shared" si="50"/>
        <v>#REF!</v>
      </c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742"/>
    </row>
    <row r="359" outlineLevel="1">
      <c r="A359" s="743"/>
      <c r="D359" s="1039">
        <f t="shared" si="157"/>
        <v>1</v>
      </c>
      <c r="E359" s="1049" t="str">
        <f t="shared" si="80"/>
        <v/>
      </c>
      <c r="F359" s="1050" t="s">
        <v>402</v>
      </c>
      <c r="G359" s="1042" t="str">
        <f t="shared" si="76"/>
        <v/>
      </c>
      <c r="H359" s="1046"/>
      <c r="I359" s="1044" t="str">
        <f t="shared" si="77"/>
        <v>#REF!</v>
      </c>
      <c r="J359" s="1052" t="str">
        <f t="shared" si="141"/>
        <v>#REF!</v>
      </c>
      <c r="K359" s="1046">
        <v>0.0</v>
      </c>
      <c r="L359" s="1046">
        <v>0.0</v>
      </c>
      <c r="M359" s="1046">
        <v>0.0</v>
      </c>
      <c r="N359" s="1046">
        <v>0.0</v>
      </c>
      <c r="O359" s="1053" t="e">
        <v>#REF!</v>
      </c>
      <c r="P359" s="1053">
        <v>0.0</v>
      </c>
      <c r="Q359" s="1053">
        <v>0.0</v>
      </c>
      <c r="R359" s="1053">
        <v>0.0</v>
      </c>
      <c r="S359" s="1053">
        <v>0.0</v>
      </c>
      <c r="T359" s="1053">
        <v>0.0</v>
      </c>
      <c r="U359" s="1053">
        <v>0.0</v>
      </c>
      <c r="V359" s="825"/>
      <c r="W359" s="1054" t="str">
        <f t="shared" ref="W359:AC359" si="160">if(O$275&gt;$E358,"",if(O$276&lt;$E358,"", if($H359="","", if($D358&lt;=$N$277,O$277,if($D358&lt;=$N$278,O$278,O$279))*if($O$267=$R$267,$V$267, $H359))))</f>
        <v>#REF!</v>
      </c>
      <c r="X359" s="1054" t="str">
        <f t="shared" si="160"/>
        <v/>
      </c>
      <c r="Y359" s="1054" t="str">
        <f t="shared" si="160"/>
        <v/>
      </c>
      <c r="Z359" s="1054" t="str">
        <f t="shared" si="160"/>
        <v/>
      </c>
      <c r="AA359" s="1054" t="str">
        <f t="shared" si="160"/>
        <v/>
      </c>
      <c r="AB359" s="1054" t="str">
        <f t="shared" si="160"/>
        <v/>
      </c>
      <c r="AC359" s="1054" t="str">
        <f t="shared" si="160"/>
        <v/>
      </c>
      <c r="AD359" s="2" t="e">
        <v>#REF!</v>
      </c>
      <c r="AE359" s="2" t="e">
        <v>#REF!</v>
      </c>
      <c r="AF359" s="2" t="e">
        <v>#REF!</v>
      </c>
      <c r="AG359" s="2" t="e">
        <v>#REF!</v>
      </c>
      <c r="AH359" s="2" t="e">
        <v>#REF!</v>
      </c>
      <c r="AI359" s="2" t="e">
        <v>#REF!</v>
      </c>
      <c r="AJ359" s="4" t="e">
        <v>#REF!</v>
      </c>
      <c r="AK359" s="4"/>
      <c r="AL359" s="4"/>
      <c r="AM359" s="4"/>
      <c r="AN359" s="18" t="s">
        <v>4</v>
      </c>
      <c r="AO359" s="689"/>
      <c r="AP359" s="690"/>
      <c r="AQ359" s="274"/>
      <c r="AR359" s="274"/>
      <c r="AS359" s="274"/>
      <c r="AT359" s="274"/>
      <c r="AU359" s="691"/>
      <c r="AV359" s="692"/>
      <c r="AW359" s="274"/>
      <c r="AX359" s="274"/>
      <c r="AY359" s="274"/>
      <c r="AZ359" s="274"/>
      <c r="BA359" s="274"/>
      <c r="BB359" s="274"/>
      <c r="BC359" s="274"/>
      <c r="BD359" s="274"/>
      <c r="BE359" s="274"/>
      <c r="BF359" s="274"/>
      <c r="BG359" s="274"/>
      <c r="BH359" s="274"/>
      <c r="BI359" s="274"/>
      <c r="BJ359" s="274"/>
      <c r="BK359" s="274"/>
      <c r="BL359" s="274"/>
      <c r="BM359" s="274"/>
      <c r="BN359" s="274"/>
      <c r="BO359" s="274"/>
      <c r="BP359" s="693"/>
      <c r="BQ359" s="274"/>
      <c r="BR359" s="274"/>
      <c r="BS359" s="274"/>
      <c r="BT359" s="274"/>
      <c r="BU359" s="274"/>
      <c r="BV359" s="274"/>
      <c r="BW359" s="274"/>
      <c r="BX359" s="694"/>
      <c r="BY359" s="274"/>
      <c r="BZ359" s="274"/>
      <c r="CA359" s="274"/>
      <c r="CB359" s="274"/>
      <c r="CC359" s="274"/>
      <c r="CD359" s="274"/>
      <c r="CE359" s="274"/>
      <c r="CF359" s="274"/>
      <c r="CG359" s="742"/>
      <c r="CH359" s="742"/>
      <c r="CI359" s="742"/>
      <c r="CJ359" s="742"/>
      <c r="CK359" s="742"/>
      <c r="CL359" s="742"/>
      <c r="CM359" s="742"/>
      <c r="CN359" s="742"/>
      <c r="CO359" s="742"/>
      <c r="CP359" s="742"/>
      <c r="CQ359" s="742"/>
      <c r="CR359" s="742"/>
      <c r="CS359" s="742"/>
      <c r="CT359" s="742"/>
      <c r="CU359" s="742"/>
      <c r="CV359" s="742"/>
      <c r="CW359" s="742"/>
      <c r="CX359" s="4"/>
      <c r="CY359" s="780" t="e">
        <v>#REF!</v>
      </c>
      <c r="CZ359" s="890" t="e">
        <v>#REF!</v>
      </c>
      <c r="DA359" s="890" t="e">
        <v>#REF!</v>
      </c>
      <c r="DB359" s="890">
        <v>0.0</v>
      </c>
      <c r="DC359" s="890">
        <v>0.0</v>
      </c>
      <c r="DD359" s="890">
        <v>0.0</v>
      </c>
      <c r="DE359" s="890">
        <v>0.0</v>
      </c>
      <c r="DF359" s="890">
        <v>0.0</v>
      </c>
      <c r="DG359" s="890">
        <v>0.0</v>
      </c>
      <c r="DH359" s="890"/>
      <c r="DI359" s="890" t="e">
        <v>#REF!</v>
      </c>
      <c r="DJ359" s="890" t="s">
        <v>160</v>
      </c>
      <c r="DK359" s="890" t="s">
        <v>160</v>
      </c>
      <c r="DL359" s="890" t="s">
        <v>160</v>
      </c>
      <c r="DM359" s="890" t="s">
        <v>160</v>
      </c>
      <c r="DN359" s="890" t="s">
        <v>160</v>
      </c>
      <c r="DO359" s="890" t="s">
        <v>160</v>
      </c>
      <c r="DP359" s="2">
        <v>1.0</v>
      </c>
      <c r="DQ359" s="830" t="s">
        <v>160</v>
      </c>
      <c r="DR359" s="915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745"/>
      <c r="EK359" s="4"/>
      <c r="EL359" s="4"/>
      <c r="EM359" s="4"/>
      <c r="EN359" s="4"/>
      <c r="EO359" s="4"/>
      <c r="EP359" s="4"/>
      <c r="EQ359" s="745"/>
      <c r="ER359" s="4"/>
      <c r="ES359" s="4"/>
      <c r="ET359" s="4"/>
      <c r="EU359" s="4"/>
      <c r="EV359" s="4"/>
      <c r="EW359" s="4"/>
      <c r="EX359" s="4"/>
      <c r="EY359" s="895" t="s">
        <v>160</v>
      </c>
      <c r="EZ359" s="927" t="s">
        <v>160</v>
      </c>
      <c r="FA359" s="820" t="str">
        <f t="shared" si="49"/>
        <v/>
      </c>
      <c r="FB359" s="925" t="e">
        <v>#REF!</v>
      </c>
      <c r="FC359" s="4" t="e">
        <v>#REF!</v>
      </c>
      <c r="FD359" s="4" t="e">
        <v>#REF!</v>
      </c>
      <c r="FE359" s="4" t="e">
        <v>#REF!</v>
      </c>
      <c r="FF359" s="4" t="e">
        <v>#REF!</v>
      </c>
      <c r="FG359" s="4" t="e">
        <v>#REF!</v>
      </c>
      <c r="FH359" s="4" t="e">
        <v>#REF!</v>
      </c>
      <c r="FI359" s="834" t="str">
        <f t="shared" si="50"/>
        <v>#REF!</v>
      </c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742"/>
    </row>
    <row r="360" outlineLevel="1">
      <c r="A360" s="743"/>
      <c r="D360" s="1039">
        <f t="shared" si="157"/>
        <v>1</v>
      </c>
      <c r="E360" s="1049" t="str">
        <f t="shared" si="80"/>
        <v/>
      </c>
      <c r="F360" s="1050" t="s">
        <v>402</v>
      </c>
      <c r="G360" s="1042" t="str">
        <f t="shared" si="76"/>
        <v/>
      </c>
      <c r="H360" s="1046"/>
      <c r="I360" s="1044" t="str">
        <f t="shared" si="77"/>
        <v>#REF!</v>
      </c>
      <c r="J360" s="1052" t="str">
        <f t="shared" si="141"/>
        <v>#REF!</v>
      </c>
      <c r="K360" s="1046">
        <v>0.0</v>
      </c>
      <c r="L360" s="1046">
        <v>0.0</v>
      </c>
      <c r="M360" s="1046">
        <v>0.0</v>
      </c>
      <c r="N360" s="1046">
        <v>0.0</v>
      </c>
      <c r="O360" s="1053" t="e">
        <v>#REF!</v>
      </c>
      <c r="P360" s="1053">
        <v>0.0</v>
      </c>
      <c r="Q360" s="1053">
        <v>0.0</v>
      </c>
      <c r="R360" s="1053">
        <v>0.0</v>
      </c>
      <c r="S360" s="1053">
        <v>0.0</v>
      </c>
      <c r="T360" s="1053">
        <v>0.0</v>
      </c>
      <c r="U360" s="1053">
        <v>0.0</v>
      </c>
      <c r="V360" s="825"/>
      <c r="W360" s="1054" t="str">
        <f t="shared" ref="W360:AC360" si="161">if(O$275&gt;$E359,"",if(O$276&lt;$E359,"", if($H360="","", if($D359&lt;=$N$277,O$277,if($D359&lt;=$N$278,O$278,O$279))*if($O$267=$R$267,$V$267, $H360))))</f>
        <v>#REF!</v>
      </c>
      <c r="X360" s="1054" t="str">
        <f t="shared" si="161"/>
        <v/>
      </c>
      <c r="Y360" s="1054" t="str">
        <f t="shared" si="161"/>
        <v/>
      </c>
      <c r="Z360" s="1054" t="str">
        <f t="shared" si="161"/>
        <v/>
      </c>
      <c r="AA360" s="1054" t="str">
        <f t="shared" si="161"/>
        <v/>
      </c>
      <c r="AB360" s="1054" t="str">
        <f t="shared" si="161"/>
        <v/>
      </c>
      <c r="AC360" s="1054" t="str">
        <f t="shared" si="161"/>
        <v/>
      </c>
      <c r="AD360" s="2" t="e">
        <v>#REF!</v>
      </c>
      <c r="AE360" s="2" t="e">
        <v>#REF!</v>
      </c>
      <c r="AF360" s="2" t="e">
        <v>#REF!</v>
      </c>
      <c r="AG360" s="2" t="e">
        <v>#REF!</v>
      </c>
      <c r="AH360" s="2" t="e">
        <v>#REF!</v>
      </c>
      <c r="AI360" s="2" t="e">
        <v>#REF!</v>
      </c>
      <c r="AJ360" s="4" t="e">
        <v>#REF!</v>
      </c>
      <c r="AK360" s="4"/>
      <c r="AL360" s="4"/>
      <c r="AM360" s="4"/>
      <c r="AN360" s="18" t="s">
        <v>4</v>
      </c>
      <c r="AO360" s="689"/>
      <c r="AP360" s="690"/>
      <c r="AQ360" s="274"/>
      <c r="AR360" s="274"/>
      <c r="AS360" s="274"/>
      <c r="AT360" s="274"/>
      <c r="AU360" s="691"/>
      <c r="AV360" s="692"/>
      <c r="AW360" s="274"/>
      <c r="AX360" s="274"/>
      <c r="AY360" s="274"/>
      <c r="AZ360" s="274"/>
      <c r="BA360" s="274"/>
      <c r="BB360" s="274"/>
      <c r="BC360" s="274"/>
      <c r="BD360" s="274"/>
      <c r="BE360" s="274"/>
      <c r="BF360" s="274"/>
      <c r="BG360" s="274"/>
      <c r="BH360" s="274"/>
      <c r="BI360" s="274"/>
      <c r="BJ360" s="274"/>
      <c r="BK360" s="274"/>
      <c r="BL360" s="274"/>
      <c r="BM360" s="274"/>
      <c r="BN360" s="274"/>
      <c r="BO360" s="274"/>
      <c r="BP360" s="693"/>
      <c r="BQ360" s="274"/>
      <c r="BR360" s="274"/>
      <c r="BS360" s="274"/>
      <c r="BT360" s="274"/>
      <c r="BU360" s="274"/>
      <c r="BV360" s="274"/>
      <c r="BW360" s="274"/>
      <c r="BX360" s="694"/>
      <c r="BY360" s="274"/>
      <c r="BZ360" s="274"/>
      <c r="CA360" s="274"/>
      <c r="CB360" s="274"/>
      <c r="CC360" s="274"/>
      <c r="CD360" s="274"/>
      <c r="CE360" s="274"/>
      <c r="CF360" s="274"/>
      <c r="CG360" s="742"/>
      <c r="CH360" s="742"/>
      <c r="CI360" s="742"/>
      <c r="CJ360" s="742"/>
      <c r="CK360" s="742"/>
      <c r="CL360" s="742"/>
      <c r="CM360" s="742"/>
      <c r="CN360" s="742"/>
      <c r="CO360" s="742"/>
      <c r="CP360" s="742"/>
      <c r="CQ360" s="742"/>
      <c r="CR360" s="742"/>
      <c r="CS360" s="742"/>
      <c r="CT360" s="742"/>
      <c r="CU360" s="742"/>
      <c r="CV360" s="742"/>
      <c r="CW360" s="742"/>
      <c r="CX360" s="4"/>
      <c r="CY360" s="780" t="e">
        <v>#REF!</v>
      </c>
      <c r="CZ360" s="890" t="e">
        <v>#REF!</v>
      </c>
      <c r="DA360" s="890" t="e">
        <v>#REF!</v>
      </c>
      <c r="DB360" s="890">
        <v>0.0</v>
      </c>
      <c r="DC360" s="890">
        <v>0.0</v>
      </c>
      <c r="DD360" s="890">
        <v>0.0</v>
      </c>
      <c r="DE360" s="890">
        <v>0.0</v>
      </c>
      <c r="DF360" s="890">
        <v>0.0</v>
      </c>
      <c r="DG360" s="890">
        <v>0.0</v>
      </c>
      <c r="DH360" s="890"/>
      <c r="DI360" s="890" t="e">
        <v>#REF!</v>
      </c>
      <c r="DJ360" s="890" t="s">
        <v>160</v>
      </c>
      <c r="DK360" s="890" t="s">
        <v>160</v>
      </c>
      <c r="DL360" s="890" t="s">
        <v>160</v>
      </c>
      <c r="DM360" s="890" t="s">
        <v>160</v>
      </c>
      <c r="DN360" s="890" t="s">
        <v>160</v>
      </c>
      <c r="DO360" s="890" t="s">
        <v>160</v>
      </c>
      <c r="DP360" s="2">
        <v>1.0</v>
      </c>
      <c r="DQ360" s="830" t="s">
        <v>160</v>
      </c>
      <c r="DR360" s="915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745"/>
      <c r="EK360" s="4"/>
      <c r="EL360" s="4"/>
      <c r="EM360" s="4"/>
      <c r="EN360" s="4"/>
      <c r="EO360" s="4"/>
      <c r="EP360" s="4"/>
      <c r="EQ360" s="745"/>
      <c r="ER360" s="4"/>
      <c r="ES360" s="4"/>
      <c r="ET360" s="4"/>
      <c r="EU360" s="4"/>
      <c r="EV360" s="4"/>
      <c r="EW360" s="4"/>
      <c r="EX360" s="4"/>
      <c r="EY360" s="895" t="s">
        <v>160</v>
      </c>
      <c r="EZ360" s="927" t="s">
        <v>160</v>
      </c>
      <c r="FA360" s="820" t="str">
        <f t="shared" si="49"/>
        <v/>
      </c>
      <c r="FB360" s="925" t="e">
        <v>#REF!</v>
      </c>
      <c r="FC360" s="4" t="e">
        <v>#REF!</v>
      </c>
      <c r="FD360" s="4" t="e">
        <v>#REF!</v>
      </c>
      <c r="FE360" s="4" t="e">
        <v>#REF!</v>
      </c>
      <c r="FF360" s="4" t="e">
        <v>#REF!</v>
      </c>
      <c r="FG360" s="4" t="e">
        <v>#REF!</v>
      </c>
      <c r="FH360" s="4" t="e">
        <v>#REF!</v>
      </c>
      <c r="FI360" s="834" t="str">
        <f t="shared" si="50"/>
        <v>#REF!</v>
      </c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742"/>
    </row>
    <row r="361" outlineLevel="1">
      <c r="A361" s="743"/>
      <c r="D361" s="1039">
        <f t="shared" si="157"/>
        <v>1</v>
      </c>
      <c r="E361" s="1049" t="str">
        <f t="shared" si="80"/>
        <v/>
      </c>
      <c r="F361" s="1050" t="s">
        <v>402</v>
      </c>
      <c r="G361" s="1042" t="str">
        <f t="shared" si="76"/>
        <v/>
      </c>
      <c r="H361" s="1046"/>
      <c r="I361" s="1044" t="str">
        <f t="shared" si="77"/>
        <v>#REF!</v>
      </c>
      <c r="J361" s="1052" t="str">
        <f t="shared" si="141"/>
        <v>#REF!</v>
      </c>
      <c r="K361" s="1046">
        <v>0.0</v>
      </c>
      <c r="L361" s="1046">
        <v>0.0</v>
      </c>
      <c r="M361" s="1046">
        <v>0.0</v>
      </c>
      <c r="N361" s="1046">
        <v>0.0</v>
      </c>
      <c r="O361" s="1053" t="e">
        <v>#REF!</v>
      </c>
      <c r="P361" s="1053">
        <v>0.0</v>
      </c>
      <c r="Q361" s="1053">
        <v>0.0</v>
      </c>
      <c r="R361" s="1053">
        <v>0.0</v>
      </c>
      <c r="S361" s="1053">
        <v>0.0</v>
      </c>
      <c r="T361" s="1053">
        <v>0.0</v>
      </c>
      <c r="U361" s="1053">
        <v>0.0</v>
      </c>
      <c r="V361" s="825"/>
      <c r="W361" s="1054" t="str">
        <f t="shared" ref="W361:AC361" si="162">if(O$275&gt;$E360,"",if(O$276&lt;$E360,"", if($H361="","", if($D360&lt;=$N$277,O$277,if($D360&lt;=$N$278,O$278,O$279))*if($O$267=$R$267,$V$267, $H361))))</f>
        <v>#REF!</v>
      </c>
      <c r="X361" s="1054" t="str">
        <f t="shared" si="162"/>
        <v/>
      </c>
      <c r="Y361" s="1054" t="str">
        <f t="shared" si="162"/>
        <v/>
      </c>
      <c r="Z361" s="1054" t="str">
        <f t="shared" si="162"/>
        <v/>
      </c>
      <c r="AA361" s="1054" t="str">
        <f t="shared" si="162"/>
        <v/>
      </c>
      <c r="AB361" s="1054" t="str">
        <f t="shared" si="162"/>
        <v/>
      </c>
      <c r="AC361" s="1054" t="str">
        <f t="shared" si="162"/>
        <v/>
      </c>
      <c r="AD361" s="2" t="e">
        <v>#REF!</v>
      </c>
      <c r="AE361" s="2" t="e">
        <v>#REF!</v>
      </c>
      <c r="AF361" s="2" t="e">
        <v>#REF!</v>
      </c>
      <c r="AG361" s="2" t="e">
        <v>#REF!</v>
      </c>
      <c r="AH361" s="2" t="e">
        <v>#REF!</v>
      </c>
      <c r="AI361" s="2" t="e">
        <v>#REF!</v>
      </c>
      <c r="AJ361" s="4" t="e">
        <v>#REF!</v>
      </c>
      <c r="AK361" s="4"/>
      <c r="AL361" s="4"/>
      <c r="AM361" s="4"/>
      <c r="AN361" s="18" t="s">
        <v>4</v>
      </c>
      <c r="AO361" s="689"/>
      <c r="AP361" s="690"/>
      <c r="AQ361" s="274"/>
      <c r="AR361" s="274"/>
      <c r="AS361" s="274"/>
      <c r="AT361" s="274"/>
      <c r="AU361" s="691"/>
      <c r="AV361" s="692"/>
      <c r="AW361" s="274"/>
      <c r="AX361" s="274"/>
      <c r="AY361" s="274"/>
      <c r="AZ361" s="274"/>
      <c r="BA361" s="274"/>
      <c r="BB361" s="274"/>
      <c r="BC361" s="274"/>
      <c r="BD361" s="274"/>
      <c r="BE361" s="274"/>
      <c r="BF361" s="274"/>
      <c r="BG361" s="274"/>
      <c r="BH361" s="274"/>
      <c r="BI361" s="274"/>
      <c r="BJ361" s="274"/>
      <c r="BK361" s="274"/>
      <c r="BL361" s="274"/>
      <c r="BM361" s="274"/>
      <c r="BN361" s="274"/>
      <c r="BO361" s="274"/>
      <c r="BP361" s="693"/>
      <c r="BQ361" s="274"/>
      <c r="BR361" s="274"/>
      <c r="BS361" s="274"/>
      <c r="BT361" s="274"/>
      <c r="BU361" s="274"/>
      <c r="BV361" s="274"/>
      <c r="BW361" s="274"/>
      <c r="BX361" s="694"/>
      <c r="BY361" s="274"/>
      <c r="BZ361" s="274"/>
      <c r="CA361" s="274"/>
      <c r="CB361" s="274"/>
      <c r="CC361" s="274"/>
      <c r="CD361" s="274"/>
      <c r="CE361" s="274"/>
      <c r="CF361" s="274"/>
      <c r="CG361" s="742"/>
      <c r="CH361" s="742"/>
      <c r="CI361" s="742"/>
      <c r="CJ361" s="742"/>
      <c r="CK361" s="742"/>
      <c r="CL361" s="742"/>
      <c r="CM361" s="742"/>
      <c r="CN361" s="742"/>
      <c r="CO361" s="742"/>
      <c r="CP361" s="742"/>
      <c r="CQ361" s="742"/>
      <c r="CR361" s="742"/>
      <c r="CS361" s="742"/>
      <c r="CT361" s="742"/>
      <c r="CU361" s="742"/>
      <c r="CV361" s="742"/>
      <c r="CW361" s="742"/>
      <c r="CX361" s="4"/>
      <c r="CY361" s="780" t="e">
        <v>#REF!</v>
      </c>
      <c r="CZ361" s="890" t="e">
        <v>#REF!</v>
      </c>
      <c r="DA361" s="890" t="e">
        <v>#REF!</v>
      </c>
      <c r="DB361" s="890">
        <v>0.0</v>
      </c>
      <c r="DC361" s="890">
        <v>0.0</v>
      </c>
      <c r="DD361" s="890">
        <v>0.0</v>
      </c>
      <c r="DE361" s="890">
        <v>0.0</v>
      </c>
      <c r="DF361" s="890">
        <v>0.0</v>
      </c>
      <c r="DG361" s="890">
        <v>0.0</v>
      </c>
      <c r="DH361" s="890"/>
      <c r="DI361" s="890" t="e">
        <v>#REF!</v>
      </c>
      <c r="DJ361" s="890" t="s">
        <v>160</v>
      </c>
      <c r="DK361" s="890" t="s">
        <v>160</v>
      </c>
      <c r="DL361" s="890" t="s">
        <v>160</v>
      </c>
      <c r="DM361" s="890" t="s">
        <v>160</v>
      </c>
      <c r="DN361" s="890" t="s">
        <v>160</v>
      </c>
      <c r="DO361" s="890" t="s">
        <v>160</v>
      </c>
      <c r="DP361" s="2">
        <v>1.0</v>
      </c>
      <c r="DQ361" s="830" t="s">
        <v>160</v>
      </c>
      <c r="DR361" s="915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745"/>
      <c r="EK361" s="4"/>
      <c r="EL361" s="4"/>
      <c r="EM361" s="4"/>
      <c r="EN361" s="4"/>
      <c r="EO361" s="4"/>
      <c r="EP361" s="4"/>
      <c r="EQ361" s="745"/>
      <c r="ER361" s="4"/>
      <c r="ES361" s="4"/>
      <c r="ET361" s="4"/>
      <c r="EU361" s="4"/>
      <c r="EV361" s="4"/>
      <c r="EW361" s="4"/>
      <c r="EX361" s="4"/>
      <c r="EY361" s="895" t="s">
        <v>160</v>
      </c>
      <c r="EZ361" s="927" t="s">
        <v>160</v>
      </c>
      <c r="FA361" s="820" t="str">
        <f t="shared" si="49"/>
        <v/>
      </c>
      <c r="FB361" s="925" t="e">
        <v>#REF!</v>
      </c>
      <c r="FC361" s="4" t="e">
        <v>#REF!</v>
      </c>
      <c r="FD361" s="4" t="e">
        <v>#REF!</v>
      </c>
      <c r="FE361" s="4" t="e">
        <v>#REF!</v>
      </c>
      <c r="FF361" s="4" t="e">
        <v>#REF!</v>
      </c>
      <c r="FG361" s="4" t="e">
        <v>#REF!</v>
      </c>
      <c r="FH361" s="4" t="e">
        <v>#REF!</v>
      </c>
      <c r="FI361" s="834" t="str">
        <f t="shared" si="50"/>
        <v>#REF!</v>
      </c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742"/>
    </row>
    <row r="362" outlineLevel="1">
      <c r="A362" s="743"/>
      <c r="D362" s="1039">
        <f t="shared" si="157"/>
        <v>1</v>
      </c>
      <c r="E362" s="1049" t="str">
        <f t="shared" si="80"/>
        <v/>
      </c>
      <c r="F362" s="1050" t="s">
        <v>402</v>
      </c>
      <c r="G362" s="1042" t="str">
        <f t="shared" si="76"/>
        <v/>
      </c>
      <c r="H362" s="1046"/>
      <c r="I362" s="1044" t="str">
        <f t="shared" si="77"/>
        <v>#REF!</v>
      </c>
      <c r="J362" s="1052" t="str">
        <f t="shared" si="141"/>
        <v>#REF!</v>
      </c>
      <c r="K362" s="1046">
        <v>0.0</v>
      </c>
      <c r="L362" s="1046">
        <v>0.0</v>
      </c>
      <c r="M362" s="1046">
        <v>0.0</v>
      </c>
      <c r="N362" s="1046">
        <v>0.0</v>
      </c>
      <c r="O362" s="1053" t="e">
        <v>#REF!</v>
      </c>
      <c r="P362" s="1053">
        <v>0.0</v>
      </c>
      <c r="Q362" s="1053">
        <v>0.0</v>
      </c>
      <c r="R362" s="1053">
        <v>0.0</v>
      </c>
      <c r="S362" s="1053">
        <v>0.0</v>
      </c>
      <c r="T362" s="1053">
        <v>0.0</v>
      </c>
      <c r="U362" s="1053">
        <v>0.0</v>
      </c>
      <c r="V362" s="825"/>
      <c r="W362" s="1054" t="str">
        <f t="shared" ref="W362:AC362" si="163">if(O$275&gt;$E361,"",if(O$276&lt;$E361,"", if($H362="","", if($D361&lt;=$N$277,O$277,if($D361&lt;=$N$278,O$278,O$279))*if($O$267=$R$267,$V$267, $H362))))</f>
        <v>#REF!</v>
      </c>
      <c r="X362" s="1054" t="str">
        <f t="shared" si="163"/>
        <v/>
      </c>
      <c r="Y362" s="1054" t="str">
        <f t="shared" si="163"/>
        <v/>
      </c>
      <c r="Z362" s="1054" t="str">
        <f t="shared" si="163"/>
        <v/>
      </c>
      <c r="AA362" s="1054" t="str">
        <f t="shared" si="163"/>
        <v/>
      </c>
      <c r="AB362" s="1054" t="str">
        <f t="shared" si="163"/>
        <v/>
      </c>
      <c r="AC362" s="1054" t="str">
        <f t="shared" si="163"/>
        <v/>
      </c>
      <c r="AD362" s="2" t="e">
        <v>#REF!</v>
      </c>
      <c r="AE362" s="2" t="e">
        <v>#REF!</v>
      </c>
      <c r="AF362" s="2" t="e">
        <v>#REF!</v>
      </c>
      <c r="AG362" s="2" t="e">
        <v>#REF!</v>
      </c>
      <c r="AH362" s="2" t="e">
        <v>#REF!</v>
      </c>
      <c r="AI362" s="2" t="e">
        <v>#REF!</v>
      </c>
      <c r="AJ362" s="4" t="e">
        <v>#REF!</v>
      </c>
      <c r="AK362" s="4"/>
      <c r="AL362" s="4"/>
      <c r="AM362" s="4"/>
      <c r="AN362" s="18" t="s">
        <v>4</v>
      </c>
      <c r="AO362" s="689"/>
      <c r="AP362" s="690"/>
      <c r="AQ362" s="274"/>
      <c r="AR362" s="274"/>
      <c r="AS362" s="274"/>
      <c r="AT362" s="274"/>
      <c r="AU362" s="691"/>
      <c r="AV362" s="692"/>
      <c r="AW362" s="274"/>
      <c r="AX362" s="274"/>
      <c r="AY362" s="274"/>
      <c r="AZ362" s="274"/>
      <c r="BA362" s="274"/>
      <c r="BB362" s="274"/>
      <c r="BC362" s="274"/>
      <c r="BD362" s="274"/>
      <c r="BE362" s="274"/>
      <c r="BF362" s="274"/>
      <c r="BG362" s="274"/>
      <c r="BH362" s="274"/>
      <c r="BI362" s="274"/>
      <c r="BJ362" s="274"/>
      <c r="BK362" s="274"/>
      <c r="BL362" s="274"/>
      <c r="BM362" s="274"/>
      <c r="BN362" s="274"/>
      <c r="BO362" s="274"/>
      <c r="BP362" s="693"/>
      <c r="BQ362" s="274"/>
      <c r="BR362" s="274"/>
      <c r="BS362" s="274"/>
      <c r="BT362" s="274"/>
      <c r="BU362" s="274"/>
      <c r="BV362" s="274"/>
      <c r="BW362" s="274"/>
      <c r="BX362" s="694"/>
      <c r="BY362" s="274"/>
      <c r="BZ362" s="274"/>
      <c r="CA362" s="274"/>
      <c r="CB362" s="274"/>
      <c r="CC362" s="274"/>
      <c r="CD362" s="274"/>
      <c r="CE362" s="274"/>
      <c r="CF362" s="274"/>
      <c r="CG362" s="742"/>
      <c r="CH362" s="742"/>
      <c r="CI362" s="742"/>
      <c r="CJ362" s="742"/>
      <c r="CK362" s="742"/>
      <c r="CL362" s="742"/>
      <c r="CM362" s="742"/>
      <c r="CN362" s="742"/>
      <c r="CO362" s="742"/>
      <c r="CP362" s="742"/>
      <c r="CQ362" s="742"/>
      <c r="CR362" s="742"/>
      <c r="CS362" s="742"/>
      <c r="CT362" s="742"/>
      <c r="CU362" s="742"/>
      <c r="CV362" s="742"/>
      <c r="CW362" s="742"/>
      <c r="CX362" s="4"/>
      <c r="CY362" s="780" t="e">
        <v>#REF!</v>
      </c>
      <c r="CZ362" s="890" t="e">
        <v>#REF!</v>
      </c>
      <c r="DA362" s="890" t="e">
        <v>#REF!</v>
      </c>
      <c r="DB362" s="890">
        <v>0.0</v>
      </c>
      <c r="DC362" s="890">
        <v>0.0</v>
      </c>
      <c r="DD362" s="890">
        <v>0.0</v>
      </c>
      <c r="DE362" s="890">
        <v>0.0</v>
      </c>
      <c r="DF362" s="890">
        <v>0.0</v>
      </c>
      <c r="DG362" s="890">
        <v>0.0</v>
      </c>
      <c r="DH362" s="890"/>
      <c r="DI362" s="890" t="e">
        <v>#REF!</v>
      </c>
      <c r="DJ362" s="890" t="s">
        <v>160</v>
      </c>
      <c r="DK362" s="890" t="s">
        <v>160</v>
      </c>
      <c r="DL362" s="890" t="s">
        <v>160</v>
      </c>
      <c r="DM362" s="890" t="s">
        <v>160</v>
      </c>
      <c r="DN362" s="890" t="s">
        <v>160</v>
      </c>
      <c r="DO362" s="890" t="s">
        <v>160</v>
      </c>
      <c r="DP362" s="2">
        <v>1.0</v>
      </c>
      <c r="DQ362" s="830" t="s">
        <v>160</v>
      </c>
      <c r="DR362" s="915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745"/>
      <c r="EK362" s="4"/>
      <c r="EL362" s="4"/>
      <c r="EM362" s="4"/>
      <c r="EN362" s="4"/>
      <c r="EO362" s="4"/>
      <c r="EP362" s="4"/>
      <c r="EQ362" s="745"/>
      <c r="ER362" s="4"/>
      <c r="ES362" s="4"/>
      <c r="ET362" s="4"/>
      <c r="EU362" s="4"/>
      <c r="EV362" s="4"/>
      <c r="EW362" s="4"/>
      <c r="EX362" s="4"/>
      <c r="EY362" s="895" t="s">
        <v>160</v>
      </c>
      <c r="EZ362" s="927" t="s">
        <v>160</v>
      </c>
      <c r="FA362" s="820" t="str">
        <f t="shared" si="49"/>
        <v/>
      </c>
      <c r="FB362" s="925" t="e">
        <v>#REF!</v>
      </c>
      <c r="FC362" s="4" t="e">
        <v>#REF!</v>
      </c>
      <c r="FD362" s="4" t="e">
        <v>#REF!</v>
      </c>
      <c r="FE362" s="4" t="e">
        <v>#REF!</v>
      </c>
      <c r="FF362" s="4" t="e">
        <v>#REF!</v>
      </c>
      <c r="FG362" s="4" t="e">
        <v>#REF!</v>
      </c>
      <c r="FH362" s="4" t="e">
        <v>#REF!</v>
      </c>
      <c r="FI362" s="834" t="str">
        <f t="shared" si="50"/>
        <v>#REF!</v>
      </c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742"/>
    </row>
    <row r="363" outlineLevel="1">
      <c r="A363" s="743"/>
      <c r="D363" s="1039">
        <f t="shared" si="157"/>
        <v>1</v>
      </c>
      <c r="E363" s="1049" t="str">
        <f t="shared" si="80"/>
        <v/>
      </c>
      <c r="F363" s="1050" t="s">
        <v>402</v>
      </c>
      <c r="G363" s="1042" t="str">
        <f t="shared" si="76"/>
        <v/>
      </c>
      <c r="H363" s="1046"/>
      <c r="I363" s="1044" t="str">
        <f t="shared" si="77"/>
        <v>#REF!</v>
      </c>
      <c r="J363" s="1052" t="str">
        <f t="shared" si="141"/>
        <v>#REF!</v>
      </c>
      <c r="K363" s="1046">
        <v>0.0</v>
      </c>
      <c r="L363" s="1046">
        <v>0.0</v>
      </c>
      <c r="M363" s="1046">
        <v>0.0</v>
      </c>
      <c r="N363" s="1046">
        <v>0.0</v>
      </c>
      <c r="O363" s="1053" t="e">
        <v>#REF!</v>
      </c>
      <c r="P363" s="1053">
        <v>0.0</v>
      </c>
      <c r="Q363" s="1053">
        <v>0.0</v>
      </c>
      <c r="R363" s="1053">
        <v>0.0</v>
      </c>
      <c r="S363" s="1053">
        <v>0.0</v>
      </c>
      <c r="T363" s="1053">
        <v>0.0</v>
      </c>
      <c r="U363" s="1053">
        <v>0.0</v>
      </c>
      <c r="V363" s="825"/>
      <c r="W363" s="1054" t="str">
        <f t="shared" ref="W363:AC363" si="164">if(O$275&gt;$E362,"",if(O$276&lt;$E362,"", if($H363="","", if($D362&lt;=$N$277,O$277,if($D362&lt;=$N$278,O$278,O$279))*if($O$267=$R$267,$V$267, $H363))))</f>
        <v>#REF!</v>
      </c>
      <c r="X363" s="1054" t="str">
        <f t="shared" si="164"/>
        <v/>
      </c>
      <c r="Y363" s="1054" t="str">
        <f t="shared" si="164"/>
        <v/>
      </c>
      <c r="Z363" s="1054" t="str">
        <f t="shared" si="164"/>
        <v/>
      </c>
      <c r="AA363" s="1054" t="str">
        <f t="shared" si="164"/>
        <v/>
      </c>
      <c r="AB363" s="1054" t="str">
        <f t="shared" si="164"/>
        <v/>
      </c>
      <c r="AC363" s="1054" t="str">
        <f t="shared" si="164"/>
        <v/>
      </c>
      <c r="AD363" s="2" t="e">
        <v>#REF!</v>
      </c>
      <c r="AE363" s="2" t="e">
        <v>#REF!</v>
      </c>
      <c r="AF363" s="2" t="e">
        <v>#REF!</v>
      </c>
      <c r="AG363" s="2" t="e">
        <v>#REF!</v>
      </c>
      <c r="AH363" s="2" t="e">
        <v>#REF!</v>
      </c>
      <c r="AI363" s="2" t="e">
        <v>#REF!</v>
      </c>
      <c r="AJ363" s="4" t="e">
        <v>#REF!</v>
      </c>
      <c r="AK363" s="4"/>
      <c r="AL363" s="4"/>
      <c r="AM363" s="4"/>
      <c r="AN363" s="18" t="s">
        <v>4</v>
      </c>
      <c r="AO363" s="689"/>
      <c r="AP363" s="690"/>
      <c r="AQ363" s="274"/>
      <c r="AR363" s="274"/>
      <c r="AS363" s="274"/>
      <c r="AT363" s="274"/>
      <c r="AU363" s="691"/>
      <c r="AV363" s="692"/>
      <c r="AW363" s="274"/>
      <c r="AX363" s="274"/>
      <c r="AY363" s="274"/>
      <c r="AZ363" s="274"/>
      <c r="BA363" s="274"/>
      <c r="BB363" s="274"/>
      <c r="BC363" s="274"/>
      <c r="BD363" s="274"/>
      <c r="BE363" s="274"/>
      <c r="BF363" s="274"/>
      <c r="BG363" s="274"/>
      <c r="BH363" s="274"/>
      <c r="BI363" s="274"/>
      <c r="BJ363" s="274"/>
      <c r="BK363" s="274"/>
      <c r="BL363" s="274"/>
      <c r="BM363" s="274"/>
      <c r="BN363" s="274"/>
      <c r="BO363" s="274"/>
      <c r="BP363" s="693"/>
      <c r="BQ363" s="274"/>
      <c r="BR363" s="274"/>
      <c r="BS363" s="274"/>
      <c r="BT363" s="274"/>
      <c r="BU363" s="274"/>
      <c r="BV363" s="274"/>
      <c r="BW363" s="274"/>
      <c r="BX363" s="694"/>
      <c r="BY363" s="274"/>
      <c r="BZ363" s="274"/>
      <c r="CA363" s="274"/>
      <c r="CB363" s="274"/>
      <c r="CC363" s="274"/>
      <c r="CD363" s="274"/>
      <c r="CE363" s="274"/>
      <c r="CF363" s="274"/>
      <c r="CG363" s="742"/>
      <c r="CH363" s="742"/>
      <c r="CI363" s="742"/>
      <c r="CJ363" s="742"/>
      <c r="CK363" s="742"/>
      <c r="CL363" s="742"/>
      <c r="CM363" s="742"/>
      <c r="CN363" s="742"/>
      <c r="CO363" s="742"/>
      <c r="CP363" s="742"/>
      <c r="CQ363" s="742"/>
      <c r="CR363" s="742"/>
      <c r="CS363" s="742"/>
      <c r="CT363" s="742"/>
      <c r="CU363" s="742"/>
      <c r="CV363" s="742"/>
      <c r="CW363" s="742"/>
      <c r="CX363" s="4"/>
      <c r="CY363" s="780" t="e">
        <v>#REF!</v>
      </c>
      <c r="CZ363" s="890" t="e">
        <v>#REF!</v>
      </c>
      <c r="DA363" s="890" t="e">
        <v>#REF!</v>
      </c>
      <c r="DB363" s="890">
        <v>0.0</v>
      </c>
      <c r="DC363" s="890">
        <v>0.0</v>
      </c>
      <c r="DD363" s="890">
        <v>0.0</v>
      </c>
      <c r="DE363" s="890">
        <v>0.0</v>
      </c>
      <c r="DF363" s="890">
        <v>0.0</v>
      </c>
      <c r="DG363" s="890">
        <v>0.0</v>
      </c>
      <c r="DH363" s="890"/>
      <c r="DI363" s="890" t="e">
        <v>#REF!</v>
      </c>
      <c r="DJ363" s="890" t="s">
        <v>160</v>
      </c>
      <c r="DK363" s="890" t="s">
        <v>160</v>
      </c>
      <c r="DL363" s="890" t="s">
        <v>160</v>
      </c>
      <c r="DM363" s="890" t="s">
        <v>160</v>
      </c>
      <c r="DN363" s="890" t="s">
        <v>160</v>
      </c>
      <c r="DO363" s="890" t="s">
        <v>160</v>
      </c>
      <c r="DP363" s="2">
        <v>1.0</v>
      </c>
      <c r="DQ363" s="830" t="s">
        <v>160</v>
      </c>
      <c r="DR363" s="915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745"/>
      <c r="EK363" s="4"/>
      <c r="EL363" s="4"/>
      <c r="EM363" s="4"/>
      <c r="EN363" s="4"/>
      <c r="EO363" s="4"/>
      <c r="EP363" s="4"/>
      <c r="EQ363" s="745"/>
      <c r="ER363" s="4"/>
      <c r="ES363" s="4"/>
      <c r="ET363" s="4"/>
      <c r="EU363" s="4"/>
      <c r="EV363" s="4"/>
      <c r="EW363" s="4"/>
      <c r="EX363" s="4"/>
      <c r="EY363" s="895" t="s">
        <v>160</v>
      </c>
      <c r="EZ363" s="927" t="s">
        <v>160</v>
      </c>
      <c r="FA363" s="820" t="str">
        <f t="shared" si="49"/>
        <v/>
      </c>
      <c r="FB363" s="925" t="e">
        <v>#REF!</v>
      </c>
      <c r="FC363" s="4" t="e">
        <v>#REF!</v>
      </c>
      <c r="FD363" s="4" t="e">
        <v>#REF!</v>
      </c>
      <c r="FE363" s="4" t="e">
        <v>#REF!</v>
      </c>
      <c r="FF363" s="4" t="e">
        <v>#REF!</v>
      </c>
      <c r="FG363" s="4" t="e">
        <v>#REF!</v>
      </c>
      <c r="FH363" s="4" t="e">
        <v>#REF!</v>
      </c>
      <c r="FI363" s="834" t="str">
        <f t="shared" si="50"/>
        <v>#REF!</v>
      </c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742"/>
    </row>
    <row r="364" outlineLevel="1">
      <c r="A364" s="743"/>
      <c r="D364" s="1039">
        <f t="shared" si="157"/>
        <v>1</v>
      </c>
      <c r="E364" s="1049" t="str">
        <f t="shared" si="80"/>
        <v/>
      </c>
      <c r="F364" s="1050" t="s">
        <v>402</v>
      </c>
      <c r="G364" s="1042" t="str">
        <f t="shared" si="76"/>
        <v/>
      </c>
      <c r="H364" s="1046"/>
      <c r="I364" s="1044" t="str">
        <f t="shared" si="77"/>
        <v>#REF!</v>
      </c>
      <c r="J364" s="1052" t="str">
        <f t="shared" si="141"/>
        <v>#REF!</v>
      </c>
      <c r="K364" s="1046">
        <v>0.0</v>
      </c>
      <c r="L364" s="1046">
        <v>0.0</v>
      </c>
      <c r="M364" s="1046">
        <v>0.0</v>
      </c>
      <c r="N364" s="1046">
        <v>0.0</v>
      </c>
      <c r="O364" s="1053" t="e">
        <v>#REF!</v>
      </c>
      <c r="P364" s="1053">
        <v>0.0</v>
      </c>
      <c r="Q364" s="1053">
        <v>0.0</v>
      </c>
      <c r="R364" s="1053">
        <v>0.0</v>
      </c>
      <c r="S364" s="1053">
        <v>0.0</v>
      </c>
      <c r="T364" s="1053">
        <v>0.0</v>
      </c>
      <c r="U364" s="1053">
        <v>0.0</v>
      </c>
      <c r="V364" s="825"/>
      <c r="W364" s="1054" t="str">
        <f t="shared" ref="W364:AC364" si="165">if(O$275&gt;$E363,"",if(O$276&lt;$E363,"", if($H364="","", if($D363&lt;=$N$277,O$277,if($D363&lt;=$N$278,O$278,O$279))*if($O$267=$R$267,$V$267, $H364))))</f>
        <v>#REF!</v>
      </c>
      <c r="X364" s="1054" t="str">
        <f t="shared" si="165"/>
        <v/>
      </c>
      <c r="Y364" s="1054" t="str">
        <f t="shared" si="165"/>
        <v/>
      </c>
      <c r="Z364" s="1054" t="str">
        <f t="shared" si="165"/>
        <v/>
      </c>
      <c r="AA364" s="1054" t="str">
        <f t="shared" si="165"/>
        <v/>
      </c>
      <c r="AB364" s="1054" t="str">
        <f t="shared" si="165"/>
        <v/>
      </c>
      <c r="AC364" s="1054" t="str">
        <f t="shared" si="165"/>
        <v/>
      </c>
      <c r="AD364" s="2" t="e">
        <v>#REF!</v>
      </c>
      <c r="AE364" s="2" t="e">
        <v>#REF!</v>
      </c>
      <c r="AF364" s="2" t="e">
        <v>#REF!</v>
      </c>
      <c r="AG364" s="2" t="e">
        <v>#REF!</v>
      </c>
      <c r="AH364" s="2" t="e">
        <v>#REF!</v>
      </c>
      <c r="AI364" s="2" t="e">
        <v>#REF!</v>
      </c>
      <c r="AJ364" s="4" t="e">
        <v>#REF!</v>
      </c>
      <c r="AK364" s="4"/>
      <c r="AL364" s="4"/>
      <c r="AM364" s="4"/>
      <c r="AN364" s="18" t="s">
        <v>4</v>
      </c>
      <c r="AO364" s="689"/>
      <c r="AP364" s="690"/>
      <c r="AQ364" s="274"/>
      <c r="AR364" s="274"/>
      <c r="AS364" s="274"/>
      <c r="AT364" s="274"/>
      <c r="AU364" s="691"/>
      <c r="AV364" s="692"/>
      <c r="AW364" s="274"/>
      <c r="AX364" s="274"/>
      <c r="AY364" s="274"/>
      <c r="AZ364" s="274"/>
      <c r="BA364" s="274"/>
      <c r="BB364" s="274"/>
      <c r="BC364" s="274"/>
      <c r="BD364" s="274"/>
      <c r="BE364" s="274"/>
      <c r="BF364" s="274"/>
      <c r="BG364" s="274"/>
      <c r="BH364" s="274"/>
      <c r="BI364" s="274"/>
      <c r="BJ364" s="274"/>
      <c r="BK364" s="274"/>
      <c r="BL364" s="274"/>
      <c r="BM364" s="274"/>
      <c r="BN364" s="274"/>
      <c r="BO364" s="274"/>
      <c r="BP364" s="693"/>
      <c r="BQ364" s="274"/>
      <c r="BR364" s="274"/>
      <c r="BS364" s="274"/>
      <c r="BT364" s="274"/>
      <c r="BU364" s="274"/>
      <c r="BV364" s="274"/>
      <c r="BW364" s="274"/>
      <c r="BX364" s="694"/>
      <c r="BY364" s="274"/>
      <c r="BZ364" s="274"/>
      <c r="CA364" s="274"/>
      <c r="CB364" s="274"/>
      <c r="CC364" s="274"/>
      <c r="CD364" s="274"/>
      <c r="CE364" s="274"/>
      <c r="CF364" s="274"/>
      <c r="CG364" s="742"/>
      <c r="CH364" s="742"/>
      <c r="CI364" s="742"/>
      <c r="CJ364" s="742"/>
      <c r="CK364" s="742"/>
      <c r="CL364" s="742"/>
      <c r="CM364" s="742"/>
      <c r="CN364" s="742"/>
      <c r="CO364" s="742"/>
      <c r="CP364" s="742"/>
      <c r="CQ364" s="742"/>
      <c r="CR364" s="742"/>
      <c r="CS364" s="742"/>
      <c r="CT364" s="742"/>
      <c r="CU364" s="742"/>
      <c r="CV364" s="742"/>
      <c r="CW364" s="742"/>
      <c r="CX364" s="4"/>
      <c r="CY364" s="780" t="e">
        <v>#REF!</v>
      </c>
      <c r="CZ364" s="890" t="e">
        <v>#REF!</v>
      </c>
      <c r="DA364" s="890" t="e">
        <v>#REF!</v>
      </c>
      <c r="DB364" s="890">
        <v>0.0</v>
      </c>
      <c r="DC364" s="890">
        <v>0.0</v>
      </c>
      <c r="DD364" s="890">
        <v>0.0</v>
      </c>
      <c r="DE364" s="890">
        <v>0.0</v>
      </c>
      <c r="DF364" s="890">
        <v>0.0</v>
      </c>
      <c r="DG364" s="890">
        <v>0.0</v>
      </c>
      <c r="DH364" s="890"/>
      <c r="DI364" s="890" t="e">
        <v>#REF!</v>
      </c>
      <c r="DJ364" s="890" t="s">
        <v>160</v>
      </c>
      <c r="DK364" s="890" t="s">
        <v>160</v>
      </c>
      <c r="DL364" s="890" t="s">
        <v>160</v>
      </c>
      <c r="DM364" s="890" t="s">
        <v>160</v>
      </c>
      <c r="DN364" s="890" t="s">
        <v>160</v>
      </c>
      <c r="DO364" s="890" t="s">
        <v>160</v>
      </c>
      <c r="DP364" s="2">
        <v>1.0</v>
      </c>
      <c r="DQ364" s="830" t="s">
        <v>160</v>
      </c>
      <c r="DR364" s="915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745"/>
      <c r="EK364" s="4"/>
      <c r="EL364" s="4"/>
      <c r="EM364" s="4"/>
      <c r="EN364" s="4"/>
      <c r="EO364" s="4"/>
      <c r="EP364" s="4"/>
      <c r="EQ364" s="745"/>
      <c r="ER364" s="4"/>
      <c r="ES364" s="4"/>
      <c r="ET364" s="4"/>
      <c r="EU364" s="4"/>
      <c r="EV364" s="4"/>
      <c r="EW364" s="4"/>
      <c r="EX364" s="4"/>
      <c r="EY364" s="895" t="s">
        <v>160</v>
      </c>
      <c r="EZ364" s="927" t="s">
        <v>160</v>
      </c>
      <c r="FA364" s="820" t="str">
        <f t="shared" si="49"/>
        <v/>
      </c>
      <c r="FB364" s="925" t="e">
        <v>#REF!</v>
      </c>
      <c r="FC364" s="4" t="e">
        <v>#REF!</v>
      </c>
      <c r="FD364" s="4" t="e">
        <v>#REF!</v>
      </c>
      <c r="FE364" s="4" t="e">
        <v>#REF!</v>
      </c>
      <c r="FF364" s="4" t="e">
        <v>#REF!</v>
      </c>
      <c r="FG364" s="4" t="e">
        <v>#REF!</v>
      </c>
      <c r="FH364" s="4" t="e">
        <v>#REF!</v>
      </c>
      <c r="FI364" s="834" t="str">
        <f t="shared" si="50"/>
        <v>#REF!</v>
      </c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742"/>
    </row>
    <row r="365" outlineLevel="1">
      <c r="A365" s="743"/>
      <c r="D365" s="1039">
        <f t="shared" si="157"/>
        <v>1</v>
      </c>
      <c r="E365" s="1049" t="str">
        <f t="shared" si="80"/>
        <v/>
      </c>
      <c r="F365" s="1050" t="s">
        <v>402</v>
      </c>
      <c r="G365" s="1042" t="str">
        <f t="shared" si="76"/>
        <v/>
      </c>
      <c r="H365" s="1046"/>
      <c r="I365" s="1044" t="str">
        <f t="shared" si="77"/>
        <v>#REF!</v>
      </c>
      <c r="J365" s="1052" t="str">
        <f t="shared" si="141"/>
        <v>#REF!</v>
      </c>
      <c r="K365" s="1046">
        <v>0.0</v>
      </c>
      <c r="L365" s="1046">
        <v>0.0</v>
      </c>
      <c r="M365" s="1046">
        <v>0.0</v>
      </c>
      <c r="N365" s="1046">
        <v>0.0</v>
      </c>
      <c r="O365" s="1053" t="e">
        <v>#REF!</v>
      </c>
      <c r="P365" s="1053">
        <v>0.0</v>
      </c>
      <c r="Q365" s="1053">
        <v>0.0</v>
      </c>
      <c r="R365" s="1053">
        <v>0.0</v>
      </c>
      <c r="S365" s="1053">
        <v>0.0</v>
      </c>
      <c r="T365" s="1053">
        <v>0.0</v>
      </c>
      <c r="U365" s="1053">
        <v>0.0</v>
      </c>
      <c r="V365" s="825"/>
      <c r="W365" s="1054" t="str">
        <f t="shared" ref="W365:AC365" si="166">if(O$275&gt;$E364,"",if(O$276&lt;$E364,"", if($H365="","", if($D364&lt;=$N$277,O$277,if($D364&lt;=$N$278,O$278,O$279))*if($O$267=$R$267,$V$267, $H365))))</f>
        <v>#REF!</v>
      </c>
      <c r="X365" s="1054" t="str">
        <f t="shared" si="166"/>
        <v/>
      </c>
      <c r="Y365" s="1054" t="str">
        <f t="shared" si="166"/>
        <v/>
      </c>
      <c r="Z365" s="1054" t="str">
        <f t="shared" si="166"/>
        <v/>
      </c>
      <c r="AA365" s="1054" t="str">
        <f t="shared" si="166"/>
        <v/>
      </c>
      <c r="AB365" s="1054" t="str">
        <f t="shared" si="166"/>
        <v/>
      </c>
      <c r="AC365" s="1054" t="str">
        <f t="shared" si="166"/>
        <v/>
      </c>
      <c r="AD365" s="2" t="e">
        <v>#REF!</v>
      </c>
      <c r="AE365" s="2" t="e">
        <v>#REF!</v>
      </c>
      <c r="AF365" s="2" t="e">
        <v>#REF!</v>
      </c>
      <c r="AG365" s="2" t="e">
        <v>#REF!</v>
      </c>
      <c r="AH365" s="2" t="e">
        <v>#REF!</v>
      </c>
      <c r="AI365" s="2" t="e">
        <v>#REF!</v>
      </c>
      <c r="AJ365" s="4" t="e">
        <v>#REF!</v>
      </c>
      <c r="AK365" s="4"/>
      <c r="AL365" s="4"/>
      <c r="AM365" s="4"/>
      <c r="AN365" s="18" t="s">
        <v>4</v>
      </c>
      <c r="AO365" s="689"/>
      <c r="AP365" s="690"/>
      <c r="AQ365" s="274"/>
      <c r="AR365" s="274"/>
      <c r="AS365" s="274"/>
      <c r="AT365" s="274"/>
      <c r="AU365" s="691"/>
      <c r="AV365" s="692"/>
      <c r="AW365" s="274"/>
      <c r="AX365" s="274"/>
      <c r="AY365" s="274"/>
      <c r="AZ365" s="274"/>
      <c r="BA365" s="274"/>
      <c r="BB365" s="274"/>
      <c r="BC365" s="274"/>
      <c r="BD365" s="274"/>
      <c r="BE365" s="274"/>
      <c r="BF365" s="274"/>
      <c r="BG365" s="274"/>
      <c r="BH365" s="274"/>
      <c r="BI365" s="274"/>
      <c r="BJ365" s="274"/>
      <c r="BK365" s="274"/>
      <c r="BL365" s="274"/>
      <c r="BM365" s="274"/>
      <c r="BN365" s="274"/>
      <c r="BO365" s="274"/>
      <c r="BP365" s="693"/>
      <c r="BQ365" s="274"/>
      <c r="BR365" s="274"/>
      <c r="BS365" s="274"/>
      <c r="BT365" s="274"/>
      <c r="BU365" s="274"/>
      <c r="BV365" s="274"/>
      <c r="BW365" s="274"/>
      <c r="BX365" s="694"/>
      <c r="BY365" s="274"/>
      <c r="BZ365" s="274"/>
      <c r="CA365" s="274"/>
      <c r="CB365" s="274"/>
      <c r="CC365" s="274"/>
      <c r="CD365" s="274"/>
      <c r="CE365" s="274"/>
      <c r="CF365" s="274"/>
      <c r="CG365" s="742"/>
      <c r="CH365" s="742"/>
      <c r="CI365" s="742"/>
      <c r="CJ365" s="742"/>
      <c r="CK365" s="742"/>
      <c r="CL365" s="742"/>
      <c r="CM365" s="742"/>
      <c r="CN365" s="742"/>
      <c r="CO365" s="742"/>
      <c r="CP365" s="742"/>
      <c r="CQ365" s="742"/>
      <c r="CR365" s="742"/>
      <c r="CS365" s="742"/>
      <c r="CT365" s="742"/>
      <c r="CU365" s="742"/>
      <c r="CV365" s="742"/>
      <c r="CW365" s="742"/>
      <c r="CX365" s="4"/>
      <c r="CY365" s="780" t="e">
        <v>#REF!</v>
      </c>
      <c r="CZ365" s="890" t="e">
        <v>#REF!</v>
      </c>
      <c r="DA365" s="890" t="e">
        <v>#REF!</v>
      </c>
      <c r="DB365" s="890">
        <v>0.0</v>
      </c>
      <c r="DC365" s="890">
        <v>0.0</v>
      </c>
      <c r="DD365" s="890">
        <v>0.0</v>
      </c>
      <c r="DE365" s="890">
        <v>0.0</v>
      </c>
      <c r="DF365" s="890">
        <v>0.0</v>
      </c>
      <c r="DG365" s="890">
        <v>0.0</v>
      </c>
      <c r="DH365" s="890"/>
      <c r="DI365" s="890" t="e">
        <v>#REF!</v>
      </c>
      <c r="DJ365" s="890" t="s">
        <v>160</v>
      </c>
      <c r="DK365" s="890" t="s">
        <v>160</v>
      </c>
      <c r="DL365" s="890" t="s">
        <v>160</v>
      </c>
      <c r="DM365" s="890" t="s">
        <v>160</v>
      </c>
      <c r="DN365" s="890" t="s">
        <v>160</v>
      </c>
      <c r="DO365" s="890" t="s">
        <v>160</v>
      </c>
      <c r="DP365" s="2">
        <v>1.0</v>
      </c>
      <c r="DQ365" s="830" t="s">
        <v>160</v>
      </c>
      <c r="DR365" s="915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745"/>
      <c r="EK365" s="4"/>
      <c r="EL365" s="4"/>
      <c r="EM365" s="4"/>
      <c r="EN365" s="4"/>
      <c r="EO365" s="4"/>
      <c r="EP365" s="4"/>
      <c r="EQ365" s="745"/>
      <c r="ER365" s="4"/>
      <c r="ES365" s="4"/>
      <c r="ET365" s="4"/>
      <c r="EU365" s="4"/>
      <c r="EV365" s="4"/>
      <c r="EW365" s="4"/>
      <c r="EX365" s="4"/>
      <c r="EY365" s="895" t="s">
        <v>160</v>
      </c>
      <c r="EZ365" s="927" t="s">
        <v>160</v>
      </c>
      <c r="FA365" s="820" t="str">
        <f t="shared" si="49"/>
        <v/>
      </c>
      <c r="FB365" s="925" t="e">
        <v>#REF!</v>
      </c>
      <c r="FC365" s="4" t="e">
        <v>#REF!</v>
      </c>
      <c r="FD365" s="4" t="e">
        <v>#REF!</v>
      </c>
      <c r="FE365" s="4" t="e">
        <v>#REF!</v>
      </c>
      <c r="FF365" s="4" t="e">
        <v>#REF!</v>
      </c>
      <c r="FG365" s="4" t="e">
        <v>#REF!</v>
      </c>
      <c r="FH365" s="4" t="e">
        <v>#REF!</v>
      </c>
      <c r="FI365" s="834" t="str">
        <f t="shared" si="50"/>
        <v>#REF!</v>
      </c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742"/>
    </row>
    <row r="366" outlineLevel="1">
      <c r="A366" s="743"/>
      <c r="D366" s="1039">
        <f t="shared" si="157"/>
        <v>1</v>
      </c>
      <c r="E366" s="1049" t="str">
        <f t="shared" si="80"/>
        <v/>
      </c>
      <c r="F366" s="1050" t="s">
        <v>402</v>
      </c>
      <c r="G366" s="1042" t="str">
        <f t="shared" si="76"/>
        <v/>
      </c>
      <c r="H366" s="1046"/>
      <c r="I366" s="1044" t="str">
        <f t="shared" si="77"/>
        <v>#REF!</v>
      </c>
      <c r="J366" s="1052" t="str">
        <f t="shared" si="141"/>
        <v>#REF!</v>
      </c>
      <c r="K366" s="1046">
        <v>0.0</v>
      </c>
      <c r="L366" s="1046">
        <v>0.0</v>
      </c>
      <c r="M366" s="1046">
        <v>0.0</v>
      </c>
      <c r="N366" s="1046">
        <v>0.0</v>
      </c>
      <c r="O366" s="1053" t="e">
        <v>#REF!</v>
      </c>
      <c r="P366" s="1053">
        <v>0.0</v>
      </c>
      <c r="Q366" s="1053">
        <v>0.0</v>
      </c>
      <c r="R366" s="1053">
        <v>0.0</v>
      </c>
      <c r="S366" s="1053">
        <v>0.0</v>
      </c>
      <c r="T366" s="1053">
        <v>0.0</v>
      </c>
      <c r="U366" s="1053">
        <v>0.0</v>
      </c>
      <c r="V366" s="825"/>
      <c r="W366" s="1054" t="str">
        <f t="shared" ref="W366:AC366" si="167">if(O$275&gt;$E365,"",if(O$276&lt;$E365,"", if($H366="","", if($D365&lt;=$N$277,O$277,if($D365&lt;=$N$278,O$278,O$279))*if($O$267=$R$267,$V$267, $H366))))</f>
        <v>#REF!</v>
      </c>
      <c r="X366" s="1054" t="str">
        <f t="shared" si="167"/>
        <v/>
      </c>
      <c r="Y366" s="1054" t="str">
        <f t="shared" si="167"/>
        <v/>
      </c>
      <c r="Z366" s="1054" t="str">
        <f t="shared" si="167"/>
        <v/>
      </c>
      <c r="AA366" s="1054" t="str">
        <f t="shared" si="167"/>
        <v/>
      </c>
      <c r="AB366" s="1054" t="str">
        <f t="shared" si="167"/>
        <v/>
      </c>
      <c r="AC366" s="1054" t="str">
        <f t="shared" si="167"/>
        <v/>
      </c>
      <c r="AD366" s="2" t="e">
        <v>#REF!</v>
      </c>
      <c r="AE366" s="2" t="e">
        <v>#REF!</v>
      </c>
      <c r="AF366" s="2" t="e">
        <v>#REF!</v>
      </c>
      <c r="AG366" s="2" t="e">
        <v>#REF!</v>
      </c>
      <c r="AH366" s="2" t="e">
        <v>#REF!</v>
      </c>
      <c r="AI366" s="2" t="e">
        <v>#REF!</v>
      </c>
      <c r="AJ366" s="4" t="e">
        <v>#REF!</v>
      </c>
      <c r="AK366" s="4"/>
      <c r="AL366" s="4"/>
      <c r="AM366" s="4"/>
      <c r="AN366" s="18" t="s">
        <v>4</v>
      </c>
      <c r="AO366" s="689"/>
      <c r="AP366" s="690"/>
      <c r="AQ366" s="274"/>
      <c r="AR366" s="274"/>
      <c r="AS366" s="274"/>
      <c r="AT366" s="274"/>
      <c r="AU366" s="691"/>
      <c r="AV366" s="692"/>
      <c r="AW366" s="274"/>
      <c r="AX366" s="274"/>
      <c r="AY366" s="274"/>
      <c r="AZ366" s="274"/>
      <c r="BA366" s="274"/>
      <c r="BB366" s="274"/>
      <c r="BC366" s="274"/>
      <c r="BD366" s="274"/>
      <c r="BE366" s="274"/>
      <c r="BF366" s="274"/>
      <c r="BG366" s="274"/>
      <c r="BH366" s="274"/>
      <c r="BI366" s="274"/>
      <c r="BJ366" s="274"/>
      <c r="BK366" s="274"/>
      <c r="BL366" s="274"/>
      <c r="BM366" s="274"/>
      <c r="BN366" s="274"/>
      <c r="BO366" s="274"/>
      <c r="BP366" s="693"/>
      <c r="BQ366" s="274"/>
      <c r="BR366" s="274"/>
      <c r="BS366" s="274"/>
      <c r="BT366" s="274"/>
      <c r="BU366" s="274"/>
      <c r="BV366" s="274"/>
      <c r="BW366" s="274"/>
      <c r="BX366" s="694"/>
      <c r="BY366" s="274"/>
      <c r="BZ366" s="274"/>
      <c r="CA366" s="274"/>
      <c r="CB366" s="274"/>
      <c r="CC366" s="274"/>
      <c r="CD366" s="274"/>
      <c r="CE366" s="274"/>
      <c r="CF366" s="274"/>
      <c r="CG366" s="742"/>
      <c r="CH366" s="742"/>
      <c r="CI366" s="742"/>
      <c r="CJ366" s="742"/>
      <c r="CK366" s="742"/>
      <c r="CL366" s="742"/>
      <c r="CM366" s="742"/>
      <c r="CN366" s="742"/>
      <c r="CO366" s="742"/>
      <c r="CP366" s="742"/>
      <c r="CQ366" s="742"/>
      <c r="CR366" s="742"/>
      <c r="CS366" s="742"/>
      <c r="CT366" s="742"/>
      <c r="CU366" s="742"/>
      <c r="CV366" s="742"/>
      <c r="CW366" s="742"/>
      <c r="CX366" s="4"/>
      <c r="CY366" s="780" t="e">
        <v>#REF!</v>
      </c>
      <c r="CZ366" s="890" t="e">
        <v>#REF!</v>
      </c>
      <c r="DA366" s="890" t="e">
        <v>#REF!</v>
      </c>
      <c r="DB366" s="890">
        <v>0.0</v>
      </c>
      <c r="DC366" s="890">
        <v>0.0</v>
      </c>
      <c r="DD366" s="890">
        <v>0.0</v>
      </c>
      <c r="DE366" s="890">
        <v>0.0</v>
      </c>
      <c r="DF366" s="890">
        <v>0.0</v>
      </c>
      <c r="DG366" s="890">
        <v>0.0</v>
      </c>
      <c r="DH366" s="890"/>
      <c r="DI366" s="890" t="e">
        <v>#REF!</v>
      </c>
      <c r="DJ366" s="890" t="s">
        <v>160</v>
      </c>
      <c r="DK366" s="890" t="s">
        <v>160</v>
      </c>
      <c r="DL366" s="890" t="s">
        <v>160</v>
      </c>
      <c r="DM366" s="890" t="s">
        <v>160</v>
      </c>
      <c r="DN366" s="890" t="s">
        <v>160</v>
      </c>
      <c r="DO366" s="890" t="s">
        <v>160</v>
      </c>
      <c r="DP366" s="2">
        <v>1.0</v>
      </c>
      <c r="DQ366" s="830" t="s">
        <v>160</v>
      </c>
      <c r="DR366" s="915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745"/>
      <c r="EK366" s="4"/>
      <c r="EL366" s="4"/>
      <c r="EM366" s="4"/>
      <c r="EN366" s="4"/>
      <c r="EO366" s="4"/>
      <c r="EP366" s="4"/>
      <c r="EQ366" s="745"/>
      <c r="ER366" s="4"/>
      <c r="ES366" s="4"/>
      <c r="ET366" s="4"/>
      <c r="EU366" s="4"/>
      <c r="EV366" s="4"/>
      <c r="EW366" s="4"/>
      <c r="EX366" s="4"/>
      <c r="EY366" s="895" t="s">
        <v>160</v>
      </c>
      <c r="EZ366" s="927" t="s">
        <v>160</v>
      </c>
      <c r="FA366" s="820" t="str">
        <f t="shared" si="49"/>
        <v/>
      </c>
      <c r="FB366" s="925" t="e">
        <v>#REF!</v>
      </c>
      <c r="FC366" s="4" t="e">
        <v>#REF!</v>
      </c>
      <c r="FD366" s="4" t="e">
        <v>#REF!</v>
      </c>
      <c r="FE366" s="4" t="e">
        <v>#REF!</v>
      </c>
      <c r="FF366" s="4" t="e">
        <v>#REF!</v>
      </c>
      <c r="FG366" s="4" t="e">
        <v>#REF!</v>
      </c>
      <c r="FH366" s="4" t="e">
        <v>#REF!</v>
      </c>
      <c r="FI366" s="834" t="str">
        <f t="shared" si="50"/>
        <v>#REF!</v>
      </c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742"/>
    </row>
    <row r="367" outlineLevel="1">
      <c r="A367" s="743"/>
      <c r="D367" s="1039">
        <f t="shared" si="157"/>
        <v>1</v>
      </c>
      <c r="E367" s="1049" t="str">
        <f t="shared" si="80"/>
        <v/>
      </c>
      <c r="F367" s="1050" t="s">
        <v>402</v>
      </c>
      <c r="G367" s="1042" t="str">
        <f t="shared" si="76"/>
        <v/>
      </c>
      <c r="H367" s="1046"/>
      <c r="I367" s="1044" t="str">
        <f t="shared" si="77"/>
        <v>#REF!</v>
      </c>
      <c r="J367" s="1052" t="str">
        <f t="shared" si="141"/>
        <v>#REF!</v>
      </c>
      <c r="K367" s="1046">
        <v>0.0</v>
      </c>
      <c r="L367" s="1046">
        <v>0.0</v>
      </c>
      <c r="M367" s="1046">
        <v>0.0</v>
      </c>
      <c r="N367" s="1046">
        <v>0.0</v>
      </c>
      <c r="O367" s="1053" t="e">
        <v>#REF!</v>
      </c>
      <c r="P367" s="1053">
        <v>0.0</v>
      </c>
      <c r="Q367" s="1053">
        <v>0.0</v>
      </c>
      <c r="R367" s="1053">
        <v>0.0</v>
      </c>
      <c r="S367" s="1053">
        <v>0.0</v>
      </c>
      <c r="T367" s="1053">
        <v>0.0</v>
      </c>
      <c r="U367" s="1053">
        <v>0.0</v>
      </c>
      <c r="V367" s="825"/>
      <c r="W367" s="1054" t="str">
        <f t="shared" ref="W367:AC367" si="168">if(O$275&gt;$E366,"",if(O$276&lt;$E366,"", if($H367="","", if($D366&lt;=$N$277,O$277,if($D366&lt;=$N$278,O$278,O$279))*if($O$267=$R$267,$V$267, $H367))))</f>
        <v>#REF!</v>
      </c>
      <c r="X367" s="1054" t="str">
        <f t="shared" si="168"/>
        <v/>
      </c>
      <c r="Y367" s="1054" t="str">
        <f t="shared" si="168"/>
        <v/>
      </c>
      <c r="Z367" s="1054" t="str">
        <f t="shared" si="168"/>
        <v/>
      </c>
      <c r="AA367" s="1054" t="str">
        <f t="shared" si="168"/>
        <v/>
      </c>
      <c r="AB367" s="1054" t="str">
        <f t="shared" si="168"/>
        <v/>
      </c>
      <c r="AC367" s="1054" t="str">
        <f t="shared" si="168"/>
        <v/>
      </c>
      <c r="AD367" s="2" t="e">
        <v>#REF!</v>
      </c>
      <c r="AE367" s="2" t="e">
        <v>#REF!</v>
      </c>
      <c r="AF367" s="2" t="e">
        <v>#REF!</v>
      </c>
      <c r="AG367" s="2" t="e">
        <v>#REF!</v>
      </c>
      <c r="AH367" s="2" t="e">
        <v>#REF!</v>
      </c>
      <c r="AI367" s="2" t="e">
        <v>#REF!</v>
      </c>
      <c r="AJ367" s="4" t="e">
        <v>#REF!</v>
      </c>
      <c r="AK367" s="4"/>
      <c r="AL367" s="4"/>
      <c r="AM367" s="4"/>
      <c r="AN367" s="18" t="s">
        <v>4</v>
      </c>
      <c r="AO367" s="689"/>
      <c r="AP367" s="690"/>
      <c r="AQ367" s="274"/>
      <c r="AR367" s="274"/>
      <c r="AS367" s="274"/>
      <c r="AT367" s="274"/>
      <c r="AU367" s="691"/>
      <c r="AV367" s="692"/>
      <c r="AW367" s="274"/>
      <c r="AX367" s="274"/>
      <c r="AY367" s="274"/>
      <c r="AZ367" s="274"/>
      <c r="BA367" s="274"/>
      <c r="BB367" s="274"/>
      <c r="BC367" s="274"/>
      <c r="BD367" s="274"/>
      <c r="BE367" s="274"/>
      <c r="BF367" s="274"/>
      <c r="BG367" s="274"/>
      <c r="BH367" s="274"/>
      <c r="BI367" s="274"/>
      <c r="BJ367" s="274"/>
      <c r="BK367" s="274"/>
      <c r="BL367" s="274"/>
      <c r="BM367" s="274"/>
      <c r="BN367" s="274"/>
      <c r="BO367" s="274"/>
      <c r="BP367" s="693"/>
      <c r="BQ367" s="274"/>
      <c r="BR367" s="274"/>
      <c r="BS367" s="274"/>
      <c r="BT367" s="274"/>
      <c r="BU367" s="274"/>
      <c r="BV367" s="274"/>
      <c r="BW367" s="274"/>
      <c r="BX367" s="694"/>
      <c r="BY367" s="274"/>
      <c r="BZ367" s="274"/>
      <c r="CA367" s="274"/>
      <c r="CB367" s="274"/>
      <c r="CC367" s="274"/>
      <c r="CD367" s="274"/>
      <c r="CE367" s="274"/>
      <c r="CF367" s="274"/>
      <c r="CG367" s="742"/>
      <c r="CH367" s="742"/>
      <c r="CI367" s="742"/>
      <c r="CJ367" s="742"/>
      <c r="CK367" s="742"/>
      <c r="CL367" s="742"/>
      <c r="CM367" s="742"/>
      <c r="CN367" s="742"/>
      <c r="CO367" s="742"/>
      <c r="CP367" s="742"/>
      <c r="CQ367" s="742"/>
      <c r="CR367" s="742"/>
      <c r="CS367" s="742"/>
      <c r="CT367" s="742"/>
      <c r="CU367" s="742"/>
      <c r="CV367" s="742"/>
      <c r="CW367" s="742"/>
      <c r="CX367" s="4"/>
      <c r="CY367" s="780" t="e">
        <v>#REF!</v>
      </c>
      <c r="CZ367" s="890" t="e">
        <v>#REF!</v>
      </c>
      <c r="DA367" s="890" t="e">
        <v>#REF!</v>
      </c>
      <c r="DB367" s="890">
        <v>0.0</v>
      </c>
      <c r="DC367" s="890">
        <v>0.0</v>
      </c>
      <c r="DD367" s="890">
        <v>0.0</v>
      </c>
      <c r="DE367" s="890">
        <v>0.0</v>
      </c>
      <c r="DF367" s="890">
        <v>0.0</v>
      </c>
      <c r="DG367" s="890">
        <v>0.0</v>
      </c>
      <c r="DH367" s="890"/>
      <c r="DI367" s="890" t="e">
        <v>#REF!</v>
      </c>
      <c r="DJ367" s="890" t="s">
        <v>160</v>
      </c>
      <c r="DK367" s="890" t="s">
        <v>160</v>
      </c>
      <c r="DL367" s="890" t="s">
        <v>160</v>
      </c>
      <c r="DM367" s="890" t="s">
        <v>160</v>
      </c>
      <c r="DN367" s="890" t="s">
        <v>160</v>
      </c>
      <c r="DO367" s="890" t="s">
        <v>160</v>
      </c>
      <c r="DP367" s="2">
        <v>1.0</v>
      </c>
      <c r="DQ367" s="830" t="s">
        <v>160</v>
      </c>
      <c r="DR367" s="915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745"/>
      <c r="EK367" s="4"/>
      <c r="EL367" s="4"/>
      <c r="EM367" s="4"/>
      <c r="EN367" s="4"/>
      <c r="EO367" s="4"/>
      <c r="EP367" s="4"/>
      <c r="EQ367" s="745"/>
      <c r="ER367" s="4"/>
      <c r="ES367" s="4"/>
      <c r="ET367" s="4"/>
      <c r="EU367" s="4"/>
      <c r="EV367" s="4"/>
      <c r="EW367" s="4"/>
      <c r="EX367" s="4"/>
      <c r="EY367" s="895" t="s">
        <v>160</v>
      </c>
      <c r="EZ367" s="927" t="s">
        <v>160</v>
      </c>
      <c r="FA367" s="820" t="str">
        <f t="shared" si="49"/>
        <v/>
      </c>
      <c r="FB367" s="925" t="e">
        <v>#REF!</v>
      </c>
      <c r="FC367" s="4" t="e">
        <v>#REF!</v>
      </c>
      <c r="FD367" s="4" t="e">
        <v>#REF!</v>
      </c>
      <c r="FE367" s="4" t="e">
        <v>#REF!</v>
      </c>
      <c r="FF367" s="4" t="e">
        <v>#REF!</v>
      </c>
      <c r="FG367" s="4" t="e">
        <v>#REF!</v>
      </c>
      <c r="FH367" s="4" t="e">
        <v>#REF!</v>
      </c>
      <c r="FI367" s="834" t="str">
        <f t="shared" si="50"/>
        <v>#REF!</v>
      </c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742"/>
    </row>
    <row r="368" outlineLevel="1">
      <c r="A368" s="743"/>
      <c r="D368" s="1039">
        <f t="shared" si="157"/>
        <v>1</v>
      </c>
      <c r="E368" s="1049" t="str">
        <f t="shared" si="80"/>
        <v/>
      </c>
      <c r="F368" s="1050" t="s">
        <v>402</v>
      </c>
      <c r="G368" s="1042" t="str">
        <f t="shared" si="76"/>
        <v/>
      </c>
      <c r="H368" s="1046"/>
      <c r="I368" s="1044" t="str">
        <f t="shared" si="77"/>
        <v>#REF!</v>
      </c>
      <c r="J368" s="1052" t="str">
        <f t="shared" si="141"/>
        <v>#REF!</v>
      </c>
      <c r="K368" s="1046">
        <v>0.0</v>
      </c>
      <c r="L368" s="1046">
        <v>0.0</v>
      </c>
      <c r="M368" s="1046">
        <v>0.0</v>
      </c>
      <c r="N368" s="1046">
        <v>0.0</v>
      </c>
      <c r="O368" s="1053" t="e">
        <v>#REF!</v>
      </c>
      <c r="P368" s="1053">
        <v>0.0</v>
      </c>
      <c r="Q368" s="1053">
        <v>0.0</v>
      </c>
      <c r="R368" s="1053">
        <v>0.0</v>
      </c>
      <c r="S368" s="1053">
        <v>0.0</v>
      </c>
      <c r="T368" s="1053">
        <v>0.0</v>
      </c>
      <c r="U368" s="1053">
        <v>0.0</v>
      </c>
      <c r="V368" s="825"/>
      <c r="W368" s="1054" t="str">
        <f t="shared" ref="W368:AC368" si="169">if(O$275&gt;$E367,"",if(O$276&lt;$E367,"", if($H368="","", if($D367&lt;=$N$277,O$277,if($D367&lt;=$N$278,O$278,O$279))*if($O$267=$R$267,$V$267, $H368))))</f>
        <v>#REF!</v>
      </c>
      <c r="X368" s="1054" t="str">
        <f t="shared" si="169"/>
        <v/>
      </c>
      <c r="Y368" s="1054" t="str">
        <f t="shared" si="169"/>
        <v/>
      </c>
      <c r="Z368" s="1054" t="str">
        <f t="shared" si="169"/>
        <v/>
      </c>
      <c r="AA368" s="1054" t="str">
        <f t="shared" si="169"/>
        <v/>
      </c>
      <c r="AB368" s="1054" t="str">
        <f t="shared" si="169"/>
        <v/>
      </c>
      <c r="AC368" s="1054" t="str">
        <f t="shared" si="169"/>
        <v/>
      </c>
      <c r="AD368" s="2" t="e">
        <v>#REF!</v>
      </c>
      <c r="AE368" s="2" t="e">
        <v>#REF!</v>
      </c>
      <c r="AF368" s="2" t="e">
        <v>#REF!</v>
      </c>
      <c r="AG368" s="2" t="e">
        <v>#REF!</v>
      </c>
      <c r="AH368" s="2" t="e">
        <v>#REF!</v>
      </c>
      <c r="AI368" s="2" t="e">
        <v>#REF!</v>
      </c>
      <c r="AJ368" s="4" t="e">
        <v>#REF!</v>
      </c>
      <c r="AK368" s="4"/>
      <c r="AL368" s="4"/>
      <c r="AM368" s="4"/>
      <c r="AN368" s="18" t="s">
        <v>4</v>
      </c>
      <c r="AO368" s="689"/>
      <c r="AP368" s="690"/>
      <c r="AQ368" s="274"/>
      <c r="AR368" s="274"/>
      <c r="AS368" s="274"/>
      <c r="AT368" s="274"/>
      <c r="AU368" s="691"/>
      <c r="AV368" s="692"/>
      <c r="AW368" s="274"/>
      <c r="AX368" s="274"/>
      <c r="AY368" s="274"/>
      <c r="AZ368" s="274"/>
      <c r="BA368" s="274"/>
      <c r="BB368" s="274"/>
      <c r="BC368" s="274"/>
      <c r="BD368" s="274"/>
      <c r="BE368" s="274"/>
      <c r="BF368" s="274"/>
      <c r="BG368" s="274"/>
      <c r="BH368" s="274"/>
      <c r="BI368" s="274"/>
      <c r="BJ368" s="274"/>
      <c r="BK368" s="274"/>
      <c r="BL368" s="274"/>
      <c r="BM368" s="274"/>
      <c r="BN368" s="274"/>
      <c r="BO368" s="274"/>
      <c r="BP368" s="693"/>
      <c r="BQ368" s="274"/>
      <c r="BR368" s="274"/>
      <c r="BS368" s="274"/>
      <c r="BT368" s="274"/>
      <c r="BU368" s="274"/>
      <c r="BV368" s="274"/>
      <c r="BW368" s="274"/>
      <c r="BX368" s="694"/>
      <c r="BY368" s="274"/>
      <c r="BZ368" s="274"/>
      <c r="CA368" s="274"/>
      <c r="CB368" s="274"/>
      <c r="CC368" s="274"/>
      <c r="CD368" s="274"/>
      <c r="CE368" s="274"/>
      <c r="CF368" s="274"/>
      <c r="CG368" s="742"/>
      <c r="CH368" s="742"/>
      <c r="CI368" s="742"/>
      <c r="CJ368" s="742"/>
      <c r="CK368" s="742"/>
      <c r="CL368" s="742"/>
      <c r="CM368" s="742"/>
      <c r="CN368" s="742"/>
      <c r="CO368" s="742"/>
      <c r="CP368" s="742"/>
      <c r="CQ368" s="742"/>
      <c r="CR368" s="742"/>
      <c r="CS368" s="742"/>
      <c r="CT368" s="742"/>
      <c r="CU368" s="742"/>
      <c r="CV368" s="742"/>
      <c r="CW368" s="742"/>
      <c r="CX368" s="4"/>
      <c r="CY368" s="780" t="e">
        <v>#REF!</v>
      </c>
      <c r="CZ368" s="890" t="e">
        <v>#REF!</v>
      </c>
      <c r="DA368" s="890" t="e">
        <v>#REF!</v>
      </c>
      <c r="DB368" s="890">
        <v>0.0</v>
      </c>
      <c r="DC368" s="890">
        <v>0.0</v>
      </c>
      <c r="DD368" s="890">
        <v>0.0</v>
      </c>
      <c r="DE368" s="890">
        <v>0.0</v>
      </c>
      <c r="DF368" s="890">
        <v>0.0</v>
      </c>
      <c r="DG368" s="890">
        <v>0.0</v>
      </c>
      <c r="DH368" s="890"/>
      <c r="DI368" s="890" t="e">
        <v>#REF!</v>
      </c>
      <c r="DJ368" s="890" t="s">
        <v>160</v>
      </c>
      <c r="DK368" s="890" t="s">
        <v>160</v>
      </c>
      <c r="DL368" s="890" t="s">
        <v>160</v>
      </c>
      <c r="DM368" s="890" t="s">
        <v>160</v>
      </c>
      <c r="DN368" s="890" t="s">
        <v>160</v>
      </c>
      <c r="DO368" s="890" t="s">
        <v>160</v>
      </c>
      <c r="DP368" s="2">
        <v>1.0</v>
      </c>
      <c r="DQ368" s="830" t="s">
        <v>160</v>
      </c>
      <c r="DR368" s="915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745"/>
      <c r="EK368" s="4"/>
      <c r="EL368" s="4"/>
      <c r="EM368" s="4"/>
      <c r="EN368" s="4"/>
      <c r="EO368" s="4"/>
      <c r="EP368" s="4"/>
      <c r="EQ368" s="745"/>
      <c r="ER368" s="4"/>
      <c r="ES368" s="4"/>
      <c r="ET368" s="4"/>
      <c r="EU368" s="4"/>
      <c r="EV368" s="4"/>
      <c r="EW368" s="4"/>
      <c r="EX368" s="4"/>
      <c r="EY368" s="895" t="s">
        <v>160</v>
      </c>
      <c r="EZ368" s="927" t="s">
        <v>160</v>
      </c>
      <c r="FA368" s="820" t="str">
        <f t="shared" si="49"/>
        <v/>
      </c>
      <c r="FB368" s="925" t="e">
        <v>#REF!</v>
      </c>
      <c r="FC368" s="4" t="e">
        <v>#REF!</v>
      </c>
      <c r="FD368" s="4" t="e">
        <v>#REF!</v>
      </c>
      <c r="FE368" s="4" t="e">
        <v>#REF!</v>
      </c>
      <c r="FF368" s="4" t="e">
        <v>#REF!</v>
      </c>
      <c r="FG368" s="4" t="e">
        <v>#REF!</v>
      </c>
      <c r="FH368" s="4" t="e">
        <v>#REF!</v>
      </c>
      <c r="FI368" s="834" t="str">
        <f t="shared" si="50"/>
        <v>#REF!</v>
      </c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742"/>
    </row>
    <row r="369" outlineLevel="1">
      <c r="A369" s="743"/>
      <c r="D369" s="1039">
        <f t="shared" si="157"/>
        <v>1</v>
      </c>
      <c r="E369" s="1049" t="str">
        <f t="shared" si="80"/>
        <v/>
      </c>
      <c r="F369" s="1050" t="s">
        <v>402</v>
      </c>
      <c r="G369" s="1042" t="str">
        <f t="shared" si="76"/>
        <v/>
      </c>
      <c r="H369" s="1046"/>
      <c r="I369" s="1044" t="str">
        <f t="shared" si="77"/>
        <v>#REF!</v>
      </c>
      <c r="J369" s="1052" t="str">
        <f t="shared" si="141"/>
        <v>#REF!</v>
      </c>
      <c r="K369" s="1046">
        <v>0.0</v>
      </c>
      <c r="L369" s="1046">
        <v>0.0</v>
      </c>
      <c r="M369" s="1046">
        <v>0.0</v>
      </c>
      <c r="N369" s="1046">
        <v>0.0</v>
      </c>
      <c r="O369" s="1053" t="e">
        <v>#REF!</v>
      </c>
      <c r="P369" s="1053">
        <v>0.0</v>
      </c>
      <c r="Q369" s="1053">
        <v>0.0</v>
      </c>
      <c r="R369" s="1053">
        <v>0.0</v>
      </c>
      <c r="S369" s="1053">
        <v>0.0</v>
      </c>
      <c r="T369" s="1053">
        <v>0.0</v>
      </c>
      <c r="U369" s="1053">
        <v>0.0</v>
      </c>
      <c r="V369" s="825"/>
      <c r="W369" s="1054" t="str">
        <f t="shared" ref="W369:AC369" si="170">if(O$275&gt;$E368,"",if(O$276&lt;$E368,"", if($H369="","", if($D368&lt;=$N$277,O$277,if($D368&lt;=$N$278,O$278,O$279))*if($O$267=$R$267,$V$267, $H369))))</f>
        <v>#REF!</v>
      </c>
      <c r="X369" s="1054" t="str">
        <f t="shared" si="170"/>
        <v/>
      </c>
      <c r="Y369" s="1054" t="str">
        <f t="shared" si="170"/>
        <v/>
      </c>
      <c r="Z369" s="1054" t="str">
        <f t="shared" si="170"/>
        <v/>
      </c>
      <c r="AA369" s="1054" t="str">
        <f t="shared" si="170"/>
        <v/>
      </c>
      <c r="AB369" s="1054" t="str">
        <f t="shared" si="170"/>
        <v/>
      </c>
      <c r="AC369" s="1054" t="str">
        <f t="shared" si="170"/>
        <v/>
      </c>
      <c r="AD369" s="2" t="e">
        <v>#REF!</v>
      </c>
      <c r="AE369" s="2" t="e">
        <v>#REF!</v>
      </c>
      <c r="AF369" s="2" t="e">
        <v>#REF!</v>
      </c>
      <c r="AG369" s="2" t="e">
        <v>#REF!</v>
      </c>
      <c r="AH369" s="2" t="e">
        <v>#REF!</v>
      </c>
      <c r="AI369" s="2" t="e">
        <v>#REF!</v>
      </c>
      <c r="AJ369" s="4" t="e">
        <v>#REF!</v>
      </c>
      <c r="AK369" s="4"/>
      <c r="AL369" s="4"/>
      <c r="AM369" s="4"/>
      <c r="AN369" s="18" t="s">
        <v>4</v>
      </c>
      <c r="AO369" s="689"/>
      <c r="AP369" s="690"/>
      <c r="AQ369" s="274"/>
      <c r="AR369" s="274"/>
      <c r="AS369" s="274"/>
      <c r="AT369" s="274"/>
      <c r="AU369" s="691"/>
      <c r="AV369" s="692"/>
      <c r="AW369" s="274"/>
      <c r="AX369" s="274"/>
      <c r="AY369" s="274"/>
      <c r="AZ369" s="274"/>
      <c r="BA369" s="274"/>
      <c r="BB369" s="274"/>
      <c r="BC369" s="274"/>
      <c r="BD369" s="274"/>
      <c r="BE369" s="274"/>
      <c r="BF369" s="274"/>
      <c r="BG369" s="274"/>
      <c r="BH369" s="274"/>
      <c r="BI369" s="274"/>
      <c r="BJ369" s="274"/>
      <c r="BK369" s="274"/>
      <c r="BL369" s="274"/>
      <c r="BM369" s="274"/>
      <c r="BN369" s="274"/>
      <c r="BO369" s="274"/>
      <c r="BP369" s="693"/>
      <c r="BQ369" s="274"/>
      <c r="BR369" s="274"/>
      <c r="BS369" s="274"/>
      <c r="BT369" s="274"/>
      <c r="BU369" s="274"/>
      <c r="BV369" s="274"/>
      <c r="BW369" s="274"/>
      <c r="BX369" s="694"/>
      <c r="BY369" s="274"/>
      <c r="BZ369" s="274"/>
      <c r="CA369" s="274"/>
      <c r="CB369" s="274"/>
      <c r="CC369" s="274"/>
      <c r="CD369" s="274"/>
      <c r="CE369" s="274"/>
      <c r="CF369" s="274"/>
      <c r="CG369" s="742"/>
      <c r="CH369" s="742"/>
      <c r="CI369" s="742"/>
      <c r="CJ369" s="742"/>
      <c r="CK369" s="742"/>
      <c r="CL369" s="742"/>
      <c r="CM369" s="742"/>
      <c r="CN369" s="742"/>
      <c r="CO369" s="742"/>
      <c r="CP369" s="742"/>
      <c r="CQ369" s="742"/>
      <c r="CR369" s="742"/>
      <c r="CS369" s="742"/>
      <c r="CT369" s="742"/>
      <c r="CU369" s="742"/>
      <c r="CV369" s="742"/>
      <c r="CW369" s="742"/>
      <c r="CX369" s="4"/>
      <c r="CY369" s="780" t="e">
        <v>#REF!</v>
      </c>
      <c r="CZ369" s="890" t="e">
        <v>#REF!</v>
      </c>
      <c r="DA369" s="890" t="e">
        <v>#REF!</v>
      </c>
      <c r="DB369" s="890">
        <v>0.0</v>
      </c>
      <c r="DC369" s="890">
        <v>0.0</v>
      </c>
      <c r="DD369" s="890">
        <v>0.0</v>
      </c>
      <c r="DE369" s="890">
        <v>0.0</v>
      </c>
      <c r="DF369" s="890">
        <v>0.0</v>
      </c>
      <c r="DG369" s="890">
        <v>0.0</v>
      </c>
      <c r="DH369" s="890"/>
      <c r="DI369" s="890" t="e">
        <v>#REF!</v>
      </c>
      <c r="DJ369" s="890" t="s">
        <v>160</v>
      </c>
      <c r="DK369" s="890" t="s">
        <v>160</v>
      </c>
      <c r="DL369" s="890" t="s">
        <v>160</v>
      </c>
      <c r="DM369" s="890" t="s">
        <v>160</v>
      </c>
      <c r="DN369" s="890" t="s">
        <v>160</v>
      </c>
      <c r="DO369" s="890" t="s">
        <v>160</v>
      </c>
      <c r="DP369" s="2">
        <v>1.0</v>
      </c>
      <c r="DQ369" s="830" t="s">
        <v>160</v>
      </c>
      <c r="DR369" s="915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745"/>
      <c r="EK369" s="4"/>
      <c r="EL369" s="4"/>
      <c r="EM369" s="4"/>
      <c r="EN369" s="4"/>
      <c r="EO369" s="4"/>
      <c r="EP369" s="4"/>
      <c r="EQ369" s="745"/>
      <c r="ER369" s="4"/>
      <c r="ES369" s="4"/>
      <c r="ET369" s="4"/>
      <c r="EU369" s="4"/>
      <c r="EV369" s="4"/>
      <c r="EW369" s="4"/>
      <c r="EX369" s="4"/>
      <c r="EY369" s="895" t="s">
        <v>160</v>
      </c>
      <c r="EZ369" s="927" t="s">
        <v>160</v>
      </c>
      <c r="FA369" s="820" t="str">
        <f t="shared" si="49"/>
        <v/>
      </c>
      <c r="FB369" s="925" t="e">
        <v>#REF!</v>
      </c>
      <c r="FC369" s="4" t="e">
        <v>#REF!</v>
      </c>
      <c r="FD369" s="4" t="e">
        <v>#REF!</v>
      </c>
      <c r="FE369" s="4" t="e">
        <v>#REF!</v>
      </c>
      <c r="FF369" s="4" t="e">
        <v>#REF!</v>
      </c>
      <c r="FG369" s="4" t="e">
        <v>#REF!</v>
      </c>
      <c r="FH369" s="4" t="e">
        <v>#REF!</v>
      </c>
      <c r="FI369" s="834" t="str">
        <f t="shared" si="50"/>
        <v>#REF!</v>
      </c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742"/>
    </row>
    <row r="370" outlineLevel="1">
      <c r="A370" s="743"/>
      <c r="D370" s="1039">
        <f t="shared" si="157"/>
        <v>1</v>
      </c>
      <c r="E370" s="1049" t="str">
        <f t="shared" si="80"/>
        <v/>
      </c>
      <c r="F370" s="1050" t="s">
        <v>402</v>
      </c>
      <c r="G370" s="1042" t="str">
        <f t="shared" si="76"/>
        <v/>
      </c>
      <c r="H370" s="1046"/>
      <c r="I370" s="1044" t="str">
        <f t="shared" si="77"/>
        <v>#REF!</v>
      </c>
      <c r="J370" s="1052" t="str">
        <f t="shared" si="141"/>
        <v>#REF!</v>
      </c>
      <c r="K370" s="1046">
        <v>0.0</v>
      </c>
      <c r="L370" s="1046">
        <v>0.0</v>
      </c>
      <c r="M370" s="1046">
        <v>0.0</v>
      </c>
      <c r="N370" s="1046">
        <v>0.0</v>
      </c>
      <c r="O370" s="1053" t="e">
        <v>#REF!</v>
      </c>
      <c r="P370" s="1053">
        <v>0.0</v>
      </c>
      <c r="Q370" s="1053">
        <v>0.0</v>
      </c>
      <c r="R370" s="1053">
        <v>0.0</v>
      </c>
      <c r="S370" s="1053">
        <v>0.0</v>
      </c>
      <c r="T370" s="1053">
        <v>0.0</v>
      </c>
      <c r="U370" s="1053">
        <v>0.0</v>
      </c>
      <c r="V370" s="825"/>
      <c r="W370" s="1054" t="str">
        <f t="shared" ref="W370:AC370" si="171">if(O$275&gt;$E369,"",if(O$276&lt;$E369,"", if($H370="","", if($D369&lt;=$N$277,O$277,if($D369&lt;=$N$278,O$278,O$279))*if($O$267=$R$267,$V$267, $H370))))</f>
        <v>#REF!</v>
      </c>
      <c r="X370" s="1054" t="str">
        <f t="shared" si="171"/>
        <v/>
      </c>
      <c r="Y370" s="1054" t="str">
        <f t="shared" si="171"/>
        <v/>
      </c>
      <c r="Z370" s="1054" t="str">
        <f t="shared" si="171"/>
        <v/>
      </c>
      <c r="AA370" s="1054" t="str">
        <f t="shared" si="171"/>
        <v/>
      </c>
      <c r="AB370" s="1054" t="str">
        <f t="shared" si="171"/>
        <v/>
      </c>
      <c r="AC370" s="1054" t="str">
        <f t="shared" si="171"/>
        <v/>
      </c>
      <c r="AD370" s="2" t="e">
        <v>#REF!</v>
      </c>
      <c r="AE370" s="2" t="e">
        <v>#REF!</v>
      </c>
      <c r="AF370" s="2" t="e">
        <v>#REF!</v>
      </c>
      <c r="AG370" s="2" t="e">
        <v>#REF!</v>
      </c>
      <c r="AH370" s="2" t="e">
        <v>#REF!</v>
      </c>
      <c r="AI370" s="2" t="e">
        <v>#REF!</v>
      </c>
      <c r="AJ370" s="4" t="e">
        <v>#REF!</v>
      </c>
      <c r="AK370" s="4"/>
      <c r="AL370" s="4"/>
      <c r="AM370" s="4"/>
      <c r="AN370" s="18" t="s">
        <v>4</v>
      </c>
      <c r="AO370" s="689"/>
      <c r="AP370" s="690"/>
      <c r="AQ370" s="274"/>
      <c r="AR370" s="274"/>
      <c r="AS370" s="274"/>
      <c r="AT370" s="274"/>
      <c r="AU370" s="691"/>
      <c r="AV370" s="692"/>
      <c r="AW370" s="274"/>
      <c r="AX370" s="274"/>
      <c r="AY370" s="274"/>
      <c r="AZ370" s="274"/>
      <c r="BA370" s="274"/>
      <c r="BB370" s="274"/>
      <c r="BC370" s="274"/>
      <c r="BD370" s="274"/>
      <c r="BE370" s="274"/>
      <c r="BF370" s="274"/>
      <c r="BG370" s="274"/>
      <c r="BH370" s="274"/>
      <c r="BI370" s="274"/>
      <c r="BJ370" s="274"/>
      <c r="BK370" s="274"/>
      <c r="BL370" s="274"/>
      <c r="BM370" s="274"/>
      <c r="BN370" s="274"/>
      <c r="BO370" s="274"/>
      <c r="BP370" s="693"/>
      <c r="BQ370" s="274"/>
      <c r="BR370" s="274"/>
      <c r="BS370" s="274"/>
      <c r="BT370" s="274"/>
      <c r="BU370" s="274"/>
      <c r="BV370" s="274"/>
      <c r="BW370" s="274"/>
      <c r="BX370" s="694"/>
      <c r="BY370" s="274"/>
      <c r="BZ370" s="274"/>
      <c r="CA370" s="274"/>
      <c r="CB370" s="274"/>
      <c r="CC370" s="274"/>
      <c r="CD370" s="274"/>
      <c r="CE370" s="274"/>
      <c r="CF370" s="274"/>
      <c r="CG370" s="742"/>
      <c r="CH370" s="742"/>
      <c r="CI370" s="742"/>
      <c r="CJ370" s="742"/>
      <c r="CK370" s="742"/>
      <c r="CL370" s="742"/>
      <c r="CM370" s="742"/>
      <c r="CN370" s="742"/>
      <c r="CO370" s="742"/>
      <c r="CP370" s="742"/>
      <c r="CQ370" s="742"/>
      <c r="CR370" s="742"/>
      <c r="CS370" s="742"/>
      <c r="CT370" s="742"/>
      <c r="CU370" s="742"/>
      <c r="CV370" s="742"/>
      <c r="CW370" s="742"/>
      <c r="CX370" s="4"/>
      <c r="CY370" s="780" t="e">
        <v>#REF!</v>
      </c>
      <c r="CZ370" s="890" t="e">
        <v>#REF!</v>
      </c>
      <c r="DA370" s="890" t="e">
        <v>#REF!</v>
      </c>
      <c r="DB370" s="890">
        <v>0.0</v>
      </c>
      <c r="DC370" s="890">
        <v>0.0</v>
      </c>
      <c r="DD370" s="890">
        <v>0.0</v>
      </c>
      <c r="DE370" s="890">
        <v>0.0</v>
      </c>
      <c r="DF370" s="890">
        <v>0.0</v>
      </c>
      <c r="DG370" s="890">
        <v>0.0</v>
      </c>
      <c r="DH370" s="890"/>
      <c r="DI370" s="890" t="e">
        <v>#REF!</v>
      </c>
      <c r="DJ370" s="890" t="s">
        <v>160</v>
      </c>
      <c r="DK370" s="890" t="s">
        <v>160</v>
      </c>
      <c r="DL370" s="890" t="s">
        <v>160</v>
      </c>
      <c r="DM370" s="890" t="s">
        <v>160</v>
      </c>
      <c r="DN370" s="890" t="s">
        <v>160</v>
      </c>
      <c r="DO370" s="890" t="s">
        <v>160</v>
      </c>
      <c r="DP370" s="2">
        <v>1.0</v>
      </c>
      <c r="DQ370" s="830" t="s">
        <v>160</v>
      </c>
      <c r="DR370" s="915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745"/>
      <c r="EK370" s="4"/>
      <c r="EL370" s="4"/>
      <c r="EM370" s="4"/>
      <c r="EN370" s="4"/>
      <c r="EO370" s="4"/>
      <c r="EP370" s="4"/>
      <c r="EQ370" s="745"/>
      <c r="ER370" s="4"/>
      <c r="ES370" s="4"/>
      <c r="ET370" s="4"/>
      <c r="EU370" s="4"/>
      <c r="EV370" s="4"/>
      <c r="EW370" s="4"/>
      <c r="EX370" s="4"/>
      <c r="EY370" s="895" t="s">
        <v>160</v>
      </c>
      <c r="EZ370" s="927" t="s">
        <v>160</v>
      </c>
      <c r="FA370" s="820" t="str">
        <f t="shared" si="49"/>
        <v/>
      </c>
      <c r="FB370" s="925" t="e">
        <v>#REF!</v>
      </c>
      <c r="FC370" s="4" t="e">
        <v>#REF!</v>
      </c>
      <c r="FD370" s="4" t="e">
        <v>#REF!</v>
      </c>
      <c r="FE370" s="4" t="e">
        <v>#REF!</v>
      </c>
      <c r="FF370" s="4" t="e">
        <v>#REF!</v>
      </c>
      <c r="FG370" s="4" t="e">
        <v>#REF!</v>
      </c>
      <c r="FH370" s="4" t="e">
        <v>#REF!</v>
      </c>
      <c r="FI370" s="834" t="str">
        <f t="shared" si="50"/>
        <v>#REF!</v>
      </c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742"/>
    </row>
    <row r="371" outlineLevel="1">
      <c r="A371" s="743"/>
      <c r="D371" s="1039">
        <f t="shared" si="157"/>
        <v>1</v>
      </c>
      <c r="E371" s="1049" t="str">
        <f t="shared" si="80"/>
        <v/>
      </c>
      <c r="F371" s="1050" t="s">
        <v>402</v>
      </c>
      <c r="G371" s="1042" t="str">
        <f t="shared" si="76"/>
        <v/>
      </c>
      <c r="H371" s="1046"/>
      <c r="I371" s="1044" t="str">
        <f t="shared" si="77"/>
        <v>#REF!</v>
      </c>
      <c r="J371" s="1052" t="str">
        <f t="shared" si="141"/>
        <v>#REF!</v>
      </c>
      <c r="K371" s="1046">
        <v>0.0</v>
      </c>
      <c r="L371" s="1046">
        <v>0.0</v>
      </c>
      <c r="M371" s="1046">
        <v>0.0</v>
      </c>
      <c r="N371" s="1046">
        <v>0.0</v>
      </c>
      <c r="O371" s="1053" t="e">
        <v>#REF!</v>
      </c>
      <c r="P371" s="1053">
        <v>0.0</v>
      </c>
      <c r="Q371" s="1053">
        <v>0.0</v>
      </c>
      <c r="R371" s="1053">
        <v>0.0</v>
      </c>
      <c r="S371" s="1053">
        <v>0.0</v>
      </c>
      <c r="T371" s="1053">
        <v>0.0</v>
      </c>
      <c r="U371" s="1053">
        <v>0.0</v>
      </c>
      <c r="V371" s="825"/>
      <c r="W371" s="1054" t="str">
        <f t="shared" ref="W371:AC371" si="172">if(O$275&gt;$E370,"",if(O$276&lt;$E370,"", if($H371="","", if($D370&lt;=$N$277,O$277,if($D370&lt;=$N$278,O$278,O$279))*if($O$267=$R$267,$V$267, $H371))))</f>
        <v>#REF!</v>
      </c>
      <c r="X371" s="1054" t="str">
        <f t="shared" si="172"/>
        <v/>
      </c>
      <c r="Y371" s="1054" t="str">
        <f t="shared" si="172"/>
        <v/>
      </c>
      <c r="Z371" s="1054" t="str">
        <f t="shared" si="172"/>
        <v/>
      </c>
      <c r="AA371" s="1054" t="str">
        <f t="shared" si="172"/>
        <v/>
      </c>
      <c r="AB371" s="1054" t="str">
        <f t="shared" si="172"/>
        <v/>
      </c>
      <c r="AC371" s="1054" t="str">
        <f t="shared" si="172"/>
        <v/>
      </c>
      <c r="AD371" s="2" t="e">
        <v>#REF!</v>
      </c>
      <c r="AE371" s="2" t="e">
        <v>#REF!</v>
      </c>
      <c r="AF371" s="2" t="e">
        <v>#REF!</v>
      </c>
      <c r="AG371" s="2" t="e">
        <v>#REF!</v>
      </c>
      <c r="AH371" s="2" t="e">
        <v>#REF!</v>
      </c>
      <c r="AI371" s="2" t="e">
        <v>#REF!</v>
      </c>
      <c r="AJ371" s="4" t="e">
        <v>#REF!</v>
      </c>
      <c r="AK371" s="4"/>
      <c r="AL371" s="4"/>
      <c r="AM371" s="4"/>
      <c r="AN371" s="18" t="s">
        <v>4</v>
      </c>
      <c r="AO371" s="689"/>
      <c r="AP371" s="690"/>
      <c r="AQ371" s="274"/>
      <c r="AR371" s="274"/>
      <c r="AS371" s="274"/>
      <c r="AT371" s="274"/>
      <c r="AU371" s="691"/>
      <c r="AV371" s="692"/>
      <c r="AW371" s="274"/>
      <c r="AX371" s="274"/>
      <c r="AY371" s="274"/>
      <c r="AZ371" s="274"/>
      <c r="BA371" s="274"/>
      <c r="BB371" s="274"/>
      <c r="BC371" s="274"/>
      <c r="BD371" s="274"/>
      <c r="BE371" s="274"/>
      <c r="BF371" s="274"/>
      <c r="BG371" s="274"/>
      <c r="BH371" s="274"/>
      <c r="BI371" s="274"/>
      <c r="BJ371" s="274"/>
      <c r="BK371" s="274"/>
      <c r="BL371" s="274"/>
      <c r="BM371" s="274"/>
      <c r="BN371" s="274"/>
      <c r="BO371" s="274"/>
      <c r="BP371" s="693"/>
      <c r="BQ371" s="274"/>
      <c r="BR371" s="274"/>
      <c r="BS371" s="274"/>
      <c r="BT371" s="274"/>
      <c r="BU371" s="274"/>
      <c r="BV371" s="274"/>
      <c r="BW371" s="274"/>
      <c r="BX371" s="694"/>
      <c r="BY371" s="274"/>
      <c r="BZ371" s="274"/>
      <c r="CA371" s="274"/>
      <c r="CB371" s="274"/>
      <c r="CC371" s="274"/>
      <c r="CD371" s="274"/>
      <c r="CE371" s="274"/>
      <c r="CF371" s="274"/>
      <c r="CG371" s="742"/>
      <c r="CH371" s="742"/>
      <c r="CI371" s="742"/>
      <c r="CJ371" s="742"/>
      <c r="CK371" s="742"/>
      <c r="CL371" s="742"/>
      <c r="CM371" s="742"/>
      <c r="CN371" s="742"/>
      <c r="CO371" s="742"/>
      <c r="CP371" s="742"/>
      <c r="CQ371" s="742"/>
      <c r="CR371" s="742"/>
      <c r="CS371" s="742"/>
      <c r="CT371" s="742"/>
      <c r="CU371" s="742"/>
      <c r="CV371" s="742"/>
      <c r="CW371" s="742"/>
      <c r="CX371" s="4"/>
      <c r="CY371" s="780" t="e">
        <v>#REF!</v>
      </c>
      <c r="CZ371" s="890" t="e">
        <v>#REF!</v>
      </c>
      <c r="DA371" s="890" t="e">
        <v>#REF!</v>
      </c>
      <c r="DB371" s="890">
        <v>0.0</v>
      </c>
      <c r="DC371" s="890">
        <v>0.0</v>
      </c>
      <c r="DD371" s="890">
        <v>0.0</v>
      </c>
      <c r="DE371" s="890">
        <v>0.0</v>
      </c>
      <c r="DF371" s="890">
        <v>0.0</v>
      </c>
      <c r="DG371" s="890">
        <v>0.0</v>
      </c>
      <c r="DH371" s="890"/>
      <c r="DI371" s="890" t="e">
        <v>#REF!</v>
      </c>
      <c r="DJ371" s="890" t="s">
        <v>160</v>
      </c>
      <c r="DK371" s="890" t="s">
        <v>160</v>
      </c>
      <c r="DL371" s="890" t="s">
        <v>160</v>
      </c>
      <c r="DM371" s="890" t="s">
        <v>160</v>
      </c>
      <c r="DN371" s="890" t="s">
        <v>160</v>
      </c>
      <c r="DO371" s="890" t="s">
        <v>160</v>
      </c>
      <c r="DP371" s="2">
        <v>1.0</v>
      </c>
      <c r="DQ371" s="830" t="s">
        <v>160</v>
      </c>
      <c r="DR371" s="915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745"/>
      <c r="EK371" s="4"/>
      <c r="EL371" s="4"/>
      <c r="EM371" s="4"/>
      <c r="EN371" s="4"/>
      <c r="EO371" s="4"/>
      <c r="EP371" s="4"/>
      <c r="EQ371" s="745"/>
      <c r="ER371" s="4"/>
      <c r="ES371" s="4"/>
      <c r="ET371" s="4"/>
      <c r="EU371" s="4"/>
      <c r="EV371" s="4"/>
      <c r="EW371" s="4"/>
      <c r="EX371" s="4"/>
      <c r="EY371" s="895" t="s">
        <v>160</v>
      </c>
      <c r="EZ371" s="927" t="s">
        <v>160</v>
      </c>
      <c r="FA371" s="820" t="str">
        <f t="shared" si="49"/>
        <v/>
      </c>
      <c r="FB371" s="925" t="e">
        <v>#REF!</v>
      </c>
      <c r="FC371" s="4" t="e">
        <v>#REF!</v>
      </c>
      <c r="FD371" s="4" t="e">
        <v>#REF!</v>
      </c>
      <c r="FE371" s="4" t="e">
        <v>#REF!</v>
      </c>
      <c r="FF371" s="4" t="e">
        <v>#REF!</v>
      </c>
      <c r="FG371" s="4" t="e">
        <v>#REF!</v>
      </c>
      <c r="FH371" s="4" t="e">
        <v>#REF!</v>
      </c>
      <c r="FI371" s="834" t="str">
        <f t="shared" si="50"/>
        <v>#REF!</v>
      </c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742"/>
    </row>
    <row r="372" outlineLevel="1">
      <c r="A372" s="743"/>
      <c r="D372" s="1039">
        <f t="shared" si="157"/>
        <v>1</v>
      </c>
      <c r="E372" s="1049" t="str">
        <f t="shared" si="80"/>
        <v/>
      </c>
      <c r="F372" s="1050" t="s">
        <v>402</v>
      </c>
      <c r="G372" s="1042" t="str">
        <f t="shared" si="76"/>
        <v/>
      </c>
      <c r="H372" s="1046"/>
      <c r="I372" s="1044" t="str">
        <f t="shared" si="77"/>
        <v>#REF!</v>
      </c>
      <c r="J372" s="1052" t="str">
        <f t="shared" si="141"/>
        <v>#REF!</v>
      </c>
      <c r="K372" s="1046">
        <v>0.0</v>
      </c>
      <c r="L372" s="1046">
        <v>0.0</v>
      </c>
      <c r="M372" s="1046">
        <v>0.0</v>
      </c>
      <c r="N372" s="1046">
        <v>0.0</v>
      </c>
      <c r="O372" s="1053" t="e">
        <v>#REF!</v>
      </c>
      <c r="P372" s="1053">
        <v>0.0</v>
      </c>
      <c r="Q372" s="1053">
        <v>0.0</v>
      </c>
      <c r="R372" s="1053">
        <v>0.0</v>
      </c>
      <c r="S372" s="1053">
        <v>0.0</v>
      </c>
      <c r="T372" s="1053">
        <v>0.0</v>
      </c>
      <c r="U372" s="1053">
        <v>0.0</v>
      </c>
      <c r="V372" s="825"/>
      <c r="W372" s="1054" t="str">
        <f t="shared" ref="W372:AC372" si="173">if(O$275&gt;$E371,"",if(O$276&lt;$E371,"", if($H372="","", if($D371&lt;=$N$277,O$277,if($D371&lt;=$N$278,O$278,O$279))*if($O$267=$R$267,$V$267, $H372))))</f>
        <v>#REF!</v>
      </c>
      <c r="X372" s="1054" t="str">
        <f t="shared" si="173"/>
        <v/>
      </c>
      <c r="Y372" s="1054" t="str">
        <f t="shared" si="173"/>
        <v/>
      </c>
      <c r="Z372" s="1054" t="str">
        <f t="shared" si="173"/>
        <v/>
      </c>
      <c r="AA372" s="1054" t="str">
        <f t="shared" si="173"/>
        <v/>
      </c>
      <c r="AB372" s="1054" t="str">
        <f t="shared" si="173"/>
        <v/>
      </c>
      <c r="AC372" s="1054" t="str">
        <f t="shared" si="173"/>
        <v/>
      </c>
      <c r="AD372" s="2" t="e">
        <v>#REF!</v>
      </c>
      <c r="AE372" s="2" t="e">
        <v>#REF!</v>
      </c>
      <c r="AF372" s="2" t="e">
        <v>#REF!</v>
      </c>
      <c r="AG372" s="2" t="e">
        <v>#REF!</v>
      </c>
      <c r="AH372" s="2" t="e">
        <v>#REF!</v>
      </c>
      <c r="AI372" s="2" t="e">
        <v>#REF!</v>
      </c>
      <c r="AJ372" s="4" t="e">
        <v>#REF!</v>
      </c>
      <c r="AK372" s="4"/>
      <c r="AL372" s="4"/>
      <c r="AM372" s="4"/>
      <c r="AN372" s="18" t="s">
        <v>4</v>
      </c>
      <c r="AO372" s="689"/>
      <c r="AP372" s="690"/>
      <c r="AQ372" s="274"/>
      <c r="AR372" s="274"/>
      <c r="AS372" s="274"/>
      <c r="AT372" s="274"/>
      <c r="AU372" s="691"/>
      <c r="AV372" s="692"/>
      <c r="AW372" s="274"/>
      <c r="AX372" s="274"/>
      <c r="AY372" s="274"/>
      <c r="AZ372" s="274"/>
      <c r="BA372" s="274"/>
      <c r="BB372" s="274"/>
      <c r="BC372" s="274"/>
      <c r="BD372" s="274"/>
      <c r="BE372" s="274"/>
      <c r="BF372" s="274"/>
      <c r="BG372" s="274"/>
      <c r="BH372" s="274"/>
      <c r="BI372" s="274"/>
      <c r="BJ372" s="274"/>
      <c r="BK372" s="274"/>
      <c r="BL372" s="274"/>
      <c r="BM372" s="274"/>
      <c r="BN372" s="274"/>
      <c r="BO372" s="274"/>
      <c r="BP372" s="693"/>
      <c r="BQ372" s="274"/>
      <c r="BR372" s="274"/>
      <c r="BS372" s="274"/>
      <c r="BT372" s="274"/>
      <c r="BU372" s="274"/>
      <c r="BV372" s="274"/>
      <c r="BW372" s="274"/>
      <c r="BX372" s="694"/>
      <c r="BY372" s="274"/>
      <c r="BZ372" s="274"/>
      <c r="CA372" s="274"/>
      <c r="CB372" s="274"/>
      <c r="CC372" s="274"/>
      <c r="CD372" s="274"/>
      <c r="CE372" s="274"/>
      <c r="CF372" s="274"/>
      <c r="CG372" s="742"/>
      <c r="CH372" s="742"/>
      <c r="CI372" s="742"/>
      <c r="CJ372" s="742"/>
      <c r="CK372" s="742"/>
      <c r="CL372" s="742"/>
      <c r="CM372" s="742"/>
      <c r="CN372" s="742"/>
      <c r="CO372" s="742"/>
      <c r="CP372" s="742"/>
      <c r="CQ372" s="742"/>
      <c r="CR372" s="742"/>
      <c r="CS372" s="742"/>
      <c r="CT372" s="742"/>
      <c r="CU372" s="742"/>
      <c r="CV372" s="742"/>
      <c r="CW372" s="742"/>
      <c r="CX372" s="4"/>
      <c r="CY372" s="780" t="e">
        <v>#REF!</v>
      </c>
      <c r="CZ372" s="890" t="e">
        <v>#REF!</v>
      </c>
      <c r="DA372" s="890" t="e">
        <v>#REF!</v>
      </c>
      <c r="DB372" s="890">
        <v>0.0</v>
      </c>
      <c r="DC372" s="890">
        <v>0.0</v>
      </c>
      <c r="DD372" s="890">
        <v>0.0</v>
      </c>
      <c r="DE372" s="890">
        <v>0.0</v>
      </c>
      <c r="DF372" s="890">
        <v>0.0</v>
      </c>
      <c r="DG372" s="890">
        <v>0.0</v>
      </c>
      <c r="DH372" s="890"/>
      <c r="DI372" s="890" t="e">
        <v>#REF!</v>
      </c>
      <c r="DJ372" s="890" t="s">
        <v>160</v>
      </c>
      <c r="DK372" s="890" t="s">
        <v>160</v>
      </c>
      <c r="DL372" s="890" t="s">
        <v>160</v>
      </c>
      <c r="DM372" s="890" t="s">
        <v>160</v>
      </c>
      <c r="DN372" s="890" t="s">
        <v>160</v>
      </c>
      <c r="DO372" s="890" t="s">
        <v>160</v>
      </c>
      <c r="DP372" s="2">
        <v>1.0</v>
      </c>
      <c r="DQ372" s="830" t="s">
        <v>160</v>
      </c>
      <c r="DR372" s="915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745"/>
      <c r="EK372" s="4"/>
      <c r="EL372" s="4"/>
      <c r="EM372" s="4"/>
      <c r="EN372" s="4"/>
      <c r="EO372" s="4"/>
      <c r="EP372" s="4"/>
      <c r="EQ372" s="745"/>
      <c r="ER372" s="4"/>
      <c r="ES372" s="4"/>
      <c r="ET372" s="4"/>
      <c r="EU372" s="4"/>
      <c r="EV372" s="4"/>
      <c r="EW372" s="4"/>
      <c r="EX372" s="4"/>
      <c r="EY372" s="895" t="s">
        <v>160</v>
      </c>
      <c r="EZ372" s="927" t="s">
        <v>160</v>
      </c>
      <c r="FA372" s="820" t="str">
        <f t="shared" si="49"/>
        <v/>
      </c>
      <c r="FB372" s="925" t="e">
        <v>#REF!</v>
      </c>
      <c r="FC372" s="4" t="e">
        <v>#REF!</v>
      </c>
      <c r="FD372" s="4" t="e">
        <v>#REF!</v>
      </c>
      <c r="FE372" s="4" t="e">
        <v>#REF!</v>
      </c>
      <c r="FF372" s="4" t="e">
        <v>#REF!</v>
      </c>
      <c r="FG372" s="4" t="e">
        <v>#REF!</v>
      </c>
      <c r="FH372" s="4" t="e">
        <v>#REF!</v>
      </c>
      <c r="FI372" s="834" t="str">
        <f t="shared" si="50"/>
        <v>#REF!</v>
      </c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742"/>
    </row>
    <row r="373" outlineLevel="1">
      <c r="A373" s="743"/>
      <c r="D373" s="1039">
        <f t="shared" si="157"/>
        <v>1</v>
      </c>
      <c r="E373" s="1049" t="str">
        <f t="shared" si="80"/>
        <v/>
      </c>
      <c r="F373" s="1050" t="s">
        <v>402</v>
      </c>
      <c r="G373" s="1042" t="str">
        <f t="shared" si="76"/>
        <v/>
      </c>
      <c r="H373" s="1046"/>
      <c r="I373" s="1044" t="str">
        <f t="shared" si="77"/>
        <v>#REF!</v>
      </c>
      <c r="J373" s="1052" t="str">
        <f t="shared" si="141"/>
        <v>#REF!</v>
      </c>
      <c r="K373" s="1046">
        <v>0.0</v>
      </c>
      <c r="L373" s="1046">
        <v>0.0</v>
      </c>
      <c r="M373" s="1046">
        <v>0.0</v>
      </c>
      <c r="N373" s="1046">
        <v>0.0</v>
      </c>
      <c r="O373" s="1053" t="e">
        <v>#REF!</v>
      </c>
      <c r="P373" s="1053">
        <v>0.0</v>
      </c>
      <c r="Q373" s="1053">
        <v>0.0</v>
      </c>
      <c r="R373" s="1053">
        <v>0.0</v>
      </c>
      <c r="S373" s="1053">
        <v>0.0</v>
      </c>
      <c r="T373" s="1053">
        <v>0.0</v>
      </c>
      <c r="U373" s="1053">
        <v>0.0</v>
      </c>
      <c r="V373" s="825"/>
      <c r="W373" s="1054" t="str">
        <f t="shared" ref="W373:AC373" si="174">if(O$275&gt;$E372,"",if(O$276&lt;$E372,"", if($H373="","", if($D372&lt;=$N$277,O$277,if($D372&lt;=$N$278,O$278,O$279))*if($O$267=$R$267,$V$267, $H373))))</f>
        <v>#REF!</v>
      </c>
      <c r="X373" s="1054" t="str">
        <f t="shared" si="174"/>
        <v/>
      </c>
      <c r="Y373" s="1054" t="str">
        <f t="shared" si="174"/>
        <v/>
      </c>
      <c r="Z373" s="1054" t="str">
        <f t="shared" si="174"/>
        <v/>
      </c>
      <c r="AA373" s="1054" t="str">
        <f t="shared" si="174"/>
        <v/>
      </c>
      <c r="AB373" s="1054" t="str">
        <f t="shared" si="174"/>
        <v/>
      </c>
      <c r="AC373" s="1054" t="str">
        <f t="shared" si="174"/>
        <v/>
      </c>
      <c r="AD373" s="2" t="e">
        <v>#REF!</v>
      </c>
      <c r="AE373" s="2" t="e">
        <v>#REF!</v>
      </c>
      <c r="AF373" s="2" t="e">
        <v>#REF!</v>
      </c>
      <c r="AG373" s="2" t="e">
        <v>#REF!</v>
      </c>
      <c r="AH373" s="2" t="e">
        <v>#REF!</v>
      </c>
      <c r="AI373" s="2" t="e">
        <v>#REF!</v>
      </c>
      <c r="AJ373" s="4" t="e">
        <v>#REF!</v>
      </c>
      <c r="AK373" s="4"/>
      <c r="AL373" s="4"/>
      <c r="AM373" s="4"/>
      <c r="AN373" s="18" t="s">
        <v>4</v>
      </c>
      <c r="AO373" s="689"/>
      <c r="AP373" s="690"/>
      <c r="AQ373" s="274"/>
      <c r="AR373" s="274"/>
      <c r="AS373" s="274"/>
      <c r="AT373" s="274"/>
      <c r="AU373" s="691"/>
      <c r="AV373" s="692"/>
      <c r="AW373" s="274"/>
      <c r="AX373" s="274"/>
      <c r="AY373" s="274"/>
      <c r="AZ373" s="274"/>
      <c r="BA373" s="274"/>
      <c r="BB373" s="274"/>
      <c r="BC373" s="274"/>
      <c r="BD373" s="274"/>
      <c r="BE373" s="274"/>
      <c r="BF373" s="274"/>
      <c r="BG373" s="274"/>
      <c r="BH373" s="274"/>
      <c r="BI373" s="274"/>
      <c r="BJ373" s="274"/>
      <c r="BK373" s="274"/>
      <c r="BL373" s="274"/>
      <c r="BM373" s="274"/>
      <c r="BN373" s="274"/>
      <c r="BO373" s="274"/>
      <c r="BP373" s="693"/>
      <c r="BQ373" s="274"/>
      <c r="BR373" s="274"/>
      <c r="BS373" s="274"/>
      <c r="BT373" s="274"/>
      <c r="BU373" s="274"/>
      <c r="BV373" s="274"/>
      <c r="BW373" s="274"/>
      <c r="BX373" s="694"/>
      <c r="BY373" s="274"/>
      <c r="BZ373" s="274"/>
      <c r="CA373" s="274"/>
      <c r="CB373" s="274"/>
      <c r="CC373" s="274"/>
      <c r="CD373" s="274"/>
      <c r="CE373" s="274"/>
      <c r="CF373" s="274"/>
      <c r="CG373" s="742"/>
      <c r="CH373" s="742"/>
      <c r="CI373" s="742"/>
      <c r="CJ373" s="742"/>
      <c r="CK373" s="742"/>
      <c r="CL373" s="742"/>
      <c r="CM373" s="742"/>
      <c r="CN373" s="742"/>
      <c r="CO373" s="742"/>
      <c r="CP373" s="742"/>
      <c r="CQ373" s="742"/>
      <c r="CR373" s="742"/>
      <c r="CS373" s="742"/>
      <c r="CT373" s="742"/>
      <c r="CU373" s="742"/>
      <c r="CV373" s="742"/>
      <c r="CW373" s="742"/>
      <c r="CX373" s="4"/>
      <c r="CY373" s="780" t="e">
        <v>#REF!</v>
      </c>
      <c r="CZ373" s="890" t="e">
        <v>#REF!</v>
      </c>
      <c r="DA373" s="890" t="e">
        <v>#REF!</v>
      </c>
      <c r="DB373" s="890">
        <v>0.0</v>
      </c>
      <c r="DC373" s="890">
        <v>0.0</v>
      </c>
      <c r="DD373" s="890">
        <v>0.0</v>
      </c>
      <c r="DE373" s="890">
        <v>0.0</v>
      </c>
      <c r="DF373" s="890">
        <v>0.0</v>
      </c>
      <c r="DG373" s="890">
        <v>0.0</v>
      </c>
      <c r="DH373" s="890"/>
      <c r="DI373" s="890" t="e">
        <v>#REF!</v>
      </c>
      <c r="DJ373" s="890" t="s">
        <v>160</v>
      </c>
      <c r="DK373" s="890" t="s">
        <v>160</v>
      </c>
      <c r="DL373" s="890" t="s">
        <v>160</v>
      </c>
      <c r="DM373" s="890" t="s">
        <v>160</v>
      </c>
      <c r="DN373" s="890" t="s">
        <v>160</v>
      </c>
      <c r="DO373" s="890" t="s">
        <v>160</v>
      </c>
      <c r="DP373" s="2">
        <v>1.0</v>
      </c>
      <c r="DQ373" s="830" t="s">
        <v>160</v>
      </c>
      <c r="DR373" s="915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745"/>
      <c r="EK373" s="4"/>
      <c r="EL373" s="4"/>
      <c r="EM373" s="4"/>
      <c r="EN373" s="4"/>
      <c r="EO373" s="4"/>
      <c r="EP373" s="4"/>
      <c r="EQ373" s="745"/>
      <c r="ER373" s="4"/>
      <c r="ES373" s="4"/>
      <c r="ET373" s="4"/>
      <c r="EU373" s="4"/>
      <c r="EV373" s="4"/>
      <c r="EW373" s="4"/>
      <c r="EX373" s="4"/>
      <c r="EY373" s="895" t="s">
        <v>160</v>
      </c>
      <c r="EZ373" s="927" t="s">
        <v>160</v>
      </c>
      <c r="FA373" s="820" t="str">
        <f t="shared" si="49"/>
        <v/>
      </c>
      <c r="FB373" s="925" t="e">
        <v>#REF!</v>
      </c>
      <c r="FC373" s="4" t="e">
        <v>#REF!</v>
      </c>
      <c r="FD373" s="4" t="e">
        <v>#REF!</v>
      </c>
      <c r="FE373" s="4" t="e">
        <v>#REF!</v>
      </c>
      <c r="FF373" s="4" t="e">
        <v>#REF!</v>
      </c>
      <c r="FG373" s="4" t="e">
        <v>#REF!</v>
      </c>
      <c r="FH373" s="4" t="e">
        <v>#REF!</v>
      </c>
      <c r="FI373" s="834" t="str">
        <f t="shared" si="50"/>
        <v>#REF!</v>
      </c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742"/>
    </row>
    <row r="374" outlineLevel="1">
      <c r="A374" s="743"/>
      <c r="D374" s="1039">
        <f t="shared" si="157"/>
        <v>1</v>
      </c>
      <c r="E374" s="1049" t="str">
        <f t="shared" si="80"/>
        <v/>
      </c>
      <c r="F374" s="1050" t="s">
        <v>402</v>
      </c>
      <c r="G374" s="1042" t="str">
        <f t="shared" si="76"/>
        <v/>
      </c>
      <c r="H374" s="1046"/>
      <c r="I374" s="1044" t="str">
        <f t="shared" si="77"/>
        <v>#REF!</v>
      </c>
      <c r="J374" s="1052" t="str">
        <f t="shared" si="141"/>
        <v>#REF!</v>
      </c>
      <c r="K374" s="1046">
        <v>0.0</v>
      </c>
      <c r="L374" s="1046">
        <v>0.0</v>
      </c>
      <c r="M374" s="1046">
        <v>0.0</v>
      </c>
      <c r="N374" s="1046">
        <v>0.0</v>
      </c>
      <c r="O374" s="1053" t="e">
        <v>#REF!</v>
      </c>
      <c r="P374" s="1053">
        <v>0.0</v>
      </c>
      <c r="Q374" s="1053">
        <v>0.0</v>
      </c>
      <c r="R374" s="1053">
        <v>0.0</v>
      </c>
      <c r="S374" s="1053">
        <v>0.0</v>
      </c>
      <c r="T374" s="1053">
        <v>0.0</v>
      </c>
      <c r="U374" s="1053">
        <v>0.0</v>
      </c>
      <c r="V374" s="825"/>
      <c r="W374" s="1054" t="str">
        <f t="shared" ref="W374:AC374" si="175">if(O$275&gt;$E373,"",if(O$276&lt;$E373,"", if($H374="","", if($D373&lt;=$N$277,O$277,if($D373&lt;=$N$278,O$278,O$279))*if($O$267=$R$267,$V$267, $H374))))</f>
        <v>#REF!</v>
      </c>
      <c r="X374" s="1054" t="str">
        <f t="shared" si="175"/>
        <v/>
      </c>
      <c r="Y374" s="1054" t="str">
        <f t="shared" si="175"/>
        <v/>
      </c>
      <c r="Z374" s="1054" t="str">
        <f t="shared" si="175"/>
        <v/>
      </c>
      <c r="AA374" s="1054" t="str">
        <f t="shared" si="175"/>
        <v/>
      </c>
      <c r="AB374" s="1054" t="str">
        <f t="shared" si="175"/>
        <v/>
      </c>
      <c r="AC374" s="1054" t="str">
        <f t="shared" si="175"/>
        <v/>
      </c>
      <c r="AD374" s="2" t="e">
        <v>#REF!</v>
      </c>
      <c r="AE374" s="2" t="e">
        <v>#REF!</v>
      </c>
      <c r="AF374" s="2" t="e">
        <v>#REF!</v>
      </c>
      <c r="AG374" s="2" t="e">
        <v>#REF!</v>
      </c>
      <c r="AH374" s="2" t="e">
        <v>#REF!</v>
      </c>
      <c r="AI374" s="2" t="e">
        <v>#REF!</v>
      </c>
      <c r="AJ374" s="4" t="e">
        <v>#REF!</v>
      </c>
      <c r="AK374" s="4"/>
      <c r="AL374" s="4"/>
      <c r="AM374" s="4"/>
      <c r="AN374" s="18" t="s">
        <v>4</v>
      </c>
      <c r="AO374" s="689"/>
      <c r="AP374" s="690"/>
      <c r="AQ374" s="274"/>
      <c r="AR374" s="274"/>
      <c r="AS374" s="274"/>
      <c r="AT374" s="274"/>
      <c r="AU374" s="691"/>
      <c r="AV374" s="692"/>
      <c r="AW374" s="274"/>
      <c r="AX374" s="274"/>
      <c r="AY374" s="274"/>
      <c r="AZ374" s="274"/>
      <c r="BA374" s="274"/>
      <c r="BB374" s="274"/>
      <c r="BC374" s="274"/>
      <c r="BD374" s="274"/>
      <c r="BE374" s="274"/>
      <c r="BF374" s="274"/>
      <c r="BG374" s="274"/>
      <c r="BH374" s="274"/>
      <c r="BI374" s="274"/>
      <c r="BJ374" s="274"/>
      <c r="BK374" s="274"/>
      <c r="BL374" s="274"/>
      <c r="BM374" s="274"/>
      <c r="BN374" s="274"/>
      <c r="BO374" s="274"/>
      <c r="BP374" s="693"/>
      <c r="BQ374" s="274"/>
      <c r="BR374" s="274"/>
      <c r="BS374" s="274"/>
      <c r="BT374" s="274"/>
      <c r="BU374" s="274"/>
      <c r="BV374" s="274"/>
      <c r="BW374" s="274"/>
      <c r="BX374" s="694"/>
      <c r="BY374" s="274"/>
      <c r="BZ374" s="274"/>
      <c r="CA374" s="274"/>
      <c r="CB374" s="274"/>
      <c r="CC374" s="274"/>
      <c r="CD374" s="274"/>
      <c r="CE374" s="274"/>
      <c r="CF374" s="274"/>
      <c r="CG374" s="742"/>
      <c r="CH374" s="742"/>
      <c r="CI374" s="742"/>
      <c r="CJ374" s="742"/>
      <c r="CK374" s="742"/>
      <c r="CL374" s="742"/>
      <c r="CM374" s="742"/>
      <c r="CN374" s="742"/>
      <c r="CO374" s="742"/>
      <c r="CP374" s="742"/>
      <c r="CQ374" s="742"/>
      <c r="CR374" s="742"/>
      <c r="CS374" s="742"/>
      <c r="CT374" s="742"/>
      <c r="CU374" s="742"/>
      <c r="CV374" s="742"/>
      <c r="CW374" s="742"/>
      <c r="CX374" s="4"/>
      <c r="CY374" s="780" t="e">
        <v>#REF!</v>
      </c>
      <c r="CZ374" s="890" t="e">
        <v>#REF!</v>
      </c>
      <c r="DA374" s="890" t="e">
        <v>#REF!</v>
      </c>
      <c r="DB374" s="890">
        <v>0.0</v>
      </c>
      <c r="DC374" s="890">
        <v>0.0</v>
      </c>
      <c r="DD374" s="890">
        <v>0.0</v>
      </c>
      <c r="DE374" s="890">
        <v>0.0</v>
      </c>
      <c r="DF374" s="890">
        <v>0.0</v>
      </c>
      <c r="DG374" s="890">
        <v>0.0</v>
      </c>
      <c r="DH374" s="890"/>
      <c r="DI374" s="890" t="e">
        <v>#REF!</v>
      </c>
      <c r="DJ374" s="890" t="s">
        <v>160</v>
      </c>
      <c r="DK374" s="890" t="s">
        <v>160</v>
      </c>
      <c r="DL374" s="890" t="s">
        <v>160</v>
      </c>
      <c r="DM374" s="890" t="s">
        <v>160</v>
      </c>
      <c r="DN374" s="890" t="s">
        <v>160</v>
      </c>
      <c r="DO374" s="890" t="s">
        <v>160</v>
      </c>
      <c r="DP374" s="2">
        <v>1.0</v>
      </c>
      <c r="DQ374" s="830" t="s">
        <v>160</v>
      </c>
      <c r="DR374" s="915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745"/>
      <c r="EK374" s="4"/>
      <c r="EL374" s="4"/>
      <c r="EM374" s="4"/>
      <c r="EN374" s="4"/>
      <c r="EO374" s="4"/>
      <c r="EP374" s="4"/>
      <c r="EQ374" s="745"/>
      <c r="ER374" s="4"/>
      <c r="ES374" s="4"/>
      <c r="ET374" s="4"/>
      <c r="EU374" s="4"/>
      <c r="EV374" s="4"/>
      <c r="EW374" s="4"/>
      <c r="EX374" s="4"/>
      <c r="EY374" s="895" t="s">
        <v>160</v>
      </c>
      <c r="EZ374" s="927" t="s">
        <v>160</v>
      </c>
      <c r="FA374" s="820" t="str">
        <f t="shared" si="49"/>
        <v/>
      </c>
      <c r="FB374" s="925" t="e">
        <v>#REF!</v>
      </c>
      <c r="FC374" s="4" t="e">
        <v>#REF!</v>
      </c>
      <c r="FD374" s="4" t="e">
        <v>#REF!</v>
      </c>
      <c r="FE374" s="4" t="e">
        <v>#REF!</v>
      </c>
      <c r="FF374" s="4" t="e">
        <v>#REF!</v>
      </c>
      <c r="FG374" s="4" t="e">
        <v>#REF!</v>
      </c>
      <c r="FH374" s="4" t="e">
        <v>#REF!</v>
      </c>
      <c r="FI374" s="834" t="str">
        <f t="shared" si="50"/>
        <v>#REF!</v>
      </c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742"/>
    </row>
    <row r="375" outlineLevel="1">
      <c r="A375" s="743"/>
      <c r="D375" s="1039">
        <f t="shared" si="157"/>
        <v>1</v>
      </c>
      <c r="E375" s="1049" t="str">
        <f t="shared" si="80"/>
        <v/>
      </c>
      <c r="F375" s="1050" t="s">
        <v>402</v>
      </c>
      <c r="G375" s="1042" t="str">
        <f t="shared" si="76"/>
        <v/>
      </c>
      <c r="H375" s="1046"/>
      <c r="I375" s="1044" t="str">
        <f t="shared" si="77"/>
        <v>#REF!</v>
      </c>
      <c r="J375" s="1052" t="str">
        <f t="shared" si="141"/>
        <v>#REF!</v>
      </c>
      <c r="K375" s="1046">
        <v>0.0</v>
      </c>
      <c r="L375" s="1046">
        <v>0.0</v>
      </c>
      <c r="M375" s="1046">
        <v>0.0</v>
      </c>
      <c r="N375" s="1046">
        <v>0.0</v>
      </c>
      <c r="O375" s="1053" t="e">
        <v>#REF!</v>
      </c>
      <c r="P375" s="1053">
        <v>0.0</v>
      </c>
      <c r="Q375" s="1053">
        <v>0.0</v>
      </c>
      <c r="R375" s="1053">
        <v>0.0</v>
      </c>
      <c r="S375" s="1053">
        <v>0.0</v>
      </c>
      <c r="T375" s="1053">
        <v>0.0</v>
      </c>
      <c r="U375" s="1053">
        <v>0.0</v>
      </c>
      <c r="V375" s="825"/>
      <c r="W375" s="1054" t="str">
        <f t="shared" ref="W375:AC375" si="176">if(O$275&gt;$E374,"",if(O$276&lt;$E374,"", if($H375="","", if($D374&lt;=$N$277,O$277,if($D374&lt;=$N$278,O$278,O$279))*if($O$267=$R$267,$V$267, $H375))))</f>
        <v>#REF!</v>
      </c>
      <c r="X375" s="1054" t="str">
        <f t="shared" si="176"/>
        <v/>
      </c>
      <c r="Y375" s="1054" t="str">
        <f t="shared" si="176"/>
        <v/>
      </c>
      <c r="Z375" s="1054" t="str">
        <f t="shared" si="176"/>
        <v/>
      </c>
      <c r="AA375" s="1054" t="str">
        <f t="shared" si="176"/>
        <v/>
      </c>
      <c r="AB375" s="1054" t="str">
        <f t="shared" si="176"/>
        <v/>
      </c>
      <c r="AC375" s="1054" t="str">
        <f t="shared" si="176"/>
        <v/>
      </c>
      <c r="AD375" s="2" t="e">
        <v>#REF!</v>
      </c>
      <c r="AE375" s="2" t="e">
        <v>#REF!</v>
      </c>
      <c r="AF375" s="2" t="e">
        <v>#REF!</v>
      </c>
      <c r="AG375" s="2" t="e">
        <v>#REF!</v>
      </c>
      <c r="AH375" s="2" t="e">
        <v>#REF!</v>
      </c>
      <c r="AI375" s="2" t="e">
        <v>#REF!</v>
      </c>
      <c r="AJ375" s="4" t="e">
        <v>#REF!</v>
      </c>
      <c r="AK375" s="4"/>
      <c r="AL375" s="4"/>
      <c r="AM375" s="4"/>
      <c r="AN375" s="18" t="s">
        <v>4</v>
      </c>
      <c r="AO375" s="689"/>
      <c r="AP375" s="690"/>
      <c r="AQ375" s="274"/>
      <c r="AR375" s="274"/>
      <c r="AS375" s="274"/>
      <c r="AT375" s="274"/>
      <c r="AU375" s="691"/>
      <c r="AV375" s="692"/>
      <c r="AW375" s="274"/>
      <c r="AX375" s="274"/>
      <c r="AY375" s="274"/>
      <c r="AZ375" s="274"/>
      <c r="BA375" s="274"/>
      <c r="BB375" s="274"/>
      <c r="BC375" s="274"/>
      <c r="BD375" s="274"/>
      <c r="BE375" s="274"/>
      <c r="BF375" s="274"/>
      <c r="BG375" s="274"/>
      <c r="BH375" s="274"/>
      <c r="BI375" s="274"/>
      <c r="BJ375" s="274"/>
      <c r="BK375" s="274"/>
      <c r="BL375" s="274"/>
      <c r="BM375" s="274"/>
      <c r="BN375" s="274"/>
      <c r="BO375" s="274"/>
      <c r="BP375" s="693"/>
      <c r="BQ375" s="274"/>
      <c r="BR375" s="274"/>
      <c r="BS375" s="274"/>
      <c r="BT375" s="274"/>
      <c r="BU375" s="274"/>
      <c r="BV375" s="274"/>
      <c r="BW375" s="274"/>
      <c r="BX375" s="694"/>
      <c r="BY375" s="274"/>
      <c r="BZ375" s="274"/>
      <c r="CA375" s="274"/>
      <c r="CB375" s="274"/>
      <c r="CC375" s="274"/>
      <c r="CD375" s="274"/>
      <c r="CE375" s="274"/>
      <c r="CF375" s="274"/>
      <c r="CG375" s="742"/>
      <c r="CH375" s="742"/>
      <c r="CI375" s="742"/>
      <c r="CJ375" s="742"/>
      <c r="CK375" s="742"/>
      <c r="CL375" s="742"/>
      <c r="CM375" s="742"/>
      <c r="CN375" s="742"/>
      <c r="CO375" s="742"/>
      <c r="CP375" s="742"/>
      <c r="CQ375" s="742"/>
      <c r="CR375" s="742"/>
      <c r="CS375" s="742"/>
      <c r="CT375" s="742"/>
      <c r="CU375" s="742"/>
      <c r="CV375" s="742"/>
      <c r="CW375" s="742"/>
      <c r="CX375" s="4"/>
      <c r="CY375" s="780" t="e">
        <v>#REF!</v>
      </c>
      <c r="CZ375" s="890" t="e">
        <v>#REF!</v>
      </c>
      <c r="DA375" s="890" t="e">
        <v>#REF!</v>
      </c>
      <c r="DB375" s="890">
        <v>0.0</v>
      </c>
      <c r="DC375" s="890">
        <v>0.0</v>
      </c>
      <c r="DD375" s="890">
        <v>0.0</v>
      </c>
      <c r="DE375" s="890">
        <v>0.0</v>
      </c>
      <c r="DF375" s="890">
        <v>0.0</v>
      </c>
      <c r="DG375" s="890">
        <v>0.0</v>
      </c>
      <c r="DH375" s="890"/>
      <c r="DI375" s="890" t="e">
        <v>#REF!</v>
      </c>
      <c r="DJ375" s="890" t="s">
        <v>160</v>
      </c>
      <c r="DK375" s="890" t="s">
        <v>160</v>
      </c>
      <c r="DL375" s="890" t="s">
        <v>160</v>
      </c>
      <c r="DM375" s="890" t="s">
        <v>160</v>
      </c>
      <c r="DN375" s="890" t="s">
        <v>160</v>
      </c>
      <c r="DO375" s="890" t="s">
        <v>160</v>
      </c>
      <c r="DP375" s="2">
        <v>1.0</v>
      </c>
      <c r="DQ375" s="830" t="s">
        <v>160</v>
      </c>
      <c r="DR375" s="915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745"/>
      <c r="EK375" s="4"/>
      <c r="EL375" s="4"/>
      <c r="EM375" s="4"/>
      <c r="EN375" s="4"/>
      <c r="EO375" s="4"/>
      <c r="EP375" s="4"/>
      <c r="EQ375" s="745"/>
      <c r="ER375" s="4"/>
      <c r="ES375" s="4"/>
      <c r="ET375" s="4"/>
      <c r="EU375" s="4"/>
      <c r="EV375" s="4"/>
      <c r="EW375" s="4"/>
      <c r="EX375" s="4"/>
      <c r="EY375" s="895" t="s">
        <v>160</v>
      </c>
      <c r="EZ375" s="927" t="s">
        <v>160</v>
      </c>
      <c r="FA375" s="820" t="str">
        <f t="shared" si="49"/>
        <v/>
      </c>
      <c r="FB375" s="925" t="e">
        <v>#REF!</v>
      </c>
      <c r="FC375" s="4" t="e">
        <v>#REF!</v>
      </c>
      <c r="FD375" s="4" t="e">
        <v>#REF!</v>
      </c>
      <c r="FE375" s="4" t="e">
        <v>#REF!</v>
      </c>
      <c r="FF375" s="4" t="e">
        <v>#REF!</v>
      </c>
      <c r="FG375" s="4" t="e">
        <v>#REF!</v>
      </c>
      <c r="FH375" s="4" t="e">
        <v>#REF!</v>
      </c>
      <c r="FI375" s="834" t="str">
        <f t="shared" si="50"/>
        <v>#REF!</v>
      </c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742"/>
    </row>
    <row r="376" outlineLevel="1">
      <c r="A376" s="743"/>
      <c r="D376" s="1039">
        <f t="shared" si="157"/>
        <v>1</v>
      </c>
      <c r="E376" s="1049" t="str">
        <f t="shared" si="80"/>
        <v/>
      </c>
      <c r="F376" s="1050" t="s">
        <v>402</v>
      </c>
      <c r="G376" s="1042" t="str">
        <f t="shared" si="76"/>
        <v/>
      </c>
      <c r="H376" s="1046"/>
      <c r="I376" s="1044" t="str">
        <f t="shared" si="77"/>
        <v>#REF!</v>
      </c>
      <c r="J376" s="1052" t="str">
        <f t="shared" si="141"/>
        <v>#REF!</v>
      </c>
      <c r="K376" s="1046">
        <v>0.0</v>
      </c>
      <c r="L376" s="1046">
        <v>0.0</v>
      </c>
      <c r="M376" s="1046">
        <v>0.0</v>
      </c>
      <c r="N376" s="1046">
        <v>0.0</v>
      </c>
      <c r="O376" s="1053" t="e">
        <v>#REF!</v>
      </c>
      <c r="P376" s="1053">
        <v>0.0</v>
      </c>
      <c r="Q376" s="1053">
        <v>0.0</v>
      </c>
      <c r="R376" s="1053">
        <v>0.0</v>
      </c>
      <c r="S376" s="1053">
        <v>0.0</v>
      </c>
      <c r="T376" s="1053">
        <v>0.0</v>
      </c>
      <c r="U376" s="1053">
        <v>0.0</v>
      </c>
      <c r="V376" s="825"/>
      <c r="W376" s="1054" t="str">
        <f t="shared" ref="W376:AC376" si="177">if(O$275&gt;$E375,"",if(O$276&lt;$E375,"", if($H376="","", if($D375&lt;=$N$277,O$277,if($D375&lt;=$N$278,O$278,O$279))*if($O$267=$R$267,$V$267, $H376))))</f>
        <v>#REF!</v>
      </c>
      <c r="X376" s="1054" t="str">
        <f t="shared" si="177"/>
        <v/>
      </c>
      <c r="Y376" s="1054" t="str">
        <f t="shared" si="177"/>
        <v/>
      </c>
      <c r="Z376" s="1054" t="str">
        <f t="shared" si="177"/>
        <v/>
      </c>
      <c r="AA376" s="1054" t="str">
        <f t="shared" si="177"/>
        <v/>
      </c>
      <c r="AB376" s="1054" t="str">
        <f t="shared" si="177"/>
        <v/>
      </c>
      <c r="AC376" s="1054" t="str">
        <f t="shared" si="177"/>
        <v/>
      </c>
      <c r="AD376" s="2" t="e">
        <v>#REF!</v>
      </c>
      <c r="AE376" s="2" t="e">
        <v>#REF!</v>
      </c>
      <c r="AF376" s="2" t="e">
        <v>#REF!</v>
      </c>
      <c r="AG376" s="2" t="e">
        <v>#REF!</v>
      </c>
      <c r="AH376" s="2" t="e">
        <v>#REF!</v>
      </c>
      <c r="AI376" s="2" t="e">
        <v>#REF!</v>
      </c>
      <c r="AJ376" s="4" t="e">
        <v>#REF!</v>
      </c>
      <c r="AK376" s="4"/>
      <c r="AL376" s="4"/>
      <c r="AM376" s="4"/>
      <c r="AN376" s="18" t="s">
        <v>4</v>
      </c>
      <c r="AO376" s="689"/>
      <c r="AP376" s="690"/>
      <c r="AQ376" s="274"/>
      <c r="AR376" s="274"/>
      <c r="AS376" s="274"/>
      <c r="AT376" s="274"/>
      <c r="AU376" s="691"/>
      <c r="AV376" s="692"/>
      <c r="AW376" s="274"/>
      <c r="AX376" s="274"/>
      <c r="AY376" s="274"/>
      <c r="AZ376" s="274"/>
      <c r="BA376" s="274"/>
      <c r="BB376" s="274"/>
      <c r="BC376" s="274"/>
      <c r="BD376" s="274"/>
      <c r="BE376" s="274"/>
      <c r="BF376" s="274"/>
      <c r="BG376" s="274"/>
      <c r="BH376" s="274"/>
      <c r="BI376" s="274"/>
      <c r="BJ376" s="274"/>
      <c r="BK376" s="274"/>
      <c r="BL376" s="274"/>
      <c r="BM376" s="274"/>
      <c r="BN376" s="274"/>
      <c r="BO376" s="274"/>
      <c r="BP376" s="693"/>
      <c r="BQ376" s="274"/>
      <c r="BR376" s="274"/>
      <c r="BS376" s="274"/>
      <c r="BT376" s="274"/>
      <c r="BU376" s="274"/>
      <c r="BV376" s="274"/>
      <c r="BW376" s="274"/>
      <c r="BX376" s="694"/>
      <c r="BY376" s="274"/>
      <c r="BZ376" s="274"/>
      <c r="CA376" s="274"/>
      <c r="CB376" s="274"/>
      <c r="CC376" s="274"/>
      <c r="CD376" s="274"/>
      <c r="CE376" s="274"/>
      <c r="CF376" s="274"/>
      <c r="CG376" s="742"/>
      <c r="CH376" s="742"/>
      <c r="CI376" s="742"/>
      <c r="CJ376" s="742"/>
      <c r="CK376" s="742"/>
      <c r="CL376" s="742"/>
      <c r="CM376" s="742"/>
      <c r="CN376" s="742"/>
      <c r="CO376" s="742"/>
      <c r="CP376" s="742"/>
      <c r="CQ376" s="742"/>
      <c r="CR376" s="742"/>
      <c r="CS376" s="742"/>
      <c r="CT376" s="742"/>
      <c r="CU376" s="742"/>
      <c r="CV376" s="742"/>
      <c r="CW376" s="742"/>
      <c r="CX376" s="4"/>
      <c r="CY376" s="780" t="e">
        <v>#REF!</v>
      </c>
      <c r="CZ376" s="890" t="e">
        <v>#REF!</v>
      </c>
      <c r="DA376" s="890" t="e">
        <v>#REF!</v>
      </c>
      <c r="DB376" s="890">
        <v>0.0</v>
      </c>
      <c r="DC376" s="890">
        <v>0.0</v>
      </c>
      <c r="DD376" s="890">
        <v>0.0</v>
      </c>
      <c r="DE376" s="890">
        <v>0.0</v>
      </c>
      <c r="DF376" s="890">
        <v>0.0</v>
      </c>
      <c r="DG376" s="890">
        <v>0.0</v>
      </c>
      <c r="DH376" s="890"/>
      <c r="DI376" s="890" t="e">
        <v>#REF!</v>
      </c>
      <c r="DJ376" s="890" t="s">
        <v>160</v>
      </c>
      <c r="DK376" s="890" t="s">
        <v>160</v>
      </c>
      <c r="DL376" s="890" t="s">
        <v>160</v>
      </c>
      <c r="DM376" s="890" t="s">
        <v>160</v>
      </c>
      <c r="DN376" s="890" t="s">
        <v>160</v>
      </c>
      <c r="DO376" s="890" t="s">
        <v>160</v>
      </c>
      <c r="DP376" s="2">
        <v>1.0</v>
      </c>
      <c r="DQ376" s="830" t="s">
        <v>160</v>
      </c>
      <c r="DR376" s="915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745"/>
      <c r="EK376" s="4"/>
      <c r="EL376" s="4"/>
      <c r="EM376" s="4"/>
      <c r="EN376" s="4"/>
      <c r="EO376" s="4"/>
      <c r="EP376" s="4"/>
      <c r="EQ376" s="745"/>
      <c r="ER376" s="4"/>
      <c r="ES376" s="4"/>
      <c r="ET376" s="4"/>
      <c r="EU376" s="4"/>
      <c r="EV376" s="4"/>
      <c r="EW376" s="4"/>
      <c r="EX376" s="4"/>
      <c r="EY376" s="895" t="s">
        <v>160</v>
      </c>
      <c r="EZ376" s="927" t="s">
        <v>160</v>
      </c>
      <c r="FA376" s="820" t="str">
        <f t="shared" si="49"/>
        <v/>
      </c>
      <c r="FB376" s="925" t="e">
        <v>#REF!</v>
      </c>
      <c r="FC376" s="4" t="e">
        <v>#REF!</v>
      </c>
      <c r="FD376" s="4" t="e">
        <v>#REF!</v>
      </c>
      <c r="FE376" s="4" t="e">
        <v>#REF!</v>
      </c>
      <c r="FF376" s="4" t="e">
        <v>#REF!</v>
      </c>
      <c r="FG376" s="4" t="e">
        <v>#REF!</v>
      </c>
      <c r="FH376" s="4" t="e">
        <v>#REF!</v>
      </c>
      <c r="FI376" s="834" t="str">
        <f t="shared" si="50"/>
        <v>#REF!</v>
      </c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742"/>
    </row>
    <row r="377" outlineLevel="1">
      <c r="A377" s="743"/>
      <c r="D377" s="1039">
        <f t="shared" si="157"/>
        <v>1</v>
      </c>
      <c r="E377" s="1049" t="str">
        <f t="shared" si="80"/>
        <v/>
      </c>
      <c r="F377" s="1050" t="s">
        <v>402</v>
      </c>
      <c r="G377" s="1042" t="str">
        <f t="shared" si="76"/>
        <v/>
      </c>
      <c r="H377" s="1046"/>
      <c r="I377" s="1044" t="str">
        <f t="shared" si="77"/>
        <v>#REF!</v>
      </c>
      <c r="J377" s="1052" t="str">
        <f t="shared" si="141"/>
        <v>#REF!</v>
      </c>
      <c r="K377" s="1046">
        <v>0.0</v>
      </c>
      <c r="L377" s="1046">
        <v>0.0</v>
      </c>
      <c r="M377" s="1046">
        <v>0.0</v>
      </c>
      <c r="N377" s="1046">
        <v>0.0</v>
      </c>
      <c r="O377" s="1053" t="e">
        <v>#REF!</v>
      </c>
      <c r="P377" s="1053">
        <v>0.0</v>
      </c>
      <c r="Q377" s="1053">
        <v>0.0</v>
      </c>
      <c r="R377" s="1053">
        <v>0.0</v>
      </c>
      <c r="S377" s="1053">
        <v>0.0</v>
      </c>
      <c r="T377" s="1053">
        <v>0.0</v>
      </c>
      <c r="U377" s="1053">
        <v>0.0</v>
      </c>
      <c r="V377" s="825"/>
      <c r="W377" s="1054" t="str">
        <f t="shared" ref="W377:AC377" si="178">if(O$275&gt;$E376,"",if(O$276&lt;$E376,"", if($H377="","", if($D376&lt;=$N$277,O$277,if($D376&lt;=$N$278,O$278,O$279))*if($O$267=$R$267,$V$267, $H377))))</f>
        <v>#REF!</v>
      </c>
      <c r="X377" s="1054" t="str">
        <f t="shared" si="178"/>
        <v/>
      </c>
      <c r="Y377" s="1054" t="str">
        <f t="shared" si="178"/>
        <v/>
      </c>
      <c r="Z377" s="1054" t="str">
        <f t="shared" si="178"/>
        <v/>
      </c>
      <c r="AA377" s="1054" t="str">
        <f t="shared" si="178"/>
        <v/>
      </c>
      <c r="AB377" s="1054" t="str">
        <f t="shared" si="178"/>
        <v/>
      </c>
      <c r="AC377" s="1054" t="str">
        <f t="shared" si="178"/>
        <v/>
      </c>
      <c r="AD377" s="2" t="e">
        <v>#REF!</v>
      </c>
      <c r="AE377" s="2" t="e">
        <v>#REF!</v>
      </c>
      <c r="AF377" s="2" t="e">
        <v>#REF!</v>
      </c>
      <c r="AG377" s="2" t="e">
        <v>#REF!</v>
      </c>
      <c r="AH377" s="2" t="e">
        <v>#REF!</v>
      </c>
      <c r="AI377" s="2" t="e">
        <v>#REF!</v>
      </c>
      <c r="AJ377" s="4" t="e">
        <v>#REF!</v>
      </c>
      <c r="AK377" s="4"/>
      <c r="AL377" s="4"/>
      <c r="AM377" s="4"/>
      <c r="AN377" s="18" t="s">
        <v>4</v>
      </c>
      <c r="AO377" s="689"/>
      <c r="AP377" s="690"/>
      <c r="AQ377" s="274"/>
      <c r="AR377" s="274"/>
      <c r="AS377" s="274"/>
      <c r="AT377" s="274"/>
      <c r="AU377" s="691"/>
      <c r="AV377" s="692"/>
      <c r="AW377" s="274"/>
      <c r="AX377" s="274"/>
      <c r="AY377" s="274"/>
      <c r="AZ377" s="274"/>
      <c r="BA377" s="274"/>
      <c r="BB377" s="274"/>
      <c r="BC377" s="274"/>
      <c r="BD377" s="274"/>
      <c r="BE377" s="274"/>
      <c r="BF377" s="274"/>
      <c r="BG377" s="274"/>
      <c r="BH377" s="274"/>
      <c r="BI377" s="274"/>
      <c r="BJ377" s="274"/>
      <c r="BK377" s="274"/>
      <c r="BL377" s="274"/>
      <c r="BM377" s="274"/>
      <c r="BN377" s="274"/>
      <c r="BO377" s="274"/>
      <c r="BP377" s="693"/>
      <c r="BQ377" s="274"/>
      <c r="BR377" s="274"/>
      <c r="BS377" s="274"/>
      <c r="BT377" s="274"/>
      <c r="BU377" s="274"/>
      <c r="BV377" s="274"/>
      <c r="BW377" s="274"/>
      <c r="BX377" s="694"/>
      <c r="BY377" s="274"/>
      <c r="BZ377" s="274"/>
      <c r="CA377" s="274"/>
      <c r="CB377" s="274"/>
      <c r="CC377" s="274"/>
      <c r="CD377" s="274"/>
      <c r="CE377" s="274"/>
      <c r="CF377" s="274"/>
      <c r="CG377" s="742"/>
      <c r="CH377" s="742"/>
      <c r="CI377" s="742"/>
      <c r="CJ377" s="742"/>
      <c r="CK377" s="742"/>
      <c r="CL377" s="742"/>
      <c r="CM377" s="742"/>
      <c r="CN377" s="742"/>
      <c r="CO377" s="742"/>
      <c r="CP377" s="742"/>
      <c r="CQ377" s="742"/>
      <c r="CR377" s="742"/>
      <c r="CS377" s="742"/>
      <c r="CT377" s="742"/>
      <c r="CU377" s="742"/>
      <c r="CV377" s="742"/>
      <c r="CW377" s="742"/>
      <c r="CX377" s="4"/>
      <c r="CY377" s="780" t="e">
        <v>#REF!</v>
      </c>
      <c r="CZ377" s="890" t="e">
        <v>#REF!</v>
      </c>
      <c r="DA377" s="890" t="e">
        <v>#REF!</v>
      </c>
      <c r="DB377" s="890">
        <v>0.0</v>
      </c>
      <c r="DC377" s="890">
        <v>0.0</v>
      </c>
      <c r="DD377" s="890">
        <v>0.0</v>
      </c>
      <c r="DE377" s="890">
        <v>0.0</v>
      </c>
      <c r="DF377" s="890">
        <v>0.0</v>
      </c>
      <c r="DG377" s="890">
        <v>0.0</v>
      </c>
      <c r="DH377" s="890"/>
      <c r="DI377" s="890" t="e">
        <v>#REF!</v>
      </c>
      <c r="DJ377" s="890" t="s">
        <v>160</v>
      </c>
      <c r="DK377" s="890" t="s">
        <v>160</v>
      </c>
      <c r="DL377" s="890" t="s">
        <v>160</v>
      </c>
      <c r="DM377" s="890" t="s">
        <v>160</v>
      </c>
      <c r="DN377" s="890" t="s">
        <v>160</v>
      </c>
      <c r="DO377" s="890" t="s">
        <v>160</v>
      </c>
      <c r="DP377" s="2">
        <v>1.0</v>
      </c>
      <c r="DQ377" s="830" t="s">
        <v>160</v>
      </c>
      <c r="DR377" s="915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745"/>
      <c r="EK377" s="4"/>
      <c r="EL377" s="4"/>
      <c r="EM377" s="4"/>
      <c r="EN377" s="4"/>
      <c r="EO377" s="4"/>
      <c r="EP377" s="4"/>
      <c r="EQ377" s="745"/>
      <c r="ER377" s="4"/>
      <c r="ES377" s="4"/>
      <c r="ET377" s="4"/>
      <c r="EU377" s="4"/>
      <c r="EV377" s="4"/>
      <c r="EW377" s="4"/>
      <c r="EX377" s="4"/>
      <c r="EY377" s="895" t="s">
        <v>160</v>
      </c>
      <c r="EZ377" s="927" t="s">
        <v>160</v>
      </c>
      <c r="FA377" s="820" t="str">
        <f t="shared" si="49"/>
        <v/>
      </c>
      <c r="FB377" s="925" t="e">
        <v>#REF!</v>
      </c>
      <c r="FC377" s="4" t="e">
        <v>#REF!</v>
      </c>
      <c r="FD377" s="4" t="e">
        <v>#REF!</v>
      </c>
      <c r="FE377" s="4" t="e">
        <v>#REF!</v>
      </c>
      <c r="FF377" s="4" t="e">
        <v>#REF!</v>
      </c>
      <c r="FG377" s="4" t="e">
        <v>#REF!</v>
      </c>
      <c r="FH377" s="4" t="e">
        <v>#REF!</v>
      </c>
      <c r="FI377" s="834" t="str">
        <f t="shared" si="50"/>
        <v>#REF!</v>
      </c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742"/>
    </row>
    <row r="378" outlineLevel="1">
      <c r="A378" s="743"/>
      <c r="D378" s="1039">
        <f t="shared" si="157"/>
        <v>1</v>
      </c>
      <c r="E378" s="1049" t="str">
        <f t="shared" si="80"/>
        <v/>
      </c>
      <c r="F378" s="1050" t="s">
        <v>402</v>
      </c>
      <c r="G378" s="1042" t="str">
        <f t="shared" si="76"/>
        <v/>
      </c>
      <c r="H378" s="1046"/>
      <c r="I378" s="1044" t="str">
        <f t="shared" si="77"/>
        <v>#REF!</v>
      </c>
      <c r="J378" s="1052" t="str">
        <f t="shared" si="141"/>
        <v>#REF!</v>
      </c>
      <c r="K378" s="1046">
        <v>0.0</v>
      </c>
      <c r="L378" s="1046">
        <v>0.0</v>
      </c>
      <c r="M378" s="1046">
        <v>0.0</v>
      </c>
      <c r="N378" s="1046">
        <v>0.0</v>
      </c>
      <c r="O378" s="1053" t="e">
        <v>#REF!</v>
      </c>
      <c r="P378" s="1053">
        <v>0.0</v>
      </c>
      <c r="Q378" s="1053">
        <v>0.0</v>
      </c>
      <c r="R378" s="1053">
        <v>0.0</v>
      </c>
      <c r="S378" s="1053">
        <v>0.0</v>
      </c>
      <c r="T378" s="1053">
        <v>0.0</v>
      </c>
      <c r="U378" s="1053">
        <v>0.0</v>
      </c>
      <c r="V378" s="825"/>
      <c r="W378" s="1054" t="str">
        <f t="shared" ref="W378:AC378" si="179">if(O$275&gt;$E377,"",if(O$276&lt;$E377,"", if($H378="","", if($D377&lt;=$N$277,O$277,if($D377&lt;=$N$278,O$278,O$279))*if($O$267=$R$267,$V$267, $H378))))</f>
        <v>#REF!</v>
      </c>
      <c r="X378" s="1054" t="str">
        <f t="shared" si="179"/>
        <v/>
      </c>
      <c r="Y378" s="1054" t="str">
        <f t="shared" si="179"/>
        <v/>
      </c>
      <c r="Z378" s="1054" t="str">
        <f t="shared" si="179"/>
        <v/>
      </c>
      <c r="AA378" s="1054" t="str">
        <f t="shared" si="179"/>
        <v/>
      </c>
      <c r="AB378" s="1054" t="str">
        <f t="shared" si="179"/>
        <v/>
      </c>
      <c r="AC378" s="1054" t="str">
        <f t="shared" si="179"/>
        <v/>
      </c>
      <c r="AD378" s="2" t="e">
        <v>#REF!</v>
      </c>
      <c r="AE378" s="2" t="e">
        <v>#REF!</v>
      </c>
      <c r="AF378" s="2" t="e">
        <v>#REF!</v>
      </c>
      <c r="AG378" s="2" t="e">
        <v>#REF!</v>
      </c>
      <c r="AH378" s="2" t="e">
        <v>#REF!</v>
      </c>
      <c r="AI378" s="2" t="e">
        <v>#REF!</v>
      </c>
      <c r="AJ378" s="4" t="e">
        <v>#REF!</v>
      </c>
      <c r="AK378" s="4"/>
      <c r="AL378" s="4"/>
      <c r="AM378" s="4"/>
      <c r="AN378" s="18" t="s">
        <v>4</v>
      </c>
      <c r="AO378" s="689"/>
      <c r="AP378" s="690"/>
      <c r="AQ378" s="274"/>
      <c r="AR378" s="274"/>
      <c r="AS378" s="274"/>
      <c r="AT378" s="274"/>
      <c r="AU378" s="691"/>
      <c r="AV378" s="692"/>
      <c r="AW378" s="274"/>
      <c r="AX378" s="274"/>
      <c r="AY378" s="274"/>
      <c r="AZ378" s="274"/>
      <c r="BA378" s="274"/>
      <c r="BB378" s="274"/>
      <c r="BC378" s="274"/>
      <c r="BD378" s="274"/>
      <c r="BE378" s="274"/>
      <c r="BF378" s="274"/>
      <c r="BG378" s="274"/>
      <c r="BH378" s="274"/>
      <c r="BI378" s="274"/>
      <c r="BJ378" s="274"/>
      <c r="BK378" s="274"/>
      <c r="BL378" s="274"/>
      <c r="BM378" s="274"/>
      <c r="BN378" s="274"/>
      <c r="BO378" s="274"/>
      <c r="BP378" s="693"/>
      <c r="BQ378" s="274"/>
      <c r="BR378" s="274"/>
      <c r="BS378" s="274"/>
      <c r="BT378" s="274"/>
      <c r="BU378" s="274"/>
      <c r="BV378" s="274"/>
      <c r="BW378" s="274"/>
      <c r="BX378" s="694"/>
      <c r="BY378" s="274"/>
      <c r="BZ378" s="274"/>
      <c r="CA378" s="274"/>
      <c r="CB378" s="274"/>
      <c r="CC378" s="274"/>
      <c r="CD378" s="274"/>
      <c r="CE378" s="274"/>
      <c r="CF378" s="274"/>
      <c r="CG378" s="742"/>
      <c r="CH378" s="742"/>
      <c r="CI378" s="742"/>
      <c r="CJ378" s="742"/>
      <c r="CK378" s="742"/>
      <c r="CL378" s="742"/>
      <c r="CM378" s="742"/>
      <c r="CN378" s="742"/>
      <c r="CO378" s="742"/>
      <c r="CP378" s="742"/>
      <c r="CQ378" s="742"/>
      <c r="CR378" s="742"/>
      <c r="CS378" s="742"/>
      <c r="CT378" s="742"/>
      <c r="CU378" s="742"/>
      <c r="CV378" s="742"/>
      <c r="CW378" s="742"/>
      <c r="CX378" s="4"/>
      <c r="CY378" s="780" t="e">
        <v>#REF!</v>
      </c>
      <c r="CZ378" s="890" t="e">
        <v>#REF!</v>
      </c>
      <c r="DA378" s="890" t="e">
        <v>#REF!</v>
      </c>
      <c r="DB378" s="890">
        <v>0.0</v>
      </c>
      <c r="DC378" s="890">
        <v>0.0</v>
      </c>
      <c r="DD378" s="890">
        <v>0.0</v>
      </c>
      <c r="DE378" s="890">
        <v>0.0</v>
      </c>
      <c r="DF378" s="890">
        <v>0.0</v>
      </c>
      <c r="DG378" s="890">
        <v>0.0</v>
      </c>
      <c r="DH378" s="890"/>
      <c r="DI378" s="890" t="e">
        <v>#REF!</v>
      </c>
      <c r="DJ378" s="890" t="s">
        <v>160</v>
      </c>
      <c r="DK378" s="890" t="s">
        <v>160</v>
      </c>
      <c r="DL378" s="890" t="s">
        <v>160</v>
      </c>
      <c r="DM378" s="890" t="s">
        <v>160</v>
      </c>
      <c r="DN378" s="890" t="s">
        <v>160</v>
      </c>
      <c r="DO378" s="890" t="s">
        <v>160</v>
      </c>
      <c r="DP378" s="2">
        <v>1.0</v>
      </c>
      <c r="DQ378" s="830" t="s">
        <v>160</v>
      </c>
      <c r="DR378" s="915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745"/>
      <c r="EK378" s="4"/>
      <c r="EL378" s="4"/>
      <c r="EM378" s="4"/>
      <c r="EN378" s="4"/>
      <c r="EO378" s="4"/>
      <c r="EP378" s="4"/>
      <c r="EQ378" s="745"/>
      <c r="ER378" s="4"/>
      <c r="ES378" s="4"/>
      <c r="ET378" s="4"/>
      <c r="EU378" s="4"/>
      <c r="EV378" s="4"/>
      <c r="EW378" s="4"/>
      <c r="EX378" s="4"/>
      <c r="EY378" s="895" t="s">
        <v>160</v>
      </c>
      <c r="EZ378" s="927" t="s">
        <v>160</v>
      </c>
      <c r="FA378" s="820" t="str">
        <f t="shared" si="49"/>
        <v/>
      </c>
      <c r="FB378" s="925" t="e">
        <v>#REF!</v>
      </c>
      <c r="FC378" s="4" t="e">
        <v>#REF!</v>
      </c>
      <c r="FD378" s="4" t="e">
        <v>#REF!</v>
      </c>
      <c r="FE378" s="4" t="e">
        <v>#REF!</v>
      </c>
      <c r="FF378" s="4" t="e">
        <v>#REF!</v>
      </c>
      <c r="FG378" s="4" t="e">
        <v>#REF!</v>
      </c>
      <c r="FH378" s="4" t="e">
        <v>#REF!</v>
      </c>
      <c r="FI378" s="834" t="str">
        <f t="shared" si="50"/>
        <v>#REF!</v>
      </c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742"/>
    </row>
    <row r="379" outlineLevel="1">
      <c r="A379" s="743"/>
      <c r="D379" s="1039">
        <f t="shared" si="157"/>
        <v>1</v>
      </c>
      <c r="E379" s="1049" t="str">
        <f t="shared" si="80"/>
        <v/>
      </c>
      <c r="F379" s="1050" t="s">
        <v>402</v>
      </c>
      <c r="G379" s="1042" t="str">
        <f t="shared" si="76"/>
        <v/>
      </c>
      <c r="H379" s="1046"/>
      <c r="I379" s="1044" t="str">
        <f t="shared" si="77"/>
        <v>#REF!</v>
      </c>
      <c r="J379" s="1052" t="str">
        <f t="shared" si="141"/>
        <v>#REF!</v>
      </c>
      <c r="K379" s="1046">
        <v>0.0</v>
      </c>
      <c r="L379" s="1046">
        <v>0.0</v>
      </c>
      <c r="M379" s="1046">
        <v>0.0</v>
      </c>
      <c r="N379" s="1046">
        <v>0.0</v>
      </c>
      <c r="O379" s="1053" t="e">
        <v>#REF!</v>
      </c>
      <c r="P379" s="1053">
        <v>0.0</v>
      </c>
      <c r="Q379" s="1053">
        <v>0.0</v>
      </c>
      <c r="R379" s="1053">
        <v>0.0</v>
      </c>
      <c r="S379" s="1053">
        <v>0.0</v>
      </c>
      <c r="T379" s="1053">
        <v>0.0</v>
      </c>
      <c r="U379" s="1053">
        <v>0.0</v>
      </c>
      <c r="V379" s="825"/>
      <c r="W379" s="1054" t="str">
        <f t="shared" ref="W379:AC379" si="180">if(O$275&gt;$E378,"",if(O$276&lt;$E378,"", if($H379="","", if($D378&lt;=$N$277,O$277,if($D378&lt;=$N$278,O$278,O$279))*if($O$267=$R$267,$V$267, $H379))))</f>
        <v>#REF!</v>
      </c>
      <c r="X379" s="1054" t="str">
        <f t="shared" si="180"/>
        <v/>
      </c>
      <c r="Y379" s="1054" t="str">
        <f t="shared" si="180"/>
        <v/>
      </c>
      <c r="Z379" s="1054" t="str">
        <f t="shared" si="180"/>
        <v/>
      </c>
      <c r="AA379" s="1054" t="str">
        <f t="shared" si="180"/>
        <v/>
      </c>
      <c r="AB379" s="1054" t="str">
        <f t="shared" si="180"/>
        <v/>
      </c>
      <c r="AC379" s="1054" t="str">
        <f t="shared" si="180"/>
        <v/>
      </c>
      <c r="AD379" s="2" t="e">
        <v>#REF!</v>
      </c>
      <c r="AE379" s="2" t="e">
        <v>#REF!</v>
      </c>
      <c r="AF379" s="2" t="e">
        <v>#REF!</v>
      </c>
      <c r="AG379" s="2" t="e">
        <v>#REF!</v>
      </c>
      <c r="AH379" s="2" t="e">
        <v>#REF!</v>
      </c>
      <c r="AI379" s="2" t="e">
        <v>#REF!</v>
      </c>
      <c r="AJ379" s="4" t="e">
        <v>#REF!</v>
      </c>
      <c r="AK379" s="4"/>
      <c r="AL379" s="4"/>
      <c r="AM379" s="4"/>
      <c r="AN379" s="18" t="s">
        <v>4</v>
      </c>
      <c r="AO379" s="689"/>
      <c r="AP379" s="690"/>
      <c r="AQ379" s="274"/>
      <c r="AR379" s="274"/>
      <c r="AS379" s="274"/>
      <c r="AT379" s="274"/>
      <c r="AU379" s="691"/>
      <c r="AV379" s="692"/>
      <c r="AW379" s="274"/>
      <c r="AX379" s="274"/>
      <c r="AY379" s="274"/>
      <c r="AZ379" s="274"/>
      <c r="BA379" s="274"/>
      <c r="BB379" s="274"/>
      <c r="BC379" s="274"/>
      <c r="BD379" s="274"/>
      <c r="BE379" s="274"/>
      <c r="BF379" s="274"/>
      <c r="BG379" s="274"/>
      <c r="BH379" s="274"/>
      <c r="BI379" s="274"/>
      <c r="BJ379" s="274"/>
      <c r="BK379" s="274"/>
      <c r="BL379" s="274"/>
      <c r="BM379" s="274"/>
      <c r="BN379" s="274"/>
      <c r="BO379" s="274"/>
      <c r="BP379" s="693"/>
      <c r="BQ379" s="274"/>
      <c r="BR379" s="274"/>
      <c r="BS379" s="274"/>
      <c r="BT379" s="274"/>
      <c r="BU379" s="274"/>
      <c r="BV379" s="274"/>
      <c r="BW379" s="274"/>
      <c r="BX379" s="694"/>
      <c r="BY379" s="274"/>
      <c r="BZ379" s="274"/>
      <c r="CA379" s="274"/>
      <c r="CB379" s="274"/>
      <c r="CC379" s="274"/>
      <c r="CD379" s="274"/>
      <c r="CE379" s="274"/>
      <c r="CF379" s="274"/>
      <c r="CG379" s="742"/>
      <c r="CH379" s="742"/>
      <c r="CI379" s="742"/>
      <c r="CJ379" s="742"/>
      <c r="CK379" s="742"/>
      <c r="CL379" s="742"/>
      <c r="CM379" s="742"/>
      <c r="CN379" s="742"/>
      <c r="CO379" s="742"/>
      <c r="CP379" s="742"/>
      <c r="CQ379" s="742"/>
      <c r="CR379" s="742"/>
      <c r="CS379" s="742"/>
      <c r="CT379" s="742"/>
      <c r="CU379" s="742"/>
      <c r="CV379" s="742"/>
      <c r="CW379" s="742"/>
      <c r="CX379" s="4"/>
      <c r="CY379" s="780" t="e">
        <v>#REF!</v>
      </c>
      <c r="CZ379" s="890" t="e">
        <v>#REF!</v>
      </c>
      <c r="DA379" s="890" t="e">
        <v>#REF!</v>
      </c>
      <c r="DB379" s="890">
        <v>0.0</v>
      </c>
      <c r="DC379" s="890">
        <v>0.0</v>
      </c>
      <c r="DD379" s="890">
        <v>0.0</v>
      </c>
      <c r="DE379" s="890">
        <v>0.0</v>
      </c>
      <c r="DF379" s="890">
        <v>0.0</v>
      </c>
      <c r="DG379" s="890">
        <v>0.0</v>
      </c>
      <c r="DH379" s="890"/>
      <c r="DI379" s="890" t="e">
        <v>#REF!</v>
      </c>
      <c r="DJ379" s="890" t="s">
        <v>160</v>
      </c>
      <c r="DK379" s="890" t="s">
        <v>160</v>
      </c>
      <c r="DL379" s="890" t="s">
        <v>160</v>
      </c>
      <c r="DM379" s="890" t="s">
        <v>160</v>
      </c>
      <c r="DN379" s="890" t="s">
        <v>160</v>
      </c>
      <c r="DO379" s="890" t="s">
        <v>160</v>
      </c>
      <c r="DP379" s="2">
        <v>1.0</v>
      </c>
      <c r="DQ379" s="830" t="s">
        <v>160</v>
      </c>
      <c r="DR379" s="915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745"/>
      <c r="EK379" s="4"/>
      <c r="EL379" s="4"/>
      <c r="EM379" s="4"/>
      <c r="EN379" s="4"/>
      <c r="EO379" s="4"/>
      <c r="EP379" s="4"/>
      <c r="EQ379" s="745"/>
      <c r="ER379" s="4"/>
      <c r="ES379" s="4"/>
      <c r="ET379" s="4"/>
      <c r="EU379" s="4"/>
      <c r="EV379" s="4"/>
      <c r="EW379" s="4"/>
      <c r="EX379" s="4"/>
      <c r="EY379" s="895" t="s">
        <v>160</v>
      </c>
      <c r="EZ379" s="927" t="s">
        <v>160</v>
      </c>
      <c r="FA379" s="820" t="str">
        <f t="shared" si="49"/>
        <v/>
      </c>
      <c r="FB379" s="925" t="e">
        <v>#REF!</v>
      </c>
      <c r="FC379" s="4" t="e">
        <v>#REF!</v>
      </c>
      <c r="FD379" s="4" t="e">
        <v>#REF!</v>
      </c>
      <c r="FE379" s="4" t="e">
        <v>#REF!</v>
      </c>
      <c r="FF379" s="4" t="e">
        <v>#REF!</v>
      </c>
      <c r="FG379" s="4" t="e">
        <v>#REF!</v>
      </c>
      <c r="FH379" s="4" t="e">
        <v>#REF!</v>
      </c>
      <c r="FI379" s="834" t="str">
        <f t="shared" si="50"/>
        <v>#REF!</v>
      </c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742"/>
    </row>
    <row r="380" outlineLevel="1">
      <c r="A380" s="743"/>
      <c r="D380" s="1039">
        <f t="shared" si="157"/>
        <v>1</v>
      </c>
      <c r="E380" s="1049" t="str">
        <f t="shared" si="80"/>
        <v/>
      </c>
      <c r="F380" s="1050" t="s">
        <v>402</v>
      </c>
      <c r="G380" s="1042" t="str">
        <f t="shared" si="76"/>
        <v/>
      </c>
      <c r="H380" s="1046"/>
      <c r="I380" s="1044" t="str">
        <f t="shared" si="77"/>
        <v>#REF!</v>
      </c>
      <c r="J380" s="1052" t="str">
        <f t="shared" si="141"/>
        <v>#REF!</v>
      </c>
      <c r="K380" s="1046">
        <v>0.0</v>
      </c>
      <c r="L380" s="1046">
        <v>0.0</v>
      </c>
      <c r="M380" s="1046">
        <v>0.0</v>
      </c>
      <c r="N380" s="1046">
        <v>0.0</v>
      </c>
      <c r="O380" s="1053" t="e">
        <v>#REF!</v>
      </c>
      <c r="P380" s="1053">
        <v>0.0</v>
      </c>
      <c r="Q380" s="1053">
        <v>0.0</v>
      </c>
      <c r="R380" s="1053">
        <v>0.0</v>
      </c>
      <c r="S380" s="1053">
        <v>0.0</v>
      </c>
      <c r="T380" s="1053">
        <v>0.0</v>
      </c>
      <c r="U380" s="1053">
        <v>0.0</v>
      </c>
      <c r="V380" s="825"/>
      <c r="W380" s="1054" t="str">
        <f t="shared" ref="W380:AC380" si="181">if(O$275&gt;$E379,"",if(O$276&lt;$E379,"", if($H380="","", if($D379&lt;=$N$277,O$277,if($D379&lt;=$N$278,O$278,O$279))*if($O$267=$R$267,$V$267, $H380))))</f>
        <v>#REF!</v>
      </c>
      <c r="X380" s="1054" t="str">
        <f t="shared" si="181"/>
        <v/>
      </c>
      <c r="Y380" s="1054" t="str">
        <f t="shared" si="181"/>
        <v/>
      </c>
      <c r="Z380" s="1054" t="str">
        <f t="shared" si="181"/>
        <v/>
      </c>
      <c r="AA380" s="1054" t="str">
        <f t="shared" si="181"/>
        <v/>
      </c>
      <c r="AB380" s="1054" t="str">
        <f t="shared" si="181"/>
        <v/>
      </c>
      <c r="AC380" s="1054" t="str">
        <f t="shared" si="181"/>
        <v/>
      </c>
      <c r="AD380" s="2" t="e">
        <v>#REF!</v>
      </c>
      <c r="AE380" s="2" t="e">
        <v>#REF!</v>
      </c>
      <c r="AF380" s="2" t="e">
        <v>#REF!</v>
      </c>
      <c r="AG380" s="2" t="e">
        <v>#REF!</v>
      </c>
      <c r="AH380" s="2" t="e">
        <v>#REF!</v>
      </c>
      <c r="AI380" s="2" t="e">
        <v>#REF!</v>
      </c>
      <c r="AJ380" s="4" t="e">
        <v>#REF!</v>
      </c>
      <c r="AK380" s="4"/>
      <c r="AL380" s="4"/>
      <c r="AM380" s="4"/>
      <c r="AN380" s="18" t="s">
        <v>4</v>
      </c>
      <c r="AO380" s="689"/>
      <c r="AP380" s="690"/>
      <c r="AQ380" s="274"/>
      <c r="AR380" s="274"/>
      <c r="AS380" s="274"/>
      <c r="AT380" s="274"/>
      <c r="AU380" s="691"/>
      <c r="AV380" s="692"/>
      <c r="AW380" s="274"/>
      <c r="AX380" s="274"/>
      <c r="AY380" s="274"/>
      <c r="AZ380" s="274"/>
      <c r="BA380" s="274"/>
      <c r="BB380" s="274"/>
      <c r="BC380" s="274"/>
      <c r="BD380" s="274"/>
      <c r="BE380" s="274"/>
      <c r="BF380" s="274"/>
      <c r="BG380" s="274"/>
      <c r="BH380" s="274"/>
      <c r="BI380" s="274"/>
      <c r="BJ380" s="274"/>
      <c r="BK380" s="274"/>
      <c r="BL380" s="274"/>
      <c r="BM380" s="274"/>
      <c r="BN380" s="274"/>
      <c r="BO380" s="274"/>
      <c r="BP380" s="693"/>
      <c r="BQ380" s="274"/>
      <c r="BR380" s="274"/>
      <c r="BS380" s="274"/>
      <c r="BT380" s="274"/>
      <c r="BU380" s="274"/>
      <c r="BV380" s="274"/>
      <c r="BW380" s="274"/>
      <c r="BX380" s="694"/>
      <c r="BY380" s="274"/>
      <c r="BZ380" s="274"/>
      <c r="CA380" s="274"/>
      <c r="CB380" s="274"/>
      <c r="CC380" s="274"/>
      <c r="CD380" s="274"/>
      <c r="CE380" s="274"/>
      <c r="CF380" s="274"/>
      <c r="CG380" s="742"/>
      <c r="CH380" s="742"/>
      <c r="CI380" s="742"/>
      <c r="CJ380" s="742"/>
      <c r="CK380" s="742"/>
      <c r="CL380" s="742"/>
      <c r="CM380" s="742"/>
      <c r="CN380" s="742"/>
      <c r="CO380" s="742"/>
      <c r="CP380" s="742"/>
      <c r="CQ380" s="742"/>
      <c r="CR380" s="742"/>
      <c r="CS380" s="742"/>
      <c r="CT380" s="742"/>
      <c r="CU380" s="742"/>
      <c r="CV380" s="742"/>
      <c r="CW380" s="742"/>
      <c r="CX380" s="4"/>
      <c r="CY380" s="780" t="e">
        <v>#REF!</v>
      </c>
      <c r="CZ380" s="890" t="e">
        <v>#REF!</v>
      </c>
      <c r="DA380" s="890" t="e">
        <v>#REF!</v>
      </c>
      <c r="DB380" s="890">
        <v>0.0</v>
      </c>
      <c r="DC380" s="890">
        <v>0.0</v>
      </c>
      <c r="DD380" s="890">
        <v>0.0</v>
      </c>
      <c r="DE380" s="890">
        <v>0.0</v>
      </c>
      <c r="DF380" s="890">
        <v>0.0</v>
      </c>
      <c r="DG380" s="890">
        <v>0.0</v>
      </c>
      <c r="DH380" s="890"/>
      <c r="DI380" s="890" t="e">
        <v>#REF!</v>
      </c>
      <c r="DJ380" s="890" t="s">
        <v>160</v>
      </c>
      <c r="DK380" s="890" t="s">
        <v>160</v>
      </c>
      <c r="DL380" s="890" t="s">
        <v>160</v>
      </c>
      <c r="DM380" s="890" t="s">
        <v>160</v>
      </c>
      <c r="DN380" s="890" t="s">
        <v>160</v>
      </c>
      <c r="DO380" s="890" t="s">
        <v>160</v>
      </c>
      <c r="DP380" s="2">
        <v>1.0</v>
      </c>
      <c r="DQ380" s="830" t="s">
        <v>160</v>
      </c>
      <c r="DR380" s="915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745"/>
      <c r="EK380" s="4"/>
      <c r="EL380" s="4"/>
      <c r="EM380" s="4"/>
      <c r="EN380" s="4"/>
      <c r="EO380" s="4"/>
      <c r="EP380" s="4"/>
      <c r="EQ380" s="745"/>
      <c r="ER380" s="4"/>
      <c r="ES380" s="4"/>
      <c r="ET380" s="4"/>
      <c r="EU380" s="4"/>
      <c r="EV380" s="4"/>
      <c r="EW380" s="4"/>
      <c r="EX380" s="4"/>
      <c r="EY380" s="895" t="s">
        <v>160</v>
      </c>
      <c r="EZ380" s="927" t="s">
        <v>160</v>
      </c>
      <c r="FA380" s="820" t="str">
        <f t="shared" si="49"/>
        <v/>
      </c>
      <c r="FB380" s="925" t="e">
        <v>#REF!</v>
      </c>
      <c r="FC380" s="4" t="e">
        <v>#REF!</v>
      </c>
      <c r="FD380" s="4" t="e">
        <v>#REF!</v>
      </c>
      <c r="FE380" s="4" t="e">
        <v>#REF!</v>
      </c>
      <c r="FF380" s="4" t="e">
        <v>#REF!</v>
      </c>
      <c r="FG380" s="4" t="e">
        <v>#REF!</v>
      </c>
      <c r="FH380" s="4" t="e">
        <v>#REF!</v>
      </c>
      <c r="FI380" s="834" t="str">
        <f t="shared" si="50"/>
        <v>#REF!</v>
      </c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742"/>
    </row>
    <row r="381" outlineLevel="1">
      <c r="A381" s="743"/>
      <c r="B381" s="1059"/>
      <c r="D381" s="1039">
        <f t="shared" si="157"/>
        <v>1</v>
      </c>
      <c r="E381" s="1049" t="str">
        <f t="shared" si="80"/>
        <v/>
      </c>
      <c r="F381" s="1050" t="s">
        <v>402</v>
      </c>
      <c r="G381" s="1042" t="str">
        <f t="shared" si="76"/>
        <v/>
      </c>
      <c r="H381" s="1046"/>
      <c r="I381" s="1044" t="str">
        <f t="shared" si="77"/>
        <v>#REF!</v>
      </c>
      <c r="J381" s="1052" t="str">
        <f t="shared" si="141"/>
        <v>#REF!</v>
      </c>
      <c r="K381" s="1046">
        <v>0.0</v>
      </c>
      <c r="L381" s="1046">
        <v>0.0</v>
      </c>
      <c r="M381" s="1046">
        <v>0.0</v>
      </c>
      <c r="N381" s="1046">
        <v>0.0</v>
      </c>
      <c r="O381" s="1053" t="e">
        <v>#REF!</v>
      </c>
      <c r="P381" s="1053">
        <v>0.0</v>
      </c>
      <c r="Q381" s="1053">
        <v>0.0</v>
      </c>
      <c r="R381" s="1053">
        <v>0.0</v>
      </c>
      <c r="S381" s="1053">
        <v>0.0</v>
      </c>
      <c r="T381" s="1053">
        <v>0.0</v>
      </c>
      <c r="U381" s="1053">
        <v>0.0</v>
      </c>
      <c r="V381" s="825"/>
      <c r="W381" s="1054" t="str">
        <f t="shared" ref="W381:AC381" si="182">if(O$275&gt;$E380,"",if(O$276&lt;$E380,"", if($H381="","", if($D380&lt;=$N$277,O$277,if($D380&lt;=$N$278,O$278,O$279))*if($O$267=$R$267,$V$267, $H381))))</f>
        <v>#REF!</v>
      </c>
      <c r="X381" s="1054" t="str">
        <f t="shared" si="182"/>
        <v/>
      </c>
      <c r="Y381" s="1054" t="str">
        <f t="shared" si="182"/>
        <v/>
      </c>
      <c r="Z381" s="1054" t="str">
        <f t="shared" si="182"/>
        <v/>
      </c>
      <c r="AA381" s="1054" t="str">
        <f t="shared" si="182"/>
        <v/>
      </c>
      <c r="AB381" s="1054" t="str">
        <f t="shared" si="182"/>
        <v/>
      </c>
      <c r="AC381" s="1054" t="str">
        <f t="shared" si="182"/>
        <v/>
      </c>
      <c r="AD381" s="2" t="e">
        <v>#REF!</v>
      </c>
      <c r="AE381" s="2" t="e">
        <v>#REF!</v>
      </c>
      <c r="AF381" s="2" t="e">
        <v>#REF!</v>
      </c>
      <c r="AG381" s="2" t="e">
        <v>#REF!</v>
      </c>
      <c r="AH381" s="2" t="e">
        <v>#REF!</v>
      </c>
      <c r="AI381" s="2" t="e">
        <v>#REF!</v>
      </c>
      <c r="AJ381" s="4" t="e">
        <v>#REF!</v>
      </c>
      <c r="AK381" s="4"/>
      <c r="AL381" s="4"/>
      <c r="AM381" s="4"/>
      <c r="AN381" s="18" t="s">
        <v>4</v>
      </c>
      <c r="AO381" s="689"/>
      <c r="AP381" s="690"/>
      <c r="AQ381" s="274"/>
      <c r="AR381" s="274"/>
      <c r="AS381" s="274"/>
      <c r="AT381" s="274"/>
      <c r="AU381" s="691"/>
      <c r="AV381" s="692"/>
      <c r="AW381" s="274"/>
      <c r="AX381" s="274"/>
      <c r="AY381" s="274"/>
      <c r="AZ381" s="274"/>
      <c r="BA381" s="274"/>
      <c r="BB381" s="274"/>
      <c r="BC381" s="274"/>
      <c r="BD381" s="274"/>
      <c r="BE381" s="274"/>
      <c r="BF381" s="274"/>
      <c r="BG381" s="274"/>
      <c r="BH381" s="274"/>
      <c r="BI381" s="274"/>
      <c r="BJ381" s="274"/>
      <c r="BK381" s="274"/>
      <c r="BL381" s="274"/>
      <c r="BM381" s="274"/>
      <c r="BN381" s="274"/>
      <c r="BO381" s="274"/>
      <c r="BP381" s="693"/>
      <c r="BQ381" s="274"/>
      <c r="BR381" s="274"/>
      <c r="BS381" s="274"/>
      <c r="BT381" s="274"/>
      <c r="BU381" s="274"/>
      <c r="BV381" s="274"/>
      <c r="BW381" s="274"/>
      <c r="BX381" s="694"/>
      <c r="BY381" s="274"/>
      <c r="BZ381" s="274"/>
      <c r="CA381" s="274"/>
      <c r="CB381" s="274"/>
      <c r="CC381" s="274"/>
      <c r="CD381" s="274"/>
      <c r="CE381" s="274"/>
      <c r="CF381" s="274"/>
      <c r="CG381" s="742"/>
      <c r="CH381" s="742"/>
      <c r="CI381" s="742"/>
      <c r="CJ381" s="742"/>
      <c r="CK381" s="742"/>
      <c r="CL381" s="742"/>
      <c r="CM381" s="742"/>
      <c r="CN381" s="742"/>
      <c r="CO381" s="742"/>
      <c r="CP381" s="742"/>
      <c r="CQ381" s="742"/>
      <c r="CR381" s="742"/>
      <c r="CS381" s="742"/>
      <c r="CT381" s="742"/>
      <c r="CU381" s="742"/>
      <c r="CV381" s="742"/>
      <c r="CW381" s="742"/>
      <c r="CX381" s="4"/>
      <c r="CY381" s="780" t="e">
        <v>#REF!</v>
      </c>
      <c r="CZ381" s="890" t="e">
        <v>#REF!</v>
      </c>
      <c r="DA381" s="890" t="e">
        <v>#REF!</v>
      </c>
      <c r="DB381" s="890">
        <v>0.0</v>
      </c>
      <c r="DC381" s="890">
        <v>0.0</v>
      </c>
      <c r="DD381" s="890">
        <v>0.0</v>
      </c>
      <c r="DE381" s="890">
        <v>0.0</v>
      </c>
      <c r="DF381" s="890">
        <v>0.0</v>
      </c>
      <c r="DG381" s="890">
        <v>0.0</v>
      </c>
      <c r="DH381" s="890"/>
      <c r="DI381" s="890" t="e">
        <v>#REF!</v>
      </c>
      <c r="DJ381" s="890" t="s">
        <v>160</v>
      </c>
      <c r="DK381" s="890" t="s">
        <v>160</v>
      </c>
      <c r="DL381" s="890" t="s">
        <v>160</v>
      </c>
      <c r="DM381" s="890" t="s">
        <v>160</v>
      </c>
      <c r="DN381" s="890" t="s">
        <v>160</v>
      </c>
      <c r="DO381" s="890" t="s">
        <v>160</v>
      </c>
      <c r="DP381" s="2">
        <v>1.0</v>
      </c>
      <c r="DQ381" s="830" t="s">
        <v>160</v>
      </c>
      <c r="DR381" s="915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745"/>
      <c r="EK381" s="4"/>
      <c r="EL381" s="4"/>
      <c r="EM381" s="4"/>
      <c r="EN381" s="4"/>
      <c r="EO381" s="4"/>
      <c r="EP381" s="4"/>
      <c r="EQ381" s="745"/>
      <c r="ER381" s="4"/>
      <c r="ES381" s="4"/>
      <c r="ET381" s="4"/>
      <c r="EU381" s="4"/>
      <c r="EV381" s="4"/>
      <c r="EW381" s="4"/>
      <c r="EX381" s="4"/>
      <c r="EY381" s="895" t="s">
        <v>160</v>
      </c>
      <c r="EZ381" s="927" t="s">
        <v>160</v>
      </c>
      <c r="FA381" s="820" t="str">
        <f t="shared" si="49"/>
        <v/>
      </c>
      <c r="FB381" s="925" t="e">
        <v>#REF!</v>
      </c>
      <c r="FC381" s="4" t="e">
        <v>#REF!</v>
      </c>
      <c r="FD381" s="4" t="e">
        <v>#REF!</v>
      </c>
      <c r="FE381" s="4" t="e">
        <v>#REF!</v>
      </c>
      <c r="FF381" s="4" t="e">
        <v>#REF!</v>
      </c>
      <c r="FG381" s="4" t="e">
        <v>#REF!</v>
      </c>
      <c r="FH381" s="4" t="e">
        <v>#REF!</v>
      </c>
      <c r="FI381" s="834" t="str">
        <f t="shared" si="50"/>
        <v>#REF!</v>
      </c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742"/>
    </row>
    <row r="382" outlineLevel="1">
      <c r="A382" s="743"/>
      <c r="B382" s="1059"/>
      <c r="D382" s="1039">
        <f t="shared" si="157"/>
        <v>1</v>
      </c>
      <c r="E382" s="1049" t="str">
        <f t="shared" si="80"/>
        <v/>
      </c>
      <c r="F382" s="1050" t="s">
        <v>402</v>
      </c>
      <c r="G382" s="1042" t="str">
        <f t="shared" si="76"/>
        <v/>
      </c>
      <c r="H382" s="1046"/>
      <c r="I382" s="1044" t="str">
        <f t="shared" si="77"/>
        <v>#REF!</v>
      </c>
      <c r="J382" s="1052" t="str">
        <f t="shared" si="141"/>
        <v>#REF!</v>
      </c>
      <c r="K382" s="1046">
        <v>0.0</v>
      </c>
      <c r="L382" s="1046">
        <v>0.0</v>
      </c>
      <c r="M382" s="1046">
        <v>0.0</v>
      </c>
      <c r="N382" s="1046">
        <v>0.0</v>
      </c>
      <c r="O382" s="1053" t="e">
        <v>#REF!</v>
      </c>
      <c r="P382" s="1053">
        <v>0.0</v>
      </c>
      <c r="Q382" s="1053">
        <v>0.0</v>
      </c>
      <c r="R382" s="1053">
        <v>0.0</v>
      </c>
      <c r="S382" s="1053">
        <v>0.0</v>
      </c>
      <c r="T382" s="1053">
        <v>0.0</v>
      </c>
      <c r="U382" s="1053">
        <v>0.0</v>
      </c>
      <c r="V382" s="825"/>
      <c r="W382" s="1054" t="str">
        <f t="shared" ref="W382:AC382" si="183">if(O$275&gt;$E381,"",if(O$276&lt;$E381,"", if($H382="","", if($D381&lt;=$N$277,O$277,if($D381&lt;=$N$278,O$278,O$279))*if($O$267=$R$267,$V$267, $H382))))</f>
        <v>#REF!</v>
      </c>
      <c r="X382" s="1054" t="str">
        <f t="shared" si="183"/>
        <v/>
      </c>
      <c r="Y382" s="1054" t="str">
        <f t="shared" si="183"/>
        <v/>
      </c>
      <c r="Z382" s="1054" t="str">
        <f t="shared" si="183"/>
        <v/>
      </c>
      <c r="AA382" s="1054" t="str">
        <f t="shared" si="183"/>
        <v/>
      </c>
      <c r="AB382" s="1054" t="str">
        <f t="shared" si="183"/>
        <v/>
      </c>
      <c r="AC382" s="1054" t="str">
        <f t="shared" si="183"/>
        <v/>
      </c>
      <c r="AD382" s="2" t="e">
        <v>#REF!</v>
      </c>
      <c r="AE382" s="2" t="e">
        <v>#REF!</v>
      </c>
      <c r="AF382" s="2" t="e">
        <v>#REF!</v>
      </c>
      <c r="AG382" s="2" t="e">
        <v>#REF!</v>
      </c>
      <c r="AH382" s="2" t="e">
        <v>#REF!</v>
      </c>
      <c r="AI382" s="2" t="e">
        <v>#REF!</v>
      </c>
      <c r="AJ382" s="4" t="e">
        <v>#REF!</v>
      </c>
      <c r="AK382" s="4"/>
      <c r="AL382" s="4"/>
      <c r="AM382" s="4"/>
      <c r="AN382" s="18" t="s">
        <v>4</v>
      </c>
      <c r="AO382" s="689"/>
      <c r="AP382" s="690"/>
      <c r="AQ382" s="274"/>
      <c r="AR382" s="274"/>
      <c r="AS382" s="274"/>
      <c r="AT382" s="274"/>
      <c r="AU382" s="691"/>
      <c r="AV382" s="692"/>
      <c r="AW382" s="274"/>
      <c r="AX382" s="274"/>
      <c r="AY382" s="274"/>
      <c r="AZ382" s="274"/>
      <c r="BA382" s="274"/>
      <c r="BB382" s="274"/>
      <c r="BC382" s="274"/>
      <c r="BD382" s="274"/>
      <c r="BE382" s="274"/>
      <c r="BF382" s="274"/>
      <c r="BG382" s="274"/>
      <c r="BH382" s="274"/>
      <c r="BI382" s="274"/>
      <c r="BJ382" s="274"/>
      <c r="BK382" s="274"/>
      <c r="BL382" s="274"/>
      <c r="BM382" s="274"/>
      <c r="BN382" s="274"/>
      <c r="BO382" s="274"/>
      <c r="BP382" s="693"/>
      <c r="BQ382" s="274"/>
      <c r="BR382" s="274"/>
      <c r="BS382" s="274"/>
      <c r="BT382" s="274"/>
      <c r="BU382" s="274"/>
      <c r="BV382" s="274"/>
      <c r="BW382" s="274"/>
      <c r="BX382" s="694"/>
      <c r="BY382" s="274"/>
      <c r="BZ382" s="274"/>
      <c r="CA382" s="274"/>
      <c r="CB382" s="274"/>
      <c r="CC382" s="274"/>
      <c r="CD382" s="274"/>
      <c r="CE382" s="274"/>
      <c r="CF382" s="274"/>
      <c r="CG382" s="742"/>
      <c r="CH382" s="742"/>
      <c r="CI382" s="742"/>
      <c r="CJ382" s="742"/>
      <c r="CK382" s="742"/>
      <c r="CL382" s="742"/>
      <c r="CM382" s="742"/>
      <c r="CN382" s="742"/>
      <c r="CO382" s="742"/>
      <c r="CP382" s="742"/>
      <c r="CQ382" s="742"/>
      <c r="CR382" s="742"/>
      <c r="CS382" s="742"/>
      <c r="CT382" s="742"/>
      <c r="CU382" s="742"/>
      <c r="CV382" s="742"/>
      <c r="CW382" s="742"/>
      <c r="CX382" s="4"/>
      <c r="CY382" s="780" t="e">
        <v>#REF!</v>
      </c>
      <c r="CZ382" s="890" t="e">
        <v>#REF!</v>
      </c>
      <c r="DA382" s="890" t="e">
        <v>#REF!</v>
      </c>
      <c r="DB382" s="890">
        <v>0.0</v>
      </c>
      <c r="DC382" s="890">
        <v>0.0</v>
      </c>
      <c r="DD382" s="890">
        <v>0.0</v>
      </c>
      <c r="DE382" s="890">
        <v>0.0</v>
      </c>
      <c r="DF382" s="890">
        <v>0.0</v>
      </c>
      <c r="DG382" s="890">
        <v>0.0</v>
      </c>
      <c r="DH382" s="890"/>
      <c r="DI382" s="890" t="e">
        <v>#REF!</v>
      </c>
      <c r="DJ382" s="890" t="s">
        <v>160</v>
      </c>
      <c r="DK382" s="890" t="s">
        <v>160</v>
      </c>
      <c r="DL382" s="890" t="s">
        <v>160</v>
      </c>
      <c r="DM382" s="890" t="s">
        <v>160</v>
      </c>
      <c r="DN382" s="890" t="s">
        <v>160</v>
      </c>
      <c r="DO382" s="890" t="s">
        <v>160</v>
      </c>
      <c r="DP382" s="2">
        <v>1.0</v>
      </c>
      <c r="DQ382" s="830" t="s">
        <v>160</v>
      </c>
      <c r="DR382" s="915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745"/>
      <c r="EK382" s="4"/>
      <c r="EL382" s="4"/>
      <c r="EM382" s="4"/>
      <c r="EN382" s="4"/>
      <c r="EO382" s="4"/>
      <c r="EP382" s="4"/>
      <c r="EQ382" s="745"/>
      <c r="ER382" s="4"/>
      <c r="ES382" s="4"/>
      <c r="ET382" s="4"/>
      <c r="EU382" s="4"/>
      <c r="EV382" s="4"/>
      <c r="EW382" s="4"/>
      <c r="EX382" s="4"/>
      <c r="EY382" s="895" t="s">
        <v>160</v>
      </c>
      <c r="EZ382" s="927" t="s">
        <v>160</v>
      </c>
      <c r="FA382" s="820" t="str">
        <f t="shared" si="49"/>
        <v/>
      </c>
      <c r="FB382" s="925" t="e">
        <v>#REF!</v>
      </c>
      <c r="FC382" s="4" t="e">
        <v>#REF!</v>
      </c>
      <c r="FD382" s="4" t="e">
        <v>#REF!</v>
      </c>
      <c r="FE382" s="4" t="e">
        <v>#REF!</v>
      </c>
      <c r="FF382" s="4" t="e">
        <v>#REF!</v>
      </c>
      <c r="FG382" s="4" t="e">
        <v>#REF!</v>
      </c>
      <c r="FH382" s="4" t="e">
        <v>#REF!</v>
      </c>
      <c r="FI382" s="834" t="str">
        <f t="shared" si="50"/>
        <v>#REF!</v>
      </c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742"/>
    </row>
    <row r="383" outlineLevel="1">
      <c r="A383" s="743"/>
      <c r="B383" s="1059"/>
      <c r="D383" s="1039">
        <f t="shared" si="157"/>
        <v>1</v>
      </c>
      <c r="E383" s="1049" t="str">
        <f t="shared" si="80"/>
        <v/>
      </c>
      <c r="F383" s="1050" t="s">
        <v>402</v>
      </c>
      <c r="G383" s="1042" t="str">
        <f t="shared" si="76"/>
        <v/>
      </c>
      <c r="H383" s="1046"/>
      <c r="I383" s="1044" t="str">
        <f t="shared" si="77"/>
        <v>#REF!</v>
      </c>
      <c r="J383" s="1052" t="str">
        <f t="shared" si="141"/>
        <v>#REF!</v>
      </c>
      <c r="K383" s="1046">
        <v>0.0</v>
      </c>
      <c r="L383" s="1046">
        <v>0.0</v>
      </c>
      <c r="M383" s="1046">
        <v>0.0</v>
      </c>
      <c r="N383" s="1046">
        <v>0.0</v>
      </c>
      <c r="O383" s="1053" t="e">
        <v>#REF!</v>
      </c>
      <c r="P383" s="1053">
        <v>0.0</v>
      </c>
      <c r="Q383" s="1053">
        <v>0.0</v>
      </c>
      <c r="R383" s="1053">
        <v>0.0</v>
      </c>
      <c r="S383" s="1053">
        <v>0.0</v>
      </c>
      <c r="T383" s="1053">
        <v>0.0</v>
      </c>
      <c r="U383" s="1053">
        <v>0.0</v>
      </c>
      <c r="V383" s="825"/>
      <c r="W383" s="1054" t="str">
        <f t="shared" ref="W383:AC383" si="184">if(O$275&gt;$E382,"",if(O$276&lt;$E382,"", if($H383="","", if($D382&lt;=$N$277,O$277,if($D382&lt;=$N$278,O$278,O$279))*if($O$267=$R$267,$V$267, $H383))))</f>
        <v>#REF!</v>
      </c>
      <c r="X383" s="1054" t="str">
        <f t="shared" si="184"/>
        <v/>
      </c>
      <c r="Y383" s="1054" t="str">
        <f t="shared" si="184"/>
        <v/>
      </c>
      <c r="Z383" s="1054" t="str">
        <f t="shared" si="184"/>
        <v/>
      </c>
      <c r="AA383" s="1054" t="str">
        <f t="shared" si="184"/>
        <v/>
      </c>
      <c r="AB383" s="1054" t="str">
        <f t="shared" si="184"/>
        <v/>
      </c>
      <c r="AC383" s="1054" t="str">
        <f t="shared" si="184"/>
        <v/>
      </c>
      <c r="AD383" s="2" t="e">
        <v>#REF!</v>
      </c>
      <c r="AE383" s="2" t="e">
        <v>#REF!</v>
      </c>
      <c r="AF383" s="2" t="e">
        <v>#REF!</v>
      </c>
      <c r="AG383" s="2" t="e">
        <v>#REF!</v>
      </c>
      <c r="AH383" s="2" t="e">
        <v>#REF!</v>
      </c>
      <c r="AI383" s="2" t="e">
        <v>#REF!</v>
      </c>
      <c r="AJ383" s="4" t="e">
        <v>#REF!</v>
      </c>
      <c r="AK383" s="4"/>
      <c r="AL383" s="4"/>
      <c r="AM383" s="4"/>
      <c r="AN383" s="18" t="s">
        <v>4</v>
      </c>
      <c r="AO383" s="689"/>
      <c r="AP383" s="690"/>
      <c r="AQ383" s="274"/>
      <c r="AR383" s="274"/>
      <c r="AS383" s="274"/>
      <c r="AT383" s="274"/>
      <c r="AU383" s="691"/>
      <c r="AV383" s="692"/>
      <c r="AW383" s="274"/>
      <c r="AX383" s="274"/>
      <c r="AY383" s="274"/>
      <c r="AZ383" s="274"/>
      <c r="BA383" s="274"/>
      <c r="BB383" s="274"/>
      <c r="BC383" s="274"/>
      <c r="BD383" s="274"/>
      <c r="BE383" s="274"/>
      <c r="BF383" s="274"/>
      <c r="BG383" s="274"/>
      <c r="BH383" s="274"/>
      <c r="BI383" s="274"/>
      <c r="BJ383" s="274"/>
      <c r="BK383" s="274"/>
      <c r="BL383" s="274"/>
      <c r="BM383" s="274"/>
      <c r="BN383" s="274"/>
      <c r="BO383" s="274"/>
      <c r="BP383" s="693"/>
      <c r="BQ383" s="274"/>
      <c r="BR383" s="274"/>
      <c r="BS383" s="274"/>
      <c r="BT383" s="274"/>
      <c r="BU383" s="274"/>
      <c r="BV383" s="274"/>
      <c r="BW383" s="274"/>
      <c r="BX383" s="694"/>
      <c r="BY383" s="274"/>
      <c r="BZ383" s="274"/>
      <c r="CA383" s="274"/>
      <c r="CB383" s="274"/>
      <c r="CC383" s="274"/>
      <c r="CD383" s="274"/>
      <c r="CE383" s="274"/>
      <c r="CF383" s="274"/>
      <c r="CG383" s="742"/>
      <c r="CH383" s="742"/>
      <c r="CI383" s="742"/>
      <c r="CJ383" s="742"/>
      <c r="CK383" s="742"/>
      <c r="CL383" s="742"/>
      <c r="CM383" s="742"/>
      <c r="CN383" s="742"/>
      <c r="CO383" s="742"/>
      <c r="CP383" s="742"/>
      <c r="CQ383" s="742"/>
      <c r="CR383" s="742"/>
      <c r="CS383" s="742"/>
      <c r="CT383" s="742"/>
      <c r="CU383" s="742"/>
      <c r="CV383" s="742"/>
      <c r="CW383" s="742"/>
      <c r="CX383" s="4"/>
      <c r="CY383" s="780" t="e">
        <v>#REF!</v>
      </c>
      <c r="CZ383" s="890" t="e">
        <v>#REF!</v>
      </c>
      <c r="DA383" s="890" t="e">
        <v>#REF!</v>
      </c>
      <c r="DB383" s="890">
        <v>0.0</v>
      </c>
      <c r="DC383" s="890">
        <v>0.0</v>
      </c>
      <c r="DD383" s="890">
        <v>0.0</v>
      </c>
      <c r="DE383" s="890">
        <v>0.0</v>
      </c>
      <c r="DF383" s="890">
        <v>0.0</v>
      </c>
      <c r="DG383" s="890">
        <v>0.0</v>
      </c>
      <c r="DH383" s="890"/>
      <c r="DI383" s="890" t="e">
        <v>#REF!</v>
      </c>
      <c r="DJ383" s="890" t="s">
        <v>160</v>
      </c>
      <c r="DK383" s="890" t="s">
        <v>160</v>
      </c>
      <c r="DL383" s="890" t="s">
        <v>160</v>
      </c>
      <c r="DM383" s="890" t="s">
        <v>160</v>
      </c>
      <c r="DN383" s="890" t="s">
        <v>160</v>
      </c>
      <c r="DO383" s="890" t="s">
        <v>160</v>
      </c>
      <c r="DP383" s="2">
        <v>1.0</v>
      </c>
      <c r="DQ383" s="830" t="s">
        <v>160</v>
      </c>
      <c r="DR383" s="915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745"/>
      <c r="EK383" s="4"/>
      <c r="EL383" s="4"/>
      <c r="EM383" s="4"/>
      <c r="EN383" s="4"/>
      <c r="EO383" s="4"/>
      <c r="EP383" s="4"/>
      <c r="EQ383" s="745"/>
      <c r="ER383" s="4"/>
      <c r="ES383" s="4"/>
      <c r="ET383" s="4"/>
      <c r="EU383" s="4"/>
      <c r="EV383" s="4"/>
      <c r="EW383" s="4"/>
      <c r="EX383" s="4"/>
      <c r="EY383" s="895" t="s">
        <v>160</v>
      </c>
      <c r="EZ383" s="927" t="s">
        <v>160</v>
      </c>
      <c r="FA383" s="820" t="str">
        <f t="shared" si="49"/>
        <v/>
      </c>
      <c r="FB383" s="925" t="e">
        <v>#REF!</v>
      </c>
      <c r="FC383" s="4" t="e">
        <v>#REF!</v>
      </c>
      <c r="FD383" s="4" t="e">
        <v>#REF!</v>
      </c>
      <c r="FE383" s="4" t="e">
        <v>#REF!</v>
      </c>
      <c r="FF383" s="4" t="e">
        <v>#REF!</v>
      </c>
      <c r="FG383" s="4" t="e">
        <v>#REF!</v>
      </c>
      <c r="FH383" s="4" t="e">
        <v>#REF!</v>
      </c>
      <c r="FI383" s="834" t="str">
        <f t="shared" si="50"/>
        <v>#REF!</v>
      </c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742"/>
    </row>
    <row r="384" outlineLevel="1">
      <c r="A384" s="743"/>
      <c r="B384" s="1059"/>
      <c r="D384" s="1039">
        <f t="shared" si="157"/>
        <v>1</v>
      </c>
      <c r="E384" s="1049" t="str">
        <f t="shared" si="80"/>
        <v/>
      </c>
      <c r="F384" s="1050" t="s">
        <v>402</v>
      </c>
      <c r="G384" s="1042" t="str">
        <f t="shared" si="76"/>
        <v/>
      </c>
      <c r="H384" s="1046"/>
      <c r="I384" s="1044" t="str">
        <f t="shared" si="77"/>
        <v>#REF!</v>
      </c>
      <c r="J384" s="1052" t="str">
        <f t="shared" si="141"/>
        <v>#REF!</v>
      </c>
      <c r="K384" s="1046">
        <v>0.0</v>
      </c>
      <c r="L384" s="1046">
        <v>0.0</v>
      </c>
      <c r="M384" s="1046">
        <v>0.0</v>
      </c>
      <c r="N384" s="1046">
        <v>0.0</v>
      </c>
      <c r="O384" s="1053" t="e">
        <v>#REF!</v>
      </c>
      <c r="P384" s="1053">
        <v>0.0</v>
      </c>
      <c r="Q384" s="1053">
        <v>0.0</v>
      </c>
      <c r="R384" s="1053">
        <v>0.0</v>
      </c>
      <c r="S384" s="1053">
        <v>0.0</v>
      </c>
      <c r="T384" s="1053">
        <v>0.0</v>
      </c>
      <c r="U384" s="1053">
        <v>0.0</v>
      </c>
      <c r="V384" s="825"/>
      <c r="W384" s="1054" t="str">
        <f t="shared" ref="W384:AC384" si="185">if(O$275&gt;$E383,"",if(O$276&lt;$E383,"", if($H384="","", if($D383&lt;=$N$277,O$277,if($D383&lt;=$N$278,O$278,O$279))*if($O$267=$R$267,$V$267, $H384))))</f>
        <v>#REF!</v>
      </c>
      <c r="X384" s="1054" t="str">
        <f t="shared" si="185"/>
        <v/>
      </c>
      <c r="Y384" s="1054" t="str">
        <f t="shared" si="185"/>
        <v/>
      </c>
      <c r="Z384" s="1054" t="str">
        <f t="shared" si="185"/>
        <v/>
      </c>
      <c r="AA384" s="1054" t="str">
        <f t="shared" si="185"/>
        <v/>
      </c>
      <c r="AB384" s="1054" t="str">
        <f t="shared" si="185"/>
        <v/>
      </c>
      <c r="AC384" s="1054" t="str">
        <f t="shared" si="185"/>
        <v/>
      </c>
      <c r="AD384" s="2" t="e">
        <v>#REF!</v>
      </c>
      <c r="AE384" s="2" t="e">
        <v>#REF!</v>
      </c>
      <c r="AF384" s="2" t="e">
        <v>#REF!</v>
      </c>
      <c r="AG384" s="2" t="e">
        <v>#REF!</v>
      </c>
      <c r="AH384" s="2" t="e">
        <v>#REF!</v>
      </c>
      <c r="AI384" s="2" t="e">
        <v>#REF!</v>
      </c>
      <c r="AJ384" s="4" t="e">
        <v>#REF!</v>
      </c>
      <c r="AK384" s="4"/>
      <c r="AL384" s="4"/>
      <c r="AM384" s="4"/>
      <c r="AN384" s="18" t="s">
        <v>4</v>
      </c>
      <c r="AO384" s="689"/>
      <c r="AP384" s="690"/>
      <c r="AQ384" s="274"/>
      <c r="AR384" s="274"/>
      <c r="AS384" s="274"/>
      <c r="AT384" s="274"/>
      <c r="AU384" s="691"/>
      <c r="AV384" s="692"/>
      <c r="AW384" s="274"/>
      <c r="AX384" s="274"/>
      <c r="AY384" s="274"/>
      <c r="AZ384" s="274"/>
      <c r="BA384" s="274"/>
      <c r="BB384" s="274"/>
      <c r="BC384" s="274"/>
      <c r="BD384" s="274"/>
      <c r="BE384" s="274"/>
      <c r="BF384" s="274"/>
      <c r="BG384" s="274"/>
      <c r="BH384" s="274"/>
      <c r="BI384" s="274"/>
      <c r="BJ384" s="274"/>
      <c r="BK384" s="274"/>
      <c r="BL384" s="274"/>
      <c r="BM384" s="274"/>
      <c r="BN384" s="274"/>
      <c r="BO384" s="274"/>
      <c r="BP384" s="693"/>
      <c r="BQ384" s="274"/>
      <c r="BR384" s="274"/>
      <c r="BS384" s="274"/>
      <c r="BT384" s="274"/>
      <c r="BU384" s="274"/>
      <c r="BV384" s="274"/>
      <c r="BW384" s="274"/>
      <c r="BX384" s="694"/>
      <c r="BY384" s="274"/>
      <c r="BZ384" s="274"/>
      <c r="CA384" s="274"/>
      <c r="CB384" s="274"/>
      <c r="CC384" s="274"/>
      <c r="CD384" s="274"/>
      <c r="CE384" s="274"/>
      <c r="CF384" s="274"/>
      <c r="CG384" s="742"/>
      <c r="CH384" s="742"/>
      <c r="CI384" s="742"/>
      <c r="CJ384" s="742"/>
      <c r="CK384" s="742"/>
      <c r="CL384" s="742"/>
      <c r="CM384" s="742"/>
      <c r="CN384" s="742"/>
      <c r="CO384" s="742"/>
      <c r="CP384" s="742"/>
      <c r="CQ384" s="742"/>
      <c r="CR384" s="742"/>
      <c r="CS384" s="742"/>
      <c r="CT384" s="742"/>
      <c r="CU384" s="742"/>
      <c r="CV384" s="742"/>
      <c r="CW384" s="742"/>
      <c r="CX384" s="4"/>
      <c r="CY384" s="780" t="e">
        <v>#REF!</v>
      </c>
      <c r="CZ384" s="890" t="e">
        <v>#REF!</v>
      </c>
      <c r="DA384" s="890" t="e">
        <v>#REF!</v>
      </c>
      <c r="DB384" s="890">
        <v>0.0</v>
      </c>
      <c r="DC384" s="890">
        <v>0.0</v>
      </c>
      <c r="DD384" s="890">
        <v>0.0</v>
      </c>
      <c r="DE384" s="890">
        <v>0.0</v>
      </c>
      <c r="DF384" s="890">
        <v>0.0</v>
      </c>
      <c r="DG384" s="890">
        <v>0.0</v>
      </c>
      <c r="DH384" s="890"/>
      <c r="DI384" s="890" t="e">
        <v>#REF!</v>
      </c>
      <c r="DJ384" s="890" t="s">
        <v>160</v>
      </c>
      <c r="DK384" s="890" t="s">
        <v>160</v>
      </c>
      <c r="DL384" s="890" t="s">
        <v>160</v>
      </c>
      <c r="DM384" s="890" t="s">
        <v>160</v>
      </c>
      <c r="DN384" s="890" t="s">
        <v>160</v>
      </c>
      <c r="DO384" s="890" t="s">
        <v>160</v>
      </c>
      <c r="DP384" s="2">
        <v>1.0</v>
      </c>
      <c r="DQ384" s="830" t="s">
        <v>160</v>
      </c>
      <c r="DR384" s="915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745"/>
      <c r="EK384" s="4"/>
      <c r="EL384" s="4"/>
      <c r="EM384" s="4"/>
      <c r="EN384" s="4"/>
      <c r="EO384" s="4"/>
      <c r="EP384" s="4"/>
      <c r="EQ384" s="745"/>
      <c r="ER384" s="4"/>
      <c r="ES384" s="4"/>
      <c r="ET384" s="4"/>
      <c r="EU384" s="4"/>
      <c r="EV384" s="4"/>
      <c r="EW384" s="4"/>
      <c r="EX384" s="4"/>
      <c r="EY384" s="895" t="s">
        <v>160</v>
      </c>
      <c r="EZ384" s="927" t="s">
        <v>160</v>
      </c>
      <c r="FA384" s="820" t="str">
        <f t="shared" si="49"/>
        <v/>
      </c>
      <c r="FB384" s="925" t="e">
        <v>#REF!</v>
      </c>
      <c r="FC384" s="4" t="e">
        <v>#REF!</v>
      </c>
      <c r="FD384" s="4" t="e">
        <v>#REF!</v>
      </c>
      <c r="FE384" s="4" t="e">
        <v>#REF!</v>
      </c>
      <c r="FF384" s="4" t="e">
        <v>#REF!</v>
      </c>
      <c r="FG384" s="4" t="e">
        <v>#REF!</v>
      </c>
      <c r="FH384" s="4" t="e">
        <v>#REF!</v>
      </c>
      <c r="FI384" s="834" t="str">
        <f t="shared" si="50"/>
        <v>#REF!</v>
      </c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742"/>
    </row>
    <row r="385" outlineLevel="1">
      <c r="A385" s="743"/>
      <c r="B385" s="1059"/>
      <c r="D385" s="1039">
        <f t="shared" si="157"/>
        <v>1</v>
      </c>
      <c r="E385" s="1049" t="str">
        <f t="shared" si="80"/>
        <v/>
      </c>
      <c r="F385" s="1050" t="s">
        <v>402</v>
      </c>
      <c r="G385" s="1042" t="str">
        <f t="shared" si="76"/>
        <v/>
      </c>
      <c r="H385" s="1046"/>
      <c r="I385" s="1044" t="str">
        <f t="shared" si="77"/>
        <v>#REF!</v>
      </c>
      <c r="J385" s="1052" t="str">
        <f t="shared" si="141"/>
        <v>#REF!</v>
      </c>
      <c r="K385" s="1046">
        <v>0.0</v>
      </c>
      <c r="L385" s="1046">
        <v>0.0</v>
      </c>
      <c r="M385" s="1046">
        <v>0.0</v>
      </c>
      <c r="N385" s="1046">
        <v>0.0</v>
      </c>
      <c r="O385" s="1053" t="e">
        <v>#REF!</v>
      </c>
      <c r="P385" s="1053">
        <v>0.0</v>
      </c>
      <c r="Q385" s="1053">
        <v>0.0</v>
      </c>
      <c r="R385" s="1053">
        <v>0.0</v>
      </c>
      <c r="S385" s="1053">
        <v>0.0</v>
      </c>
      <c r="T385" s="1053">
        <v>0.0</v>
      </c>
      <c r="U385" s="1053">
        <v>0.0</v>
      </c>
      <c r="V385" s="825"/>
      <c r="W385" s="1054" t="str">
        <f t="shared" ref="W385:AC385" si="186">if(O$275&gt;$E384,"",if(O$276&lt;$E384,"", if($H385="","", if($D384&lt;=$N$277,O$277,if($D384&lt;=$N$278,O$278,O$279))*if($O$267=$R$267,$V$267, $H385))))</f>
        <v>#REF!</v>
      </c>
      <c r="X385" s="1054" t="str">
        <f t="shared" si="186"/>
        <v/>
      </c>
      <c r="Y385" s="1054" t="str">
        <f t="shared" si="186"/>
        <v/>
      </c>
      <c r="Z385" s="1054" t="str">
        <f t="shared" si="186"/>
        <v/>
      </c>
      <c r="AA385" s="1054" t="str">
        <f t="shared" si="186"/>
        <v/>
      </c>
      <c r="AB385" s="1054" t="str">
        <f t="shared" si="186"/>
        <v/>
      </c>
      <c r="AC385" s="1054" t="str">
        <f t="shared" si="186"/>
        <v/>
      </c>
      <c r="AD385" s="2" t="e">
        <v>#REF!</v>
      </c>
      <c r="AE385" s="2" t="e">
        <v>#REF!</v>
      </c>
      <c r="AF385" s="2" t="e">
        <v>#REF!</v>
      </c>
      <c r="AG385" s="2" t="e">
        <v>#REF!</v>
      </c>
      <c r="AH385" s="2" t="e">
        <v>#REF!</v>
      </c>
      <c r="AI385" s="2" t="e">
        <v>#REF!</v>
      </c>
      <c r="AJ385" s="4" t="e">
        <v>#REF!</v>
      </c>
      <c r="AK385" s="4"/>
      <c r="AL385" s="4"/>
      <c r="AM385" s="4"/>
      <c r="AN385" s="18" t="s">
        <v>4</v>
      </c>
      <c r="AO385" s="689"/>
      <c r="AP385" s="690"/>
      <c r="AQ385" s="274"/>
      <c r="AR385" s="274"/>
      <c r="AS385" s="274"/>
      <c r="AT385" s="274"/>
      <c r="AU385" s="691"/>
      <c r="AV385" s="692"/>
      <c r="AW385" s="274"/>
      <c r="AX385" s="274"/>
      <c r="AY385" s="274"/>
      <c r="AZ385" s="274"/>
      <c r="BA385" s="274"/>
      <c r="BB385" s="274"/>
      <c r="BC385" s="274"/>
      <c r="BD385" s="274"/>
      <c r="BE385" s="274"/>
      <c r="BF385" s="274"/>
      <c r="BG385" s="274"/>
      <c r="BH385" s="274"/>
      <c r="BI385" s="274"/>
      <c r="BJ385" s="274"/>
      <c r="BK385" s="274"/>
      <c r="BL385" s="274"/>
      <c r="BM385" s="274"/>
      <c r="BN385" s="274"/>
      <c r="BO385" s="274"/>
      <c r="BP385" s="693"/>
      <c r="BQ385" s="274"/>
      <c r="BR385" s="274"/>
      <c r="BS385" s="274"/>
      <c r="BT385" s="274"/>
      <c r="BU385" s="274"/>
      <c r="BV385" s="274"/>
      <c r="BW385" s="274"/>
      <c r="BX385" s="694"/>
      <c r="BY385" s="274"/>
      <c r="BZ385" s="274"/>
      <c r="CA385" s="274"/>
      <c r="CB385" s="274"/>
      <c r="CC385" s="274"/>
      <c r="CD385" s="274"/>
      <c r="CE385" s="274"/>
      <c r="CF385" s="274"/>
      <c r="CG385" s="742"/>
      <c r="CH385" s="742"/>
      <c r="CI385" s="742"/>
      <c r="CJ385" s="742"/>
      <c r="CK385" s="742"/>
      <c r="CL385" s="742"/>
      <c r="CM385" s="742"/>
      <c r="CN385" s="742"/>
      <c r="CO385" s="742"/>
      <c r="CP385" s="742"/>
      <c r="CQ385" s="742"/>
      <c r="CR385" s="742"/>
      <c r="CS385" s="742"/>
      <c r="CT385" s="742"/>
      <c r="CU385" s="742"/>
      <c r="CV385" s="742"/>
      <c r="CW385" s="742"/>
      <c r="CX385" s="4"/>
      <c r="CY385" s="780" t="e">
        <v>#REF!</v>
      </c>
      <c r="CZ385" s="890" t="e">
        <v>#REF!</v>
      </c>
      <c r="DA385" s="890" t="e">
        <v>#REF!</v>
      </c>
      <c r="DB385" s="890">
        <v>0.0</v>
      </c>
      <c r="DC385" s="890">
        <v>0.0</v>
      </c>
      <c r="DD385" s="890">
        <v>0.0</v>
      </c>
      <c r="DE385" s="890">
        <v>0.0</v>
      </c>
      <c r="DF385" s="890">
        <v>0.0</v>
      </c>
      <c r="DG385" s="890">
        <v>0.0</v>
      </c>
      <c r="DH385" s="890"/>
      <c r="DI385" s="890" t="e">
        <v>#REF!</v>
      </c>
      <c r="DJ385" s="890" t="s">
        <v>160</v>
      </c>
      <c r="DK385" s="890" t="s">
        <v>160</v>
      </c>
      <c r="DL385" s="890" t="s">
        <v>160</v>
      </c>
      <c r="DM385" s="890" t="s">
        <v>160</v>
      </c>
      <c r="DN385" s="890" t="s">
        <v>160</v>
      </c>
      <c r="DO385" s="890" t="s">
        <v>160</v>
      </c>
      <c r="DP385" s="2">
        <v>1.0</v>
      </c>
      <c r="DQ385" s="830" t="s">
        <v>160</v>
      </c>
      <c r="DR385" s="915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745"/>
      <c r="EK385" s="4"/>
      <c r="EL385" s="4"/>
      <c r="EM385" s="4"/>
      <c r="EN385" s="4"/>
      <c r="EO385" s="4"/>
      <c r="EP385" s="4"/>
      <c r="EQ385" s="745"/>
      <c r="ER385" s="4"/>
      <c r="ES385" s="4"/>
      <c r="ET385" s="4"/>
      <c r="EU385" s="4"/>
      <c r="EV385" s="4"/>
      <c r="EW385" s="4"/>
      <c r="EX385" s="4"/>
      <c r="EY385" s="895" t="s">
        <v>160</v>
      </c>
      <c r="EZ385" s="927" t="s">
        <v>160</v>
      </c>
      <c r="FA385" s="820" t="str">
        <f t="shared" si="49"/>
        <v/>
      </c>
      <c r="FB385" s="925" t="e">
        <v>#REF!</v>
      </c>
      <c r="FC385" s="4" t="e">
        <v>#REF!</v>
      </c>
      <c r="FD385" s="4" t="e">
        <v>#REF!</v>
      </c>
      <c r="FE385" s="4" t="e">
        <v>#REF!</v>
      </c>
      <c r="FF385" s="4" t="e">
        <v>#REF!</v>
      </c>
      <c r="FG385" s="4" t="e">
        <v>#REF!</v>
      </c>
      <c r="FH385" s="4" t="e">
        <v>#REF!</v>
      </c>
      <c r="FI385" s="834" t="str">
        <f t="shared" si="50"/>
        <v>#REF!</v>
      </c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742"/>
    </row>
    <row r="386" outlineLevel="1">
      <c r="A386" s="743"/>
      <c r="B386" s="1059"/>
      <c r="D386" s="1039">
        <f t="shared" si="157"/>
        <v>1</v>
      </c>
      <c r="E386" s="1049" t="str">
        <f t="shared" si="80"/>
        <v/>
      </c>
      <c r="F386" s="1050" t="s">
        <v>402</v>
      </c>
      <c r="G386" s="1042" t="str">
        <f t="shared" si="76"/>
        <v/>
      </c>
      <c r="H386" s="1046"/>
      <c r="I386" s="1044" t="str">
        <f t="shared" si="77"/>
        <v>#REF!</v>
      </c>
      <c r="J386" s="1052" t="str">
        <f t="shared" si="141"/>
        <v>#REF!</v>
      </c>
      <c r="K386" s="1046">
        <v>0.0</v>
      </c>
      <c r="L386" s="1046">
        <v>0.0</v>
      </c>
      <c r="M386" s="1046">
        <v>0.0</v>
      </c>
      <c r="N386" s="1046">
        <v>0.0</v>
      </c>
      <c r="O386" s="1053" t="e">
        <v>#REF!</v>
      </c>
      <c r="P386" s="1053">
        <v>0.0</v>
      </c>
      <c r="Q386" s="1053">
        <v>0.0</v>
      </c>
      <c r="R386" s="1053">
        <v>0.0</v>
      </c>
      <c r="S386" s="1053">
        <v>0.0</v>
      </c>
      <c r="T386" s="1053">
        <v>0.0</v>
      </c>
      <c r="U386" s="1053">
        <v>0.0</v>
      </c>
      <c r="V386" s="825"/>
      <c r="W386" s="1054" t="str">
        <f t="shared" ref="W386:AC386" si="187">if(O$275&gt;$E385,"",if(O$276&lt;$E385,"", if($H386="","", if($D385&lt;=$N$277,O$277,if($D385&lt;=$N$278,O$278,O$279))*if($O$267=$R$267,$V$267, $H386))))</f>
        <v>#REF!</v>
      </c>
      <c r="X386" s="1054" t="str">
        <f t="shared" si="187"/>
        <v/>
      </c>
      <c r="Y386" s="1054" t="str">
        <f t="shared" si="187"/>
        <v/>
      </c>
      <c r="Z386" s="1054" t="str">
        <f t="shared" si="187"/>
        <v/>
      </c>
      <c r="AA386" s="1054" t="str">
        <f t="shared" si="187"/>
        <v/>
      </c>
      <c r="AB386" s="1054" t="str">
        <f t="shared" si="187"/>
        <v/>
      </c>
      <c r="AC386" s="1054" t="str">
        <f t="shared" si="187"/>
        <v/>
      </c>
      <c r="AD386" s="2" t="e">
        <v>#REF!</v>
      </c>
      <c r="AE386" s="2" t="e">
        <v>#REF!</v>
      </c>
      <c r="AF386" s="2" t="e">
        <v>#REF!</v>
      </c>
      <c r="AG386" s="2" t="e">
        <v>#REF!</v>
      </c>
      <c r="AH386" s="2" t="e">
        <v>#REF!</v>
      </c>
      <c r="AI386" s="2" t="e">
        <v>#REF!</v>
      </c>
      <c r="AJ386" s="4" t="e">
        <v>#REF!</v>
      </c>
      <c r="AK386" s="4"/>
      <c r="AL386" s="4"/>
      <c r="AM386" s="4"/>
      <c r="AN386" s="18" t="s">
        <v>4</v>
      </c>
      <c r="AO386" s="689"/>
      <c r="AP386" s="690"/>
      <c r="AQ386" s="274"/>
      <c r="AR386" s="274"/>
      <c r="AS386" s="274"/>
      <c r="AT386" s="274"/>
      <c r="AU386" s="691"/>
      <c r="AV386" s="692"/>
      <c r="AW386" s="274"/>
      <c r="AX386" s="274"/>
      <c r="AY386" s="274"/>
      <c r="AZ386" s="274"/>
      <c r="BA386" s="274"/>
      <c r="BB386" s="274"/>
      <c r="BC386" s="274"/>
      <c r="BD386" s="274"/>
      <c r="BE386" s="274"/>
      <c r="BF386" s="274"/>
      <c r="BG386" s="274"/>
      <c r="BH386" s="274"/>
      <c r="BI386" s="274"/>
      <c r="BJ386" s="274"/>
      <c r="BK386" s="274"/>
      <c r="BL386" s="274"/>
      <c r="BM386" s="274"/>
      <c r="BN386" s="274"/>
      <c r="BO386" s="274"/>
      <c r="BP386" s="693"/>
      <c r="BQ386" s="274"/>
      <c r="BR386" s="274"/>
      <c r="BS386" s="274"/>
      <c r="BT386" s="274"/>
      <c r="BU386" s="274"/>
      <c r="BV386" s="274"/>
      <c r="BW386" s="274"/>
      <c r="BX386" s="694"/>
      <c r="BY386" s="274"/>
      <c r="BZ386" s="274"/>
      <c r="CA386" s="274"/>
      <c r="CB386" s="274"/>
      <c r="CC386" s="274"/>
      <c r="CD386" s="274"/>
      <c r="CE386" s="274"/>
      <c r="CF386" s="274"/>
      <c r="CG386" s="742"/>
      <c r="CH386" s="742"/>
      <c r="CI386" s="742"/>
      <c r="CJ386" s="742"/>
      <c r="CK386" s="742"/>
      <c r="CL386" s="742"/>
      <c r="CM386" s="742"/>
      <c r="CN386" s="742"/>
      <c r="CO386" s="742"/>
      <c r="CP386" s="742"/>
      <c r="CQ386" s="742"/>
      <c r="CR386" s="742"/>
      <c r="CS386" s="742"/>
      <c r="CT386" s="742"/>
      <c r="CU386" s="742"/>
      <c r="CV386" s="742"/>
      <c r="CW386" s="742"/>
      <c r="CX386" s="4"/>
      <c r="CY386" s="780" t="e">
        <v>#REF!</v>
      </c>
      <c r="CZ386" s="890" t="e">
        <v>#REF!</v>
      </c>
      <c r="DA386" s="890" t="e">
        <v>#REF!</v>
      </c>
      <c r="DB386" s="890">
        <v>0.0</v>
      </c>
      <c r="DC386" s="890">
        <v>0.0</v>
      </c>
      <c r="DD386" s="890">
        <v>0.0</v>
      </c>
      <c r="DE386" s="890">
        <v>0.0</v>
      </c>
      <c r="DF386" s="890">
        <v>0.0</v>
      </c>
      <c r="DG386" s="890">
        <v>0.0</v>
      </c>
      <c r="DH386" s="890"/>
      <c r="DI386" s="890" t="e">
        <v>#REF!</v>
      </c>
      <c r="DJ386" s="890" t="s">
        <v>160</v>
      </c>
      <c r="DK386" s="890" t="s">
        <v>160</v>
      </c>
      <c r="DL386" s="890" t="s">
        <v>160</v>
      </c>
      <c r="DM386" s="890" t="s">
        <v>160</v>
      </c>
      <c r="DN386" s="890" t="s">
        <v>160</v>
      </c>
      <c r="DO386" s="890" t="s">
        <v>160</v>
      </c>
      <c r="DP386" s="2">
        <v>1.0</v>
      </c>
      <c r="DQ386" s="830" t="s">
        <v>160</v>
      </c>
      <c r="DR386" s="915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745"/>
      <c r="EK386" s="4"/>
      <c r="EL386" s="4"/>
      <c r="EM386" s="4"/>
      <c r="EN386" s="4"/>
      <c r="EO386" s="4"/>
      <c r="EP386" s="4"/>
      <c r="EQ386" s="745"/>
      <c r="ER386" s="4"/>
      <c r="ES386" s="4"/>
      <c r="ET386" s="4"/>
      <c r="EU386" s="4"/>
      <c r="EV386" s="4"/>
      <c r="EW386" s="4"/>
      <c r="EX386" s="4"/>
      <c r="EY386" s="895" t="s">
        <v>160</v>
      </c>
      <c r="EZ386" s="927" t="s">
        <v>160</v>
      </c>
      <c r="FA386" s="820" t="str">
        <f t="shared" si="49"/>
        <v/>
      </c>
      <c r="FB386" s="925" t="e">
        <v>#REF!</v>
      </c>
      <c r="FC386" s="4" t="e">
        <v>#REF!</v>
      </c>
      <c r="FD386" s="4" t="e">
        <v>#REF!</v>
      </c>
      <c r="FE386" s="4" t="e">
        <v>#REF!</v>
      </c>
      <c r="FF386" s="4" t="e">
        <v>#REF!</v>
      </c>
      <c r="FG386" s="4" t="e">
        <v>#REF!</v>
      </c>
      <c r="FH386" s="4" t="e">
        <v>#REF!</v>
      </c>
      <c r="FI386" s="834" t="str">
        <f t="shared" si="50"/>
        <v>#REF!</v>
      </c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742"/>
    </row>
    <row r="387" outlineLevel="1">
      <c r="A387" s="743"/>
      <c r="B387" s="1059"/>
      <c r="D387" s="1039">
        <f t="shared" si="157"/>
        <v>1</v>
      </c>
      <c r="E387" s="1049" t="str">
        <f t="shared" si="80"/>
        <v/>
      </c>
      <c r="F387" s="1050" t="s">
        <v>402</v>
      </c>
      <c r="G387" s="1042" t="str">
        <f t="shared" si="76"/>
        <v/>
      </c>
      <c r="H387" s="1046"/>
      <c r="I387" s="1044" t="str">
        <f t="shared" si="77"/>
        <v>#REF!</v>
      </c>
      <c r="J387" s="1052" t="str">
        <f t="shared" si="141"/>
        <v>#REF!</v>
      </c>
      <c r="K387" s="1046">
        <v>0.0</v>
      </c>
      <c r="L387" s="1046">
        <v>0.0</v>
      </c>
      <c r="M387" s="1046">
        <v>0.0</v>
      </c>
      <c r="N387" s="1046">
        <v>0.0</v>
      </c>
      <c r="O387" s="1053" t="e">
        <v>#REF!</v>
      </c>
      <c r="P387" s="1053">
        <v>0.0</v>
      </c>
      <c r="Q387" s="1053">
        <v>0.0</v>
      </c>
      <c r="R387" s="1053">
        <v>0.0</v>
      </c>
      <c r="S387" s="1053">
        <v>0.0</v>
      </c>
      <c r="T387" s="1053">
        <v>0.0</v>
      </c>
      <c r="U387" s="1053">
        <v>0.0</v>
      </c>
      <c r="V387" s="825"/>
      <c r="W387" s="1054" t="str">
        <f t="shared" ref="W387:AC387" si="188">if(O$275&gt;$E386,"",if(O$276&lt;$E386,"", if($H387="","", if($D386&lt;=$N$277,O$277,if($D386&lt;=$N$278,O$278,O$279))*if($O$267=$R$267,$V$267, $H387))))</f>
        <v>#REF!</v>
      </c>
      <c r="X387" s="1054" t="str">
        <f t="shared" si="188"/>
        <v/>
      </c>
      <c r="Y387" s="1054" t="str">
        <f t="shared" si="188"/>
        <v/>
      </c>
      <c r="Z387" s="1054" t="str">
        <f t="shared" si="188"/>
        <v/>
      </c>
      <c r="AA387" s="1054" t="str">
        <f t="shared" si="188"/>
        <v/>
      </c>
      <c r="AB387" s="1054" t="str">
        <f t="shared" si="188"/>
        <v/>
      </c>
      <c r="AC387" s="1054" t="str">
        <f t="shared" si="188"/>
        <v/>
      </c>
      <c r="AD387" s="2" t="e">
        <v>#REF!</v>
      </c>
      <c r="AE387" s="2" t="e">
        <v>#REF!</v>
      </c>
      <c r="AF387" s="2" t="e">
        <v>#REF!</v>
      </c>
      <c r="AG387" s="2" t="e">
        <v>#REF!</v>
      </c>
      <c r="AH387" s="2" t="e">
        <v>#REF!</v>
      </c>
      <c r="AI387" s="2" t="e">
        <v>#REF!</v>
      </c>
      <c r="AJ387" s="4" t="e">
        <v>#REF!</v>
      </c>
      <c r="AK387" s="4"/>
      <c r="AL387" s="4"/>
      <c r="AM387" s="4"/>
      <c r="AN387" s="18" t="s">
        <v>4</v>
      </c>
      <c r="AO387" s="689"/>
      <c r="AP387" s="690"/>
      <c r="AQ387" s="274"/>
      <c r="AR387" s="274"/>
      <c r="AS387" s="274"/>
      <c r="AT387" s="274"/>
      <c r="AU387" s="691"/>
      <c r="AV387" s="692"/>
      <c r="AW387" s="274"/>
      <c r="AX387" s="274"/>
      <c r="AY387" s="274"/>
      <c r="AZ387" s="274"/>
      <c r="BA387" s="274"/>
      <c r="BB387" s="274"/>
      <c r="BC387" s="274"/>
      <c r="BD387" s="274"/>
      <c r="BE387" s="274"/>
      <c r="BF387" s="274"/>
      <c r="BG387" s="274"/>
      <c r="BH387" s="274"/>
      <c r="BI387" s="274"/>
      <c r="BJ387" s="274"/>
      <c r="BK387" s="274"/>
      <c r="BL387" s="274"/>
      <c r="BM387" s="274"/>
      <c r="BN387" s="274"/>
      <c r="BO387" s="274"/>
      <c r="BP387" s="693"/>
      <c r="BQ387" s="274"/>
      <c r="BR387" s="274"/>
      <c r="BS387" s="274"/>
      <c r="BT387" s="274"/>
      <c r="BU387" s="274"/>
      <c r="BV387" s="274"/>
      <c r="BW387" s="274"/>
      <c r="BX387" s="694"/>
      <c r="BY387" s="274"/>
      <c r="BZ387" s="274"/>
      <c r="CA387" s="274"/>
      <c r="CB387" s="274"/>
      <c r="CC387" s="274"/>
      <c r="CD387" s="274"/>
      <c r="CE387" s="274"/>
      <c r="CF387" s="274"/>
      <c r="CG387" s="742"/>
      <c r="CH387" s="742"/>
      <c r="CI387" s="742"/>
      <c r="CJ387" s="742"/>
      <c r="CK387" s="742"/>
      <c r="CL387" s="742"/>
      <c r="CM387" s="742"/>
      <c r="CN387" s="742"/>
      <c r="CO387" s="742"/>
      <c r="CP387" s="742"/>
      <c r="CQ387" s="742"/>
      <c r="CR387" s="742"/>
      <c r="CS387" s="742"/>
      <c r="CT387" s="742"/>
      <c r="CU387" s="742"/>
      <c r="CV387" s="742"/>
      <c r="CW387" s="742"/>
      <c r="CX387" s="4"/>
      <c r="CY387" s="780" t="e">
        <v>#REF!</v>
      </c>
      <c r="CZ387" s="890" t="e">
        <v>#REF!</v>
      </c>
      <c r="DA387" s="890" t="e">
        <v>#REF!</v>
      </c>
      <c r="DB387" s="890">
        <v>0.0</v>
      </c>
      <c r="DC387" s="890">
        <v>0.0</v>
      </c>
      <c r="DD387" s="890">
        <v>0.0</v>
      </c>
      <c r="DE387" s="890">
        <v>0.0</v>
      </c>
      <c r="DF387" s="890">
        <v>0.0</v>
      </c>
      <c r="DG387" s="890">
        <v>0.0</v>
      </c>
      <c r="DH387" s="890"/>
      <c r="DI387" s="890" t="e">
        <v>#REF!</v>
      </c>
      <c r="DJ387" s="890" t="s">
        <v>160</v>
      </c>
      <c r="DK387" s="890" t="s">
        <v>160</v>
      </c>
      <c r="DL387" s="890" t="s">
        <v>160</v>
      </c>
      <c r="DM387" s="890" t="s">
        <v>160</v>
      </c>
      <c r="DN387" s="890" t="s">
        <v>160</v>
      </c>
      <c r="DO387" s="890" t="s">
        <v>160</v>
      </c>
      <c r="DP387" s="2">
        <v>1.0</v>
      </c>
      <c r="DQ387" s="830" t="s">
        <v>160</v>
      </c>
      <c r="DR387" s="915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745"/>
      <c r="EK387" s="4"/>
      <c r="EL387" s="4"/>
      <c r="EM387" s="4"/>
      <c r="EN387" s="4"/>
      <c r="EO387" s="4"/>
      <c r="EP387" s="4"/>
      <c r="EQ387" s="745"/>
      <c r="ER387" s="4"/>
      <c r="ES387" s="4"/>
      <c r="ET387" s="4"/>
      <c r="EU387" s="4"/>
      <c r="EV387" s="4"/>
      <c r="EW387" s="4"/>
      <c r="EX387" s="4"/>
      <c r="EY387" s="895" t="s">
        <v>160</v>
      </c>
      <c r="EZ387" s="927" t="s">
        <v>160</v>
      </c>
      <c r="FA387" s="820" t="str">
        <f t="shared" si="49"/>
        <v/>
      </c>
      <c r="FB387" s="925" t="e">
        <v>#REF!</v>
      </c>
      <c r="FC387" s="4" t="e">
        <v>#REF!</v>
      </c>
      <c r="FD387" s="4" t="e">
        <v>#REF!</v>
      </c>
      <c r="FE387" s="4" t="e">
        <v>#REF!</v>
      </c>
      <c r="FF387" s="4" t="e">
        <v>#REF!</v>
      </c>
      <c r="FG387" s="4" t="e">
        <v>#REF!</v>
      </c>
      <c r="FH387" s="4" t="e">
        <v>#REF!</v>
      </c>
      <c r="FI387" s="834" t="str">
        <f t="shared" si="50"/>
        <v>#REF!</v>
      </c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742"/>
    </row>
    <row r="388" outlineLevel="1">
      <c r="A388" s="743"/>
      <c r="B388" s="1059"/>
      <c r="D388" s="1039">
        <f t="shared" si="157"/>
        <v>1</v>
      </c>
      <c r="E388" s="1049" t="str">
        <f t="shared" si="80"/>
        <v/>
      </c>
      <c r="F388" s="1050" t="s">
        <v>402</v>
      </c>
      <c r="G388" s="1042" t="str">
        <f t="shared" si="76"/>
        <v/>
      </c>
      <c r="H388" s="1046"/>
      <c r="I388" s="1044" t="str">
        <f t="shared" si="77"/>
        <v>#REF!</v>
      </c>
      <c r="J388" s="1052" t="str">
        <f t="shared" si="141"/>
        <v>#REF!</v>
      </c>
      <c r="K388" s="1046">
        <v>0.0</v>
      </c>
      <c r="L388" s="1046">
        <v>0.0</v>
      </c>
      <c r="M388" s="1046">
        <v>0.0</v>
      </c>
      <c r="N388" s="1046">
        <v>0.0</v>
      </c>
      <c r="O388" s="1053" t="e">
        <v>#REF!</v>
      </c>
      <c r="P388" s="1053">
        <v>0.0</v>
      </c>
      <c r="Q388" s="1053">
        <v>0.0</v>
      </c>
      <c r="R388" s="1053">
        <v>0.0</v>
      </c>
      <c r="S388" s="1053">
        <v>0.0</v>
      </c>
      <c r="T388" s="1053">
        <v>0.0</v>
      </c>
      <c r="U388" s="1053">
        <v>0.0</v>
      </c>
      <c r="V388" s="825"/>
      <c r="W388" s="1054" t="str">
        <f t="shared" ref="W388:AC388" si="189">if(O$275&gt;$E387,"",if(O$276&lt;$E387,"", if($H388="","", if($D387&lt;=$N$277,O$277,if($D387&lt;=$N$278,O$278,O$279))*if($O$267=$R$267,$V$267, $H388))))</f>
        <v>#REF!</v>
      </c>
      <c r="X388" s="1054" t="str">
        <f t="shared" si="189"/>
        <v/>
      </c>
      <c r="Y388" s="1054" t="str">
        <f t="shared" si="189"/>
        <v/>
      </c>
      <c r="Z388" s="1054" t="str">
        <f t="shared" si="189"/>
        <v/>
      </c>
      <c r="AA388" s="1054" t="str">
        <f t="shared" si="189"/>
        <v/>
      </c>
      <c r="AB388" s="1054" t="str">
        <f t="shared" si="189"/>
        <v/>
      </c>
      <c r="AC388" s="1054" t="str">
        <f t="shared" si="189"/>
        <v/>
      </c>
      <c r="AD388" s="2" t="e">
        <v>#REF!</v>
      </c>
      <c r="AE388" s="2" t="e">
        <v>#REF!</v>
      </c>
      <c r="AF388" s="2" t="e">
        <v>#REF!</v>
      </c>
      <c r="AG388" s="2" t="e">
        <v>#REF!</v>
      </c>
      <c r="AH388" s="2" t="e">
        <v>#REF!</v>
      </c>
      <c r="AI388" s="2" t="e">
        <v>#REF!</v>
      </c>
      <c r="AJ388" s="4" t="e">
        <v>#REF!</v>
      </c>
      <c r="AK388" s="4"/>
      <c r="AL388" s="4"/>
      <c r="AM388" s="4"/>
      <c r="AN388" s="18" t="s">
        <v>4</v>
      </c>
      <c r="AO388" s="689"/>
      <c r="AP388" s="690"/>
      <c r="AQ388" s="274"/>
      <c r="AR388" s="274"/>
      <c r="AS388" s="274"/>
      <c r="AT388" s="274"/>
      <c r="AU388" s="691"/>
      <c r="AV388" s="692"/>
      <c r="AW388" s="274"/>
      <c r="AX388" s="274"/>
      <c r="AY388" s="274"/>
      <c r="AZ388" s="274"/>
      <c r="BA388" s="274"/>
      <c r="BB388" s="274"/>
      <c r="BC388" s="274"/>
      <c r="BD388" s="274"/>
      <c r="BE388" s="274"/>
      <c r="BF388" s="274"/>
      <c r="BG388" s="274"/>
      <c r="BH388" s="274"/>
      <c r="BI388" s="274"/>
      <c r="BJ388" s="274"/>
      <c r="BK388" s="274"/>
      <c r="BL388" s="274"/>
      <c r="BM388" s="274"/>
      <c r="BN388" s="274"/>
      <c r="BO388" s="274"/>
      <c r="BP388" s="693"/>
      <c r="BQ388" s="274"/>
      <c r="BR388" s="274"/>
      <c r="BS388" s="274"/>
      <c r="BT388" s="274"/>
      <c r="BU388" s="274"/>
      <c r="BV388" s="274"/>
      <c r="BW388" s="274"/>
      <c r="BX388" s="694"/>
      <c r="BY388" s="274"/>
      <c r="BZ388" s="274"/>
      <c r="CA388" s="274"/>
      <c r="CB388" s="274"/>
      <c r="CC388" s="274"/>
      <c r="CD388" s="274"/>
      <c r="CE388" s="274"/>
      <c r="CF388" s="274"/>
      <c r="CG388" s="742"/>
      <c r="CH388" s="742"/>
      <c r="CI388" s="742"/>
      <c r="CJ388" s="742"/>
      <c r="CK388" s="742"/>
      <c r="CL388" s="742"/>
      <c r="CM388" s="742"/>
      <c r="CN388" s="742"/>
      <c r="CO388" s="742"/>
      <c r="CP388" s="742"/>
      <c r="CQ388" s="742"/>
      <c r="CR388" s="742"/>
      <c r="CS388" s="742"/>
      <c r="CT388" s="742"/>
      <c r="CU388" s="742"/>
      <c r="CV388" s="742"/>
      <c r="CW388" s="742"/>
      <c r="CX388" s="4"/>
      <c r="CY388" s="780" t="e">
        <v>#REF!</v>
      </c>
      <c r="CZ388" s="890" t="e">
        <v>#REF!</v>
      </c>
      <c r="DA388" s="890" t="e">
        <v>#REF!</v>
      </c>
      <c r="DB388" s="890">
        <v>0.0</v>
      </c>
      <c r="DC388" s="890">
        <v>0.0</v>
      </c>
      <c r="DD388" s="890">
        <v>0.0</v>
      </c>
      <c r="DE388" s="890">
        <v>0.0</v>
      </c>
      <c r="DF388" s="890">
        <v>0.0</v>
      </c>
      <c r="DG388" s="890">
        <v>0.0</v>
      </c>
      <c r="DH388" s="890"/>
      <c r="DI388" s="890" t="e">
        <v>#REF!</v>
      </c>
      <c r="DJ388" s="890" t="s">
        <v>160</v>
      </c>
      <c r="DK388" s="890" t="s">
        <v>160</v>
      </c>
      <c r="DL388" s="890" t="s">
        <v>160</v>
      </c>
      <c r="DM388" s="890" t="s">
        <v>160</v>
      </c>
      <c r="DN388" s="890" t="s">
        <v>160</v>
      </c>
      <c r="DO388" s="890" t="s">
        <v>160</v>
      </c>
      <c r="DP388" s="2">
        <v>1.0</v>
      </c>
      <c r="DQ388" s="830" t="s">
        <v>160</v>
      </c>
      <c r="DR388" s="915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745"/>
      <c r="EK388" s="4"/>
      <c r="EL388" s="4"/>
      <c r="EM388" s="4"/>
      <c r="EN388" s="4"/>
      <c r="EO388" s="4"/>
      <c r="EP388" s="4"/>
      <c r="EQ388" s="745"/>
      <c r="ER388" s="4"/>
      <c r="ES388" s="4"/>
      <c r="ET388" s="4"/>
      <c r="EU388" s="4"/>
      <c r="EV388" s="4"/>
      <c r="EW388" s="4"/>
      <c r="EX388" s="4"/>
      <c r="EY388" s="895" t="s">
        <v>160</v>
      </c>
      <c r="EZ388" s="927" t="s">
        <v>160</v>
      </c>
      <c r="FA388" s="820" t="str">
        <f t="shared" si="49"/>
        <v/>
      </c>
      <c r="FB388" s="925" t="e">
        <v>#REF!</v>
      </c>
      <c r="FC388" s="4" t="e">
        <v>#REF!</v>
      </c>
      <c r="FD388" s="4" t="e">
        <v>#REF!</v>
      </c>
      <c r="FE388" s="4" t="e">
        <v>#REF!</v>
      </c>
      <c r="FF388" s="4" t="e">
        <v>#REF!</v>
      </c>
      <c r="FG388" s="4" t="e">
        <v>#REF!</v>
      </c>
      <c r="FH388" s="4" t="e">
        <v>#REF!</v>
      </c>
      <c r="FI388" s="834" t="str">
        <f t="shared" si="50"/>
        <v>#REF!</v>
      </c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742"/>
    </row>
    <row r="389" outlineLevel="1">
      <c r="A389" s="743"/>
      <c r="B389" s="1059"/>
      <c r="D389" s="1039">
        <f t="shared" si="157"/>
        <v>1</v>
      </c>
      <c r="E389" s="1049" t="str">
        <f t="shared" si="80"/>
        <v/>
      </c>
      <c r="F389" s="1050" t="s">
        <v>402</v>
      </c>
      <c r="G389" s="1042" t="str">
        <f t="shared" si="76"/>
        <v/>
      </c>
      <c r="H389" s="1046"/>
      <c r="I389" s="1044" t="str">
        <f t="shared" si="77"/>
        <v>#REF!</v>
      </c>
      <c r="J389" s="1052" t="str">
        <f t="shared" si="141"/>
        <v>#REF!</v>
      </c>
      <c r="K389" s="1046">
        <v>0.0</v>
      </c>
      <c r="L389" s="1046">
        <v>0.0</v>
      </c>
      <c r="M389" s="1046">
        <v>0.0</v>
      </c>
      <c r="N389" s="1046">
        <v>0.0</v>
      </c>
      <c r="O389" s="1053" t="e">
        <v>#REF!</v>
      </c>
      <c r="P389" s="1053">
        <v>0.0</v>
      </c>
      <c r="Q389" s="1053">
        <v>0.0</v>
      </c>
      <c r="R389" s="1053">
        <v>0.0</v>
      </c>
      <c r="S389" s="1053">
        <v>0.0</v>
      </c>
      <c r="T389" s="1053">
        <v>0.0</v>
      </c>
      <c r="U389" s="1053">
        <v>0.0</v>
      </c>
      <c r="V389" s="825"/>
      <c r="W389" s="1054" t="str">
        <f t="shared" ref="W389:AC389" si="190">if(O$275&gt;$E388,"",if(O$276&lt;$E388,"", if($H389="","", if($D388&lt;=$N$277,O$277,if($D388&lt;=$N$278,O$278,O$279))*if($O$267=$R$267,$V$267, $H389))))</f>
        <v>#REF!</v>
      </c>
      <c r="X389" s="1054" t="str">
        <f t="shared" si="190"/>
        <v/>
      </c>
      <c r="Y389" s="1054" t="str">
        <f t="shared" si="190"/>
        <v/>
      </c>
      <c r="Z389" s="1054" t="str">
        <f t="shared" si="190"/>
        <v/>
      </c>
      <c r="AA389" s="1054" t="str">
        <f t="shared" si="190"/>
        <v/>
      </c>
      <c r="AB389" s="1054" t="str">
        <f t="shared" si="190"/>
        <v/>
      </c>
      <c r="AC389" s="1054" t="str">
        <f t="shared" si="190"/>
        <v/>
      </c>
      <c r="AD389" s="2" t="e">
        <v>#REF!</v>
      </c>
      <c r="AE389" s="2" t="e">
        <v>#REF!</v>
      </c>
      <c r="AF389" s="2" t="e">
        <v>#REF!</v>
      </c>
      <c r="AG389" s="2" t="e">
        <v>#REF!</v>
      </c>
      <c r="AH389" s="2" t="e">
        <v>#REF!</v>
      </c>
      <c r="AI389" s="2" t="e">
        <v>#REF!</v>
      </c>
      <c r="AJ389" s="4" t="e">
        <v>#REF!</v>
      </c>
      <c r="AK389" s="4"/>
      <c r="AL389" s="4"/>
      <c r="AM389" s="4"/>
      <c r="AN389" s="18" t="s">
        <v>4</v>
      </c>
      <c r="AO389" s="689"/>
      <c r="AP389" s="690"/>
      <c r="AQ389" s="274"/>
      <c r="AR389" s="274"/>
      <c r="AS389" s="274"/>
      <c r="AT389" s="274"/>
      <c r="AU389" s="691"/>
      <c r="AV389" s="692"/>
      <c r="AW389" s="274"/>
      <c r="AX389" s="274"/>
      <c r="AY389" s="274"/>
      <c r="AZ389" s="274"/>
      <c r="BA389" s="274"/>
      <c r="BB389" s="274"/>
      <c r="BC389" s="274"/>
      <c r="BD389" s="274"/>
      <c r="BE389" s="274"/>
      <c r="BF389" s="274"/>
      <c r="BG389" s="274"/>
      <c r="BH389" s="274"/>
      <c r="BI389" s="274"/>
      <c r="BJ389" s="274"/>
      <c r="BK389" s="274"/>
      <c r="BL389" s="274"/>
      <c r="BM389" s="274"/>
      <c r="BN389" s="274"/>
      <c r="BO389" s="274"/>
      <c r="BP389" s="693"/>
      <c r="BQ389" s="274"/>
      <c r="BR389" s="274"/>
      <c r="BS389" s="274"/>
      <c r="BT389" s="274"/>
      <c r="BU389" s="274"/>
      <c r="BV389" s="274"/>
      <c r="BW389" s="274"/>
      <c r="BX389" s="694"/>
      <c r="BY389" s="274"/>
      <c r="BZ389" s="274"/>
      <c r="CA389" s="274"/>
      <c r="CB389" s="274"/>
      <c r="CC389" s="274"/>
      <c r="CD389" s="274"/>
      <c r="CE389" s="274"/>
      <c r="CF389" s="274"/>
      <c r="CG389" s="742"/>
      <c r="CH389" s="742"/>
      <c r="CI389" s="742"/>
      <c r="CJ389" s="742"/>
      <c r="CK389" s="742"/>
      <c r="CL389" s="742"/>
      <c r="CM389" s="742"/>
      <c r="CN389" s="742"/>
      <c r="CO389" s="742"/>
      <c r="CP389" s="742"/>
      <c r="CQ389" s="742"/>
      <c r="CR389" s="742"/>
      <c r="CS389" s="742"/>
      <c r="CT389" s="742"/>
      <c r="CU389" s="742"/>
      <c r="CV389" s="742"/>
      <c r="CW389" s="742"/>
      <c r="CX389" s="4"/>
      <c r="CY389" s="780" t="e">
        <v>#REF!</v>
      </c>
      <c r="CZ389" s="890" t="e">
        <v>#REF!</v>
      </c>
      <c r="DA389" s="890" t="e">
        <v>#REF!</v>
      </c>
      <c r="DB389" s="890">
        <v>0.0</v>
      </c>
      <c r="DC389" s="890">
        <v>0.0</v>
      </c>
      <c r="DD389" s="890">
        <v>0.0</v>
      </c>
      <c r="DE389" s="890">
        <v>0.0</v>
      </c>
      <c r="DF389" s="890">
        <v>0.0</v>
      </c>
      <c r="DG389" s="890">
        <v>0.0</v>
      </c>
      <c r="DH389" s="890"/>
      <c r="DI389" s="890" t="e">
        <v>#REF!</v>
      </c>
      <c r="DJ389" s="890" t="s">
        <v>160</v>
      </c>
      <c r="DK389" s="890" t="s">
        <v>160</v>
      </c>
      <c r="DL389" s="890" t="s">
        <v>160</v>
      </c>
      <c r="DM389" s="890" t="s">
        <v>160</v>
      </c>
      <c r="DN389" s="890" t="s">
        <v>160</v>
      </c>
      <c r="DO389" s="890" t="s">
        <v>160</v>
      </c>
      <c r="DP389" s="2">
        <v>1.0</v>
      </c>
      <c r="DQ389" s="830" t="s">
        <v>160</v>
      </c>
      <c r="DR389" s="915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745"/>
      <c r="EK389" s="4"/>
      <c r="EL389" s="4"/>
      <c r="EM389" s="4"/>
      <c r="EN389" s="4"/>
      <c r="EO389" s="4"/>
      <c r="EP389" s="4"/>
      <c r="EQ389" s="745"/>
      <c r="ER389" s="4"/>
      <c r="ES389" s="4"/>
      <c r="ET389" s="4"/>
      <c r="EU389" s="4"/>
      <c r="EV389" s="4"/>
      <c r="EW389" s="4"/>
      <c r="EX389" s="4"/>
      <c r="EY389" s="895" t="s">
        <v>160</v>
      </c>
      <c r="EZ389" s="927" t="s">
        <v>160</v>
      </c>
      <c r="FA389" s="820" t="str">
        <f t="shared" si="49"/>
        <v/>
      </c>
      <c r="FB389" s="925" t="e">
        <v>#REF!</v>
      </c>
      <c r="FC389" s="4" t="e">
        <v>#REF!</v>
      </c>
      <c r="FD389" s="4" t="e">
        <v>#REF!</v>
      </c>
      <c r="FE389" s="4" t="e">
        <v>#REF!</v>
      </c>
      <c r="FF389" s="4" t="e">
        <v>#REF!</v>
      </c>
      <c r="FG389" s="4" t="e">
        <v>#REF!</v>
      </c>
      <c r="FH389" s="4" t="e">
        <v>#REF!</v>
      </c>
      <c r="FI389" s="834" t="str">
        <f t="shared" si="50"/>
        <v>#REF!</v>
      </c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742"/>
    </row>
    <row r="390" outlineLevel="1">
      <c r="A390" s="743"/>
      <c r="B390" s="1059"/>
      <c r="D390" s="1039">
        <f t="shared" si="157"/>
        <v>1</v>
      </c>
      <c r="E390" s="1049" t="str">
        <f t="shared" si="80"/>
        <v/>
      </c>
      <c r="F390" s="1050" t="s">
        <v>402</v>
      </c>
      <c r="G390" s="1042" t="str">
        <f t="shared" si="76"/>
        <v/>
      </c>
      <c r="H390" s="1046"/>
      <c r="I390" s="1044" t="str">
        <f t="shared" si="77"/>
        <v>#REF!</v>
      </c>
      <c r="J390" s="1052" t="str">
        <f t="shared" si="141"/>
        <v>#REF!</v>
      </c>
      <c r="K390" s="1046">
        <v>0.0</v>
      </c>
      <c r="L390" s="1046">
        <v>0.0</v>
      </c>
      <c r="M390" s="1046">
        <v>0.0</v>
      </c>
      <c r="N390" s="1046">
        <v>0.0</v>
      </c>
      <c r="O390" s="1053" t="e">
        <v>#REF!</v>
      </c>
      <c r="P390" s="1053">
        <v>0.0</v>
      </c>
      <c r="Q390" s="1053">
        <v>0.0</v>
      </c>
      <c r="R390" s="1053">
        <v>0.0</v>
      </c>
      <c r="S390" s="1053">
        <v>0.0</v>
      </c>
      <c r="T390" s="1053">
        <v>0.0</v>
      </c>
      <c r="U390" s="1053">
        <v>0.0</v>
      </c>
      <c r="V390" s="825"/>
      <c r="W390" s="1054" t="str">
        <f t="shared" ref="W390:AC390" si="191">if(O$275&gt;$E389,"",if(O$276&lt;$E389,"", if($H390="","", if($D389&lt;=$N$277,O$277,if($D389&lt;=$N$278,O$278,O$279))*if($O$267=$R$267,$V$267, $H390))))</f>
        <v>#REF!</v>
      </c>
      <c r="X390" s="1054" t="str">
        <f t="shared" si="191"/>
        <v/>
      </c>
      <c r="Y390" s="1054" t="str">
        <f t="shared" si="191"/>
        <v/>
      </c>
      <c r="Z390" s="1054" t="str">
        <f t="shared" si="191"/>
        <v/>
      </c>
      <c r="AA390" s="1054" t="str">
        <f t="shared" si="191"/>
        <v/>
      </c>
      <c r="AB390" s="1054" t="str">
        <f t="shared" si="191"/>
        <v/>
      </c>
      <c r="AC390" s="1054" t="str">
        <f t="shared" si="191"/>
        <v/>
      </c>
      <c r="AD390" s="2" t="e">
        <v>#REF!</v>
      </c>
      <c r="AE390" s="2" t="e">
        <v>#REF!</v>
      </c>
      <c r="AF390" s="2" t="e">
        <v>#REF!</v>
      </c>
      <c r="AG390" s="2" t="e">
        <v>#REF!</v>
      </c>
      <c r="AH390" s="2" t="e">
        <v>#REF!</v>
      </c>
      <c r="AI390" s="2" t="e">
        <v>#REF!</v>
      </c>
      <c r="AJ390" s="4" t="e">
        <v>#REF!</v>
      </c>
      <c r="AK390" s="4"/>
      <c r="AL390" s="4"/>
      <c r="AM390" s="4"/>
      <c r="AN390" s="18" t="s">
        <v>4</v>
      </c>
      <c r="AO390" s="689"/>
      <c r="AP390" s="690"/>
      <c r="AQ390" s="274"/>
      <c r="AR390" s="274"/>
      <c r="AS390" s="274"/>
      <c r="AT390" s="274"/>
      <c r="AU390" s="691"/>
      <c r="AV390" s="692"/>
      <c r="AW390" s="274"/>
      <c r="AX390" s="274"/>
      <c r="AY390" s="274"/>
      <c r="AZ390" s="274"/>
      <c r="BA390" s="274"/>
      <c r="BB390" s="274"/>
      <c r="BC390" s="274"/>
      <c r="BD390" s="274"/>
      <c r="BE390" s="274"/>
      <c r="BF390" s="274"/>
      <c r="BG390" s="274"/>
      <c r="BH390" s="274"/>
      <c r="BI390" s="274"/>
      <c r="BJ390" s="274"/>
      <c r="BK390" s="274"/>
      <c r="BL390" s="274"/>
      <c r="BM390" s="274"/>
      <c r="BN390" s="274"/>
      <c r="BO390" s="274"/>
      <c r="BP390" s="693"/>
      <c r="BQ390" s="274"/>
      <c r="BR390" s="274"/>
      <c r="BS390" s="274"/>
      <c r="BT390" s="274"/>
      <c r="BU390" s="274"/>
      <c r="BV390" s="274"/>
      <c r="BW390" s="274"/>
      <c r="BX390" s="694"/>
      <c r="BY390" s="274"/>
      <c r="BZ390" s="274"/>
      <c r="CA390" s="274"/>
      <c r="CB390" s="274"/>
      <c r="CC390" s="274"/>
      <c r="CD390" s="274"/>
      <c r="CE390" s="274"/>
      <c r="CF390" s="274"/>
      <c r="CG390" s="742"/>
      <c r="CH390" s="742"/>
      <c r="CI390" s="742"/>
      <c r="CJ390" s="742"/>
      <c r="CK390" s="742"/>
      <c r="CL390" s="742"/>
      <c r="CM390" s="742"/>
      <c r="CN390" s="742"/>
      <c r="CO390" s="742"/>
      <c r="CP390" s="742"/>
      <c r="CQ390" s="742"/>
      <c r="CR390" s="742"/>
      <c r="CS390" s="742"/>
      <c r="CT390" s="742"/>
      <c r="CU390" s="742"/>
      <c r="CV390" s="742"/>
      <c r="CW390" s="742"/>
      <c r="CX390" s="4"/>
      <c r="CY390" s="780" t="e">
        <v>#REF!</v>
      </c>
      <c r="CZ390" s="890" t="e">
        <v>#REF!</v>
      </c>
      <c r="DA390" s="890" t="e">
        <v>#REF!</v>
      </c>
      <c r="DB390" s="890">
        <v>0.0</v>
      </c>
      <c r="DC390" s="890">
        <v>0.0</v>
      </c>
      <c r="DD390" s="890">
        <v>0.0</v>
      </c>
      <c r="DE390" s="890">
        <v>0.0</v>
      </c>
      <c r="DF390" s="890">
        <v>0.0</v>
      </c>
      <c r="DG390" s="890">
        <v>0.0</v>
      </c>
      <c r="DH390" s="890"/>
      <c r="DI390" s="890" t="e">
        <v>#REF!</v>
      </c>
      <c r="DJ390" s="890" t="s">
        <v>160</v>
      </c>
      <c r="DK390" s="890" t="s">
        <v>160</v>
      </c>
      <c r="DL390" s="890" t="s">
        <v>160</v>
      </c>
      <c r="DM390" s="890" t="s">
        <v>160</v>
      </c>
      <c r="DN390" s="890" t="s">
        <v>160</v>
      </c>
      <c r="DO390" s="890" t="s">
        <v>160</v>
      </c>
      <c r="DP390" s="2">
        <v>1.0</v>
      </c>
      <c r="DQ390" s="830" t="s">
        <v>160</v>
      </c>
      <c r="DR390" s="915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745"/>
      <c r="EK390" s="4"/>
      <c r="EL390" s="4"/>
      <c r="EM390" s="4"/>
      <c r="EN390" s="4"/>
      <c r="EO390" s="4"/>
      <c r="EP390" s="4"/>
      <c r="EQ390" s="745"/>
      <c r="ER390" s="4"/>
      <c r="ES390" s="4"/>
      <c r="ET390" s="4"/>
      <c r="EU390" s="4"/>
      <c r="EV390" s="4"/>
      <c r="EW390" s="4"/>
      <c r="EX390" s="4"/>
      <c r="EY390" s="895" t="s">
        <v>160</v>
      </c>
      <c r="EZ390" s="927" t="s">
        <v>160</v>
      </c>
      <c r="FA390" s="820" t="str">
        <f t="shared" si="49"/>
        <v/>
      </c>
      <c r="FB390" s="925" t="e">
        <v>#REF!</v>
      </c>
      <c r="FC390" s="4" t="e">
        <v>#REF!</v>
      </c>
      <c r="FD390" s="4" t="e">
        <v>#REF!</v>
      </c>
      <c r="FE390" s="4" t="e">
        <v>#REF!</v>
      </c>
      <c r="FF390" s="4" t="e">
        <v>#REF!</v>
      </c>
      <c r="FG390" s="4" t="e">
        <v>#REF!</v>
      </c>
      <c r="FH390" s="4" t="e">
        <v>#REF!</v>
      </c>
      <c r="FI390" s="834" t="str">
        <f t="shared" si="50"/>
        <v>#REF!</v>
      </c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742"/>
    </row>
    <row r="391" outlineLevel="1">
      <c r="A391" s="743"/>
      <c r="B391" s="1059"/>
      <c r="D391" s="1039">
        <f t="shared" si="157"/>
        <v>1</v>
      </c>
      <c r="E391" s="1049" t="str">
        <f t="shared" si="80"/>
        <v/>
      </c>
      <c r="F391" s="1050" t="s">
        <v>402</v>
      </c>
      <c r="G391" s="1042" t="str">
        <f t="shared" si="76"/>
        <v/>
      </c>
      <c r="H391" s="1046"/>
      <c r="I391" s="1044" t="str">
        <f t="shared" si="77"/>
        <v>#REF!</v>
      </c>
      <c r="J391" s="1052" t="str">
        <f t="shared" si="141"/>
        <v>#REF!</v>
      </c>
      <c r="K391" s="1046">
        <v>0.0</v>
      </c>
      <c r="L391" s="1046">
        <v>0.0</v>
      </c>
      <c r="M391" s="1046">
        <v>0.0</v>
      </c>
      <c r="N391" s="1046">
        <v>0.0</v>
      </c>
      <c r="O391" s="1053" t="e">
        <v>#REF!</v>
      </c>
      <c r="P391" s="1053">
        <v>0.0</v>
      </c>
      <c r="Q391" s="1053">
        <v>0.0</v>
      </c>
      <c r="R391" s="1053">
        <v>0.0</v>
      </c>
      <c r="S391" s="1053">
        <v>0.0</v>
      </c>
      <c r="T391" s="1053">
        <v>0.0</v>
      </c>
      <c r="U391" s="1053">
        <v>0.0</v>
      </c>
      <c r="V391" s="825"/>
      <c r="W391" s="1054" t="str">
        <f t="shared" ref="W391:AC391" si="192">if(O$275&gt;$E390,"",if(O$276&lt;$E390,"", if($H391="","", if($D390&lt;=$N$277,O$277,if($D390&lt;=$N$278,O$278,O$279))*if($O$267=$R$267,$V$267, $H391))))</f>
        <v>#REF!</v>
      </c>
      <c r="X391" s="1054" t="str">
        <f t="shared" si="192"/>
        <v/>
      </c>
      <c r="Y391" s="1054" t="str">
        <f t="shared" si="192"/>
        <v/>
      </c>
      <c r="Z391" s="1054" t="str">
        <f t="shared" si="192"/>
        <v/>
      </c>
      <c r="AA391" s="1054" t="str">
        <f t="shared" si="192"/>
        <v/>
      </c>
      <c r="AB391" s="1054" t="str">
        <f t="shared" si="192"/>
        <v/>
      </c>
      <c r="AC391" s="1054" t="str">
        <f t="shared" si="192"/>
        <v/>
      </c>
      <c r="AD391" s="2" t="e">
        <v>#REF!</v>
      </c>
      <c r="AE391" s="2" t="e">
        <v>#REF!</v>
      </c>
      <c r="AF391" s="2" t="e">
        <v>#REF!</v>
      </c>
      <c r="AG391" s="2" t="e">
        <v>#REF!</v>
      </c>
      <c r="AH391" s="2" t="e">
        <v>#REF!</v>
      </c>
      <c r="AI391" s="2" t="e">
        <v>#REF!</v>
      </c>
      <c r="AJ391" s="4" t="e">
        <v>#REF!</v>
      </c>
      <c r="AK391" s="4"/>
      <c r="AL391" s="4"/>
      <c r="AM391" s="4"/>
      <c r="AN391" s="18" t="s">
        <v>4</v>
      </c>
      <c r="AO391" s="689"/>
      <c r="AP391" s="690"/>
      <c r="AQ391" s="274"/>
      <c r="AR391" s="274"/>
      <c r="AS391" s="274"/>
      <c r="AT391" s="274"/>
      <c r="AU391" s="691"/>
      <c r="AV391" s="692"/>
      <c r="AW391" s="274"/>
      <c r="AX391" s="274"/>
      <c r="AY391" s="274"/>
      <c r="AZ391" s="274"/>
      <c r="BA391" s="274"/>
      <c r="BB391" s="274"/>
      <c r="BC391" s="274"/>
      <c r="BD391" s="274"/>
      <c r="BE391" s="274"/>
      <c r="BF391" s="274"/>
      <c r="BG391" s="274"/>
      <c r="BH391" s="274"/>
      <c r="BI391" s="274"/>
      <c r="BJ391" s="274"/>
      <c r="BK391" s="274"/>
      <c r="BL391" s="274"/>
      <c r="BM391" s="274"/>
      <c r="BN391" s="274"/>
      <c r="BO391" s="274"/>
      <c r="BP391" s="693"/>
      <c r="BQ391" s="274"/>
      <c r="BR391" s="274"/>
      <c r="BS391" s="274"/>
      <c r="BT391" s="274"/>
      <c r="BU391" s="274"/>
      <c r="BV391" s="274"/>
      <c r="BW391" s="274"/>
      <c r="BX391" s="694"/>
      <c r="BY391" s="274"/>
      <c r="BZ391" s="274"/>
      <c r="CA391" s="274"/>
      <c r="CB391" s="274"/>
      <c r="CC391" s="274"/>
      <c r="CD391" s="274"/>
      <c r="CE391" s="274"/>
      <c r="CF391" s="274"/>
      <c r="CG391" s="742"/>
      <c r="CH391" s="742"/>
      <c r="CI391" s="742"/>
      <c r="CJ391" s="742"/>
      <c r="CK391" s="742"/>
      <c r="CL391" s="742"/>
      <c r="CM391" s="742"/>
      <c r="CN391" s="742"/>
      <c r="CO391" s="742"/>
      <c r="CP391" s="742"/>
      <c r="CQ391" s="742"/>
      <c r="CR391" s="742"/>
      <c r="CS391" s="742"/>
      <c r="CT391" s="742"/>
      <c r="CU391" s="742"/>
      <c r="CV391" s="742"/>
      <c r="CW391" s="742"/>
      <c r="CX391" s="4"/>
      <c r="CY391" s="780" t="e">
        <v>#REF!</v>
      </c>
      <c r="CZ391" s="890" t="e">
        <v>#REF!</v>
      </c>
      <c r="DA391" s="890" t="e">
        <v>#REF!</v>
      </c>
      <c r="DB391" s="890">
        <v>0.0</v>
      </c>
      <c r="DC391" s="890">
        <v>0.0</v>
      </c>
      <c r="DD391" s="890">
        <v>0.0</v>
      </c>
      <c r="DE391" s="890">
        <v>0.0</v>
      </c>
      <c r="DF391" s="890">
        <v>0.0</v>
      </c>
      <c r="DG391" s="890">
        <v>0.0</v>
      </c>
      <c r="DH391" s="890"/>
      <c r="DI391" s="890" t="e">
        <v>#REF!</v>
      </c>
      <c r="DJ391" s="890" t="s">
        <v>160</v>
      </c>
      <c r="DK391" s="890" t="s">
        <v>160</v>
      </c>
      <c r="DL391" s="890" t="s">
        <v>160</v>
      </c>
      <c r="DM391" s="890" t="s">
        <v>160</v>
      </c>
      <c r="DN391" s="890" t="s">
        <v>160</v>
      </c>
      <c r="DO391" s="890" t="s">
        <v>160</v>
      </c>
      <c r="DP391" s="2">
        <v>1.0</v>
      </c>
      <c r="DQ391" s="830" t="s">
        <v>160</v>
      </c>
      <c r="DR391" s="915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745"/>
      <c r="EK391" s="4"/>
      <c r="EL391" s="4"/>
      <c r="EM391" s="4"/>
      <c r="EN391" s="4"/>
      <c r="EO391" s="4"/>
      <c r="EP391" s="4"/>
      <c r="EQ391" s="745"/>
      <c r="ER391" s="4"/>
      <c r="ES391" s="4"/>
      <c r="ET391" s="4"/>
      <c r="EU391" s="4"/>
      <c r="EV391" s="4"/>
      <c r="EW391" s="4"/>
      <c r="EX391" s="4"/>
      <c r="EY391" s="895" t="s">
        <v>160</v>
      </c>
      <c r="EZ391" s="927" t="s">
        <v>160</v>
      </c>
      <c r="FA391" s="820" t="str">
        <f t="shared" si="49"/>
        <v/>
      </c>
      <c r="FB391" s="925" t="e">
        <v>#REF!</v>
      </c>
      <c r="FC391" s="4" t="e">
        <v>#REF!</v>
      </c>
      <c r="FD391" s="4" t="e">
        <v>#REF!</v>
      </c>
      <c r="FE391" s="4" t="e">
        <v>#REF!</v>
      </c>
      <c r="FF391" s="4" t="e">
        <v>#REF!</v>
      </c>
      <c r="FG391" s="4" t="e">
        <v>#REF!</v>
      </c>
      <c r="FH391" s="4" t="e">
        <v>#REF!</v>
      </c>
      <c r="FI391" s="834" t="str">
        <f t="shared" si="50"/>
        <v>#REF!</v>
      </c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742"/>
    </row>
    <row r="392" outlineLevel="1">
      <c r="A392" s="743"/>
      <c r="B392" s="1059"/>
      <c r="D392" s="1039">
        <f t="shared" si="157"/>
        <v>1</v>
      </c>
      <c r="E392" s="1049" t="str">
        <f t="shared" si="80"/>
        <v/>
      </c>
      <c r="F392" s="1050" t="s">
        <v>402</v>
      </c>
      <c r="G392" s="1042" t="str">
        <f t="shared" si="76"/>
        <v/>
      </c>
      <c r="H392" s="1046"/>
      <c r="I392" s="1044" t="str">
        <f t="shared" si="77"/>
        <v>#REF!</v>
      </c>
      <c r="J392" s="1052" t="str">
        <f t="shared" si="141"/>
        <v>#REF!</v>
      </c>
      <c r="K392" s="1046">
        <v>0.0</v>
      </c>
      <c r="L392" s="1046">
        <v>0.0</v>
      </c>
      <c r="M392" s="1046">
        <v>0.0</v>
      </c>
      <c r="N392" s="1046">
        <v>0.0</v>
      </c>
      <c r="O392" s="1053" t="e">
        <v>#REF!</v>
      </c>
      <c r="P392" s="1053">
        <v>0.0</v>
      </c>
      <c r="Q392" s="1053">
        <v>0.0</v>
      </c>
      <c r="R392" s="1053">
        <v>0.0</v>
      </c>
      <c r="S392" s="1053">
        <v>0.0</v>
      </c>
      <c r="T392" s="1053">
        <v>0.0</v>
      </c>
      <c r="U392" s="1053">
        <v>0.0</v>
      </c>
      <c r="V392" s="825"/>
      <c r="W392" s="1054" t="str">
        <f t="shared" ref="W392:AC392" si="193">if(O$275&gt;$E391,"",if(O$276&lt;$E391,"", if($H392="","", if($D391&lt;=$N$277,O$277,if($D391&lt;=$N$278,O$278,O$279))*if($O$267=$R$267,$V$267, $H392))))</f>
        <v>#REF!</v>
      </c>
      <c r="X392" s="1054" t="str">
        <f t="shared" si="193"/>
        <v/>
      </c>
      <c r="Y392" s="1054" t="str">
        <f t="shared" si="193"/>
        <v/>
      </c>
      <c r="Z392" s="1054" t="str">
        <f t="shared" si="193"/>
        <v/>
      </c>
      <c r="AA392" s="1054" t="str">
        <f t="shared" si="193"/>
        <v/>
      </c>
      <c r="AB392" s="1054" t="str">
        <f t="shared" si="193"/>
        <v/>
      </c>
      <c r="AC392" s="1054" t="str">
        <f t="shared" si="193"/>
        <v/>
      </c>
      <c r="AD392" s="2" t="e">
        <v>#REF!</v>
      </c>
      <c r="AE392" s="2" t="e">
        <v>#REF!</v>
      </c>
      <c r="AF392" s="2" t="e">
        <v>#REF!</v>
      </c>
      <c r="AG392" s="2" t="e">
        <v>#REF!</v>
      </c>
      <c r="AH392" s="2" t="e">
        <v>#REF!</v>
      </c>
      <c r="AI392" s="2" t="e">
        <v>#REF!</v>
      </c>
      <c r="AJ392" s="4" t="e">
        <v>#REF!</v>
      </c>
      <c r="AK392" s="4"/>
      <c r="AL392" s="4"/>
      <c r="AM392" s="4"/>
      <c r="AN392" s="18" t="s">
        <v>4</v>
      </c>
      <c r="AO392" s="689"/>
      <c r="AP392" s="690"/>
      <c r="AQ392" s="274"/>
      <c r="AR392" s="274"/>
      <c r="AS392" s="274"/>
      <c r="AT392" s="274"/>
      <c r="AU392" s="691"/>
      <c r="AV392" s="692"/>
      <c r="AW392" s="274"/>
      <c r="AX392" s="274"/>
      <c r="AY392" s="274"/>
      <c r="AZ392" s="274"/>
      <c r="BA392" s="274"/>
      <c r="BB392" s="274"/>
      <c r="BC392" s="274"/>
      <c r="BD392" s="274"/>
      <c r="BE392" s="274"/>
      <c r="BF392" s="274"/>
      <c r="BG392" s="274"/>
      <c r="BH392" s="274"/>
      <c r="BI392" s="274"/>
      <c r="BJ392" s="274"/>
      <c r="BK392" s="274"/>
      <c r="BL392" s="274"/>
      <c r="BM392" s="274"/>
      <c r="BN392" s="274"/>
      <c r="BO392" s="274"/>
      <c r="BP392" s="693"/>
      <c r="BQ392" s="274"/>
      <c r="BR392" s="274"/>
      <c r="BS392" s="274"/>
      <c r="BT392" s="274"/>
      <c r="BU392" s="274"/>
      <c r="BV392" s="274"/>
      <c r="BW392" s="274"/>
      <c r="BX392" s="694"/>
      <c r="BY392" s="274"/>
      <c r="BZ392" s="274"/>
      <c r="CA392" s="274"/>
      <c r="CB392" s="274"/>
      <c r="CC392" s="274"/>
      <c r="CD392" s="274"/>
      <c r="CE392" s="274"/>
      <c r="CF392" s="274"/>
      <c r="CG392" s="742"/>
      <c r="CH392" s="742"/>
      <c r="CI392" s="742"/>
      <c r="CJ392" s="742"/>
      <c r="CK392" s="742"/>
      <c r="CL392" s="742"/>
      <c r="CM392" s="742"/>
      <c r="CN392" s="742"/>
      <c r="CO392" s="742"/>
      <c r="CP392" s="742"/>
      <c r="CQ392" s="742"/>
      <c r="CR392" s="742"/>
      <c r="CS392" s="742"/>
      <c r="CT392" s="742"/>
      <c r="CU392" s="742"/>
      <c r="CV392" s="742"/>
      <c r="CW392" s="742"/>
      <c r="CX392" s="4"/>
      <c r="CY392" s="780" t="e">
        <v>#REF!</v>
      </c>
      <c r="CZ392" s="890" t="e">
        <v>#REF!</v>
      </c>
      <c r="DA392" s="890" t="e">
        <v>#REF!</v>
      </c>
      <c r="DB392" s="890">
        <v>0.0</v>
      </c>
      <c r="DC392" s="890">
        <v>0.0</v>
      </c>
      <c r="DD392" s="890">
        <v>0.0</v>
      </c>
      <c r="DE392" s="890">
        <v>0.0</v>
      </c>
      <c r="DF392" s="890">
        <v>0.0</v>
      </c>
      <c r="DG392" s="890">
        <v>0.0</v>
      </c>
      <c r="DH392" s="890"/>
      <c r="DI392" s="890" t="e">
        <v>#REF!</v>
      </c>
      <c r="DJ392" s="890" t="s">
        <v>160</v>
      </c>
      <c r="DK392" s="890" t="s">
        <v>160</v>
      </c>
      <c r="DL392" s="890" t="s">
        <v>160</v>
      </c>
      <c r="DM392" s="890" t="s">
        <v>160</v>
      </c>
      <c r="DN392" s="890" t="s">
        <v>160</v>
      </c>
      <c r="DO392" s="890" t="s">
        <v>160</v>
      </c>
      <c r="DP392" s="2">
        <v>1.0</v>
      </c>
      <c r="DQ392" s="830" t="s">
        <v>160</v>
      </c>
      <c r="DR392" s="915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745"/>
      <c r="EK392" s="4"/>
      <c r="EL392" s="4"/>
      <c r="EM392" s="4"/>
      <c r="EN392" s="4"/>
      <c r="EO392" s="4"/>
      <c r="EP392" s="4"/>
      <c r="EQ392" s="745"/>
      <c r="ER392" s="4"/>
      <c r="ES392" s="4"/>
      <c r="ET392" s="4"/>
      <c r="EU392" s="4"/>
      <c r="EV392" s="4"/>
      <c r="EW392" s="4"/>
      <c r="EX392" s="4"/>
      <c r="EY392" s="895" t="s">
        <v>160</v>
      </c>
      <c r="EZ392" s="927" t="s">
        <v>160</v>
      </c>
      <c r="FA392" s="820" t="str">
        <f t="shared" si="49"/>
        <v/>
      </c>
      <c r="FB392" s="925" t="e">
        <v>#REF!</v>
      </c>
      <c r="FC392" s="4" t="e">
        <v>#REF!</v>
      </c>
      <c r="FD392" s="4" t="e">
        <v>#REF!</v>
      </c>
      <c r="FE392" s="4" t="e">
        <v>#REF!</v>
      </c>
      <c r="FF392" s="4" t="e">
        <v>#REF!</v>
      </c>
      <c r="FG392" s="4" t="e">
        <v>#REF!</v>
      </c>
      <c r="FH392" s="4" t="e">
        <v>#REF!</v>
      </c>
      <c r="FI392" s="834" t="str">
        <f t="shared" si="50"/>
        <v>#REF!</v>
      </c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742"/>
    </row>
    <row r="393" outlineLevel="1">
      <c r="A393" s="743"/>
      <c r="B393" s="1059"/>
      <c r="D393" s="1039">
        <f t="shared" si="157"/>
        <v>1</v>
      </c>
      <c r="E393" s="1049" t="str">
        <f t="shared" si="80"/>
        <v/>
      </c>
      <c r="F393" s="1050" t="s">
        <v>402</v>
      </c>
      <c r="G393" s="1042" t="str">
        <f t="shared" si="76"/>
        <v/>
      </c>
      <c r="H393" s="1046"/>
      <c r="I393" s="1044" t="str">
        <f t="shared" si="77"/>
        <v>#REF!</v>
      </c>
      <c r="J393" s="1052" t="str">
        <f t="shared" si="141"/>
        <v>#REF!</v>
      </c>
      <c r="K393" s="1046">
        <v>0.0</v>
      </c>
      <c r="L393" s="1046">
        <v>0.0</v>
      </c>
      <c r="M393" s="1046">
        <v>0.0</v>
      </c>
      <c r="N393" s="1046">
        <v>0.0</v>
      </c>
      <c r="O393" s="1053" t="e">
        <v>#REF!</v>
      </c>
      <c r="P393" s="1053">
        <v>0.0</v>
      </c>
      <c r="Q393" s="1053">
        <v>0.0</v>
      </c>
      <c r="R393" s="1053">
        <v>0.0</v>
      </c>
      <c r="S393" s="1053">
        <v>0.0</v>
      </c>
      <c r="T393" s="1053">
        <v>0.0</v>
      </c>
      <c r="U393" s="1053">
        <v>0.0</v>
      </c>
      <c r="V393" s="825"/>
      <c r="W393" s="1054" t="str">
        <f t="shared" ref="W393:AC393" si="194">if(O$275&gt;$E392,"",if(O$276&lt;$E392,"", if($H393="","", if($D392&lt;=$N$277,O$277,if($D392&lt;=$N$278,O$278,O$279))*if($O$267=$R$267,$V$267, $H393))))</f>
        <v>#REF!</v>
      </c>
      <c r="X393" s="1054" t="str">
        <f t="shared" si="194"/>
        <v/>
      </c>
      <c r="Y393" s="1054" t="str">
        <f t="shared" si="194"/>
        <v/>
      </c>
      <c r="Z393" s="1054" t="str">
        <f t="shared" si="194"/>
        <v/>
      </c>
      <c r="AA393" s="1054" t="str">
        <f t="shared" si="194"/>
        <v/>
      </c>
      <c r="AB393" s="1054" t="str">
        <f t="shared" si="194"/>
        <v/>
      </c>
      <c r="AC393" s="1054" t="str">
        <f t="shared" si="194"/>
        <v/>
      </c>
      <c r="AD393" s="2" t="e">
        <v>#REF!</v>
      </c>
      <c r="AE393" s="2" t="e">
        <v>#REF!</v>
      </c>
      <c r="AF393" s="2" t="e">
        <v>#REF!</v>
      </c>
      <c r="AG393" s="2" t="e">
        <v>#REF!</v>
      </c>
      <c r="AH393" s="2" t="e">
        <v>#REF!</v>
      </c>
      <c r="AI393" s="2" t="e">
        <v>#REF!</v>
      </c>
      <c r="AJ393" s="4" t="e">
        <v>#REF!</v>
      </c>
      <c r="AK393" s="4"/>
      <c r="AL393" s="4"/>
      <c r="AM393" s="4"/>
      <c r="AN393" s="18" t="s">
        <v>4</v>
      </c>
      <c r="AO393" s="689"/>
      <c r="AP393" s="690"/>
      <c r="AQ393" s="274"/>
      <c r="AR393" s="274"/>
      <c r="AS393" s="274"/>
      <c r="AT393" s="274"/>
      <c r="AU393" s="691"/>
      <c r="AV393" s="692"/>
      <c r="AW393" s="274"/>
      <c r="AX393" s="274"/>
      <c r="AY393" s="274"/>
      <c r="AZ393" s="274"/>
      <c r="BA393" s="274"/>
      <c r="BB393" s="274"/>
      <c r="BC393" s="274"/>
      <c r="BD393" s="274"/>
      <c r="BE393" s="274"/>
      <c r="BF393" s="274"/>
      <c r="BG393" s="274"/>
      <c r="BH393" s="274"/>
      <c r="BI393" s="274"/>
      <c r="BJ393" s="274"/>
      <c r="BK393" s="274"/>
      <c r="BL393" s="274"/>
      <c r="BM393" s="274"/>
      <c r="BN393" s="274"/>
      <c r="BO393" s="274"/>
      <c r="BP393" s="693"/>
      <c r="BQ393" s="274"/>
      <c r="BR393" s="274"/>
      <c r="BS393" s="274"/>
      <c r="BT393" s="274"/>
      <c r="BU393" s="274"/>
      <c r="BV393" s="274"/>
      <c r="BW393" s="274"/>
      <c r="BX393" s="694"/>
      <c r="BY393" s="274"/>
      <c r="BZ393" s="274"/>
      <c r="CA393" s="274"/>
      <c r="CB393" s="274"/>
      <c r="CC393" s="274"/>
      <c r="CD393" s="274"/>
      <c r="CE393" s="274"/>
      <c r="CF393" s="274"/>
      <c r="CG393" s="742"/>
      <c r="CH393" s="742"/>
      <c r="CI393" s="742"/>
      <c r="CJ393" s="742"/>
      <c r="CK393" s="742"/>
      <c r="CL393" s="742"/>
      <c r="CM393" s="742"/>
      <c r="CN393" s="742"/>
      <c r="CO393" s="742"/>
      <c r="CP393" s="742"/>
      <c r="CQ393" s="742"/>
      <c r="CR393" s="742"/>
      <c r="CS393" s="742"/>
      <c r="CT393" s="742"/>
      <c r="CU393" s="742"/>
      <c r="CV393" s="742"/>
      <c r="CW393" s="742"/>
      <c r="CX393" s="4"/>
      <c r="CY393" s="780" t="e">
        <v>#REF!</v>
      </c>
      <c r="CZ393" s="890" t="e">
        <v>#REF!</v>
      </c>
      <c r="DA393" s="890" t="e">
        <v>#REF!</v>
      </c>
      <c r="DB393" s="890">
        <v>0.0</v>
      </c>
      <c r="DC393" s="890">
        <v>0.0</v>
      </c>
      <c r="DD393" s="890">
        <v>0.0</v>
      </c>
      <c r="DE393" s="890">
        <v>0.0</v>
      </c>
      <c r="DF393" s="890">
        <v>0.0</v>
      </c>
      <c r="DG393" s="890">
        <v>0.0</v>
      </c>
      <c r="DH393" s="890"/>
      <c r="DI393" s="890" t="e">
        <v>#REF!</v>
      </c>
      <c r="DJ393" s="890" t="s">
        <v>160</v>
      </c>
      <c r="DK393" s="890" t="s">
        <v>160</v>
      </c>
      <c r="DL393" s="890" t="s">
        <v>160</v>
      </c>
      <c r="DM393" s="890" t="s">
        <v>160</v>
      </c>
      <c r="DN393" s="890" t="s">
        <v>160</v>
      </c>
      <c r="DO393" s="890" t="s">
        <v>160</v>
      </c>
      <c r="DP393" s="2">
        <v>1.0</v>
      </c>
      <c r="DQ393" s="830" t="s">
        <v>160</v>
      </c>
      <c r="DR393" s="915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745"/>
      <c r="EK393" s="4"/>
      <c r="EL393" s="4"/>
      <c r="EM393" s="4"/>
      <c r="EN393" s="4"/>
      <c r="EO393" s="4"/>
      <c r="EP393" s="4"/>
      <c r="EQ393" s="745"/>
      <c r="ER393" s="4"/>
      <c r="ES393" s="4"/>
      <c r="ET393" s="4"/>
      <c r="EU393" s="4"/>
      <c r="EV393" s="4"/>
      <c r="EW393" s="4"/>
      <c r="EX393" s="4"/>
      <c r="EY393" s="895" t="s">
        <v>160</v>
      </c>
      <c r="EZ393" s="927" t="s">
        <v>160</v>
      </c>
      <c r="FA393" s="820" t="str">
        <f t="shared" si="49"/>
        <v/>
      </c>
      <c r="FB393" s="925" t="e">
        <v>#REF!</v>
      </c>
      <c r="FC393" s="4" t="e">
        <v>#REF!</v>
      </c>
      <c r="FD393" s="4" t="e">
        <v>#REF!</v>
      </c>
      <c r="FE393" s="4" t="e">
        <v>#REF!</v>
      </c>
      <c r="FF393" s="4" t="e">
        <v>#REF!</v>
      </c>
      <c r="FG393" s="4" t="e">
        <v>#REF!</v>
      </c>
      <c r="FH393" s="4" t="e">
        <v>#REF!</v>
      </c>
      <c r="FI393" s="834" t="str">
        <f t="shared" si="50"/>
        <v>#REF!</v>
      </c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742"/>
    </row>
    <row r="394" outlineLevel="1">
      <c r="A394" s="743"/>
      <c r="B394" s="1059"/>
      <c r="D394" s="1039">
        <f t="shared" si="157"/>
        <v>1</v>
      </c>
      <c r="E394" s="1049" t="str">
        <f t="shared" si="80"/>
        <v/>
      </c>
      <c r="F394" s="1050" t="s">
        <v>402</v>
      </c>
      <c r="G394" s="1042" t="str">
        <f t="shared" si="76"/>
        <v/>
      </c>
      <c r="H394" s="1046"/>
      <c r="I394" s="1044" t="str">
        <f t="shared" si="77"/>
        <v>#REF!</v>
      </c>
      <c r="J394" s="1052" t="str">
        <f t="shared" si="141"/>
        <v>#REF!</v>
      </c>
      <c r="K394" s="1046">
        <v>0.0</v>
      </c>
      <c r="L394" s="1046">
        <v>0.0</v>
      </c>
      <c r="M394" s="1046">
        <v>0.0</v>
      </c>
      <c r="N394" s="1046">
        <v>0.0</v>
      </c>
      <c r="O394" s="1053" t="e">
        <v>#REF!</v>
      </c>
      <c r="P394" s="1053">
        <v>0.0</v>
      </c>
      <c r="Q394" s="1053">
        <v>0.0</v>
      </c>
      <c r="R394" s="1053">
        <v>0.0</v>
      </c>
      <c r="S394" s="1053">
        <v>0.0</v>
      </c>
      <c r="T394" s="1053">
        <v>0.0</v>
      </c>
      <c r="U394" s="1053">
        <v>0.0</v>
      </c>
      <c r="V394" s="825"/>
      <c r="W394" s="1054" t="str">
        <f t="shared" ref="W394:AC394" si="195">if(O$275&gt;$E393,"",if(O$276&lt;$E393,"", if($H394="","", if($D393&lt;=$N$277,O$277,if($D393&lt;=$N$278,O$278,O$279))*if($O$267=$R$267,$V$267, $H394))))</f>
        <v>#REF!</v>
      </c>
      <c r="X394" s="1054" t="str">
        <f t="shared" si="195"/>
        <v/>
      </c>
      <c r="Y394" s="1054" t="str">
        <f t="shared" si="195"/>
        <v/>
      </c>
      <c r="Z394" s="1054" t="str">
        <f t="shared" si="195"/>
        <v/>
      </c>
      <c r="AA394" s="1054" t="str">
        <f t="shared" si="195"/>
        <v/>
      </c>
      <c r="AB394" s="1054" t="str">
        <f t="shared" si="195"/>
        <v/>
      </c>
      <c r="AC394" s="1054" t="str">
        <f t="shared" si="195"/>
        <v/>
      </c>
      <c r="AD394" s="2" t="e">
        <v>#REF!</v>
      </c>
      <c r="AE394" s="2" t="e">
        <v>#REF!</v>
      </c>
      <c r="AF394" s="2" t="e">
        <v>#REF!</v>
      </c>
      <c r="AG394" s="2" t="e">
        <v>#REF!</v>
      </c>
      <c r="AH394" s="2" t="e">
        <v>#REF!</v>
      </c>
      <c r="AI394" s="2" t="e">
        <v>#REF!</v>
      </c>
      <c r="AJ394" s="4" t="e">
        <v>#REF!</v>
      </c>
      <c r="AK394" s="4"/>
      <c r="AL394" s="4"/>
      <c r="AM394" s="4"/>
      <c r="AN394" s="18" t="s">
        <v>4</v>
      </c>
      <c r="AO394" s="689"/>
      <c r="AP394" s="690"/>
      <c r="AQ394" s="274"/>
      <c r="AR394" s="274"/>
      <c r="AS394" s="274"/>
      <c r="AT394" s="274"/>
      <c r="AU394" s="691"/>
      <c r="AV394" s="692"/>
      <c r="AW394" s="274"/>
      <c r="AX394" s="274"/>
      <c r="AY394" s="274"/>
      <c r="AZ394" s="274"/>
      <c r="BA394" s="274"/>
      <c r="BB394" s="274"/>
      <c r="BC394" s="274"/>
      <c r="BD394" s="274"/>
      <c r="BE394" s="274"/>
      <c r="BF394" s="274"/>
      <c r="BG394" s="274"/>
      <c r="BH394" s="274"/>
      <c r="BI394" s="274"/>
      <c r="BJ394" s="274"/>
      <c r="BK394" s="274"/>
      <c r="BL394" s="274"/>
      <c r="BM394" s="274"/>
      <c r="BN394" s="274"/>
      <c r="BO394" s="274"/>
      <c r="BP394" s="693"/>
      <c r="BQ394" s="274"/>
      <c r="BR394" s="274"/>
      <c r="BS394" s="274"/>
      <c r="BT394" s="274"/>
      <c r="BU394" s="274"/>
      <c r="BV394" s="274"/>
      <c r="BW394" s="274"/>
      <c r="BX394" s="694"/>
      <c r="BY394" s="274"/>
      <c r="BZ394" s="274"/>
      <c r="CA394" s="274"/>
      <c r="CB394" s="274"/>
      <c r="CC394" s="274"/>
      <c r="CD394" s="274"/>
      <c r="CE394" s="274"/>
      <c r="CF394" s="274"/>
      <c r="CG394" s="742"/>
      <c r="CH394" s="742"/>
      <c r="CI394" s="742"/>
      <c r="CJ394" s="742"/>
      <c r="CK394" s="742"/>
      <c r="CL394" s="742"/>
      <c r="CM394" s="742"/>
      <c r="CN394" s="742"/>
      <c r="CO394" s="742"/>
      <c r="CP394" s="742"/>
      <c r="CQ394" s="742"/>
      <c r="CR394" s="742"/>
      <c r="CS394" s="742"/>
      <c r="CT394" s="742"/>
      <c r="CU394" s="742"/>
      <c r="CV394" s="742"/>
      <c r="CW394" s="742"/>
      <c r="CX394" s="4"/>
      <c r="CY394" s="780" t="e">
        <v>#REF!</v>
      </c>
      <c r="CZ394" s="890" t="e">
        <v>#REF!</v>
      </c>
      <c r="DA394" s="890" t="e">
        <v>#REF!</v>
      </c>
      <c r="DB394" s="890">
        <v>0.0</v>
      </c>
      <c r="DC394" s="890">
        <v>0.0</v>
      </c>
      <c r="DD394" s="890">
        <v>0.0</v>
      </c>
      <c r="DE394" s="890">
        <v>0.0</v>
      </c>
      <c r="DF394" s="890">
        <v>0.0</v>
      </c>
      <c r="DG394" s="890">
        <v>0.0</v>
      </c>
      <c r="DH394" s="890"/>
      <c r="DI394" s="890" t="e">
        <v>#REF!</v>
      </c>
      <c r="DJ394" s="890" t="s">
        <v>160</v>
      </c>
      <c r="DK394" s="890" t="s">
        <v>160</v>
      </c>
      <c r="DL394" s="890" t="s">
        <v>160</v>
      </c>
      <c r="DM394" s="890" t="s">
        <v>160</v>
      </c>
      <c r="DN394" s="890" t="s">
        <v>160</v>
      </c>
      <c r="DO394" s="890" t="s">
        <v>160</v>
      </c>
      <c r="DP394" s="2">
        <v>1.0</v>
      </c>
      <c r="DQ394" s="830" t="s">
        <v>160</v>
      </c>
      <c r="DR394" s="915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745"/>
      <c r="EK394" s="4"/>
      <c r="EL394" s="4"/>
      <c r="EM394" s="4"/>
      <c r="EN394" s="4"/>
      <c r="EO394" s="4"/>
      <c r="EP394" s="4"/>
      <c r="EQ394" s="745"/>
      <c r="ER394" s="4"/>
      <c r="ES394" s="4"/>
      <c r="ET394" s="4"/>
      <c r="EU394" s="4"/>
      <c r="EV394" s="4"/>
      <c r="EW394" s="4"/>
      <c r="EX394" s="4"/>
      <c r="EY394" s="895" t="s">
        <v>160</v>
      </c>
      <c r="EZ394" s="927" t="s">
        <v>160</v>
      </c>
      <c r="FA394" s="820" t="str">
        <f t="shared" si="49"/>
        <v/>
      </c>
      <c r="FB394" s="925" t="e">
        <v>#REF!</v>
      </c>
      <c r="FC394" s="4" t="e">
        <v>#REF!</v>
      </c>
      <c r="FD394" s="4" t="e">
        <v>#REF!</v>
      </c>
      <c r="FE394" s="4" t="e">
        <v>#REF!</v>
      </c>
      <c r="FF394" s="4" t="e">
        <v>#REF!</v>
      </c>
      <c r="FG394" s="4" t="e">
        <v>#REF!</v>
      </c>
      <c r="FH394" s="4" t="e">
        <v>#REF!</v>
      </c>
      <c r="FI394" s="834" t="str">
        <f t="shared" si="50"/>
        <v>#REF!</v>
      </c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742"/>
    </row>
    <row r="395" outlineLevel="1">
      <c r="A395" s="743"/>
      <c r="B395" s="1059"/>
      <c r="D395" s="1039">
        <f t="shared" si="157"/>
        <v>1</v>
      </c>
      <c r="E395" s="1049" t="str">
        <f t="shared" si="80"/>
        <v/>
      </c>
      <c r="F395" s="1050" t="s">
        <v>402</v>
      </c>
      <c r="G395" s="1042" t="str">
        <f t="shared" si="76"/>
        <v/>
      </c>
      <c r="H395" s="1046"/>
      <c r="I395" s="1044" t="str">
        <f t="shared" si="77"/>
        <v>#REF!</v>
      </c>
      <c r="J395" s="1052" t="str">
        <f t="shared" si="141"/>
        <v>#REF!</v>
      </c>
      <c r="K395" s="1046">
        <v>0.0</v>
      </c>
      <c r="L395" s="1046">
        <v>0.0</v>
      </c>
      <c r="M395" s="1046">
        <v>0.0</v>
      </c>
      <c r="N395" s="1046">
        <v>0.0</v>
      </c>
      <c r="O395" s="1053" t="e">
        <v>#REF!</v>
      </c>
      <c r="P395" s="1053">
        <v>0.0</v>
      </c>
      <c r="Q395" s="1053">
        <v>0.0</v>
      </c>
      <c r="R395" s="1053">
        <v>0.0</v>
      </c>
      <c r="S395" s="1053">
        <v>0.0</v>
      </c>
      <c r="T395" s="1053">
        <v>0.0</v>
      </c>
      <c r="U395" s="1053">
        <v>0.0</v>
      </c>
      <c r="V395" s="825"/>
      <c r="W395" s="1054" t="str">
        <f t="shared" ref="W395:AC395" si="196">if(O$275&gt;$E394,"",if(O$276&lt;$E394,"", if($H395="","", if($D394&lt;=$N$277,O$277,if($D394&lt;=$N$278,O$278,O$279))*if($O$267=$R$267,$V$267, $H395))))</f>
        <v>#REF!</v>
      </c>
      <c r="X395" s="1054" t="str">
        <f t="shared" si="196"/>
        <v/>
      </c>
      <c r="Y395" s="1054" t="str">
        <f t="shared" si="196"/>
        <v/>
      </c>
      <c r="Z395" s="1054" t="str">
        <f t="shared" si="196"/>
        <v/>
      </c>
      <c r="AA395" s="1054" t="str">
        <f t="shared" si="196"/>
        <v/>
      </c>
      <c r="AB395" s="1054" t="str">
        <f t="shared" si="196"/>
        <v/>
      </c>
      <c r="AC395" s="1054" t="str">
        <f t="shared" si="196"/>
        <v/>
      </c>
      <c r="AD395" s="2" t="e">
        <v>#REF!</v>
      </c>
      <c r="AE395" s="2" t="e">
        <v>#REF!</v>
      </c>
      <c r="AF395" s="2" t="e">
        <v>#REF!</v>
      </c>
      <c r="AG395" s="2" t="e">
        <v>#REF!</v>
      </c>
      <c r="AH395" s="2" t="e">
        <v>#REF!</v>
      </c>
      <c r="AI395" s="2" t="e">
        <v>#REF!</v>
      </c>
      <c r="AJ395" s="4" t="e">
        <v>#REF!</v>
      </c>
      <c r="AK395" s="4"/>
      <c r="AL395" s="4"/>
      <c r="AM395" s="4"/>
      <c r="AN395" s="18" t="s">
        <v>4</v>
      </c>
      <c r="AO395" s="689"/>
      <c r="AP395" s="690"/>
      <c r="AQ395" s="274"/>
      <c r="AR395" s="274"/>
      <c r="AS395" s="274"/>
      <c r="AT395" s="274"/>
      <c r="AU395" s="691"/>
      <c r="AV395" s="692"/>
      <c r="AW395" s="274"/>
      <c r="AX395" s="274"/>
      <c r="AY395" s="274"/>
      <c r="AZ395" s="274"/>
      <c r="BA395" s="274"/>
      <c r="BB395" s="274"/>
      <c r="BC395" s="274"/>
      <c r="BD395" s="274"/>
      <c r="BE395" s="274"/>
      <c r="BF395" s="274"/>
      <c r="BG395" s="274"/>
      <c r="BH395" s="274"/>
      <c r="BI395" s="274"/>
      <c r="BJ395" s="274"/>
      <c r="BK395" s="274"/>
      <c r="BL395" s="274"/>
      <c r="BM395" s="274"/>
      <c r="BN395" s="274"/>
      <c r="BO395" s="274"/>
      <c r="BP395" s="693"/>
      <c r="BQ395" s="274"/>
      <c r="BR395" s="274"/>
      <c r="BS395" s="274"/>
      <c r="BT395" s="274"/>
      <c r="BU395" s="274"/>
      <c r="BV395" s="274"/>
      <c r="BW395" s="274"/>
      <c r="BX395" s="694"/>
      <c r="BY395" s="274"/>
      <c r="BZ395" s="274"/>
      <c r="CA395" s="274"/>
      <c r="CB395" s="274"/>
      <c r="CC395" s="274"/>
      <c r="CD395" s="274"/>
      <c r="CE395" s="274"/>
      <c r="CF395" s="274"/>
      <c r="CG395" s="742"/>
      <c r="CH395" s="742"/>
      <c r="CI395" s="742"/>
      <c r="CJ395" s="742"/>
      <c r="CK395" s="742"/>
      <c r="CL395" s="742"/>
      <c r="CM395" s="742"/>
      <c r="CN395" s="742"/>
      <c r="CO395" s="742"/>
      <c r="CP395" s="742"/>
      <c r="CQ395" s="742"/>
      <c r="CR395" s="742"/>
      <c r="CS395" s="742"/>
      <c r="CT395" s="742"/>
      <c r="CU395" s="742"/>
      <c r="CV395" s="742"/>
      <c r="CW395" s="742"/>
      <c r="CX395" s="4"/>
      <c r="CY395" s="780" t="e">
        <v>#REF!</v>
      </c>
      <c r="CZ395" s="890" t="e">
        <v>#REF!</v>
      </c>
      <c r="DA395" s="890" t="e">
        <v>#REF!</v>
      </c>
      <c r="DB395" s="890">
        <v>0.0</v>
      </c>
      <c r="DC395" s="890">
        <v>0.0</v>
      </c>
      <c r="DD395" s="890">
        <v>0.0</v>
      </c>
      <c r="DE395" s="890">
        <v>0.0</v>
      </c>
      <c r="DF395" s="890">
        <v>0.0</v>
      </c>
      <c r="DG395" s="890">
        <v>0.0</v>
      </c>
      <c r="DH395" s="890"/>
      <c r="DI395" s="890" t="e">
        <v>#REF!</v>
      </c>
      <c r="DJ395" s="890" t="s">
        <v>160</v>
      </c>
      <c r="DK395" s="890" t="s">
        <v>160</v>
      </c>
      <c r="DL395" s="890" t="s">
        <v>160</v>
      </c>
      <c r="DM395" s="890" t="s">
        <v>160</v>
      </c>
      <c r="DN395" s="890" t="s">
        <v>160</v>
      </c>
      <c r="DO395" s="890" t="s">
        <v>160</v>
      </c>
      <c r="DP395" s="2">
        <v>1.0</v>
      </c>
      <c r="DQ395" s="830" t="s">
        <v>160</v>
      </c>
      <c r="DR395" s="915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745"/>
      <c r="EK395" s="4"/>
      <c r="EL395" s="4"/>
      <c r="EM395" s="4"/>
      <c r="EN395" s="4"/>
      <c r="EO395" s="4"/>
      <c r="EP395" s="4"/>
      <c r="EQ395" s="745"/>
      <c r="ER395" s="4"/>
      <c r="ES395" s="4"/>
      <c r="ET395" s="4"/>
      <c r="EU395" s="4"/>
      <c r="EV395" s="4"/>
      <c r="EW395" s="4"/>
      <c r="EX395" s="4"/>
      <c r="EY395" s="895" t="s">
        <v>160</v>
      </c>
      <c r="EZ395" s="927" t="s">
        <v>160</v>
      </c>
      <c r="FA395" s="820" t="str">
        <f t="shared" si="49"/>
        <v/>
      </c>
      <c r="FB395" s="925" t="e">
        <v>#REF!</v>
      </c>
      <c r="FC395" s="4" t="e">
        <v>#REF!</v>
      </c>
      <c r="FD395" s="4" t="e">
        <v>#REF!</v>
      </c>
      <c r="FE395" s="4" t="e">
        <v>#REF!</v>
      </c>
      <c r="FF395" s="4" t="e">
        <v>#REF!</v>
      </c>
      <c r="FG395" s="4" t="e">
        <v>#REF!</v>
      </c>
      <c r="FH395" s="4" t="e">
        <v>#REF!</v>
      </c>
      <c r="FI395" s="834" t="str">
        <f t="shared" si="50"/>
        <v>#REF!</v>
      </c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742"/>
    </row>
    <row r="396" outlineLevel="1">
      <c r="A396" s="743"/>
      <c r="B396" s="1059"/>
      <c r="D396" s="1039">
        <f t="shared" si="157"/>
        <v>1</v>
      </c>
      <c r="E396" s="1049" t="str">
        <f t="shared" si="80"/>
        <v/>
      </c>
      <c r="F396" s="1050" t="s">
        <v>402</v>
      </c>
      <c r="G396" s="1042" t="str">
        <f t="shared" si="76"/>
        <v/>
      </c>
      <c r="H396" s="1046"/>
      <c r="I396" s="1044" t="str">
        <f t="shared" si="77"/>
        <v>#REF!</v>
      </c>
      <c r="J396" s="1052" t="str">
        <f t="shared" si="141"/>
        <v>#REF!</v>
      </c>
      <c r="K396" s="1046">
        <v>0.0</v>
      </c>
      <c r="L396" s="1046">
        <v>0.0</v>
      </c>
      <c r="M396" s="1046">
        <v>0.0</v>
      </c>
      <c r="N396" s="1046">
        <v>0.0</v>
      </c>
      <c r="O396" s="1053" t="e">
        <v>#REF!</v>
      </c>
      <c r="P396" s="1053">
        <v>0.0</v>
      </c>
      <c r="Q396" s="1053">
        <v>0.0</v>
      </c>
      <c r="R396" s="1053">
        <v>0.0</v>
      </c>
      <c r="S396" s="1053">
        <v>0.0</v>
      </c>
      <c r="T396" s="1053">
        <v>0.0</v>
      </c>
      <c r="U396" s="1053">
        <v>0.0</v>
      </c>
      <c r="V396" s="825"/>
      <c r="W396" s="1054" t="str">
        <f t="shared" ref="W396:AC396" si="197">if(O$275&gt;$E395,"",if(O$276&lt;$E395,"", if($H396="","", if($D395&lt;=$N$277,O$277,if($D395&lt;=$N$278,O$278,O$279))*if($O$267=$R$267,$V$267, $H396))))</f>
        <v>#REF!</v>
      </c>
      <c r="X396" s="1054" t="str">
        <f t="shared" si="197"/>
        <v/>
      </c>
      <c r="Y396" s="1054" t="str">
        <f t="shared" si="197"/>
        <v/>
      </c>
      <c r="Z396" s="1054" t="str">
        <f t="shared" si="197"/>
        <v/>
      </c>
      <c r="AA396" s="1054" t="str">
        <f t="shared" si="197"/>
        <v/>
      </c>
      <c r="AB396" s="1054" t="str">
        <f t="shared" si="197"/>
        <v/>
      </c>
      <c r="AC396" s="1054" t="str">
        <f t="shared" si="197"/>
        <v/>
      </c>
      <c r="AD396" s="2" t="e">
        <v>#REF!</v>
      </c>
      <c r="AE396" s="2" t="e">
        <v>#REF!</v>
      </c>
      <c r="AF396" s="2" t="e">
        <v>#REF!</v>
      </c>
      <c r="AG396" s="2" t="e">
        <v>#REF!</v>
      </c>
      <c r="AH396" s="2" t="e">
        <v>#REF!</v>
      </c>
      <c r="AI396" s="2" t="e">
        <v>#REF!</v>
      </c>
      <c r="AJ396" s="4" t="e">
        <v>#REF!</v>
      </c>
      <c r="AK396" s="4"/>
      <c r="AL396" s="4"/>
      <c r="AM396" s="4"/>
      <c r="AN396" s="18" t="s">
        <v>4</v>
      </c>
      <c r="AO396" s="689"/>
      <c r="AP396" s="690"/>
      <c r="AQ396" s="274"/>
      <c r="AR396" s="274"/>
      <c r="AS396" s="274"/>
      <c r="AT396" s="274"/>
      <c r="AU396" s="691"/>
      <c r="AV396" s="692"/>
      <c r="AW396" s="274"/>
      <c r="AX396" s="274"/>
      <c r="AY396" s="274"/>
      <c r="AZ396" s="274"/>
      <c r="BA396" s="274"/>
      <c r="BB396" s="274"/>
      <c r="BC396" s="274"/>
      <c r="BD396" s="274"/>
      <c r="BE396" s="274"/>
      <c r="BF396" s="274"/>
      <c r="BG396" s="274"/>
      <c r="BH396" s="274"/>
      <c r="BI396" s="274"/>
      <c r="BJ396" s="274"/>
      <c r="BK396" s="274"/>
      <c r="BL396" s="274"/>
      <c r="BM396" s="274"/>
      <c r="BN396" s="274"/>
      <c r="BO396" s="274"/>
      <c r="BP396" s="693"/>
      <c r="BQ396" s="274"/>
      <c r="BR396" s="274"/>
      <c r="BS396" s="274"/>
      <c r="BT396" s="274"/>
      <c r="BU396" s="274"/>
      <c r="BV396" s="274"/>
      <c r="BW396" s="274"/>
      <c r="BX396" s="694"/>
      <c r="BY396" s="274"/>
      <c r="BZ396" s="274"/>
      <c r="CA396" s="274"/>
      <c r="CB396" s="274"/>
      <c r="CC396" s="274"/>
      <c r="CD396" s="274"/>
      <c r="CE396" s="274"/>
      <c r="CF396" s="274"/>
      <c r="CG396" s="742"/>
      <c r="CH396" s="742"/>
      <c r="CI396" s="742"/>
      <c r="CJ396" s="742"/>
      <c r="CK396" s="742"/>
      <c r="CL396" s="742"/>
      <c r="CM396" s="742"/>
      <c r="CN396" s="742"/>
      <c r="CO396" s="742"/>
      <c r="CP396" s="742"/>
      <c r="CQ396" s="742"/>
      <c r="CR396" s="742"/>
      <c r="CS396" s="742"/>
      <c r="CT396" s="742"/>
      <c r="CU396" s="742"/>
      <c r="CV396" s="742"/>
      <c r="CW396" s="742"/>
      <c r="CX396" s="4"/>
      <c r="CY396" s="780" t="e">
        <v>#REF!</v>
      </c>
      <c r="CZ396" s="890" t="e">
        <v>#REF!</v>
      </c>
      <c r="DA396" s="890" t="e">
        <v>#REF!</v>
      </c>
      <c r="DB396" s="890">
        <v>0.0</v>
      </c>
      <c r="DC396" s="890">
        <v>0.0</v>
      </c>
      <c r="DD396" s="890">
        <v>0.0</v>
      </c>
      <c r="DE396" s="890">
        <v>0.0</v>
      </c>
      <c r="DF396" s="890">
        <v>0.0</v>
      </c>
      <c r="DG396" s="890">
        <v>0.0</v>
      </c>
      <c r="DH396" s="890"/>
      <c r="DI396" s="890" t="e">
        <v>#REF!</v>
      </c>
      <c r="DJ396" s="890" t="s">
        <v>160</v>
      </c>
      <c r="DK396" s="890" t="s">
        <v>160</v>
      </c>
      <c r="DL396" s="890" t="s">
        <v>160</v>
      </c>
      <c r="DM396" s="890" t="s">
        <v>160</v>
      </c>
      <c r="DN396" s="890" t="s">
        <v>160</v>
      </c>
      <c r="DO396" s="890" t="s">
        <v>160</v>
      </c>
      <c r="DP396" s="2">
        <v>1.0</v>
      </c>
      <c r="DQ396" s="830" t="s">
        <v>160</v>
      </c>
      <c r="DR396" s="915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745"/>
      <c r="EK396" s="4"/>
      <c r="EL396" s="4"/>
      <c r="EM396" s="4"/>
      <c r="EN396" s="4"/>
      <c r="EO396" s="4"/>
      <c r="EP396" s="4"/>
      <c r="EQ396" s="745"/>
      <c r="ER396" s="4"/>
      <c r="ES396" s="4"/>
      <c r="ET396" s="4"/>
      <c r="EU396" s="4"/>
      <c r="EV396" s="4"/>
      <c r="EW396" s="4"/>
      <c r="EX396" s="4"/>
      <c r="EY396" s="895" t="s">
        <v>160</v>
      </c>
      <c r="EZ396" s="927" t="s">
        <v>160</v>
      </c>
      <c r="FA396" s="820" t="str">
        <f t="shared" si="49"/>
        <v/>
      </c>
      <c r="FB396" s="925" t="e">
        <v>#REF!</v>
      </c>
      <c r="FC396" s="4" t="e">
        <v>#REF!</v>
      </c>
      <c r="FD396" s="4" t="e">
        <v>#REF!</v>
      </c>
      <c r="FE396" s="4" t="e">
        <v>#REF!</v>
      </c>
      <c r="FF396" s="4" t="e">
        <v>#REF!</v>
      </c>
      <c r="FG396" s="4" t="e">
        <v>#REF!</v>
      </c>
      <c r="FH396" s="4" t="e">
        <v>#REF!</v>
      </c>
      <c r="FI396" s="834" t="str">
        <f t="shared" si="50"/>
        <v>#REF!</v>
      </c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742"/>
    </row>
    <row r="397" outlineLevel="1">
      <c r="A397" s="743"/>
      <c r="B397" s="1059"/>
      <c r="D397" s="1039">
        <f t="shared" si="157"/>
        <v>1</v>
      </c>
      <c r="E397" s="1049" t="str">
        <f t="shared" si="80"/>
        <v/>
      </c>
      <c r="F397" s="1050" t="s">
        <v>402</v>
      </c>
      <c r="G397" s="1042" t="str">
        <f t="shared" si="76"/>
        <v/>
      </c>
      <c r="H397" s="1046"/>
      <c r="I397" s="1044" t="str">
        <f t="shared" si="77"/>
        <v>#REF!</v>
      </c>
      <c r="J397" s="1052" t="str">
        <f t="shared" si="141"/>
        <v>#REF!</v>
      </c>
      <c r="K397" s="1046">
        <v>0.0</v>
      </c>
      <c r="L397" s="1046">
        <v>0.0</v>
      </c>
      <c r="M397" s="1046">
        <v>0.0</v>
      </c>
      <c r="N397" s="1046">
        <v>0.0</v>
      </c>
      <c r="O397" s="1053" t="e">
        <v>#REF!</v>
      </c>
      <c r="P397" s="1053">
        <v>0.0</v>
      </c>
      <c r="Q397" s="1053">
        <v>0.0</v>
      </c>
      <c r="R397" s="1053">
        <v>0.0</v>
      </c>
      <c r="S397" s="1053">
        <v>0.0</v>
      </c>
      <c r="T397" s="1053">
        <v>0.0</v>
      </c>
      <c r="U397" s="1053">
        <v>0.0</v>
      </c>
      <c r="V397" s="825"/>
      <c r="W397" s="1054" t="str">
        <f t="shared" ref="W397:AC397" si="198">if(O$275&gt;$E396,"",if(O$276&lt;$E396,"", if($H397="","", if($D396&lt;=$N$277,O$277,if($D396&lt;=$N$278,O$278,O$279))*if($O$267=$R$267,$V$267, $H397))))</f>
        <v>#REF!</v>
      </c>
      <c r="X397" s="1054" t="str">
        <f t="shared" si="198"/>
        <v/>
      </c>
      <c r="Y397" s="1054" t="str">
        <f t="shared" si="198"/>
        <v/>
      </c>
      <c r="Z397" s="1054" t="str">
        <f t="shared" si="198"/>
        <v/>
      </c>
      <c r="AA397" s="1054" t="str">
        <f t="shared" si="198"/>
        <v/>
      </c>
      <c r="AB397" s="1054" t="str">
        <f t="shared" si="198"/>
        <v/>
      </c>
      <c r="AC397" s="1054" t="str">
        <f t="shared" si="198"/>
        <v/>
      </c>
      <c r="AD397" s="2" t="e">
        <v>#REF!</v>
      </c>
      <c r="AE397" s="2" t="e">
        <v>#REF!</v>
      </c>
      <c r="AF397" s="2" t="e">
        <v>#REF!</v>
      </c>
      <c r="AG397" s="2" t="e">
        <v>#REF!</v>
      </c>
      <c r="AH397" s="2" t="e">
        <v>#REF!</v>
      </c>
      <c r="AI397" s="2" t="e">
        <v>#REF!</v>
      </c>
      <c r="AJ397" s="4" t="e">
        <v>#REF!</v>
      </c>
      <c r="AK397" s="4"/>
      <c r="AL397" s="4"/>
      <c r="AM397" s="4"/>
      <c r="AN397" s="18" t="s">
        <v>4</v>
      </c>
      <c r="AO397" s="689"/>
      <c r="AP397" s="690"/>
      <c r="AQ397" s="274"/>
      <c r="AR397" s="274"/>
      <c r="AS397" s="274"/>
      <c r="AT397" s="274"/>
      <c r="AU397" s="691"/>
      <c r="AV397" s="692"/>
      <c r="AW397" s="274"/>
      <c r="AX397" s="274"/>
      <c r="AY397" s="274"/>
      <c r="AZ397" s="274"/>
      <c r="BA397" s="274"/>
      <c r="BB397" s="274"/>
      <c r="BC397" s="274"/>
      <c r="BD397" s="274"/>
      <c r="BE397" s="274"/>
      <c r="BF397" s="274"/>
      <c r="BG397" s="274"/>
      <c r="BH397" s="274"/>
      <c r="BI397" s="274"/>
      <c r="BJ397" s="274"/>
      <c r="BK397" s="274"/>
      <c r="BL397" s="274"/>
      <c r="BM397" s="274"/>
      <c r="BN397" s="274"/>
      <c r="BO397" s="274"/>
      <c r="BP397" s="693"/>
      <c r="BQ397" s="274"/>
      <c r="BR397" s="274"/>
      <c r="BS397" s="274"/>
      <c r="BT397" s="274"/>
      <c r="BU397" s="274"/>
      <c r="BV397" s="274"/>
      <c r="BW397" s="274"/>
      <c r="BX397" s="694"/>
      <c r="BY397" s="274"/>
      <c r="BZ397" s="274"/>
      <c r="CA397" s="274"/>
      <c r="CB397" s="274"/>
      <c r="CC397" s="274"/>
      <c r="CD397" s="274"/>
      <c r="CE397" s="274"/>
      <c r="CF397" s="274"/>
      <c r="CG397" s="742"/>
      <c r="CH397" s="742"/>
      <c r="CI397" s="742"/>
      <c r="CJ397" s="742"/>
      <c r="CK397" s="742"/>
      <c r="CL397" s="742"/>
      <c r="CM397" s="742"/>
      <c r="CN397" s="742"/>
      <c r="CO397" s="742"/>
      <c r="CP397" s="742"/>
      <c r="CQ397" s="742"/>
      <c r="CR397" s="742"/>
      <c r="CS397" s="742"/>
      <c r="CT397" s="742"/>
      <c r="CU397" s="742"/>
      <c r="CV397" s="742"/>
      <c r="CW397" s="742"/>
      <c r="CX397" s="4"/>
      <c r="CY397" s="780" t="e">
        <v>#REF!</v>
      </c>
      <c r="CZ397" s="890" t="e">
        <v>#REF!</v>
      </c>
      <c r="DA397" s="890" t="e">
        <v>#REF!</v>
      </c>
      <c r="DB397" s="890">
        <v>0.0</v>
      </c>
      <c r="DC397" s="890">
        <v>0.0</v>
      </c>
      <c r="DD397" s="890">
        <v>0.0</v>
      </c>
      <c r="DE397" s="890">
        <v>0.0</v>
      </c>
      <c r="DF397" s="890">
        <v>0.0</v>
      </c>
      <c r="DG397" s="890">
        <v>0.0</v>
      </c>
      <c r="DH397" s="890"/>
      <c r="DI397" s="890" t="e">
        <v>#REF!</v>
      </c>
      <c r="DJ397" s="890" t="s">
        <v>160</v>
      </c>
      <c r="DK397" s="890" t="s">
        <v>160</v>
      </c>
      <c r="DL397" s="890" t="s">
        <v>160</v>
      </c>
      <c r="DM397" s="890" t="s">
        <v>160</v>
      </c>
      <c r="DN397" s="890" t="s">
        <v>160</v>
      </c>
      <c r="DO397" s="890" t="s">
        <v>160</v>
      </c>
      <c r="DP397" s="2">
        <v>1.0</v>
      </c>
      <c r="DQ397" s="830" t="s">
        <v>160</v>
      </c>
      <c r="DR397" s="915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745"/>
      <c r="EK397" s="4"/>
      <c r="EL397" s="4"/>
      <c r="EM397" s="4"/>
      <c r="EN397" s="4"/>
      <c r="EO397" s="4"/>
      <c r="EP397" s="4"/>
      <c r="EQ397" s="745"/>
      <c r="ER397" s="4"/>
      <c r="ES397" s="4"/>
      <c r="ET397" s="4"/>
      <c r="EU397" s="4"/>
      <c r="EV397" s="4"/>
      <c r="EW397" s="4"/>
      <c r="EX397" s="4"/>
      <c r="EY397" s="895" t="s">
        <v>160</v>
      </c>
      <c r="EZ397" s="927" t="s">
        <v>160</v>
      </c>
      <c r="FA397" s="820" t="str">
        <f t="shared" si="49"/>
        <v/>
      </c>
      <c r="FB397" s="925" t="e">
        <v>#REF!</v>
      </c>
      <c r="FC397" s="4" t="e">
        <v>#REF!</v>
      </c>
      <c r="FD397" s="4" t="e">
        <v>#REF!</v>
      </c>
      <c r="FE397" s="4" t="e">
        <v>#REF!</v>
      </c>
      <c r="FF397" s="4" t="e">
        <v>#REF!</v>
      </c>
      <c r="FG397" s="4" t="e">
        <v>#REF!</v>
      </c>
      <c r="FH397" s="4" t="e">
        <v>#REF!</v>
      </c>
      <c r="FI397" s="834" t="str">
        <f t="shared" si="50"/>
        <v>#REF!</v>
      </c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742"/>
    </row>
    <row r="398" outlineLevel="1">
      <c r="A398" s="743"/>
      <c r="B398" s="1059"/>
      <c r="D398" s="1039">
        <f t="shared" si="157"/>
        <v>1</v>
      </c>
      <c r="E398" s="1049" t="str">
        <f t="shared" si="80"/>
        <v/>
      </c>
      <c r="F398" s="1050" t="s">
        <v>402</v>
      </c>
      <c r="G398" s="1042" t="str">
        <f t="shared" si="76"/>
        <v/>
      </c>
      <c r="H398" s="1046"/>
      <c r="I398" s="1044" t="str">
        <f t="shared" si="77"/>
        <v>#REF!</v>
      </c>
      <c r="J398" s="1052" t="str">
        <f t="shared" si="141"/>
        <v>#REF!</v>
      </c>
      <c r="K398" s="1046">
        <v>0.0</v>
      </c>
      <c r="L398" s="1046">
        <v>0.0</v>
      </c>
      <c r="M398" s="1046">
        <v>0.0</v>
      </c>
      <c r="N398" s="1046">
        <v>0.0</v>
      </c>
      <c r="O398" s="1053" t="e">
        <v>#REF!</v>
      </c>
      <c r="P398" s="1053">
        <v>0.0</v>
      </c>
      <c r="Q398" s="1053">
        <v>0.0</v>
      </c>
      <c r="R398" s="1053">
        <v>0.0</v>
      </c>
      <c r="S398" s="1053">
        <v>0.0</v>
      </c>
      <c r="T398" s="1053">
        <v>0.0</v>
      </c>
      <c r="U398" s="1053">
        <v>0.0</v>
      </c>
      <c r="V398" s="825"/>
      <c r="W398" s="1054" t="str">
        <f t="shared" ref="W398:AC398" si="199">if(O$275&gt;$E397,"",if(O$276&lt;$E397,"", if($H398="","", if($D397&lt;=$N$277,O$277,if($D397&lt;=$N$278,O$278,O$279))*if($O$267=$R$267,$V$267, $H398))))</f>
        <v>#REF!</v>
      </c>
      <c r="X398" s="1054" t="str">
        <f t="shared" si="199"/>
        <v/>
      </c>
      <c r="Y398" s="1054" t="str">
        <f t="shared" si="199"/>
        <v/>
      </c>
      <c r="Z398" s="1054" t="str">
        <f t="shared" si="199"/>
        <v/>
      </c>
      <c r="AA398" s="1054" t="str">
        <f t="shared" si="199"/>
        <v/>
      </c>
      <c r="AB398" s="1054" t="str">
        <f t="shared" si="199"/>
        <v/>
      </c>
      <c r="AC398" s="1054" t="str">
        <f t="shared" si="199"/>
        <v/>
      </c>
      <c r="AD398" s="2" t="e">
        <v>#REF!</v>
      </c>
      <c r="AE398" s="2" t="e">
        <v>#REF!</v>
      </c>
      <c r="AF398" s="2" t="e">
        <v>#REF!</v>
      </c>
      <c r="AG398" s="2" t="e">
        <v>#REF!</v>
      </c>
      <c r="AH398" s="2" t="e">
        <v>#REF!</v>
      </c>
      <c r="AI398" s="2" t="e">
        <v>#REF!</v>
      </c>
      <c r="AJ398" s="4" t="e">
        <v>#REF!</v>
      </c>
      <c r="AK398" s="4"/>
      <c r="AL398" s="4"/>
      <c r="AM398" s="4"/>
      <c r="AN398" s="18" t="s">
        <v>4</v>
      </c>
      <c r="AO398" s="689"/>
      <c r="AP398" s="690"/>
      <c r="AQ398" s="274"/>
      <c r="AR398" s="274"/>
      <c r="AS398" s="274"/>
      <c r="AT398" s="274"/>
      <c r="AU398" s="691"/>
      <c r="AV398" s="692"/>
      <c r="AW398" s="274"/>
      <c r="AX398" s="274"/>
      <c r="AY398" s="274"/>
      <c r="AZ398" s="274"/>
      <c r="BA398" s="274"/>
      <c r="BB398" s="274"/>
      <c r="BC398" s="274"/>
      <c r="BD398" s="274"/>
      <c r="BE398" s="274"/>
      <c r="BF398" s="274"/>
      <c r="BG398" s="274"/>
      <c r="BH398" s="274"/>
      <c r="BI398" s="274"/>
      <c r="BJ398" s="274"/>
      <c r="BK398" s="274"/>
      <c r="BL398" s="274"/>
      <c r="BM398" s="274"/>
      <c r="BN398" s="274"/>
      <c r="BO398" s="274"/>
      <c r="BP398" s="693"/>
      <c r="BQ398" s="274"/>
      <c r="BR398" s="274"/>
      <c r="BS398" s="274"/>
      <c r="BT398" s="274"/>
      <c r="BU398" s="274"/>
      <c r="BV398" s="274"/>
      <c r="BW398" s="274"/>
      <c r="BX398" s="694"/>
      <c r="BY398" s="274"/>
      <c r="BZ398" s="274"/>
      <c r="CA398" s="274"/>
      <c r="CB398" s="274"/>
      <c r="CC398" s="274"/>
      <c r="CD398" s="274"/>
      <c r="CE398" s="274"/>
      <c r="CF398" s="274"/>
      <c r="CG398" s="742"/>
      <c r="CH398" s="742"/>
      <c r="CI398" s="742"/>
      <c r="CJ398" s="742"/>
      <c r="CK398" s="742"/>
      <c r="CL398" s="742"/>
      <c r="CM398" s="742"/>
      <c r="CN398" s="742"/>
      <c r="CO398" s="742"/>
      <c r="CP398" s="742"/>
      <c r="CQ398" s="742"/>
      <c r="CR398" s="742"/>
      <c r="CS398" s="742"/>
      <c r="CT398" s="742"/>
      <c r="CU398" s="742"/>
      <c r="CV398" s="742"/>
      <c r="CW398" s="742"/>
      <c r="CX398" s="4"/>
      <c r="CY398" s="780" t="e">
        <v>#REF!</v>
      </c>
      <c r="CZ398" s="890" t="e">
        <v>#REF!</v>
      </c>
      <c r="DA398" s="890" t="e">
        <v>#REF!</v>
      </c>
      <c r="DB398" s="890">
        <v>0.0</v>
      </c>
      <c r="DC398" s="890">
        <v>0.0</v>
      </c>
      <c r="DD398" s="890">
        <v>0.0</v>
      </c>
      <c r="DE398" s="890">
        <v>0.0</v>
      </c>
      <c r="DF398" s="890">
        <v>0.0</v>
      </c>
      <c r="DG398" s="890">
        <v>0.0</v>
      </c>
      <c r="DH398" s="890"/>
      <c r="DI398" s="890" t="e">
        <v>#REF!</v>
      </c>
      <c r="DJ398" s="890" t="s">
        <v>160</v>
      </c>
      <c r="DK398" s="890" t="s">
        <v>160</v>
      </c>
      <c r="DL398" s="890" t="s">
        <v>160</v>
      </c>
      <c r="DM398" s="890" t="s">
        <v>160</v>
      </c>
      <c r="DN398" s="890" t="s">
        <v>160</v>
      </c>
      <c r="DO398" s="890" t="s">
        <v>160</v>
      </c>
      <c r="DP398" s="2">
        <v>1.0</v>
      </c>
      <c r="DQ398" s="830" t="s">
        <v>160</v>
      </c>
      <c r="DR398" s="915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745"/>
      <c r="EK398" s="4"/>
      <c r="EL398" s="4"/>
      <c r="EM398" s="4"/>
      <c r="EN398" s="4"/>
      <c r="EO398" s="4"/>
      <c r="EP398" s="4"/>
      <c r="EQ398" s="745"/>
      <c r="ER398" s="4"/>
      <c r="ES398" s="4"/>
      <c r="ET398" s="4"/>
      <c r="EU398" s="4"/>
      <c r="EV398" s="4"/>
      <c r="EW398" s="4"/>
      <c r="EX398" s="4"/>
      <c r="EY398" s="895" t="s">
        <v>160</v>
      </c>
      <c r="EZ398" s="927" t="s">
        <v>160</v>
      </c>
      <c r="FA398" s="820" t="str">
        <f t="shared" si="49"/>
        <v/>
      </c>
      <c r="FB398" s="925" t="e">
        <v>#REF!</v>
      </c>
      <c r="FC398" s="4" t="e">
        <v>#REF!</v>
      </c>
      <c r="FD398" s="4" t="e">
        <v>#REF!</v>
      </c>
      <c r="FE398" s="4" t="e">
        <v>#REF!</v>
      </c>
      <c r="FF398" s="4" t="e">
        <v>#REF!</v>
      </c>
      <c r="FG398" s="4" t="e">
        <v>#REF!</v>
      </c>
      <c r="FH398" s="4" t="e">
        <v>#REF!</v>
      </c>
      <c r="FI398" s="834" t="str">
        <f t="shared" si="50"/>
        <v>#REF!</v>
      </c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742"/>
    </row>
    <row r="399" outlineLevel="1">
      <c r="A399" s="743"/>
      <c r="B399" s="1059"/>
      <c r="D399" s="1039">
        <f t="shared" si="157"/>
        <v>1</v>
      </c>
      <c r="E399" s="1049" t="str">
        <f t="shared" si="80"/>
        <v/>
      </c>
      <c r="F399" s="1050" t="s">
        <v>402</v>
      </c>
      <c r="G399" s="1042" t="str">
        <f t="shared" si="76"/>
        <v/>
      </c>
      <c r="H399" s="1046"/>
      <c r="I399" s="1044" t="str">
        <f t="shared" si="77"/>
        <v>#REF!</v>
      </c>
      <c r="J399" s="1052" t="str">
        <f t="shared" si="141"/>
        <v>#REF!</v>
      </c>
      <c r="K399" s="1046">
        <v>0.0</v>
      </c>
      <c r="L399" s="1046">
        <v>0.0</v>
      </c>
      <c r="M399" s="1046">
        <v>0.0</v>
      </c>
      <c r="N399" s="1046">
        <v>0.0</v>
      </c>
      <c r="O399" s="1053" t="e">
        <v>#REF!</v>
      </c>
      <c r="P399" s="1053">
        <v>0.0</v>
      </c>
      <c r="Q399" s="1053">
        <v>0.0</v>
      </c>
      <c r="R399" s="1053">
        <v>0.0</v>
      </c>
      <c r="S399" s="1053">
        <v>0.0</v>
      </c>
      <c r="T399" s="1053">
        <v>0.0</v>
      </c>
      <c r="U399" s="1053">
        <v>0.0</v>
      </c>
      <c r="V399" s="825"/>
      <c r="W399" s="1054" t="str">
        <f t="shared" ref="W399:AC399" si="200">if(O$275&gt;$E398,"",if(O$276&lt;$E398,"", if($H399="","", if($D398&lt;=$N$277,O$277,if($D398&lt;=$N$278,O$278,O$279))*if($O$267=$R$267,$V$267, $H399))))</f>
        <v>#REF!</v>
      </c>
      <c r="X399" s="1054" t="str">
        <f t="shared" si="200"/>
        <v/>
      </c>
      <c r="Y399" s="1054" t="str">
        <f t="shared" si="200"/>
        <v/>
      </c>
      <c r="Z399" s="1054" t="str">
        <f t="shared" si="200"/>
        <v/>
      </c>
      <c r="AA399" s="1054" t="str">
        <f t="shared" si="200"/>
        <v/>
      </c>
      <c r="AB399" s="1054" t="str">
        <f t="shared" si="200"/>
        <v/>
      </c>
      <c r="AC399" s="1054" t="str">
        <f t="shared" si="200"/>
        <v/>
      </c>
      <c r="AD399" s="2" t="e">
        <v>#REF!</v>
      </c>
      <c r="AE399" s="2" t="e">
        <v>#REF!</v>
      </c>
      <c r="AF399" s="2" t="e">
        <v>#REF!</v>
      </c>
      <c r="AG399" s="2" t="e">
        <v>#REF!</v>
      </c>
      <c r="AH399" s="2" t="e">
        <v>#REF!</v>
      </c>
      <c r="AI399" s="2" t="e">
        <v>#REF!</v>
      </c>
      <c r="AJ399" s="4" t="e">
        <v>#REF!</v>
      </c>
      <c r="AK399" s="4"/>
      <c r="AL399" s="4"/>
      <c r="AM399" s="4"/>
      <c r="AN399" s="18" t="s">
        <v>4</v>
      </c>
      <c r="AO399" s="689"/>
      <c r="AP399" s="690"/>
      <c r="AQ399" s="274"/>
      <c r="AR399" s="274"/>
      <c r="AS399" s="274"/>
      <c r="AT399" s="274"/>
      <c r="AU399" s="691"/>
      <c r="AV399" s="692"/>
      <c r="AW399" s="274"/>
      <c r="AX399" s="274"/>
      <c r="AY399" s="274"/>
      <c r="AZ399" s="274"/>
      <c r="BA399" s="274"/>
      <c r="BB399" s="274"/>
      <c r="BC399" s="274"/>
      <c r="BD399" s="274"/>
      <c r="BE399" s="274"/>
      <c r="BF399" s="274"/>
      <c r="BG399" s="274"/>
      <c r="BH399" s="274"/>
      <c r="BI399" s="274"/>
      <c r="BJ399" s="274"/>
      <c r="BK399" s="274"/>
      <c r="BL399" s="274"/>
      <c r="BM399" s="274"/>
      <c r="BN399" s="274"/>
      <c r="BO399" s="274"/>
      <c r="BP399" s="693"/>
      <c r="BQ399" s="274"/>
      <c r="BR399" s="274"/>
      <c r="BS399" s="274"/>
      <c r="BT399" s="274"/>
      <c r="BU399" s="274"/>
      <c r="BV399" s="274"/>
      <c r="BW399" s="274"/>
      <c r="BX399" s="694"/>
      <c r="BY399" s="274"/>
      <c r="BZ399" s="274"/>
      <c r="CA399" s="274"/>
      <c r="CB399" s="274"/>
      <c r="CC399" s="274"/>
      <c r="CD399" s="274"/>
      <c r="CE399" s="274"/>
      <c r="CF399" s="274"/>
      <c r="CG399" s="742"/>
      <c r="CH399" s="742"/>
      <c r="CI399" s="742"/>
      <c r="CJ399" s="742"/>
      <c r="CK399" s="742"/>
      <c r="CL399" s="742"/>
      <c r="CM399" s="742"/>
      <c r="CN399" s="742"/>
      <c r="CO399" s="742"/>
      <c r="CP399" s="742"/>
      <c r="CQ399" s="742"/>
      <c r="CR399" s="742"/>
      <c r="CS399" s="742"/>
      <c r="CT399" s="742"/>
      <c r="CU399" s="742"/>
      <c r="CV399" s="742"/>
      <c r="CW399" s="742"/>
      <c r="CX399" s="4"/>
      <c r="CY399" s="780" t="e">
        <v>#REF!</v>
      </c>
      <c r="CZ399" s="890" t="e">
        <v>#REF!</v>
      </c>
      <c r="DA399" s="890" t="e">
        <v>#REF!</v>
      </c>
      <c r="DB399" s="890">
        <v>0.0</v>
      </c>
      <c r="DC399" s="890">
        <v>0.0</v>
      </c>
      <c r="DD399" s="890">
        <v>0.0</v>
      </c>
      <c r="DE399" s="890">
        <v>0.0</v>
      </c>
      <c r="DF399" s="890">
        <v>0.0</v>
      </c>
      <c r="DG399" s="890">
        <v>0.0</v>
      </c>
      <c r="DH399" s="890"/>
      <c r="DI399" s="890" t="e">
        <v>#REF!</v>
      </c>
      <c r="DJ399" s="890" t="s">
        <v>160</v>
      </c>
      <c r="DK399" s="890" t="s">
        <v>160</v>
      </c>
      <c r="DL399" s="890" t="s">
        <v>160</v>
      </c>
      <c r="DM399" s="890" t="s">
        <v>160</v>
      </c>
      <c r="DN399" s="890" t="s">
        <v>160</v>
      </c>
      <c r="DO399" s="890" t="s">
        <v>160</v>
      </c>
      <c r="DP399" s="2">
        <v>1.0</v>
      </c>
      <c r="DQ399" s="830" t="s">
        <v>160</v>
      </c>
      <c r="DR399" s="915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745"/>
      <c r="EK399" s="4"/>
      <c r="EL399" s="4"/>
      <c r="EM399" s="4"/>
      <c r="EN399" s="4"/>
      <c r="EO399" s="4"/>
      <c r="EP399" s="4"/>
      <c r="EQ399" s="745"/>
      <c r="ER399" s="4"/>
      <c r="ES399" s="4"/>
      <c r="ET399" s="4"/>
      <c r="EU399" s="4"/>
      <c r="EV399" s="4"/>
      <c r="EW399" s="4"/>
      <c r="EX399" s="4"/>
      <c r="EY399" s="895" t="s">
        <v>160</v>
      </c>
      <c r="EZ399" s="927" t="s">
        <v>160</v>
      </c>
      <c r="FA399" s="820" t="str">
        <f t="shared" si="49"/>
        <v/>
      </c>
      <c r="FB399" s="925" t="e">
        <v>#REF!</v>
      </c>
      <c r="FC399" s="4" t="e">
        <v>#REF!</v>
      </c>
      <c r="FD399" s="4" t="e">
        <v>#REF!</v>
      </c>
      <c r="FE399" s="4" t="e">
        <v>#REF!</v>
      </c>
      <c r="FF399" s="4" t="e">
        <v>#REF!</v>
      </c>
      <c r="FG399" s="4" t="e">
        <v>#REF!</v>
      </c>
      <c r="FH399" s="4" t="e">
        <v>#REF!</v>
      </c>
      <c r="FI399" s="834" t="str">
        <f t="shared" si="50"/>
        <v>#REF!</v>
      </c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742"/>
    </row>
    <row r="400" outlineLevel="1">
      <c r="A400" s="743"/>
      <c r="B400" s="1059"/>
      <c r="D400" s="1039">
        <f t="shared" si="157"/>
        <v>1</v>
      </c>
      <c r="E400" s="1049" t="str">
        <f t="shared" si="80"/>
        <v/>
      </c>
      <c r="F400" s="1050" t="s">
        <v>402</v>
      </c>
      <c r="G400" s="1042" t="str">
        <f t="shared" si="76"/>
        <v/>
      </c>
      <c r="H400" s="1046"/>
      <c r="I400" s="1044" t="str">
        <f t="shared" si="77"/>
        <v>#REF!</v>
      </c>
      <c r="J400" s="1052" t="str">
        <f t="shared" si="141"/>
        <v>#REF!</v>
      </c>
      <c r="K400" s="1046">
        <v>0.0</v>
      </c>
      <c r="L400" s="1046">
        <v>0.0</v>
      </c>
      <c r="M400" s="1046">
        <v>0.0</v>
      </c>
      <c r="N400" s="1046">
        <v>0.0</v>
      </c>
      <c r="O400" s="1053" t="e">
        <v>#REF!</v>
      </c>
      <c r="P400" s="1053">
        <v>0.0</v>
      </c>
      <c r="Q400" s="1053">
        <v>0.0</v>
      </c>
      <c r="R400" s="1053">
        <v>0.0</v>
      </c>
      <c r="S400" s="1053">
        <v>0.0</v>
      </c>
      <c r="T400" s="1053">
        <v>0.0</v>
      </c>
      <c r="U400" s="1053">
        <v>0.0</v>
      </c>
      <c r="V400" s="825"/>
      <c r="W400" s="1054" t="str">
        <f t="shared" ref="W400:AC400" si="201">if(O$275&gt;$E399,"",if(O$276&lt;$E399,"", if($H400="","", if($D399&lt;=$N$277,O$277,if($D399&lt;=$N$278,O$278,O$279))*if($O$267=$R$267,$V$267, $H400))))</f>
        <v>#REF!</v>
      </c>
      <c r="X400" s="1054" t="str">
        <f t="shared" si="201"/>
        <v/>
      </c>
      <c r="Y400" s="1054" t="str">
        <f t="shared" si="201"/>
        <v/>
      </c>
      <c r="Z400" s="1054" t="str">
        <f t="shared" si="201"/>
        <v/>
      </c>
      <c r="AA400" s="1054" t="str">
        <f t="shared" si="201"/>
        <v/>
      </c>
      <c r="AB400" s="1054" t="str">
        <f t="shared" si="201"/>
        <v/>
      </c>
      <c r="AC400" s="1054" t="str">
        <f t="shared" si="201"/>
        <v/>
      </c>
      <c r="AD400" s="2" t="e">
        <v>#REF!</v>
      </c>
      <c r="AE400" s="2" t="e">
        <v>#REF!</v>
      </c>
      <c r="AF400" s="2" t="e">
        <v>#REF!</v>
      </c>
      <c r="AG400" s="2" t="e">
        <v>#REF!</v>
      </c>
      <c r="AH400" s="2" t="e">
        <v>#REF!</v>
      </c>
      <c r="AI400" s="2" t="e">
        <v>#REF!</v>
      </c>
      <c r="AJ400" s="4" t="e">
        <v>#REF!</v>
      </c>
      <c r="AK400" s="4"/>
      <c r="AL400" s="4"/>
      <c r="AM400" s="4"/>
      <c r="AN400" s="18" t="s">
        <v>4</v>
      </c>
      <c r="AO400" s="689"/>
      <c r="AP400" s="690"/>
      <c r="AQ400" s="274"/>
      <c r="AR400" s="274"/>
      <c r="AS400" s="274"/>
      <c r="AT400" s="274"/>
      <c r="AU400" s="691"/>
      <c r="AV400" s="692"/>
      <c r="AW400" s="274"/>
      <c r="AX400" s="274"/>
      <c r="AY400" s="274"/>
      <c r="AZ400" s="274"/>
      <c r="BA400" s="274"/>
      <c r="BB400" s="274"/>
      <c r="BC400" s="274"/>
      <c r="BD400" s="274"/>
      <c r="BE400" s="274"/>
      <c r="BF400" s="274"/>
      <c r="BG400" s="274"/>
      <c r="BH400" s="274"/>
      <c r="BI400" s="274"/>
      <c r="BJ400" s="274"/>
      <c r="BK400" s="274"/>
      <c r="BL400" s="274"/>
      <c r="BM400" s="274"/>
      <c r="BN400" s="274"/>
      <c r="BO400" s="274"/>
      <c r="BP400" s="693"/>
      <c r="BQ400" s="274"/>
      <c r="BR400" s="274"/>
      <c r="BS400" s="274"/>
      <c r="BT400" s="274"/>
      <c r="BU400" s="274"/>
      <c r="BV400" s="274"/>
      <c r="BW400" s="274"/>
      <c r="BX400" s="694"/>
      <c r="BY400" s="274"/>
      <c r="BZ400" s="274"/>
      <c r="CA400" s="274"/>
      <c r="CB400" s="274"/>
      <c r="CC400" s="274"/>
      <c r="CD400" s="274"/>
      <c r="CE400" s="274"/>
      <c r="CF400" s="274"/>
      <c r="CG400" s="742"/>
      <c r="CH400" s="742"/>
      <c r="CI400" s="742"/>
      <c r="CJ400" s="742"/>
      <c r="CK400" s="742"/>
      <c r="CL400" s="742"/>
      <c r="CM400" s="742"/>
      <c r="CN400" s="742"/>
      <c r="CO400" s="742"/>
      <c r="CP400" s="742"/>
      <c r="CQ400" s="742"/>
      <c r="CR400" s="742"/>
      <c r="CS400" s="742"/>
      <c r="CT400" s="742"/>
      <c r="CU400" s="742"/>
      <c r="CV400" s="742"/>
      <c r="CW400" s="742"/>
      <c r="CX400" s="4"/>
      <c r="CY400" s="780" t="e">
        <v>#REF!</v>
      </c>
      <c r="CZ400" s="890" t="e">
        <v>#REF!</v>
      </c>
      <c r="DA400" s="890" t="e">
        <v>#REF!</v>
      </c>
      <c r="DB400" s="890">
        <v>0.0</v>
      </c>
      <c r="DC400" s="890">
        <v>0.0</v>
      </c>
      <c r="DD400" s="890">
        <v>0.0</v>
      </c>
      <c r="DE400" s="890">
        <v>0.0</v>
      </c>
      <c r="DF400" s="890">
        <v>0.0</v>
      </c>
      <c r="DG400" s="890">
        <v>0.0</v>
      </c>
      <c r="DH400" s="890"/>
      <c r="DI400" s="890" t="e">
        <v>#REF!</v>
      </c>
      <c r="DJ400" s="890" t="s">
        <v>160</v>
      </c>
      <c r="DK400" s="890" t="s">
        <v>160</v>
      </c>
      <c r="DL400" s="890" t="s">
        <v>160</v>
      </c>
      <c r="DM400" s="890" t="s">
        <v>160</v>
      </c>
      <c r="DN400" s="890" t="s">
        <v>160</v>
      </c>
      <c r="DO400" s="890" t="s">
        <v>160</v>
      </c>
      <c r="DP400" s="2">
        <v>1.0</v>
      </c>
      <c r="DQ400" s="830" t="s">
        <v>160</v>
      </c>
      <c r="DR400" s="915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745"/>
      <c r="EK400" s="4"/>
      <c r="EL400" s="4"/>
      <c r="EM400" s="4"/>
      <c r="EN400" s="4"/>
      <c r="EO400" s="4"/>
      <c r="EP400" s="4"/>
      <c r="EQ400" s="745"/>
      <c r="ER400" s="4"/>
      <c r="ES400" s="4"/>
      <c r="ET400" s="4"/>
      <c r="EU400" s="4"/>
      <c r="EV400" s="4"/>
      <c r="EW400" s="4"/>
      <c r="EX400" s="4"/>
      <c r="EY400" s="895" t="s">
        <v>160</v>
      </c>
      <c r="EZ400" s="927" t="s">
        <v>160</v>
      </c>
      <c r="FA400" s="820" t="str">
        <f t="shared" si="49"/>
        <v/>
      </c>
      <c r="FB400" s="925" t="e">
        <v>#REF!</v>
      </c>
      <c r="FC400" s="4" t="e">
        <v>#REF!</v>
      </c>
      <c r="FD400" s="4" t="e">
        <v>#REF!</v>
      </c>
      <c r="FE400" s="4" t="e">
        <v>#REF!</v>
      </c>
      <c r="FF400" s="4" t="e">
        <v>#REF!</v>
      </c>
      <c r="FG400" s="4" t="e">
        <v>#REF!</v>
      </c>
      <c r="FH400" s="4" t="e">
        <v>#REF!</v>
      </c>
      <c r="FI400" s="834" t="str">
        <f t="shared" si="50"/>
        <v>#REF!</v>
      </c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742"/>
    </row>
    <row r="401" outlineLevel="1">
      <c r="A401" s="743"/>
      <c r="B401" s="1059"/>
      <c r="D401" s="1039">
        <f t="shared" si="157"/>
        <v>1</v>
      </c>
      <c r="E401" s="1049" t="str">
        <f t="shared" si="80"/>
        <v/>
      </c>
      <c r="F401" s="1050" t="s">
        <v>402</v>
      </c>
      <c r="G401" s="1042" t="str">
        <f t="shared" si="76"/>
        <v/>
      </c>
      <c r="H401" s="1046"/>
      <c r="I401" s="1044" t="str">
        <f t="shared" si="77"/>
        <v>#REF!</v>
      </c>
      <c r="J401" s="1052" t="str">
        <f t="shared" si="141"/>
        <v>#REF!</v>
      </c>
      <c r="K401" s="1046">
        <v>0.0</v>
      </c>
      <c r="L401" s="1046">
        <v>0.0</v>
      </c>
      <c r="M401" s="1046">
        <v>0.0</v>
      </c>
      <c r="N401" s="1046">
        <v>0.0</v>
      </c>
      <c r="O401" s="1053" t="e">
        <v>#REF!</v>
      </c>
      <c r="P401" s="1053">
        <v>0.0</v>
      </c>
      <c r="Q401" s="1053">
        <v>0.0</v>
      </c>
      <c r="R401" s="1053">
        <v>0.0</v>
      </c>
      <c r="S401" s="1053">
        <v>0.0</v>
      </c>
      <c r="T401" s="1053">
        <v>0.0</v>
      </c>
      <c r="U401" s="1053">
        <v>0.0</v>
      </c>
      <c r="V401" s="825"/>
      <c r="W401" s="1054" t="str">
        <f t="shared" ref="W401:AC401" si="202">if(O$275&gt;$E400,"",if(O$276&lt;$E400,"", if($H401="","", if($D400&lt;=$N$277,O$277,if($D400&lt;=$N$278,O$278,O$279))*if($O$267=$R$267,$V$267, $H401))))</f>
        <v>#REF!</v>
      </c>
      <c r="X401" s="1054" t="str">
        <f t="shared" si="202"/>
        <v/>
      </c>
      <c r="Y401" s="1054" t="str">
        <f t="shared" si="202"/>
        <v/>
      </c>
      <c r="Z401" s="1054" t="str">
        <f t="shared" si="202"/>
        <v/>
      </c>
      <c r="AA401" s="1054" t="str">
        <f t="shared" si="202"/>
        <v/>
      </c>
      <c r="AB401" s="1054" t="str">
        <f t="shared" si="202"/>
        <v/>
      </c>
      <c r="AC401" s="1054" t="str">
        <f t="shared" si="202"/>
        <v/>
      </c>
      <c r="AD401" s="2" t="e">
        <v>#REF!</v>
      </c>
      <c r="AE401" s="2" t="e">
        <v>#REF!</v>
      </c>
      <c r="AF401" s="2" t="e">
        <v>#REF!</v>
      </c>
      <c r="AG401" s="2" t="e">
        <v>#REF!</v>
      </c>
      <c r="AH401" s="2" t="e">
        <v>#REF!</v>
      </c>
      <c r="AI401" s="2" t="e">
        <v>#REF!</v>
      </c>
      <c r="AJ401" s="4" t="e">
        <v>#REF!</v>
      </c>
      <c r="AK401" s="4"/>
      <c r="AL401" s="4"/>
      <c r="AM401" s="4"/>
      <c r="AN401" s="18" t="s">
        <v>4</v>
      </c>
      <c r="AO401" s="689"/>
      <c r="AP401" s="690"/>
      <c r="AQ401" s="274"/>
      <c r="AR401" s="274"/>
      <c r="AS401" s="274"/>
      <c r="AT401" s="274"/>
      <c r="AU401" s="691"/>
      <c r="AV401" s="692"/>
      <c r="AW401" s="274"/>
      <c r="AX401" s="274"/>
      <c r="AY401" s="274"/>
      <c r="AZ401" s="274"/>
      <c r="BA401" s="274"/>
      <c r="BB401" s="274"/>
      <c r="BC401" s="274"/>
      <c r="BD401" s="274"/>
      <c r="BE401" s="274"/>
      <c r="BF401" s="274"/>
      <c r="BG401" s="274"/>
      <c r="BH401" s="274"/>
      <c r="BI401" s="274"/>
      <c r="BJ401" s="274"/>
      <c r="BK401" s="274"/>
      <c r="BL401" s="274"/>
      <c r="BM401" s="274"/>
      <c r="BN401" s="274"/>
      <c r="BO401" s="274"/>
      <c r="BP401" s="693"/>
      <c r="BQ401" s="274"/>
      <c r="BR401" s="274"/>
      <c r="BS401" s="274"/>
      <c r="BT401" s="274"/>
      <c r="BU401" s="274"/>
      <c r="BV401" s="274"/>
      <c r="BW401" s="274"/>
      <c r="BX401" s="694"/>
      <c r="BY401" s="274"/>
      <c r="BZ401" s="274"/>
      <c r="CA401" s="274"/>
      <c r="CB401" s="274"/>
      <c r="CC401" s="274"/>
      <c r="CD401" s="274"/>
      <c r="CE401" s="274"/>
      <c r="CF401" s="274"/>
      <c r="CG401" s="742"/>
      <c r="CH401" s="742"/>
      <c r="CI401" s="742"/>
      <c r="CJ401" s="742"/>
      <c r="CK401" s="742"/>
      <c r="CL401" s="742"/>
      <c r="CM401" s="742"/>
      <c r="CN401" s="742"/>
      <c r="CO401" s="742"/>
      <c r="CP401" s="742"/>
      <c r="CQ401" s="742"/>
      <c r="CR401" s="742"/>
      <c r="CS401" s="742"/>
      <c r="CT401" s="742"/>
      <c r="CU401" s="742"/>
      <c r="CV401" s="742"/>
      <c r="CW401" s="742"/>
      <c r="CX401" s="4"/>
      <c r="CY401" s="780" t="e">
        <v>#REF!</v>
      </c>
      <c r="CZ401" s="890" t="e">
        <v>#REF!</v>
      </c>
      <c r="DA401" s="890" t="e">
        <v>#REF!</v>
      </c>
      <c r="DB401" s="890">
        <v>0.0</v>
      </c>
      <c r="DC401" s="890">
        <v>0.0</v>
      </c>
      <c r="DD401" s="890">
        <v>0.0</v>
      </c>
      <c r="DE401" s="890">
        <v>0.0</v>
      </c>
      <c r="DF401" s="890">
        <v>0.0</v>
      </c>
      <c r="DG401" s="890">
        <v>0.0</v>
      </c>
      <c r="DH401" s="890"/>
      <c r="DI401" s="890" t="e">
        <v>#REF!</v>
      </c>
      <c r="DJ401" s="890" t="s">
        <v>160</v>
      </c>
      <c r="DK401" s="890" t="s">
        <v>160</v>
      </c>
      <c r="DL401" s="890" t="s">
        <v>160</v>
      </c>
      <c r="DM401" s="890" t="s">
        <v>160</v>
      </c>
      <c r="DN401" s="890" t="s">
        <v>160</v>
      </c>
      <c r="DO401" s="890" t="s">
        <v>160</v>
      </c>
      <c r="DP401" s="2">
        <v>1.0</v>
      </c>
      <c r="DQ401" s="830" t="s">
        <v>160</v>
      </c>
      <c r="DR401" s="915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745"/>
      <c r="EK401" s="4"/>
      <c r="EL401" s="4"/>
      <c r="EM401" s="4"/>
      <c r="EN401" s="4"/>
      <c r="EO401" s="4"/>
      <c r="EP401" s="4"/>
      <c r="EQ401" s="745"/>
      <c r="ER401" s="4"/>
      <c r="ES401" s="4"/>
      <c r="ET401" s="4"/>
      <c r="EU401" s="4"/>
      <c r="EV401" s="4"/>
      <c r="EW401" s="4"/>
      <c r="EX401" s="4"/>
      <c r="EY401" s="895" t="s">
        <v>160</v>
      </c>
      <c r="EZ401" s="927" t="s">
        <v>160</v>
      </c>
      <c r="FA401" s="820" t="str">
        <f t="shared" si="49"/>
        <v/>
      </c>
      <c r="FB401" s="925" t="e">
        <v>#REF!</v>
      </c>
      <c r="FC401" s="4" t="e">
        <v>#REF!</v>
      </c>
      <c r="FD401" s="4" t="e">
        <v>#REF!</v>
      </c>
      <c r="FE401" s="4" t="e">
        <v>#REF!</v>
      </c>
      <c r="FF401" s="4" t="e">
        <v>#REF!</v>
      </c>
      <c r="FG401" s="4" t="e">
        <v>#REF!</v>
      </c>
      <c r="FH401" s="4" t="e">
        <v>#REF!</v>
      </c>
      <c r="FI401" s="834" t="str">
        <f t="shared" si="50"/>
        <v>#REF!</v>
      </c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742"/>
    </row>
    <row r="402" outlineLevel="1">
      <c r="A402" s="743"/>
      <c r="B402" s="1059"/>
      <c r="D402" s="1039">
        <f t="shared" si="157"/>
        <v>1</v>
      </c>
      <c r="E402" s="1049" t="str">
        <f t="shared" si="80"/>
        <v/>
      </c>
      <c r="F402" s="1050" t="s">
        <v>402</v>
      </c>
      <c r="G402" s="1042" t="str">
        <f t="shared" si="76"/>
        <v/>
      </c>
      <c r="H402" s="1046"/>
      <c r="I402" s="1044" t="str">
        <f t="shared" si="77"/>
        <v>#REF!</v>
      </c>
      <c r="J402" s="1052" t="str">
        <f t="shared" si="141"/>
        <v>#REF!</v>
      </c>
      <c r="K402" s="1046">
        <v>0.0</v>
      </c>
      <c r="L402" s="1046">
        <v>0.0</v>
      </c>
      <c r="M402" s="1046">
        <v>0.0</v>
      </c>
      <c r="N402" s="1046">
        <v>0.0</v>
      </c>
      <c r="O402" s="1053" t="e">
        <v>#REF!</v>
      </c>
      <c r="P402" s="1053">
        <v>0.0</v>
      </c>
      <c r="Q402" s="1053">
        <v>0.0</v>
      </c>
      <c r="R402" s="1053">
        <v>0.0</v>
      </c>
      <c r="S402" s="1053">
        <v>0.0</v>
      </c>
      <c r="T402" s="1053">
        <v>0.0</v>
      </c>
      <c r="U402" s="1053">
        <v>0.0</v>
      </c>
      <c r="V402" s="825"/>
      <c r="W402" s="1054" t="str">
        <f t="shared" ref="W402:AC402" si="203">if(O$275&gt;$E401,"",if(O$276&lt;$E401,"", if($H402="","", if($D401&lt;=$N$277,O$277,if($D401&lt;=$N$278,O$278,O$279))*if($O$267=$R$267,$V$267, $H402))))</f>
        <v>#REF!</v>
      </c>
      <c r="X402" s="1054" t="str">
        <f t="shared" si="203"/>
        <v/>
      </c>
      <c r="Y402" s="1054" t="str">
        <f t="shared" si="203"/>
        <v/>
      </c>
      <c r="Z402" s="1054" t="str">
        <f t="shared" si="203"/>
        <v/>
      </c>
      <c r="AA402" s="1054" t="str">
        <f t="shared" si="203"/>
        <v/>
      </c>
      <c r="AB402" s="1054" t="str">
        <f t="shared" si="203"/>
        <v/>
      </c>
      <c r="AC402" s="1054" t="str">
        <f t="shared" si="203"/>
        <v/>
      </c>
      <c r="AD402" s="2" t="e">
        <v>#REF!</v>
      </c>
      <c r="AE402" s="2" t="e">
        <v>#REF!</v>
      </c>
      <c r="AF402" s="2" t="e">
        <v>#REF!</v>
      </c>
      <c r="AG402" s="2" t="e">
        <v>#REF!</v>
      </c>
      <c r="AH402" s="2" t="e">
        <v>#REF!</v>
      </c>
      <c r="AI402" s="2" t="e">
        <v>#REF!</v>
      </c>
      <c r="AJ402" s="4" t="e">
        <v>#REF!</v>
      </c>
      <c r="AK402" s="4"/>
      <c r="AL402" s="4"/>
      <c r="AM402" s="4"/>
      <c r="AN402" s="18" t="s">
        <v>4</v>
      </c>
      <c r="AO402" s="689"/>
      <c r="AP402" s="690"/>
      <c r="AQ402" s="274"/>
      <c r="AR402" s="274"/>
      <c r="AS402" s="274"/>
      <c r="AT402" s="274"/>
      <c r="AU402" s="691"/>
      <c r="AV402" s="692"/>
      <c r="AW402" s="274"/>
      <c r="AX402" s="274"/>
      <c r="AY402" s="274"/>
      <c r="AZ402" s="274"/>
      <c r="BA402" s="274"/>
      <c r="BB402" s="274"/>
      <c r="BC402" s="274"/>
      <c r="BD402" s="274"/>
      <c r="BE402" s="274"/>
      <c r="BF402" s="274"/>
      <c r="BG402" s="274"/>
      <c r="BH402" s="274"/>
      <c r="BI402" s="274"/>
      <c r="BJ402" s="274"/>
      <c r="BK402" s="274"/>
      <c r="BL402" s="274"/>
      <c r="BM402" s="274"/>
      <c r="BN402" s="274"/>
      <c r="BO402" s="274"/>
      <c r="BP402" s="693"/>
      <c r="BQ402" s="274"/>
      <c r="BR402" s="274"/>
      <c r="BS402" s="274"/>
      <c r="BT402" s="274"/>
      <c r="BU402" s="274"/>
      <c r="BV402" s="274"/>
      <c r="BW402" s="274"/>
      <c r="BX402" s="694"/>
      <c r="BY402" s="274"/>
      <c r="BZ402" s="274"/>
      <c r="CA402" s="274"/>
      <c r="CB402" s="274"/>
      <c r="CC402" s="274"/>
      <c r="CD402" s="274"/>
      <c r="CE402" s="274"/>
      <c r="CF402" s="274"/>
      <c r="CG402" s="742"/>
      <c r="CH402" s="742"/>
      <c r="CI402" s="742"/>
      <c r="CJ402" s="742"/>
      <c r="CK402" s="742"/>
      <c r="CL402" s="742"/>
      <c r="CM402" s="742"/>
      <c r="CN402" s="742"/>
      <c r="CO402" s="742"/>
      <c r="CP402" s="742"/>
      <c r="CQ402" s="742"/>
      <c r="CR402" s="742"/>
      <c r="CS402" s="742"/>
      <c r="CT402" s="742"/>
      <c r="CU402" s="742"/>
      <c r="CV402" s="742"/>
      <c r="CW402" s="742"/>
      <c r="CX402" s="4"/>
      <c r="CY402" s="780" t="e">
        <v>#REF!</v>
      </c>
      <c r="CZ402" s="890" t="e">
        <v>#REF!</v>
      </c>
      <c r="DA402" s="890" t="e">
        <v>#REF!</v>
      </c>
      <c r="DB402" s="890">
        <v>0.0</v>
      </c>
      <c r="DC402" s="890">
        <v>0.0</v>
      </c>
      <c r="DD402" s="890">
        <v>0.0</v>
      </c>
      <c r="DE402" s="890">
        <v>0.0</v>
      </c>
      <c r="DF402" s="890">
        <v>0.0</v>
      </c>
      <c r="DG402" s="890">
        <v>0.0</v>
      </c>
      <c r="DH402" s="890"/>
      <c r="DI402" s="890" t="e">
        <v>#REF!</v>
      </c>
      <c r="DJ402" s="890" t="s">
        <v>160</v>
      </c>
      <c r="DK402" s="890" t="s">
        <v>160</v>
      </c>
      <c r="DL402" s="890" t="s">
        <v>160</v>
      </c>
      <c r="DM402" s="890" t="s">
        <v>160</v>
      </c>
      <c r="DN402" s="890" t="s">
        <v>160</v>
      </c>
      <c r="DO402" s="890" t="s">
        <v>160</v>
      </c>
      <c r="DP402" s="2">
        <v>1.0</v>
      </c>
      <c r="DQ402" s="830" t="s">
        <v>160</v>
      </c>
      <c r="DR402" s="915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745"/>
      <c r="EK402" s="4"/>
      <c r="EL402" s="4"/>
      <c r="EM402" s="4"/>
      <c r="EN402" s="4"/>
      <c r="EO402" s="4"/>
      <c r="EP402" s="4"/>
      <c r="EQ402" s="745"/>
      <c r="ER402" s="4"/>
      <c r="ES402" s="4"/>
      <c r="ET402" s="4"/>
      <c r="EU402" s="4"/>
      <c r="EV402" s="4"/>
      <c r="EW402" s="4"/>
      <c r="EX402" s="4"/>
      <c r="EY402" s="895" t="s">
        <v>160</v>
      </c>
      <c r="EZ402" s="927" t="s">
        <v>160</v>
      </c>
      <c r="FA402" s="820" t="str">
        <f t="shared" si="49"/>
        <v/>
      </c>
      <c r="FB402" s="925" t="e">
        <v>#REF!</v>
      </c>
      <c r="FC402" s="4" t="e">
        <v>#REF!</v>
      </c>
      <c r="FD402" s="4" t="e">
        <v>#REF!</v>
      </c>
      <c r="FE402" s="4" t="e">
        <v>#REF!</v>
      </c>
      <c r="FF402" s="4" t="e">
        <v>#REF!</v>
      </c>
      <c r="FG402" s="4" t="e">
        <v>#REF!</v>
      </c>
      <c r="FH402" s="4" t="e">
        <v>#REF!</v>
      </c>
      <c r="FI402" s="834" t="str">
        <f t="shared" si="50"/>
        <v>#REF!</v>
      </c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742"/>
    </row>
    <row r="403" outlineLevel="1">
      <c r="A403" s="743"/>
      <c r="B403" s="1059"/>
      <c r="D403" s="1039">
        <f t="shared" si="157"/>
        <v>1</v>
      </c>
      <c r="E403" s="1049" t="str">
        <f t="shared" si="80"/>
        <v/>
      </c>
      <c r="F403" s="1050" t="s">
        <v>402</v>
      </c>
      <c r="G403" s="1042" t="str">
        <f t="shared" si="76"/>
        <v/>
      </c>
      <c r="H403" s="1046"/>
      <c r="I403" s="1044" t="str">
        <f t="shared" si="77"/>
        <v>#REF!</v>
      </c>
      <c r="J403" s="1052" t="str">
        <f t="shared" si="141"/>
        <v>#REF!</v>
      </c>
      <c r="K403" s="1046">
        <v>0.0</v>
      </c>
      <c r="L403" s="1046">
        <v>0.0</v>
      </c>
      <c r="M403" s="1046">
        <v>0.0</v>
      </c>
      <c r="N403" s="1046">
        <v>0.0</v>
      </c>
      <c r="O403" s="1053" t="e">
        <v>#REF!</v>
      </c>
      <c r="P403" s="1053">
        <v>0.0</v>
      </c>
      <c r="Q403" s="1053">
        <v>0.0</v>
      </c>
      <c r="R403" s="1053">
        <v>0.0</v>
      </c>
      <c r="S403" s="1053">
        <v>0.0</v>
      </c>
      <c r="T403" s="1053">
        <v>0.0</v>
      </c>
      <c r="U403" s="1053">
        <v>0.0</v>
      </c>
      <c r="V403" s="825"/>
      <c r="W403" s="1054" t="str">
        <f t="shared" ref="W403:AC403" si="204">if(O$275&gt;$E402,"",if(O$276&lt;$E402,"", if($H403="","", if($D402&lt;=$N$277,O$277,if($D402&lt;=$N$278,O$278,O$279))*if($O$267=$R$267,$V$267, $H403))))</f>
        <v>#REF!</v>
      </c>
      <c r="X403" s="1054" t="str">
        <f t="shared" si="204"/>
        <v/>
      </c>
      <c r="Y403" s="1054" t="str">
        <f t="shared" si="204"/>
        <v/>
      </c>
      <c r="Z403" s="1054" t="str">
        <f t="shared" si="204"/>
        <v/>
      </c>
      <c r="AA403" s="1054" t="str">
        <f t="shared" si="204"/>
        <v/>
      </c>
      <c r="AB403" s="1054" t="str">
        <f t="shared" si="204"/>
        <v/>
      </c>
      <c r="AC403" s="1054" t="str">
        <f t="shared" si="204"/>
        <v/>
      </c>
      <c r="AD403" s="2" t="e">
        <v>#REF!</v>
      </c>
      <c r="AE403" s="2" t="e">
        <v>#REF!</v>
      </c>
      <c r="AF403" s="2" t="e">
        <v>#REF!</v>
      </c>
      <c r="AG403" s="2" t="e">
        <v>#REF!</v>
      </c>
      <c r="AH403" s="2" t="e">
        <v>#REF!</v>
      </c>
      <c r="AI403" s="2" t="e">
        <v>#REF!</v>
      </c>
      <c r="AJ403" s="4" t="e">
        <v>#REF!</v>
      </c>
      <c r="AK403" s="4"/>
      <c r="AL403" s="4"/>
      <c r="AM403" s="4"/>
      <c r="AN403" s="18" t="s">
        <v>4</v>
      </c>
      <c r="AO403" s="689"/>
      <c r="AP403" s="690"/>
      <c r="AQ403" s="274"/>
      <c r="AR403" s="274"/>
      <c r="AS403" s="274"/>
      <c r="AT403" s="274"/>
      <c r="AU403" s="691"/>
      <c r="AV403" s="692"/>
      <c r="AW403" s="274"/>
      <c r="AX403" s="274"/>
      <c r="AY403" s="274"/>
      <c r="AZ403" s="274"/>
      <c r="BA403" s="274"/>
      <c r="BB403" s="274"/>
      <c r="BC403" s="274"/>
      <c r="BD403" s="274"/>
      <c r="BE403" s="274"/>
      <c r="BF403" s="274"/>
      <c r="BG403" s="274"/>
      <c r="BH403" s="274"/>
      <c r="BI403" s="274"/>
      <c r="BJ403" s="274"/>
      <c r="BK403" s="274"/>
      <c r="BL403" s="274"/>
      <c r="BM403" s="274"/>
      <c r="BN403" s="274"/>
      <c r="BO403" s="274"/>
      <c r="BP403" s="693"/>
      <c r="BQ403" s="274"/>
      <c r="BR403" s="274"/>
      <c r="BS403" s="274"/>
      <c r="BT403" s="274"/>
      <c r="BU403" s="274"/>
      <c r="BV403" s="274"/>
      <c r="BW403" s="274"/>
      <c r="BX403" s="694"/>
      <c r="BY403" s="274"/>
      <c r="BZ403" s="274"/>
      <c r="CA403" s="274"/>
      <c r="CB403" s="274"/>
      <c r="CC403" s="274"/>
      <c r="CD403" s="274"/>
      <c r="CE403" s="274"/>
      <c r="CF403" s="274"/>
      <c r="CG403" s="742"/>
      <c r="CH403" s="742"/>
      <c r="CI403" s="742"/>
      <c r="CJ403" s="742"/>
      <c r="CK403" s="742"/>
      <c r="CL403" s="742"/>
      <c r="CM403" s="742"/>
      <c r="CN403" s="742"/>
      <c r="CO403" s="742"/>
      <c r="CP403" s="742"/>
      <c r="CQ403" s="742"/>
      <c r="CR403" s="742"/>
      <c r="CS403" s="742"/>
      <c r="CT403" s="742"/>
      <c r="CU403" s="742"/>
      <c r="CV403" s="742"/>
      <c r="CW403" s="742"/>
      <c r="CX403" s="4"/>
      <c r="CY403" s="780" t="e">
        <v>#REF!</v>
      </c>
      <c r="CZ403" s="890" t="e">
        <v>#REF!</v>
      </c>
      <c r="DA403" s="890" t="e">
        <v>#REF!</v>
      </c>
      <c r="DB403" s="890">
        <v>0.0</v>
      </c>
      <c r="DC403" s="890">
        <v>0.0</v>
      </c>
      <c r="DD403" s="890">
        <v>0.0</v>
      </c>
      <c r="DE403" s="890">
        <v>0.0</v>
      </c>
      <c r="DF403" s="890">
        <v>0.0</v>
      </c>
      <c r="DG403" s="890">
        <v>0.0</v>
      </c>
      <c r="DH403" s="890"/>
      <c r="DI403" s="890" t="e">
        <v>#REF!</v>
      </c>
      <c r="DJ403" s="890" t="s">
        <v>160</v>
      </c>
      <c r="DK403" s="890" t="s">
        <v>160</v>
      </c>
      <c r="DL403" s="890" t="s">
        <v>160</v>
      </c>
      <c r="DM403" s="890" t="s">
        <v>160</v>
      </c>
      <c r="DN403" s="890" t="s">
        <v>160</v>
      </c>
      <c r="DO403" s="890" t="s">
        <v>160</v>
      </c>
      <c r="DP403" s="2">
        <v>1.0</v>
      </c>
      <c r="DQ403" s="830" t="s">
        <v>160</v>
      </c>
      <c r="DR403" s="915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745"/>
      <c r="EK403" s="4"/>
      <c r="EL403" s="4"/>
      <c r="EM403" s="4"/>
      <c r="EN403" s="4"/>
      <c r="EO403" s="4"/>
      <c r="EP403" s="4"/>
      <c r="EQ403" s="745"/>
      <c r="ER403" s="4"/>
      <c r="ES403" s="4"/>
      <c r="ET403" s="4"/>
      <c r="EU403" s="4"/>
      <c r="EV403" s="4"/>
      <c r="EW403" s="4"/>
      <c r="EX403" s="4"/>
      <c r="EY403" s="895" t="s">
        <v>160</v>
      </c>
      <c r="EZ403" s="927" t="s">
        <v>160</v>
      </c>
      <c r="FA403" s="820" t="str">
        <f t="shared" si="49"/>
        <v/>
      </c>
      <c r="FB403" s="925" t="e">
        <v>#REF!</v>
      </c>
      <c r="FC403" s="4" t="e">
        <v>#REF!</v>
      </c>
      <c r="FD403" s="4" t="e">
        <v>#REF!</v>
      </c>
      <c r="FE403" s="4" t="e">
        <v>#REF!</v>
      </c>
      <c r="FF403" s="4" t="e">
        <v>#REF!</v>
      </c>
      <c r="FG403" s="4" t="e">
        <v>#REF!</v>
      </c>
      <c r="FH403" s="4" t="e">
        <v>#REF!</v>
      </c>
      <c r="FI403" s="834" t="str">
        <f t="shared" si="50"/>
        <v>#REF!</v>
      </c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742"/>
    </row>
    <row r="404" outlineLevel="1">
      <c r="A404" s="743"/>
      <c r="B404" s="1059"/>
      <c r="D404" s="1039">
        <f t="shared" si="157"/>
        <v>1</v>
      </c>
      <c r="E404" s="1049" t="str">
        <f t="shared" si="80"/>
        <v/>
      </c>
      <c r="F404" s="1050" t="s">
        <v>402</v>
      </c>
      <c r="G404" s="1042" t="str">
        <f t="shared" si="76"/>
        <v/>
      </c>
      <c r="H404" s="1046"/>
      <c r="I404" s="1044" t="str">
        <f t="shared" si="77"/>
        <v>#REF!</v>
      </c>
      <c r="J404" s="1052" t="str">
        <f t="shared" si="141"/>
        <v>#REF!</v>
      </c>
      <c r="K404" s="1046">
        <v>0.0</v>
      </c>
      <c r="L404" s="1046">
        <v>0.0</v>
      </c>
      <c r="M404" s="1046">
        <v>0.0</v>
      </c>
      <c r="N404" s="1046">
        <v>0.0</v>
      </c>
      <c r="O404" s="1053" t="e">
        <v>#REF!</v>
      </c>
      <c r="P404" s="1053">
        <v>0.0</v>
      </c>
      <c r="Q404" s="1053">
        <v>0.0</v>
      </c>
      <c r="R404" s="1053">
        <v>0.0</v>
      </c>
      <c r="S404" s="1053">
        <v>0.0</v>
      </c>
      <c r="T404" s="1053">
        <v>0.0</v>
      </c>
      <c r="U404" s="1053">
        <v>0.0</v>
      </c>
      <c r="V404" s="825"/>
      <c r="W404" s="1054" t="str">
        <f t="shared" ref="W404:AC404" si="205">if(O$275&gt;$E403,"",if(O$276&lt;$E403,"", if($H404="","", if($D403&lt;=$N$277,O$277,if($D403&lt;=$N$278,O$278,O$279))*if($O$267=$R$267,$V$267, $H404))))</f>
        <v>#REF!</v>
      </c>
      <c r="X404" s="1054" t="str">
        <f t="shared" si="205"/>
        <v/>
      </c>
      <c r="Y404" s="1054" t="str">
        <f t="shared" si="205"/>
        <v/>
      </c>
      <c r="Z404" s="1054" t="str">
        <f t="shared" si="205"/>
        <v/>
      </c>
      <c r="AA404" s="1054" t="str">
        <f t="shared" si="205"/>
        <v/>
      </c>
      <c r="AB404" s="1054" t="str">
        <f t="shared" si="205"/>
        <v/>
      </c>
      <c r="AC404" s="1054" t="str">
        <f t="shared" si="205"/>
        <v/>
      </c>
      <c r="AD404" s="2" t="e">
        <v>#REF!</v>
      </c>
      <c r="AE404" s="2" t="e">
        <v>#REF!</v>
      </c>
      <c r="AF404" s="2" t="e">
        <v>#REF!</v>
      </c>
      <c r="AG404" s="2" t="e">
        <v>#REF!</v>
      </c>
      <c r="AH404" s="2" t="e">
        <v>#REF!</v>
      </c>
      <c r="AI404" s="2" t="e">
        <v>#REF!</v>
      </c>
      <c r="AJ404" s="4" t="e">
        <v>#REF!</v>
      </c>
      <c r="AK404" s="4"/>
      <c r="AL404" s="4"/>
      <c r="AM404" s="4"/>
      <c r="AN404" s="18" t="s">
        <v>4</v>
      </c>
      <c r="AO404" s="689"/>
      <c r="AP404" s="690"/>
      <c r="AQ404" s="274"/>
      <c r="AR404" s="274"/>
      <c r="AS404" s="274"/>
      <c r="AT404" s="274"/>
      <c r="AU404" s="691"/>
      <c r="AV404" s="692"/>
      <c r="AW404" s="274"/>
      <c r="AX404" s="274"/>
      <c r="AY404" s="274"/>
      <c r="AZ404" s="274"/>
      <c r="BA404" s="274"/>
      <c r="BB404" s="274"/>
      <c r="BC404" s="274"/>
      <c r="BD404" s="274"/>
      <c r="BE404" s="274"/>
      <c r="BF404" s="274"/>
      <c r="BG404" s="274"/>
      <c r="BH404" s="274"/>
      <c r="BI404" s="274"/>
      <c r="BJ404" s="274"/>
      <c r="BK404" s="274"/>
      <c r="BL404" s="274"/>
      <c r="BM404" s="274"/>
      <c r="BN404" s="274"/>
      <c r="BO404" s="274"/>
      <c r="BP404" s="693"/>
      <c r="BQ404" s="274"/>
      <c r="BR404" s="274"/>
      <c r="BS404" s="274"/>
      <c r="BT404" s="274"/>
      <c r="BU404" s="274"/>
      <c r="BV404" s="274"/>
      <c r="BW404" s="274"/>
      <c r="BX404" s="694"/>
      <c r="BY404" s="274"/>
      <c r="BZ404" s="274"/>
      <c r="CA404" s="274"/>
      <c r="CB404" s="274"/>
      <c r="CC404" s="274"/>
      <c r="CD404" s="274"/>
      <c r="CE404" s="274"/>
      <c r="CF404" s="274"/>
      <c r="CG404" s="742"/>
      <c r="CH404" s="742"/>
      <c r="CI404" s="742"/>
      <c r="CJ404" s="742"/>
      <c r="CK404" s="742"/>
      <c r="CL404" s="742"/>
      <c r="CM404" s="742"/>
      <c r="CN404" s="742"/>
      <c r="CO404" s="742"/>
      <c r="CP404" s="742"/>
      <c r="CQ404" s="742"/>
      <c r="CR404" s="742"/>
      <c r="CS404" s="742"/>
      <c r="CT404" s="742"/>
      <c r="CU404" s="742"/>
      <c r="CV404" s="742"/>
      <c r="CW404" s="742"/>
      <c r="CX404" s="4"/>
      <c r="CY404" s="780" t="e">
        <v>#REF!</v>
      </c>
      <c r="CZ404" s="890" t="e">
        <v>#REF!</v>
      </c>
      <c r="DA404" s="890" t="e">
        <v>#REF!</v>
      </c>
      <c r="DB404" s="890">
        <v>0.0</v>
      </c>
      <c r="DC404" s="890">
        <v>0.0</v>
      </c>
      <c r="DD404" s="890">
        <v>0.0</v>
      </c>
      <c r="DE404" s="890">
        <v>0.0</v>
      </c>
      <c r="DF404" s="890">
        <v>0.0</v>
      </c>
      <c r="DG404" s="890">
        <v>0.0</v>
      </c>
      <c r="DH404" s="890"/>
      <c r="DI404" s="890" t="e">
        <v>#REF!</v>
      </c>
      <c r="DJ404" s="890" t="s">
        <v>160</v>
      </c>
      <c r="DK404" s="890" t="s">
        <v>160</v>
      </c>
      <c r="DL404" s="890" t="s">
        <v>160</v>
      </c>
      <c r="DM404" s="890" t="s">
        <v>160</v>
      </c>
      <c r="DN404" s="890" t="s">
        <v>160</v>
      </c>
      <c r="DO404" s="890" t="s">
        <v>160</v>
      </c>
      <c r="DP404" s="2">
        <v>1.0</v>
      </c>
      <c r="DQ404" s="830" t="s">
        <v>160</v>
      </c>
      <c r="DR404" s="915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745"/>
      <c r="EK404" s="4"/>
      <c r="EL404" s="4"/>
      <c r="EM404" s="4"/>
      <c r="EN404" s="4"/>
      <c r="EO404" s="4"/>
      <c r="EP404" s="4"/>
      <c r="EQ404" s="745"/>
      <c r="ER404" s="4"/>
      <c r="ES404" s="4"/>
      <c r="ET404" s="4"/>
      <c r="EU404" s="4"/>
      <c r="EV404" s="4"/>
      <c r="EW404" s="4"/>
      <c r="EX404" s="4"/>
      <c r="EY404" s="895" t="s">
        <v>160</v>
      </c>
      <c r="EZ404" s="927" t="s">
        <v>160</v>
      </c>
      <c r="FA404" s="820" t="str">
        <f t="shared" si="49"/>
        <v/>
      </c>
      <c r="FB404" s="925" t="e">
        <v>#REF!</v>
      </c>
      <c r="FC404" s="4" t="e">
        <v>#REF!</v>
      </c>
      <c r="FD404" s="4" t="e">
        <v>#REF!</v>
      </c>
      <c r="FE404" s="4" t="e">
        <v>#REF!</v>
      </c>
      <c r="FF404" s="4" t="e">
        <v>#REF!</v>
      </c>
      <c r="FG404" s="4" t="e">
        <v>#REF!</v>
      </c>
      <c r="FH404" s="4" t="e">
        <v>#REF!</v>
      </c>
      <c r="FI404" s="834" t="str">
        <f t="shared" si="50"/>
        <v>#REF!</v>
      </c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742"/>
    </row>
    <row r="405" outlineLevel="1">
      <c r="A405" s="743"/>
      <c r="B405" s="1059"/>
      <c r="D405" s="1039">
        <f t="shared" si="157"/>
        <v>1</v>
      </c>
      <c r="E405" s="1049" t="str">
        <f t="shared" si="80"/>
        <v/>
      </c>
      <c r="F405" s="1050" t="s">
        <v>402</v>
      </c>
      <c r="G405" s="1042" t="str">
        <f t="shared" si="76"/>
        <v/>
      </c>
      <c r="H405" s="1046"/>
      <c r="I405" s="1044" t="str">
        <f t="shared" si="77"/>
        <v>#REF!</v>
      </c>
      <c r="J405" s="1052" t="str">
        <f t="shared" si="141"/>
        <v>#REF!</v>
      </c>
      <c r="K405" s="1046">
        <v>0.0</v>
      </c>
      <c r="L405" s="1046">
        <v>0.0</v>
      </c>
      <c r="M405" s="1046">
        <v>0.0</v>
      </c>
      <c r="N405" s="1046">
        <v>0.0</v>
      </c>
      <c r="O405" s="1053" t="e">
        <v>#REF!</v>
      </c>
      <c r="P405" s="1053">
        <v>0.0</v>
      </c>
      <c r="Q405" s="1053">
        <v>0.0</v>
      </c>
      <c r="R405" s="1053">
        <v>0.0</v>
      </c>
      <c r="S405" s="1053">
        <v>0.0</v>
      </c>
      <c r="T405" s="1053">
        <v>0.0</v>
      </c>
      <c r="U405" s="1053">
        <v>0.0</v>
      </c>
      <c r="V405" s="825"/>
      <c r="W405" s="1054" t="str">
        <f t="shared" ref="W405:AC405" si="206">if(O$275&gt;$E404,"",if(O$276&lt;$E404,"", if($H405="","", if($D404&lt;=$N$277,O$277,if($D404&lt;=$N$278,O$278,O$279))*if($O$267=$R$267,$V$267, $H405))))</f>
        <v>#REF!</v>
      </c>
      <c r="X405" s="1054" t="str">
        <f t="shared" si="206"/>
        <v/>
      </c>
      <c r="Y405" s="1054" t="str">
        <f t="shared" si="206"/>
        <v/>
      </c>
      <c r="Z405" s="1054" t="str">
        <f t="shared" si="206"/>
        <v/>
      </c>
      <c r="AA405" s="1054" t="str">
        <f t="shared" si="206"/>
        <v/>
      </c>
      <c r="AB405" s="1054" t="str">
        <f t="shared" si="206"/>
        <v/>
      </c>
      <c r="AC405" s="1054" t="str">
        <f t="shared" si="206"/>
        <v/>
      </c>
      <c r="AD405" s="2" t="e">
        <v>#REF!</v>
      </c>
      <c r="AE405" s="2" t="e">
        <v>#REF!</v>
      </c>
      <c r="AF405" s="2" t="e">
        <v>#REF!</v>
      </c>
      <c r="AG405" s="2" t="e">
        <v>#REF!</v>
      </c>
      <c r="AH405" s="2" t="e">
        <v>#REF!</v>
      </c>
      <c r="AI405" s="2" t="e">
        <v>#REF!</v>
      </c>
      <c r="AJ405" s="4" t="e">
        <v>#REF!</v>
      </c>
      <c r="AK405" s="4"/>
      <c r="AL405" s="4"/>
      <c r="AM405" s="4"/>
      <c r="AN405" s="18" t="s">
        <v>4</v>
      </c>
      <c r="AO405" s="689"/>
      <c r="AP405" s="690"/>
      <c r="AQ405" s="274"/>
      <c r="AR405" s="274"/>
      <c r="AS405" s="274"/>
      <c r="AT405" s="274"/>
      <c r="AU405" s="691"/>
      <c r="AV405" s="692"/>
      <c r="AW405" s="274"/>
      <c r="AX405" s="274"/>
      <c r="AY405" s="274"/>
      <c r="AZ405" s="274"/>
      <c r="BA405" s="274"/>
      <c r="BB405" s="274"/>
      <c r="BC405" s="274"/>
      <c r="BD405" s="274"/>
      <c r="BE405" s="274"/>
      <c r="BF405" s="274"/>
      <c r="BG405" s="274"/>
      <c r="BH405" s="274"/>
      <c r="BI405" s="274"/>
      <c r="BJ405" s="274"/>
      <c r="BK405" s="274"/>
      <c r="BL405" s="274"/>
      <c r="BM405" s="274"/>
      <c r="BN405" s="274"/>
      <c r="BO405" s="274"/>
      <c r="BP405" s="693"/>
      <c r="BQ405" s="274"/>
      <c r="BR405" s="274"/>
      <c r="BS405" s="274"/>
      <c r="BT405" s="274"/>
      <c r="BU405" s="274"/>
      <c r="BV405" s="274"/>
      <c r="BW405" s="274"/>
      <c r="BX405" s="694"/>
      <c r="BY405" s="274"/>
      <c r="BZ405" s="274"/>
      <c r="CA405" s="274"/>
      <c r="CB405" s="274"/>
      <c r="CC405" s="274"/>
      <c r="CD405" s="274"/>
      <c r="CE405" s="274"/>
      <c r="CF405" s="274"/>
      <c r="CG405" s="742"/>
      <c r="CH405" s="742"/>
      <c r="CI405" s="742"/>
      <c r="CJ405" s="742"/>
      <c r="CK405" s="742"/>
      <c r="CL405" s="742"/>
      <c r="CM405" s="742"/>
      <c r="CN405" s="742"/>
      <c r="CO405" s="742"/>
      <c r="CP405" s="742"/>
      <c r="CQ405" s="742"/>
      <c r="CR405" s="742"/>
      <c r="CS405" s="742"/>
      <c r="CT405" s="742"/>
      <c r="CU405" s="742"/>
      <c r="CV405" s="742"/>
      <c r="CW405" s="742"/>
      <c r="CX405" s="4"/>
      <c r="CY405" s="780" t="e">
        <v>#REF!</v>
      </c>
      <c r="CZ405" s="890" t="e">
        <v>#REF!</v>
      </c>
      <c r="DA405" s="890" t="e">
        <v>#REF!</v>
      </c>
      <c r="DB405" s="890">
        <v>0.0</v>
      </c>
      <c r="DC405" s="890">
        <v>0.0</v>
      </c>
      <c r="DD405" s="890">
        <v>0.0</v>
      </c>
      <c r="DE405" s="890">
        <v>0.0</v>
      </c>
      <c r="DF405" s="890">
        <v>0.0</v>
      </c>
      <c r="DG405" s="890">
        <v>0.0</v>
      </c>
      <c r="DH405" s="890"/>
      <c r="DI405" s="890" t="e">
        <v>#REF!</v>
      </c>
      <c r="DJ405" s="890" t="s">
        <v>160</v>
      </c>
      <c r="DK405" s="890" t="s">
        <v>160</v>
      </c>
      <c r="DL405" s="890" t="s">
        <v>160</v>
      </c>
      <c r="DM405" s="890" t="s">
        <v>160</v>
      </c>
      <c r="DN405" s="890" t="s">
        <v>160</v>
      </c>
      <c r="DO405" s="890" t="s">
        <v>160</v>
      </c>
      <c r="DP405" s="2">
        <v>1.0</v>
      </c>
      <c r="DQ405" s="830" t="s">
        <v>160</v>
      </c>
      <c r="DR405" s="915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745"/>
      <c r="EK405" s="4"/>
      <c r="EL405" s="4"/>
      <c r="EM405" s="4"/>
      <c r="EN405" s="4"/>
      <c r="EO405" s="4"/>
      <c r="EP405" s="4"/>
      <c r="EQ405" s="745"/>
      <c r="ER405" s="4"/>
      <c r="ES405" s="4"/>
      <c r="ET405" s="4"/>
      <c r="EU405" s="4"/>
      <c r="EV405" s="4"/>
      <c r="EW405" s="4"/>
      <c r="EX405" s="4"/>
      <c r="EY405" s="895" t="s">
        <v>160</v>
      </c>
      <c r="EZ405" s="927" t="s">
        <v>160</v>
      </c>
      <c r="FA405" s="820" t="str">
        <f t="shared" si="49"/>
        <v/>
      </c>
      <c r="FB405" s="925" t="e">
        <v>#REF!</v>
      </c>
      <c r="FC405" s="4" t="e">
        <v>#REF!</v>
      </c>
      <c r="FD405" s="4" t="e">
        <v>#REF!</v>
      </c>
      <c r="FE405" s="4" t="e">
        <v>#REF!</v>
      </c>
      <c r="FF405" s="4" t="e">
        <v>#REF!</v>
      </c>
      <c r="FG405" s="4" t="e">
        <v>#REF!</v>
      </c>
      <c r="FH405" s="4" t="e">
        <v>#REF!</v>
      </c>
      <c r="FI405" s="834" t="str">
        <f t="shared" si="50"/>
        <v>#REF!</v>
      </c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742"/>
    </row>
    <row r="406" outlineLevel="1">
      <c r="A406" s="743"/>
      <c r="B406" s="1059"/>
      <c r="D406" s="1039">
        <f t="shared" si="157"/>
        <v>1</v>
      </c>
      <c r="E406" s="1049" t="str">
        <f t="shared" si="80"/>
        <v/>
      </c>
      <c r="F406" s="1050" t="s">
        <v>402</v>
      </c>
      <c r="G406" s="1042" t="str">
        <f t="shared" si="76"/>
        <v/>
      </c>
      <c r="H406" s="1046"/>
      <c r="I406" s="1044" t="str">
        <f t="shared" si="77"/>
        <v>#REF!</v>
      </c>
      <c r="J406" s="1052" t="str">
        <f t="shared" si="141"/>
        <v>#REF!</v>
      </c>
      <c r="K406" s="1046">
        <v>0.0</v>
      </c>
      <c r="L406" s="1046">
        <v>0.0</v>
      </c>
      <c r="M406" s="1046">
        <v>0.0</v>
      </c>
      <c r="N406" s="1046">
        <v>0.0</v>
      </c>
      <c r="O406" s="1053" t="e">
        <v>#REF!</v>
      </c>
      <c r="P406" s="1053">
        <v>0.0</v>
      </c>
      <c r="Q406" s="1053">
        <v>0.0</v>
      </c>
      <c r="R406" s="1053">
        <v>0.0</v>
      </c>
      <c r="S406" s="1053">
        <v>0.0</v>
      </c>
      <c r="T406" s="1053">
        <v>0.0</v>
      </c>
      <c r="U406" s="1053">
        <v>0.0</v>
      </c>
      <c r="V406" s="825"/>
      <c r="W406" s="1054" t="str">
        <f t="shared" ref="W406:AC406" si="207">if(O$275&gt;$E405,"",if(O$276&lt;$E405,"", if($H406="","", if($D405&lt;=$N$277,O$277,if($D405&lt;=$N$278,O$278,O$279))*if($O$267=$R$267,$V$267, $H406))))</f>
        <v>#REF!</v>
      </c>
      <c r="X406" s="1054" t="str">
        <f t="shared" si="207"/>
        <v/>
      </c>
      <c r="Y406" s="1054" t="str">
        <f t="shared" si="207"/>
        <v/>
      </c>
      <c r="Z406" s="1054" t="str">
        <f t="shared" si="207"/>
        <v/>
      </c>
      <c r="AA406" s="1054" t="str">
        <f t="shared" si="207"/>
        <v/>
      </c>
      <c r="AB406" s="1054" t="str">
        <f t="shared" si="207"/>
        <v/>
      </c>
      <c r="AC406" s="1054" t="str">
        <f t="shared" si="207"/>
        <v/>
      </c>
      <c r="AD406" s="2" t="e">
        <v>#REF!</v>
      </c>
      <c r="AE406" s="2" t="e">
        <v>#REF!</v>
      </c>
      <c r="AF406" s="2" t="e">
        <v>#REF!</v>
      </c>
      <c r="AG406" s="2" t="e">
        <v>#REF!</v>
      </c>
      <c r="AH406" s="2" t="e">
        <v>#REF!</v>
      </c>
      <c r="AI406" s="2" t="e">
        <v>#REF!</v>
      </c>
      <c r="AJ406" s="4" t="e">
        <v>#REF!</v>
      </c>
      <c r="AK406" s="4"/>
      <c r="AL406" s="4"/>
      <c r="AM406" s="4"/>
      <c r="AN406" s="18" t="s">
        <v>4</v>
      </c>
      <c r="AO406" s="689"/>
      <c r="AP406" s="690"/>
      <c r="AQ406" s="274"/>
      <c r="AR406" s="274"/>
      <c r="AS406" s="274"/>
      <c r="AT406" s="274"/>
      <c r="AU406" s="691"/>
      <c r="AV406" s="692"/>
      <c r="AW406" s="274"/>
      <c r="AX406" s="274"/>
      <c r="AY406" s="274"/>
      <c r="AZ406" s="274"/>
      <c r="BA406" s="274"/>
      <c r="BB406" s="274"/>
      <c r="BC406" s="274"/>
      <c r="BD406" s="274"/>
      <c r="BE406" s="274"/>
      <c r="BF406" s="274"/>
      <c r="BG406" s="274"/>
      <c r="BH406" s="274"/>
      <c r="BI406" s="274"/>
      <c r="BJ406" s="274"/>
      <c r="BK406" s="274"/>
      <c r="BL406" s="274"/>
      <c r="BM406" s="274"/>
      <c r="BN406" s="274"/>
      <c r="BO406" s="274"/>
      <c r="BP406" s="693"/>
      <c r="BQ406" s="274"/>
      <c r="BR406" s="274"/>
      <c r="BS406" s="274"/>
      <c r="BT406" s="274"/>
      <c r="BU406" s="274"/>
      <c r="BV406" s="274"/>
      <c r="BW406" s="274"/>
      <c r="BX406" s="694"/>
      <c r="BY406" s="274"/>
      <c r="BZ406" s="274"/>
      <c r="CA406" s="274"/>
      <c r="CB406" s="274"/>
      <c r="CC406" s="274"/>
      <c r="CD406" s="274"/>
      <c r="CE406" s="274"/>
      <c r="CF406" s="274"/>
      <c r="CG406" s="742"/>
      <c r="CH406" s="742"/>
      <c r="CI406" s="742"/>
      <c r="CJ406" s="742"/>
      <c r="CK406" s="742"/>
      <c r="CL406" s="742"/>
      <c r="CM406" s="742"/>
      <c r="CN406" s="742"/>
      <c r="CO406" s="742"/>
      <c r="CP406" s="742"/>
      <c r="CQ406" s="742"/>
      <c r="CR406" s="742"/>
      <c r="CS406" s="742"/>
      <c r="CT406" s="742"/>
      <c r="CU406" s="742"/>
      <c r="CV406" s="742"/>
      <c r="CW406" s="742"/>
      <c r="CX406" s="4"/>
      <c r="CY406" s="780" t="e">
        <v>#REF!</v>
      </c>
      <c r="CZ406" s="890" t="e">
        <v>#REF!</v>
      </c>
      <c r="DA406" s="890" t="e">
        <v>#REF!</v>
      </c>
      <c r="DB406" s="890">
        <v>0.0</v>
      </c>
      <c r="DC406" s="890">
        <v>0.0</v>
      </c>
      <c r="DD406" s="890">
        <v>0.0</v>
      </c>
      <c r="DE406" s="890">
        <v>0.0</v>
      </c>
      <c r="DF406" s="890">
        <v>0.0</v>
      </c>
      <c r="DG406" s="890">
        <v>0.0</v>
      </c>
      <c r="DH406" s="890"/>
      <c r="DI406" s="890" t="e">
        <v>#REF!</v>
      </c>
      <c r="DJ406" s="890" t="s">
        <v>160</v>
      </c>
      <c r="DK406" s="890" t="s">
        <v>160</v>
      </c>
      <c r="DL406" s="890" t="s">
        <v>160</v>
      </c>
      <c r="DM406" s="890" t="s">
        <v>160</v>
      </c>
      <c r="DN406" s="890" t="s">
        <v>160</v>
      </c>
      <c r="DO406" s="890" t="s">
        <v>160</v>
      </c>
      <c r="DP406" s="2">
        <v>1.0</v>
      </c>
      <c r="DQ406" s="830" t="s">
        <v>160</v>
      </c>
      <c r="DR406" s="915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745"/>
      <c r="EK406" s="4"/>
      <c r="EL406" s="4"/>
      <c r="EM406" s="4"/>
      <c r="EN406" s="4"/>
      <c r="EO406" s="4"/>
      <c r="EP406" s="4"/>
      <c r="EQ406" s="745"/>
      <c r="ER406" s="4"/>
      <c r="ES406" s="4"/>
      <c r="ET406" s="4"/>
      <c r="EU406" s="4"/>
      <c r="EV406" s="4"/>
      <c r="EW406" s="4"/>
      <c r="EX406" s="4"/>
      <c r="EY406" s="895" t="s">
        <v>160</v>
      </c>
      <c r="EZ406" s="927" t="s">
        <v>160</v>
      </c>
      <c r="FA406" s="820" t="str">
        <f t="shared" si="49"/>
        <v/>
      </c>
      <c r="FB406" s="925" t="e">
        <v>#REF!</v>
      </c>
      <c r="FC406" s="4" t="e">
        <v>#REF!</v>
      </c>
      <c r="FD406" s="4" t="e">
        <v>#REF!</v>
      </c>
      <c r="FE406" s="4" t="e">
        <v>#REF!</v>
      </c>
      <c r="FF406" s="4" t="e">
        <v>#REF!</v>
      </c>
      <c r="FG406" s="4" t="e">
        <v>#REF!</v>
      </c>
      <c r="FH406" s="4" t="e">
        <v>#REF!</v>
      </c>
      <c r="FI406" s="834" t="str">
        <f t="shared" si="50"/>
        <v>#REF!</v>
      </c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742"/>
    </row>
    <row r="407" outlineLevel="1">
      <c r="A407" s="743"/>
      <c r="B407" s="1059"/>
      <c r="D407" s="1039">
        <f t="shared" si="157"/>
        <v>1</v>
      </c>
      <c r="E407" s="1049" t="str">
        <f t="shared" si="80"/>
        <v/>
      </c>
      <c r="F407" s="1050" t="s">
        <v>402</v>
      </c>
      <c r="G407" s="1042" t="str">
        <f t="shared" si="76"/>
        <v/>
      </c>
      <c r="H407" s="1046"/>
      <c r="I407" s="1044" t="str">
        <f t="shared" si="77"/>
        <v>#REF!</v>
      </c>
      <c r="J407" s="1052" t="str">
        <f t="shared" si="141"/>
        <v>#REF!</v>
      </c>
      <c r="K407" s="1046">
        <v>0.0</v>
      </c>
      <c r="L407" s="1046">
        <v>0.0</v>
      </c>
      <c r="M407" s="1046">
        <v>0.0</v>
      </c>
      <c r="N407" s="1046">
        <v>0.0</v>
      </c>
      <c r="O407" s="1053" t="e">
        <v>#REF!</v>
      </c>
      <c r="P407" s="1053">
        <v>0.0</v>
      </c>
      <c r="Q407" s="1053">
        <v>0.0</v>
      </c>
      <c r="R407" s="1053">
        <v>0.0</v>
      </c>
      <c r="S407" s="1053">
        <v>0.0</v>
      </c>
      <c r="T407" s="1053">
        <v>0.0</v>
      </c>
      <c r="U407" s="1053">
        <v>0.0</v>
      </c>
      <c r="V407" s="825"/>
      <c r="W407" s="1054" t="str">
        <f t="shared" ref="W407:AC407" si="208">if(O$275&gt;$E406,"",if(O$276&lt;$E406,"", if($H407="","", if($D406&lt;=$N$277,O$277,if($D406&lt;=$N$278,O$278,O$279))*if($O$267=$R$267,$V$267, $H407))))</f>
        <v>#REF!</v>
      </c>
      <c r="X407" s="1054" t="str">
        <f t="shared" si="208"/>
        <v/>
      </c>
      <c r="Y407" s="1054" t="str">
        <f t="shared" si="208"/>
        <v/>
      </c>
      <c r="Z407" s="1054" t="str">
        <f t="shared" si="208"/>
        <v/>
      </c>
      <c r="AA407" s="1054" t="str">
        <f t="shared" si="208"/>
        <v/>
      </c>
      <c r="AB407" s="1054" t="str">
        <f t="shared" si="208"/>
        <v/>
      </c>
      <c r="AC407" s="1054" t="str">
        <f t="shared" si="208"/>
        <v/>
      </c>
      <c r="AD407" s="2" t="e">
        <v>#REF!</v>
      </c>
      <c r="AE407" s="2" t="e">
        <v>#REF!</v>
      </c>
      <c r="AF407" s="2" t="e">
        <v>#REF!</v>
      </c>
      <c r="AG407" s="2" t="e">
        <v>#REF!</v>
      </c>
      <c r="AH407" s="2" t="e">
        <v>#REF!</v>
      </c>
      <c r="AI407" s="2" t="e">
        <v>#REF!</v>
      </c>
      <c r="AJ407" s="4" t="e">
        <v>#REF!</v>
      </c>
      <c r="AK407" s="4"/>
      <c r="AL407" s="4"/>
      <c r="AM407" s="4"/>
      <c r="AN407" s="18" t="s">
        <v>4</v>
      </c>
      <c r="AO407" s="689"/>
      <c r="AP407" s="690"/>
      <c r="AQ407" s="274"/>
      <c r="AR407" s="274"/>
      <c r="AS407" s="274"/>
      <c r="AT407" s="274"/>
      <c r="AU407" s="691"/>
      <c r="AV407" s="692"/>
      <c r="AW407" s="274"/>
      <c r="AX407" s="274"/>
      <c r="AY407" s="274"/>
      <c r="AZ407" s="274"/>
      <c r="BA407" s="274"/>
      <c r="BB407" s="274"/>
      <c r="BC407" s="274"/>
      <c r="BD407" s="274"/>
      <c r="BE407" s="274"/>
      <c r="BF407" s="274"/>
      <c r="BG407" s="274"/>
      <c r="BH407" s="274"/>
      <c r="BI407" s="274"/>
      <c r="BJ407" s="274"/>
      <c r="BK407" s="274"/>
      <c r="BL407" s="274"/>
      <c r="BM407" s="274"/>
      <c r="BN407" s="274"/>
      <c r="BO407" s="274"/>
      <c r="BP407" s="693"/>
      <c r="BQ407" s="274"/>
      <c r="BR407" s="274"/>
      <c r="BS407" s="274"/>
      <c r="BT407" s="274"/>
      <c r="BU407" s="274"/>
      <c r="BV407" s="274"/>
      <c r="BW407" s="274"/>
      <c r="BX407" s="694"/>
      <c r="BY407" s="274"/>
      <c r="BZ407" s="274"/>
      <c r="CA407" s="274"/>
      <c r="CB407" s="274"/>
      <c r="CC407" s="274"/>
      <c r="CD407" s="274"/>
      <c r="CE407" s="274"/>
      <c r="CF407" s="274"/>
      <c r="CG407" s="742"/>
      <c r="CH407" s="742"/>
      <c r="CI407" s="742"/>
      <c r="CJ407" s="742"/>
      <c r="CK407" s="742"/>
      <c r="CL407" s="742"/>
      <c r="CM407" s="742"/>
      <c r="CN407" s="742"/>
      <c r="CO407" s="742"/>
      <c r="CP407" s="742"/>
      <c r="CQ407" s="742"/>
      <c r="CR407" s="742"/>
      <c r="CS407" s="742"/>
      <c r="CT407" s="742"/>
      <c r="CU407" s="742"/>
      <c r="CV407" s="742"/>
      <c r="CW407" s="742"/>
      <c r="CX407" s="4"/>
      <c r="CY407" s="780" t="e">
        <v>#REF!</v>
      </c>
      <c r="CZ407" s="890" t="e">
        <v>#REF!</v>
      </c>
      <c r="DA407" s="890" t="e">
        <v>#REF!</v>
      </c>
      <c r="DB407" s="890">
        <v>0.0</v>
      </c>
      <c r="DC407" s="890">
        <v>0.0</v>
      </c>
      <c r="DD407" s="890">
        <v>0.0</v>
      </c>
      <c r="DE407" s="890">
        <v>0.0</v>
      </c>
      <c r="DF407" s="890">
        <v>0.0</v>
      </c>
      <c r="DG407" s="890">
        <v>0.0</v>
      </c>
      <c r="DH407" s="890"/>
      <c r="DI407" s="890" t="e">
        <v>#REF!</v>
      </c>
      <c r="DJ407" s="890" t="s">
        <v>160</v>
      </c>
      <c r="DK407" s="890" t="s">
        <v>160</v>
      </c>
      <c r="DL407" s="890" t="s">
        <v>160</v>
      </c>
      <c r="DM407" s="890" t="s">
        <v>160</v>
      </c>
      <c r="DN407" s="890" t="s">
        <v>160</v>
      </c>
      <c r="DO407" s="890" t="s">
        <v>160</v>
      </c>
      <c r="DP407" s="2">
        <v>1.0</v>
      </c>
      <c r="DQ407" s="830" t="s">
        <v>160</v>
      </c>
      <c r="DR407" s="915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745"/>
      <c r="EK407" s="4"/>
      <c r="EL407" s="4"/>
      <c r="EM407" s="4"/>
      <c r="EN407" s="4"/>
      <c r="EO407" s="4"/>
      <c r="EP407" s="4"/>
      <c r="EQ407" s="745"/>
      <c r="ER407" s="4"/>
      <c r="ES407" s="4"/>
      <c r="ET407" s="4"/>
      <c r="EU407" s="4"/>
      <c r="EV407" s="4"/>
      <c r="EW407" s="4"/>
      <c r="EX407" s="4"/>
      <c r="EY407" s="895" t="s">
        <v>160</v>
      </c>
      <c r="EZ407" s="927" t="s">
        <v>160</v>
      </c>
      <c r="FA407" s="820" t="str">
        <f t="shared" si="49"/>
        <v/>
      </c>
      <c r="FB407" s="925" t="e">
        <v>#REF!</v>
      </c>
      <c r="FC407" s="4" t="e">
        <v>#REF!</v>
      </c>
      <c r="FD407" s="4" t="e">
        <v>#REF!</v>
      </c>
      <c r="FE407" s="4" t="e">
        <v>#REF!</v>
      </c>
      <c r="FF407" s="4" t="e">
        <v>#REF!</v>
      </c>
      <c r="FG407" s="4" t="e">
        <v>#REF!</v>
      </c>
      <c r="FH407" s="4" t="e">
        <v>#REF!</v>
      </c>
      <c r="FI407" s="834" t="str">
        <f t="shared" si="50"/>
        <v>#REF!</v>
      </c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742"/>
    </row>
    <row r="408" outlineLevel="1">
      <c r="A408" s="743"/>
      <c r="B408" s="1059"/>
      <c r="D408" s="1039">
        <f t="shared" si="157"/>
        <v>1</v>
      </c>
      <c r="E408" s="1049" t="str">
        <f t="shared" si="80"/>
        <v/>
      </c>
      <c r="F408" s="1050" t="s">
        <v>402</v>
      </c>
      <c r="G408" s="1042" t="str">
        <f t="shared" si="76"/>
        <v/>
      </c>
      <c r="H408" s="1046"/>
      <c r="I408" s="1044" t="str">
        <f t="shared" si="77"/>
        <v>#REF!</v>
      </c>
      <c r="J408" s="1052" t="str">
        <f t="shared" si="141"/>
        <v>#REF!</v>
      </c>
      <c r="K408" s="1046">
        <v>0.0</v>
      </c>
      <c r="L408" s="1046">
        <v>0.0</v>
      </c>
      <c r="M408" s="1046">
        <v>0.0</v>
      </c>
      <c r="N408" s="1046">
        <v>0.0</v>
      </c>
      <c r="O408" s="1053" t="e">
        <v>#REF!</v>
      </c>
      <c r="P408" s="1053">
        <v>0.0</v>
      </c>
      <c r="Q408" s="1053">
        <v>0.0</v>
      </c>
      <c r="R408" s="1053">
        <v>0.0</v>
      </c>
      <c r="S408" s="1053">
        <v>0.0</v>
      </c>
      <c r="T408" s="1053">
        <v>0.0</v>
      </c>
      <c r="U408" s="1053">
        <v>0.0</v>
      </c>
      <c r="V408" s="825"/>
      <c r="W408" s="1054" t="str">
        <f t="shared" ref="W408:AC408" si="209">if(O$275&gt;$E407,"",if(O$276&lt;$E407,"", if($H408="","", if($D407&lt;=$N$277,O$277,if($D407&lt;=$N$278,O$278,O$279))*if($O$267=$R$267,$V$267, $H408))))</f>
        <v>#REF!</v>
      </c>
      <c r="X408" s="1054" t="str">
        <f t="shared" si="209"/>
        <v/>
      </c>
      <c r="Y408" s="1054" t="str">
        <f t="shared" si="209"/>
        <v/>
      </c>
      <c r="Z408" s="1054" t="str">
        <f t="shared" si="209"/>
        <v/>
      </c>
      <c r="AA408" s="1054" t="str">
        <f t="shared" si="209"/>
        <v/>
      </c>
      <c r="AB408" s="1054" t="str">
        <f t="shared" si="209"/>
        <v/>
      </c>
      <c r="AC408" s="1054" t="str">
        <f t="shared" si="209"/>
        <v/>
      </c>
      <c r="AD408" s="2" t="e">
        <v>#REF!</v>
      </c>
      <c r="AE408" s="2" t="e">
        <v>#REF!</v>
      </c>
      <c r="AF408" s="2" t="e">
        <v>#REF!</v>
      </c>
      <c r="AG408" s="2" t="e">
        <v>#REF!</v>
      </c>
      <c r="AH408" s="2" t="e">
        <v>#REF!</v>
      </c>
      <c r="AI408" s="2" t="e">
        <v>#REF!</v>
      </c>
      <c r="AJ408" s="4" t="e">
        <v>#REF!</v>
      </c>
      <c r="AK408" s="4"/>
      <c r="AL408" s="4"/>
      <c r="AM408" s="4"/>
      <c r="AN408" s="18" t="s">
        <v>4</v>
      </c>
      <c r="AO408" s="689"/>
      <c r="AP408" s="690"/>
      <c r="AQ408" s="274"/>
      <c r="AR408" s="274"/>
      <c r="AS408" s="274"/>
      <c r="AT408" s="274"/>
      <c r="AU408" s="691"/>
      <c r="AV408" s="692"/>
      <c r="AW408" s="274"/>
      <c r="AX408" s="274"/>
      <c r="AY408" s="274"/>
      <c r="AZ408" s="274"/>
      <c r="BA408" s="274"/>
      <c r="BB408" s="274"/>
      <c r="BC408" s="274"/>
      <c r="BD408" s="274"/>
      <c r="BE408" s="274"/>
      <c r="BF408" s="274"/>
      <c r="BG408" s="274"/>
      <c r="BH408" s="274"/>
      <c r="BI408" s="274"/>
      <c r="BJ408" s="274"/>
      <c r="BK408" s="274"/>
      <c r="BL408" s="274"/>
      <c r="BM408" s="274"/>
      <c r="BN408" s="274"/>
      <c r="BO408" s="274"/>
      <c r="BP408" s="693"/>
      <c r="BQ408" s="274"/>
      <c r="BR408" s="274"/>
      <c r="BS408" s="274"/>
      <c r="BT408" s="274"/>
      <c r="BU408" s="274"/>
      <c r="BV408" s="274"/>
      <c r="BW408" s="274"/>
      <c r="BX408" s="694"/>
      <c r="BY408" s="274"/>
      <c r="BZ408" s="274"/>
      <c r="CA408" s="274"/>
      <c r="CB408" s="274"/>
      <c r="CC408" s="274"/>
      <c r="CD408" s="274"/>
      <c r="CE408" s="274"/>
      <c r="CF408" s="274"/>
      <c r="CG408" s="742"/>
      <c r="CH408" s="742"/>
      <c r="CI408" s="742"/>
      <c r="CJ408" s="742"/>
      <c r="CK408" s="742"/>
      <c r="CL408" s="742"/>
      <c r="CM408" s="742"/>
      <c r="CN408" s="742"/>
      <c r="CO408" s="742"/>
      <c r="CP408" s="742"/>
      <c r="CQ408" s="742"/>
      <c r="CR408" s="742"/>
      <c r="CS408" s="742"/>
      <c r="CT408" s="742"/>
      <c r="CU408" s="742"/>
      <c r="CV408" s="742"/>
      <c r="CW408" s="742"/>
      <c r="CX408" s="4"/>
      <c r="CY408" s="780" t="e">
        <v>#REF!</v>
      </c>
      <c r="CZ408" s="890" t="e">
        <v>#REF!</v>
      </c>
      <c r="DA408" s="890" t="e">
        <v>#REF!</v>
      </c>
      <c r="DB408" s="890">
        <v>0.0</v>
      </c>
      <c r="DC408" s="890">
        <v>0.0</v>
      </c>
      <c r="DD408" s="890">
        <v>0.0</v>
      </c>
      <c r="DE408" s="890">
        <v>0.0</v>
      </c>
      <c r="DF408" s="890">
        <v>0.0</v>
      </c>
      <c r="DG408" s="890">
        <v>0.0</v>
      </c>
      <c r="DH408" s="890"/>
      <c r="DI408" s="890" t="e">
        <v>#REF!</v>
      </c>
      <c r="DJ408" s="890" t="s">
        <v>160</v>
      </c>
      <c r="DK408" s="890" t="s">
        <v>160</v>
      </c>
      <c r="DL408" s="890" t="s">
        <v>160</v>
      </c>
      <c r="DM408" s="890" t="s">
        <v>160</v>
      </c>
      <c r="DN408" s="890" t="s">
        <v>160</v>
      </c>
      <c r="DO408" s="890" t="s">
        <v>160</v>
      </c>
      <c r="DP408" s="2">
        <v>1.0</v>
      </c>
      <c r="DQ408" s="830" t="s">
        <v>160</v>
      </c>
      <c r="DR408" s="915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745"/>
      <c r="EK408" s="4"/>
      <c r="EL408" s="4"/>
      <c r="EM408" s="4"/>
      <c r="EN408" s="4"/>
      <c r="EO408" s="4"/>
      <c r="EP408" s="4"/>
      <c r="EQ408" s="745"/>
      <c r="ER408" s="4"/>
      <c r="ES408" s="4"/>
      <c r="ET408" s="4"/>
      <c r="EU408" s="4"/>
      <c r="EV408" s="4"/>
      <c r="EW408" s="4"/>
      <c r="EX408" s="4"/>
      <c r="EY408" s="895" t="s">
        <v>160</v>
      </c>
      <c r="EZ408" s="927" t="s">
        <v>160</v>
      </c>
      <c r="FA408" s="820" t="str">
        <f t="shared" si="49"/>
        <v/>
      </c>
      <c r="FB408" s="925" t="e">
        <v>#REF!</v>
      </c>
      <c r="FC408" s="4" t="e">
        <v>#REF!</v>
      </c>
      <c r="FD408" s="4" t="e">
        <v>#REF!</v>
      </c>
      <c r="FE408" s="4" t="e">
        <v>#REF!</v>
      </c>
      <c r="FF408" s="4" t="e">
        <v>#REF!</v>
      </c>
      <c r="FG408" s="4" t="e">
        <v>#REF!</v>
      </c>
      <c r="FH408" s="4" t="e">
        <v>#REF!</v>
      </c>
      <c r="FI408" s="834" t="str">
        <f t="shared" si="50"/>
        <v>#REF!</v>
      </c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742"/>
    </row>
    <row r="409" outlineLevel="1">
      <c r="A409" s="743"/>
      <c r="B409" s="1059"/>
      <c r="D409" s="1039">
        <f t="shared" si="157"/>
        <v>1</v>
      </c>
      <c r="E409" s="1049" t="str">
        <f t="shared" si="80"/>
        <v/>
      </c>
      <c r="F409" s="1050" t="s">
        <v>402</v>
      </c>
      <c r="G409" s="1042" t="str">
        <f t="shared" si="76"/>
        <v/>
      </c>
      <c r="H409" s="1046"/>
      <c r="I409" s="1044" t="str">
        <f t="shared" si="77"/>
        <v>#REF!</v>
      </c>
      <c r="J409" s="1052" t="str">
        <f t="shared" si="141"/>
        <v>#REF!</v>
      </c>
      <c r="K409" s="1046">
        <v>0.0</v>
      </c>
      <c r="L409" s="1046">
        <v>0.0</v>
      </c>
      <c r="M409" s="1046">
        <v>0.0</v>
      </c>
      <c r="N409" s="1046">
        <v>0.0</v>
      </c>
      <c r="O409" s="1053" t="e">
        <v>#REF!</v>
      </c>
      <c r="P409" s="1053">
        <v>0.0</v>
      </c>
      <c r="Q409" s="1053">
        <v>0.0</v>
      </c>
      <c r="R409" s="1053">
        <v>0.0</v>
      </c>
      <c r="S409" s="1053">
        <v>0.0</v>
      </c>
      <c r="T409" s="1053">
        <v>0.0</v>
      </c>
      <c r="U409" s="1053">
        <v>0.0</v>
      </c>
      <c r="V409" s="825"/>
      <c r="W409" s="1054" t="str">
        <f t="shared" ref="W409:AC409" si="210">if(O$275&gt;$E408,"",if(O$276&lt;$E408,"", if($H409="","", if($D408&lt;=$N$277,O$277,if($D408&lt;=$N$278,O$278,O$279))*if($O$267=$R$267,$V$267, $H409))))</f>
        <v>#REF!</v>
      </c>
      <c r="X409" s="1054" t="str">
        <f t="shared" si="210"/>
        <v/>
      </c>
      <c r="Y409" s="1054" t="str">
        <f t="shared" si="210"/>
        <v/>
      </c>
      <c r="Z409" s="1054" t="str">
        <f t="shared" si="210"/>
        <v/>
      </c>
      <c r="AA409" s="1054" t="str">
        <f t="shared" si="210"/>
        <v/>
      </c>
      <c r="AB409" s="1054" t="str">
        <f t="shared" si="210"/>
        <v/>
      </c>
      <c r="AC409" s="1054" t="str">
        <f t="shared" si="210"/>
        <v/>
      </c>
      <c r="AD409" s="2" t="e">
        <v>#REF!</v>
      </c>
      <c r="AE409" s="2" t="e">
        <v>#REF!</v>
      </c>
      <c r="AF409" s="2" t="e">
        <v>#REF!</v>
      </c>
      <c r="AG409" s="2" t="e">
        <v>#REF!</v>
      </c>
      <c r="AH409" s="2" t="e">
        <v>#REF!</v>
      </c>
      <c r="AI409" s="2" t="e">
        <v>#REF!</v>
      </c>
      <c r="AJ409" s="4" t="e">
        <v>#REF!</v>
      </c>
      <c r="AK409" s="4"/>
      <c r="AL409" s="4"/>
      <c r="AM409" s="4"/>
      <c r="AN409" s="18" t="s">
        <v>4</v>
      </c>
      <c r="AO409" s="689"/>
      <c r="AP409" s="690"/>
      <c r="AQ409" s="274"/>
      <c r="AR409" s="274"/>
      <c r="AS409" s="274"/>
      <c r="AT409" s="274"/>
      <c r="AU409" s="691"/>
      <c r="AV409" s="692"/>
      <c r="AW409" s="274"/>
      <c r="AX409" s="274"/>
      <c r="AY409" s="274"/>
      <c r="AZ409" s="274"/>
      <c r="BA409" s="274"/>
      <c r="BB409" s="274"/>
      <c r="BC409" s="274"/>
      <c r="BD409" s="274"/>
      <c r="BE409" s="274"/>
      <c r="BF409" s="274"/>
      <c r="BG409" s="274"/>
      <c r="BH409" s="274"/>
      <c r="BI409" s="274"/>
      <c r="BJ409" s="274"/>
      <c r="BK409" s="274"/>
      <c r="BL409" s="274"/>
      <c r="BM409" s="274"/>
      <c r="BN409" s="274"/>
      <c r="BO409" s="274"/>
      <c r="BP409" s="693"/>
      <c r="BQ409" s="274"/>
      <c r="BR409" s="274"/>
      <c r="BS409" s="274"/>
      <c r="BT409" s="274"/>
      <c r="BU409" s="274"/>
      <c r="BV409" s="274"/>
      <c r="BW409" s="274"/>
      <c r="BX409" s="694"/>
      <c r="BY409" s="274"/>
      <c r="BZ409" s="274"/>
      <c r="CA409" s="274"/>
      <c r="CB409" s="274"/>
      <c r="CC409" s="274"/>
      <c r="CD409" s="274"/>
      <c r="CE409" s="274"/>
      <c r="CF409" s="274"/>
      <c r="CG409" s="742"/>
      <c r="CH409" s="742"/>
      <c r="CI409" s="742"/>
      <c r="CJ409" s="742"/>
      <c r="CK409" s="742"/>
      <c r="CL409" s="742"/>
      <c r="CM409" s="742"/>
      <c r="CN409" s="742"/>
      <c r="CO409" s="742"/>
      <c r="CP409" s="742"/>
      <c r="CQ409" s="742"/>
      <c r="CR409" s="742"/>
      <c r="CS409" s="742"/>
      <c r="CT409" s="742"/>
      <c r="CU409" s="742"/>
      <c r="CV409" s="742"/>
      <c r="CW409" s="742"/>
      <c r="CX409" s="4"/>
      <c r="CY409" s="780" t="e">
        <v>#REF!</v>
      </c>
      <c r="CZ409" s="890" t="e">
        <v>#REF!</v>
      </c>
      <c r="DA409" s="890" t="e">
        <v>#REF!</v>
      </c>
      <c r="DB409" s="890">
        <v>0.0</v>
      </c>
      <c r="DC409" s="890">
        <v>0.0</v>
      </c>
      <c r="DD409" s="890">
        <v>0.0</v>
      </c>
      <c r="DE409" s="890">
        <v>0.0</v>
      </c>
      <c r="DF409" s="890">
        <v>0.0</v>
      </c>
      <c r="DG409" s="890">
        <v>0.0</v>
      </c>
      <c r="DH409" s="890"/>
      <c r="DI409" s="890" t="e">
        <v>#REF!</v>
      </c>
      <c r="DJ409" s="890" t="s">
        <v>160</v>
      </c>
      <c r="DK409" s="890" t="s">
        <v>160</v>
      </c>
      <c r="DL409" s="890" t="s">
        <v>160</v>
      </c>
      <c r="DM409" s="890" t="s">
        <v>160</v>
      </c>
      <c r="DN409" s="890" t="s">
        <v>160</v>
      </c>
      <c r="DO409" s="890" t="s">
        <v>160</v>
      </c>
      <c r="DP409" s="2">
        <v>1.0</v>
      </c>
      <c r="DQ409" s="830" t="s">
        <v>160</v>
      </c>
      <c r="DR409" s="915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745"/>
      <c r="EK409" s="4"/>
      <c r="EL409" s="4"/>
      <c r="EM409" s="4"/>
      <c r="EN409" s="4"/>
      <c r="EO409" s="4"/>
      <c r="EP409" s="4"/>
      <c r="EQ409" s="745"/>
      <c r="ER409" s="4"/>
      <c r="ES409" s="4"/>
      <c r="ET409" s="4"/>
      <c r="EU409" s="4"/>
      <c r="EV409" s="4"/>
      <c r="EW409" s="4"/>
      <c r="EX409" s="4"/>
      <c r="EY409" s="895" t="s">
        <v>160</v>
      </c>
      <c r="EZ409" s="927" t="s">
        <v>160</v>
      </c>
      <c r="FA409" s="820" t="str">
        <f t="shared" si="49"/>
        <v/>
      </c>
      <c r="FB409" s="925" t="e">
        <v>#REF!</v>
      </c>
      <c r="FC409" s="4" t="e">
        <v>#REF!</v>
      </c>
      <c r="FD409" s="4" t="e">
        <v>#REF!</v>
      </c>
      <c r="FE409" s="4" t="e">
        <v>#REF!</v>
      </c>
      <c r="FF409" s="4" t="e">
        <v>#REF!</v>
      </c>
      <c r="FG409" s="4" t="e">
        <v>#REF!</v>
      </c>
      <c r="FH409" s="4" t="e">
        <v>#REF!</v>
      </c>
      <c r="FI409" s="834" t="str">
        <f t="shared" si="50"/>
        <v>#REF!</v>
      </c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742"/>
    </row>
    <row r="410" outlineLevel="1">
      <c r="A410" s="743"/>
      <c r="B410" s="1059"/>
      <c r="D410" s="1039">
        <f t="shared" si="157"/>
        <v>1</v>
      </c>
      <c r="E410" s="1049" t="str">
        <f t="shared" si="80"/>
        <v/>
      </c>
      <c r="F410" s="1050" t="s">
        <v>402</v>
      </c>
      <c r="G410" s="1042" t="str">
        <f t="shared" si="76"/>
        <v/>
      </c>
      <c r="H410" s="1046"/>
      <c r="I410" s="1044" t="str">
        <f t="shared" si="77"/>
        <v>#REF!</v>
      </c>
      <c r="J410" s="1052" t="str">
        <f t="shared" si="141"/>
        <v>#REF!</v>
      </c>
      <c r="K410" s="1046">
        <v>0.0</v>
      </c>
      <c r="L410" s="1046">
        <v>0.0</v>
      </c>
      <c r="M410" s="1046">
        <v>0.0</v>
      </c>
      <c r="N410" s="1046">
        <v>0.0</v>
      </c>
      <c r="O410" s="1053" t="e">
        <v>#REF!</v>
      </c>
      <c r="P410" s="1053">
        <v>0.0</v>
      </c>
      <c r="Q410" s="1053">
        <v>0.0</v>
      </c>
      <c r="R410" s="1053">
        <v>0.0</v>
      </c>
      <c r="S410" s="1053">
        <v>0.0</v>
      </c>
      <c r="T410" s="1053">
        <v>0.0</v>
      </c>
      <c r="U410" s="1053">
        <v>0.0</v>
      </c>
      <c r="V410" s="825"/>
      <c r="W410" s="1054" t="str">
        <f t="shared" ref="W410:AC410" si="211">if(O$275&gt;$E409,"",if(O$276&lt;$E409,"", if($H410="","", if($D409&lt;=$N$277,O$277,if($D409&lt;=$N$278,O$278,O$279))*if($O$267=$R$267,$V$267, $H410))))</f>
        <v>#REF!</v>
      </c>
      <c r="X410" s="1054" t="str">
        <f t="shared" si="211"/>
        <v/>
      </c>
      <c r="Y410" s="1054" t="str">
        <f t="shared" si="211"/>
        <v/>
      </c>
      <c r="Z410" s="1054" t="str">
        <f t="shared" si="211"/>
        <v/>
      </c>
      <c r="AA410" s="1054" t="str">
        <f t="shared" si="211"/>
        <v/>
      </c>
      <c r="AB410" s="1054" t="str">
        <f t="shared" si="211"/>
        <v/>
      </c>
      <c r="AC410" s="1054" t="str">
        <f t="shared" si="211"/>
        <v/>
      </c>
      <c r="AD410" s="2" t="e">
        <v>#REF!</v>
      </c>
      <c r="AE410" s="2" t="e">
        <v>#REF!</v>
      </c>
      <c r="AF410" s="2" t="e">
        <v>#REF!</v>
      </c>
      <c r="AG410" s="2" t="e">
        <v>#REF!</v>
      </c>
      <c r="AH410" s="2" t="e">
        <v>#REF!</v>
      </c>
      <c r="AI410" s="2" t="e">
        <v>#REF!</v>
      </c>
      <c r="AJ410" s="4" t="e">
        <v>#REF!</v>
      </c>
      <c r="AK410" s="4"/>
      <c r="AL410" s="4"/>
      <c r="AM410" s="4"/>
      <c r="AN410" s="18" t="s">
        <v>4</v>
      </c>
      <c r="AO410" s="689"/>
      <c r="AP410" s="690"/>
      <c r="AQ410" s="274"/>
      <c r="AR410" s="274"/>
      <c r="AS410" s="274"/>
      <c r="AT410" s="274"/>
      <c r="AU410" s="691"/>
      <c r="AV410" s="692"/>
      <c r="AW410" s="274"/>
      <c r="AX410" s="274"/>
      <c r="AY410" s="274"/>
      <c r="AZ410" s="274"/>
      <c r="BA410" s="274"/>
      <c r="BB410" s="274"/>
      <c r="BC410" s="274"/>
      <c r="BD410" s="274"/>
      <c r="BE410" s="274"/>
      <c r="BF410" s="274"/>
      <c r="BG410" s="274"/>
      <c r="BH410" s="274"/>
      <c r="BI410" s="274"/>
      <c r="BJ410" s="274"/>
      <c r="BK410" s="274"/>
      <c r="BL410" s="274"/>
      <c r="BM410" s="274"/>
      <c r="BN410" s="274"/>
      <c r="BO410" s="274"/>
      <c r="BP410" s="693"/>
      <c r="BQ410" s="274"/>
      <c r="BR410" s="274"/>
      <c r="BS410" s="274"/>
      <c r="BT410" s="274"/>
      <c r="BU410" s="274"/>
      <c r="BV410" s="274"/>
      <c r="BW410" s="274"/>
      <c r="BX410" s="694"/>
      <c r="BY410" s="274"/>
      <c r="BZ410" s="274"/>
      <c r="CA410" s="274"/>
      <c r="CB410" s="274"/>
      <c r="CC410" s="274"/>
      <c r="CD410" s="274"/>
      <c r="CE410" s="274"/>
      <c r="CF410" s="274"/>
      <c r="CG410" s="742"/>
      <c r="CH410" s="742"/>
      <c r="CI410" s="742"/>
      <c r="CJ410" s="742"/>
      <c r="CK410" s="742"/>
      <c r="CL410" s="742"/>
      <c r="CM410" s="742"/>
      <c r="CN410" s="742"/>
      <c r="CO410" s="742"/>
      <c r="CP410" s="742"/>
      <c r="CQ410" s="742"/>
      <c r="CR410" s="742"/>
      <c r="CS410" s="742"/>
      <c r="CT410" s="742"/>
      <c r="CU410" s="742"/>
      <c r="CV410" s="742"/>
      <c r="CW410" s="742"/>
      <c r="CX410" s="4"/>
      <c r="CY410" s="780" t="e">
        <v>#REF!</v>
      </c>
      <c r="CZ410" s="890" t="e">
        <v>#REF!</v>
      </c>
      <c r="DA410" s="890" t="e">
        <v>#REF!</v>
      </c>
      <c r="DB410" s="890">
        <v>0.0</v>
      </c>
      <c r="DC410" s="890">
        <v>0.0</v>
      </c>
      <c r="DD410" s="890">
        <v>0.0</v>
      </c>
      <c r="DE410" s="890">
        <v>0.0</v>
      </c>
      <c r="DF410" s="890">
        <v>0.0</v>
      </c>
      <c r="DG410" s="890">
        <v>0.0</v>
      </c>
      <c r="DH410" s="890"/>
      <c r="DI410" s="890" t="e">
        <v>#REF!</v>
      </c>
      <c r="DJ410" s="890" t="s">
        <v>160</v>
      </c>
      <c r="DK410" s="890" t="s">
        <v>160</v>
      </c>
      <c r="DL410" s="890" t="s">
        <v>160</v>
      </c>
      <c r="DM410" s="890" t="s">
        <v>160</v>
      </c>
      <c r="DN410" s="890" t="s">
        <v>160</v>
      </c>
      <c r="DO410" s="890" t="s">
        <v>160</v>
      </c>
      <c r="DP410" s="2">
        <v>1.0</v>
      </c>
      <c r="DQ410" s="830" t="s">
        <v>160</v>
      </c>
      <c r="DR410" s="915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745"/>
      <c r="EK410" s="4"/>
      <c r="EL410" s="4"/>
      <c r="EM410" s="4"/>
      <c r="EN410" s="4"/>
      <c r="EO410" s="4"/>
      <c r="EP410" s="4"/>
      <c r="EQ410" s="745"/>
      <c r="ER410" s="4"/>
      <c r="ES410" s="4"/>
      <c r="ET410" s="4"/>
      <c r="EU410" s="4"/>
      <c r="EV410" s="4"/>
      <c r="EW410" s="4"/>
      <c r="EX410" s="4"/>
      <c r="EY410" s="895" t="s">
        <v>160</v>
      </c>
      <c r="EZ410" s="927" t="s">
        <v>160</v>
      </c>
      <c r="FA410" s="820" t="str">
        <f t="shared" si="49"/>
        <v/>
      </c>
      <c r="FB410" s="925" t="e">
        <v>#REF!</v>
      </c>
      <c r="FC410" s="4" t="e">
        <v>#REF!</v>
      </c>
      <c r="FD410" s="4" t="e">
        <v>#REF!</v>
      </c>
      <c r="FE410" s="4" t="e">
        <v>#REF!</v>
      </c>
      <c r="FF410" s="4" t="e">
        <v>#REF!</v>
      </c>
      <c r="FG410" s="4" t="e">
        <v>#REF!</v>
      </c>
      <c r="FH410" s="4" t="e">
        <v>#REF!</v>
      </c>
      <c r="FI410" s="834" t="str">
        <f t="shared" si="50"/>
        <v>#REF!</v>
      </c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742"/>
    </row>
    <row r="411" outlineLevel="1">
      <c r="A411" s="743"/>
      <c r="B411" s="1059"/>
      <c r="D411" s="1039">
        <f t="shared" si="157"/>
        <v>1</v>
      </c>
      <c r="E411" s="1049" t="str">
        <f t="shared" si="80"/>
        <v/>
      </c>
      <c r="F411" s="1050" t="s">
        <v>402</v>
      </c>
      <c r="G411" s="1042" t="str">
        <f t="shared" si="76"/>
        <v/>
      </c>
      <c r="H411" s="1046"/>
      <c r="I411" s="1044" t="str">
        <f t="shared" si="77"/>
        <v>#REF!</v>
      </c>
      <c r="J411" s="1052" t="str">
        <f t="shared" si="141"/>
        <v>#REF!</v>
      </c>
      <c r="K411" s="1046">
        <v>0.0</v>
      </c>
      <c r="L411" s="1046">
        <v>0.0</v>
      </c>
      <c r="M411" s="1046">
        <v>0.0</v>
      </c>
      <c r="N411" s="1046">
        <v>0.0</v>
      </c>
      <c r="O411" s="1053" t="e">
        <v>#REF!</v>
      </c>
      <c r="P411" s="1053">
        <v>0.0</v>
      </c>
      <c r="Q411" s="1053">
        <v>0.0</v>
      </c>
      <c r="R411" s="1053">
        <v>0.0</v>
      </c>
      <c r="S411" s="1053">
        <v>0.0</v>
      </c>
      <c r="T411" s="1053">
        <v>0.0</v>
      </c>
      <c r="U411" s="1053">
        <v>0.0</v>
      </c>
      <c r="V411" s="825"/>
      <c r="W411" s="1054" t="str">
        <f t="shared" ref="W411:AC411" si="212">if(O$275&gt;$E410,"",if(O$276&lt;$E410,"", if($H411="","", if($D410&lt;=$N$277,O$277,if($D410&lt;=$N$278,O$278,O$279))*if($O$267=$R$267,$V$267, $H411))))</f>
        <v>#REF!</v>
      </c>
      <c r="X411" s="1054" t="str">
        <f t="shared" si="212"/>
        <v/>
      </c>
      <c r="Y411" s="1054" t="str">
        <f t="shared" si="212"/>
        <v/>
      </c>
      <c r="Z411" s="1054" t="str">
        <f t="shared" si="212"/>
        <v/>
      </c>
      <c r="AA411" s="1054" t="str">
        <f t="shared" si="212"/>
        <v/>
      </c>
      <c r="AB411" s="1054" t="str">
        <f t="shared" si="212"/>
        <v/>
      </c>
      <c r="AC411" s="1054" t="str">
        <f t="shared" si="212"/>
        <v/>
      </c>
      <c r="AD411" s="2" t="e">
        <v>#REF!</v>
      </c>
      <c r="AE411" s="2" t="e">
        <v>#REF!</v>
      </c>
      <c r="AF411" s="2" t="e">
        <v>#REF!</v>
      </c>
      <c r="AG411" s="2" t="e">
        <v>#REF!</v>
      </c>
      <c r="AH411" s="2" t="e">
        <v>#REF!</v>
      </c>
      <c r="AI411" s="2" t="e">
        <v>#REF!</v>
      </c>
      <c r="AJ411" s="4" t="e">
        <v>#REF!</v>
      </c>
      <c r="AK411" s="4"/>
      <c r="AL411" s="4"/>
      <c r="AM411" s="4"/>
      <c r="AN411" s="18" t="s">
        <v>4</v>
      </c>
      <c r="AO411" s="689"/>
      <c r="AP411" s="690"/>
      <c r="AQ411" s="274"/>
      <c r="AR411" s="274"/>
      <c r="AS411" s="274"/>
      <c r="AT411" s="274"/>
      <c r="AU411" s="691"/>
      <c r="AV411" s="692"/>
      <c r="AW411" s="274"/>
      <c r="AX411" s="274"/>
      <c r="AY411" s="274"/>
      <c r="AZ411" s="274"/>
      <c r="BA411" s="274"/>
      <c r="BB411" s="274"/>
      <c r="BC411" s="274"/>
      <c r="BD411" s="274"/>
      <c r="BE411" s="274"/>
      <c r="BF411" s="274"/>
      <c r="BG411" s="274"/>
      <c r="BH411" s="274"/>
      <c r="BI411" s="274"/>
      <c r="BJ411" s="274"/>
      <c r="BK411" s="274"/>
      <c r="BL411" s="274"/>
      <c r="BM411" s="274"/>
      <c r="BN411" s="274"/>
      <c r="BO411" s="274"/>
      <c r="BP411" s="693"/>
      <c r="BQ411" s="274"/>
      <c r="BR411" s="274"/>
      <c r="BS411" s="274"/>
      <c r="BT411" s="274"/>
      <c r="BU411" s="274"/>
      <c r="BV411" s="274"/>
      <c r="BW411" s="274"/>
      <c r="BX411" s="694"/>
      <c r="BY411" s="274"/>
      <c r="BZ411" s="274"/>
      <c r="CA411" s="274"/>
      <c r="CB411" s="274"/>
      <c r="CC411" s="274"/>
      <c r="CD411" s="274"/>
      <c r="CE411" s="274"/>
      <c r="CF411" s="274"/>
      <c r="CG411" s="742"/>
      <c r="CH411" s="742"/>
      <c r="CI411" s="742"/>
      <c r="CJ411" s="742"/>
      <c r="CK411" s="742"/>
      <c r="CL411" s="742"/>
      <c r="CM411" s="742"/>
      <c r="CN411" s="742"/>
      <c r="CO411" s="742"/>
      <c r="CP411" s="742"/>
      <c r="CQ411" s="742"/>
      <c r="CR411" s="742"/>
      <c r="CS411" s="742"/>
      <c r="CT411" s="742"/>
      <c r="CU411" s="742"/>
      <c r="CV411" s="742"/>
      <c r="CW411" s="742"/>
      <c r="CX411" s="4"/>
      <c r="CY411" s="780" t="e">
        <v>#REF!</v>
      </c>
      <c r="CZ411" s="890" t="e">
        <v>#REF!</v>
      </c>
      <c r="DA411" s="890" t="e">
        <v>#REF!</v>
      </c>
      <c r="DB411" s="890">
        <v>0.0</v>
      </c>
      <c r="DC411" s="890">
        <v>0.0</v>
      </c>
      <c r="DD411" s="890">
        <v>0.0</v>
      </c>
      <c r="DE411" s="890">
        <v>0.0</v>
      </c>
      <c r="DF411" s="890">
        <v>0.0</v>
      </c>
      <c r="DG411" s="890">
        <v>0.0</v>
      </c>
      <c r="DH411" s="890"/>
      <c r="DI411" s="890" t="e">
        <v>#REF!</v>
      </c>
      <c r="DJ411" s="890" t="s">
        <v>160</v>
      </c>
      <c r="DK411" s="890" t="s">
        <v>160</v>
      </c>
      <c r="DL411" s="890" t="s">
        <v>160</v>
      </c>
      <c r="DM411" s="890" t="s">
        <v>160</v>
      </c>
      <c r="DN411" s="890" t="s">
        <v>160</v>
      </c>
      <c r="DO411" s="890" t="s">
        <v>160</v>
      </c>
      <c r="DP411" s="2">
        <v>1.0</v>
      </c>
      <c r="DQ411" s="830" t="s">
        <v>160</v>
      </c>
      <c r="DR411" s="915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745"/>
      <c r="EK411" s="4"/>
      <c r="EL411" s="4"/>
      <c r="EM411" s="4"/>
      <c r="EN411" s="4"/>
      <c r="EO411" s="4"/>
      <c r="EP411" s="4"/>
      <c r="EQ411" s="745"/>
      <c r="ER411" s="4"/>
      <c r="ES411" s="4"/>
      <c r="ET411" s="4"/>
      <c r="EU411" s="4"/>
      <c r="EV411" s="4"/>
      <c r="EW411" s="4"/>
      <c r="EX411" s="4"/>
      <c r="EY411" s="895" t="s">
        <v>160</v>
      </c>
      <c r="EZ411" s="927" t="s">
        <v>160</v>
      </c>
      <c r="FA411" s="820" t="str">
        <f t="shared" si="49"/>
        <v/>
      </c>
      <c r="FB411" s="925" t="e">
        <v>#REF!</v>
      </c>
      <c r="FC411" s="4" t="e">
        <v>#REF!</v>
      </c>
      <c r="FD411" s="4" t="e">
        <v>#REF!</v>
      </c>
      <c r="FE411" s="4" t="e">
        <v>#REF!</v>
      </c>
      <c r="FF411" s="4" t="e">
        <v>#REF!</v>
      </c>
      <c r="FG411" s="4" t="e">
        <v>#REF!</v>
      </c>
      <c r="FH411" s="4" t="e">
        <v>#REF!</v>
      </c>
      <c r="FI411" s="834" t="str">
        <f t="shared" si="50"/>
        <v>#REF!</v>
      </c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742"/>
    </row>
    <row r="412" outlineLevel="1">
      <c r="A412" s="743"/>
      <c r="B412" s="1059"/>
      <c r="D412" s="1039">
        <f t="shared" si="157"/>
        <v>1</v>
      </c>
      <c r="E412" s="1049" t="str">
        <f t="shared" si="80"/>
        <v/>
      </c>
      <c r="F412" s="1050" t="s">
        <v>402</v>
      </c>
      <c r="G412" s="1042" t="str">
        <f t="shared" si="76"/>
        <v/>
      </c>
      <c r="H412" s="1046"/>
      <c r="I412" s="1044" t="str">
        <f t="shared" si="77"/>
        <v>#REF!</v>
      </c>
      <c r="J412" s="1052" t="str">
        <f t="shared" si="141"/>
        <v>#REF!</v>
      </c>
      <c r="K412" s="1046">
        <v>0.0</v>
      </c>
      <c r="L412" s="1046">
        <v>0.0</v>
      </c>
      <c r="M412" s="1046">
        <v>0.0</v>
      </c>
      <c r="N412" s="1046">
        <v>0.0</v>
      </c>
      <c r="O412" s="1053" t="e">
        <v>#REF!</v>
      </c>
      <c r="P412" s="1053">
        <v>0.0</v>
      </c>
      <c r="Q412" s="1053">
        <v>0.0</v>
      </c>
      <c r="R412" s="1053">
        <v>0.0</v>
      </c>
      <c r="S412" s="1053">
        <v>0.0</v>
      </c>
      <c r="T412" s="1053">
        <v>0.0</v>
      </c>
      <c r="U412" s="1053">
        <v>0.0</v>
      </c>
      <c r="V412" s="825"/>
      <c r="W412" s="1054" t="str">
        <f t="shared" ref="W412:AC412" si="213">if(O$275&gt;$E411,"",if(O$276&lt;$E411,"", if($H412="","", if($D411&lt;=$N$277,O$277,if($D411&lt;=$N$278,O$278,O$279))*if($O$267=$R$267,$V$267, $H412))))</f>
        <v>#REF!</v>
      </c>
      <c r="X412" s="1054" t="str">
        <f t="shared" si="213"/>
        <v/>
      </c>
      <c r="Y412" s="1054" t="str">
        <f t="shared" si="213"/>
        <v/>
      </c>
      <c r="Z412" s="1054" t="str">
        <f t="shared" si="213"/>
        <v/>
      </c>
      <c r="AA412" s="1054" t="str">
        <f t="shared" si="213"/>
        <v/>
      </c>
      <c r="AB412" s="1054" t="str">
        <f t="shared" si="213"/>
        <v/>
      </c>
      <c r="AC412" s="1054" t="str">
        <f t="shared" si="213"/>
        <v/>
      </c>
      <c r="AD412" s="2" t="e">
        <v>#REF!</v>
      </c>
      <c r="AE412" s="2" t="e">
        <v>#REF!</v>
      </c>
      <c r="AF412" s="2" t="e">
        <v>#REF!</v>
      </c>
      <c r="AG412" s="2" t="e">
        <v>#REF!</v>
      </c>
      <c r="AH412" s="2" t="e">
        <v>#REF!</v>
      </c>
      <c r="AI412" s="2" t="e">
        <v>#REF!</v>
      </c>
      <c r="AJ412" s="4" t="e">
        <v>#REF!</v>
      </c>
      <c r="AK412" s="4"/>
      <c r="AL412" s="4"/>
      <c r="AM412" s="4"/>
      <c r="AN412" s="18" t="s">
        <v>4</v>
      </c>
      <c r="AO412" s="689"/>
      <c r="AP412" s="690"/>
      <c r="AQ412" s="274"/>
      <c r="AR412" s="274"/>
      <c r="AS412" s="274"/>
      <c r="AT412" s="274"/>
      <c r="AU412" s="691"/>
      <c r="AV412" s="692"/>
      <c r="AW412" s="274"/>
      <c r="AX412" s="274"/>
      <c r="AY412" s="274"/>
      <c r="AZ412" s="274"/>
      <c r="BA412" s="274"/>
      <c r="BB412" s="274"/>
      <c r="BC412" s="274"/>
      <c r="BD412" s="274"/>
      <c r="BE412" s="274"/>
      <c r="BF412" s="274"/>
      <c r="BG412" s="274"/>
      <c r="BH412" s="274"/>
      <c r="BI412" s="274"/>
      <c r="BJ412" s="274"/>
      <c r="BK412" s="274"/>
      <c r="BL412" s="274"/>
      <c r="BM412" s="274"/>
      <c r="BN412" s="274"/>
      <c r="BO412" s="274"/>
      <c r="BP412" s="693"/>
      <c r="BQ412" s="274"/>
      <c r="BR412" s="274"/>
      <c r="BS412" s="274"/>
      <c r="BT412" s="274"/>
      <c r="BU412" s="274"/>
      <c r="BV412" s="274"/>
      <c r="BW412" s="274"/>
      <c r="BX412" s="694"/>
      <c r="BY412" s="274"/>
      <c r="BZ412" s="274"/>
      <c r="CA412" s="274"/>
      <c r="CB412" s="274"/>
      <c r="CC412" s="274"/>
      <c r="CD412" s="274"/>
      <c r="CE412" s="274"/>
      <c r="CF412" s="274"/>
      <c r="CG412" s="742"/>
      <c r="CH412" s="742"/>
      <c r="CI412" s="742"/>
      <c r="CJ412" s="742"/>
      <c r="CK412" s="742"/>
      <c r="CL412" s="742"/>
      <c r="CM412" s="742"/>
      <c r="CN412" s="742"/>
      <c r="CO412" s="742"/>
      <c r="CP412" s="742"/>
      <c r="CQ412" s="742"/>
      <c r="CR412" s="742"/>
      <c r="CS412" s="742"/>
      <c r="CT412" s="742"/>
      <c r="CU412" s="742"/>
      <c r="CV412" s="742"/>
      <c r="CW412" s="742"/>
      <c r="CX412" s="4"/>
      <c r="CY412" s="780" t="e">
        <v>#REF!</v>
      </c>
      <c r="CZ412" s="890" t="e">
        <v>#REF!</v>
      </c>
      <c r="DA412" s="890" t="e">
        <v>#REF!</v>
      </c>
      <c r="DB412" s="890">
        <v>0.0</v>
      </c>
      <c r="DC412" s="890">
        <v>0.0</v>
      </c>
      <c r="DD412" s="890">
        <v>0.0</v>
      </c>
      <c r="DE412" s="890">
        <v>0.0</v>
      </c>
      <c r="DF412" s="890">
        <v>0.0</v>
      </c>
      <c r="DG412" s="890">
        <v>0.0</v>
      </c>
      <c r="DH412" s="890"/>
      <c r="DI412" s="890" t="e">
        <v>#REF!</v>
      </c>
      <c r="DJ412" s="890" t="s">
        <v>160</v>
      </c>
      <c r="DK412" s="890" t="s">
        <v>160</v>
      </c>
      <c r="DL412" s="890" t="s">
        <v>160</v>
      </c>
      <c r="DM412" s="890" t="s">
        <v>160</v>
      </c>
      <c r="DN412" s="890" t="s">
        <v>160</v>
      </c>
      <c r="DO412" s="890" t="s">
        <v>160</v>
      </c>
      <c r="DP412" s="2">
        <v>1.0</v>
      </c>
      <c r="DQ412" s="830" t="s">
        <v>160</v>
      </c>
      <c r="DR412" s="915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745"/>
      <c r="EK412" s="4"/>
      <c r="EL412" s="4"/>
      <c r="EM412" s="4"/>
      <c r="EN412" s="4"/>
      <c r="EO412" s="4"/>
      <c r="EP412" s="4"/>
      <c r="EQ412" s="745"/>
      <c r="ER412" s="4"/>
      <c r="ES412" s="4"/>
      <c r="ET412" s="4"/>
      <c r="EU412" s="4"/>
      <c r="EV412" s="4"/>
      <c r="EW412" s="4"/>
      <c r="EX412" s="4"/>
      <c r="EY412" s="895" t="s">
        <v>160</v>
      </c>
      <c r="EZ412" s="927" t="s">
        <v>160</v>
      </c>
      <c r="FA412" s="820" t="str">
        <f t="shared" si="49"/>
        <v/>
      </c>
      <c r="FB412" s="925" t="e">
        <v>#REF!</v>
      </c>
      <c r="FC412" s="4" t="e">
        <v>#REF!</v>
      </c>
      <c r="FD412" s="4" t="e">
        <v>#REF!</v>
      </c>
      <c r="FE412" s="4" t="e">
        <v>#REF!</v>
      </c>
      <c r="FF412" s="4" t="e">
        <v>#REF!</v>
      </c>
      <c r="FG412" s="4" t="e">
        <v>#REF!</v>
      </c>
      <c r="FH412" s="4" t="e">
        <v>#REF!</v>
      </c>
      <c r="FI412" s="834" t="str">
        <f t="shared" si="50"/>
        <v>#REF!</v>
      </c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742"/>
    </row>
    <row r="413" outlineLevel="1">
      <c r="A413" s="743"/>
      <c r="B413" s="1059"/>
      <c r="D413" s="1039">
        <f t="shared" si="157"/>
        <v>1</v>
      </c>
      <c r="E413" s="1049" t="str">
        <f t="shared" si="80"/>
        <v/>
      </c>
      <c r="F413" s="1050" t="s">
        <v>402</v>
      </c>
      <c r="G413" s="1042" t="str">
        <f t="shared" si="76"/>
        <v/>
      </c>
      <c r="H413" s="1046"/>
      <c r="I413" s="1044" t="str">
        <f t="shared" si="77"/>
        <v>#REF!</v>
      </c>
      <c r="J413" s="1052" t="str">
        <f t="shared" si="141"/>
        <v>#REF!</v>
      </c>
      <c r="K413" s="1046">
        <v>0.0</v>
      </c>
      <c r="L413" s="1046">
        <v>0.0</v>
      </c>
      <c r="M413" s="1046">
        <v>0.0</v>
      </c>
      <c r="N413" s="1046">
        <v>0.0</v>
      </c>
      <c r="O413" s="1053" t="e">
        <v>#REF!</v>
      </c>
      <c r="P413" s="1053">
        <v>0.0</v>
      </c>
      <c r="Q413" s="1053">
        <v>0.0</v>
      </c>
      <c r="R413" s="1053">
        <v>0.0</v>
      </c>
      <c r="S413" s="1053">
        <v>0.0</v>
      </c>
      <c r="T413" s="1053">
        <v>0.0</v>
      </c>
      <c r="U413" s="1053">
        <v>0.0</v>
      </c>
      <c r="V413" s="825"/>
      <c r="W413" s="1054" t="str">
        <f t="shared" ref="W413:AC413" si="214">if(O$275&gt;$E412,"",if(O$276&lt;$E412,"", if($H413="","", if($D412&lt;=$N$277,O$277,if($D412&lt;=$N$278,O$278,O$279))*if($O$267=$R$267,$V$267, $H413))))</f>
        <v>#REF!</v>
      </c>
      <c r="X413" s="1054" t="str">
        <f t="shared" si="214"/>
        <v/>
      </c>
      <c r="Y413" s="1054" t="str">
        <f t="shared" si="214"/>
        <v/>
      </c>
      <c r="Z413" s="1054" t="str">
        <f t="shared" si="214"/>
        <v/>
      </c>
      <c r="AA413" s="1054" t="str">
        <f t="shared" si="214"/>
        <v/>
      </c>
      <c r="AB413" s="1054" t="str">
        <f t="shared" si="214"/>
        <v/>
      </c>
      <c r="AC413" s="1054" t="str">
        <f t="shared" si="214"/>
        <v/>
      </c>
      <c r="AD413" s="2" t="e">
        <v>#REF!</v>
      </c>
      <c r="AE413" s="2" t="e">
        <v>#REF!</v>
      </c>
      <c r="AF413" s="2" t="e">
        <v>#REF!</v>
      </c>
      <c r="AG413" s="2" t="e">
        <v>#REF!</v>
      </c>
      <c r="AH413" s="2" t="e">
        <v>#REF!</v>
      </c>
      <c r="AI413" s="2" t="e">
        <v>#REF!</v>
      </c>
      <c r="AJ413" s="4" t="e">
        <v>#REF!</v>
      </c>
      <c r="AK413" s="4"/>
      <c r="AL413" s="4"/>
      <c r="AM413" s="4"/>
      <c r="AN413" s="18" t="s">
        <v>4</v>
      </c>
      <c r="AO413" s="689"/>
      <c r="AP413" s="690"/>
      <c r="AQ413" s="274"/>
      <c r="AR413" s="274"/>
      <c r="AS413" s="274"/>
      <c r="AT413" s="274"/>
      <c r="AU413" s="691"/>
      <c r="AV413" s="692"/>
      <c r="AW413" s="274"/>
      <c r="AX413" s="274"/>
      <c r="AY413" s="274"/>
      <c r="AZ413" s="274"/>
      <c r="BA413" s="274"/>
      <c r="BB413" s="274"/>
      <c r="BC413" s="274"/>
      <c r="BD413" s="274"/>
      <c r="BE413" s="274"/>
      <c r="BF413" s="274"/>
      <c r="BG413" s="274"/>
      <c r="BH413" s="274"/>
      <c r="BI413" s="274"/>
      <c r="BJ413" s="274"/>
      <c r="BK413" s="274"/>
      <c r="BL413" s="274"/>
      <c r="BM413" s="274"/>
      <c r="BN413" s="274"/>
      <c r="BO413" s="274"/>
      <c r="BP413" s="693"/>
      <c r="BQ413" s="274"/>
      <c r="BR413" s="274"/>
      <c r="BS413" s="274"/>
      <c r="BT413" s="274"/>
      <c r="BU413" s="274"/>
      <c r="BV413" s="274"/>
      <c r="BW413" s="274"/>
      <c r="BX413" s="694"/>
      <c r="BY413" s="274"/>
      <c r="BZ413" s="274"/>
      <c r="CA413" s="274"/>
      <c r="CB413" s="274"/>
      <c r="CC413" s="274"/>
      <c r="CD413" s="274"/>
      <c r="CE413" s="274"/>
      <c r="CF413" s="274"/>
      <c r="CG413" s="742"/>
      <c r="CH413" s="742"/>
      <c r="CI413" s="742"/>
      <c r="CJ413" s="742"/>
      <c r="CK413" s="742"/>
      <c r="CL413" s="742"/>
      <c r="CM413" s="742"/>
      <c r="CN413" s="742"/>
      <c r="CO413" s="742"/>
      <c r="CP413" s="742"/>
      <c r="CQ413" s="742"/>
      <c r="CR413" s="742"/>
      <c r="CS413" s="742"/>
      <c r="CT413" s="742"/>
      <c r="CU413" s="742"/>
      <c r="CV413" s="742"/>
      <c r="CW413" s="742"/>
      <c r="CX413" s="4"/>
      <c r="CY413" s="780" t="e">
        <v>#REF!</v>
      </c>
      <c r="CZ413" s="890" t="e">
        <v>#REF!</v>
      </c>
      <c r="DA413" s="890" t="e">
        <v>#REF!</v>
      </c>
      <c r="DB413" s="890">
        <v>0.0</v>
      </c>
      <c r="DC413" s="890">
        <v>0.0</v>
      </c>
      <c r="DD413" s="890">
        <v>0.0</v>
      </c>
      <c r="DE413" s="890">
        <v>0.0</v>
      </c>
      <c r="DF413" s="890">
        <v>0.0</v>
      </c>
      <c r="DG413" s="890">
        <v>0.0</v>
      </c>
      <c r="DH413" s="890"/>
      <c r="DI413" s="890" t="e">
        <v>#REF!</v>
      </c>
      <c r="DJ413" s="890" t="s">
        <v>160</v>
      </c>
      <c r="DK413" s="890" t="s">
        <v>160</v>
      </c>
      <c r="DL413" s="890" t="s">
        <v>160</v>
      </c>
      <c r="DM413" s="890" t="s">
        <v>160</v>
      </c>
      <c r="DN413" s="890" t="s">
        <v>160</v>
      </c>
      <c r="DO413" s="890" t="s">
        <v>160</v>
      </c>
      <c r="DP413" s="2">
        <v>1.0</v>
      </c>
      <c r="DQ413" s="830" t="s">
        <v>160</v>
      </c>
      <c r="DR413" s="915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745"/>
      <c r="EK413" s="4"/>
      <c r="EL413" s="4"/>
      <c r="EM413" s="4"/>
      <c r="EN413" s="4"/>
      <c r="EO413" s="4"/>
      <c r="EP413" s="4"/>
      <c r="EQ413" s="745"/>
      <c r="ER413" s="4"/>
      <c r="ES413" s="4"/>
      <c r="ET413" s="4"/>
      <c r="EU413" s="4"/>
      <c r="EV413" s="4"/>
      <c r="EW413" s="4"/>
      <c r="EX413" s="4"/>
      <c r="EY413" s="895" t="s">
        <v>160</v>
      </c>
      <c r="EZ413" s="927" t="s">
        <v>160</v>
      </c>
      <c r="FA413" s="820" t="str">
        <f t="shared" si="49"/>
        <v/>
      </c>
      <c r="FB413" s="925" t="e">
        <v>#REF!</v>
      </c>
      <c r="FC413" s="4" t="e">
        <v>#REF!</v>
      </c>
      <c r="FD413" s="4" t="e">
        <v>#REF!</v>
      </c>
      <c r="FE413" s="4" t="e">
        <v>#REF!</v>
      </c>
      <c r="FF413" s="4" t="e">
        <v>#REF!</v>
      </c>
      <c r="FG413" s="4" t="e">
        <v>#REF!</v>
      </c>
      <c r="FH413" s="4" t="e">
        <v>#REF!</v>
      </c>
      <c r="FI413" s="834" t="str">
        <f t="shared" si="50"/>
        <v>#REF!</v>
      </c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742"/>
    </row>
    <row r="414" outlineLevel="1">
      <c r="A414" s="743"/>
      <c r="B414" s="1059"/>
      <c r="D414" s="1039">
        <f t="shared" si="157"/>
        <v>1</v>
      </c>
      <c r="E414" s="1049" t="str">
        <f t="shared" si="80"/>
        <v/>
      </c>
      <c r="F414" s="1050" t="s">
        <v>402</v>
      </c>
      <c r="G414" s="1042" t="str">
        <f t="shared" si="76"/>
        <v/>
      </c>
      <c r="H414" s="1046"/>
      <c r="I414" s="1044" t="str">
        <f t="shared" si="77"/>
        <v>#REF!</v>
      </c>
      <c r="J414" s="1052" t="str">
        <f t="shared" si="141"/>
        <v>#REF!</v>
      </c>
      <c r="K414" s="1046">
        <v>0.0</v>
      </c>
      <c r="L414" s="1046">
        <v>0.0</v>
      </c>
      <c r="M414" s="1046">
        <v>0.0</v>
      </c>
      <c r="N414" s="1046">
        <v>0.0</v>
      </c>
      <c r="O414" s="1053" t="e">
        <v>#REF!</v>
      </c>
      <c r="P414" s="1053">
        <v>0.0</v>
      </c>
      <c r="Q414" s="1053">
        <v>0.0</v>
      </c>
      <c r="R414" s="1053">
        <v>0.0</v>
      </c>
      <c r="S414" s="1053">
        <v>0.0</v>
      </c>
      <c r="T414" s="1053">
        <v>0.0</v>
      </c>
      <c r="U414" s="1053">
        <v>0.0</v>
      </c>
      <c r="V414" s="825"/>
      <c r="W414" s="1054" t="str">
        <f t="shared" ref="W414:AC414" si="215">if(O$275&gt;$E413,"",if(O$276&lt;$E413,"", if($H414="","", if($D413&lt;=$N$277,O$277,if($D413&lt;=$N$278,O$278,O$279))*if($O$267=$R$267,$V$267, $H414))))</f>
        <v>#REF!</v>
      </c>
      <c r="X414" s="1054" t="str">
        <f t="shared" si="215"/>
        <v/>
      </c>
      <c r="Y414" s="1054" t="str">
        <f t="shared" si="215"/>
        <v/>
      </c>
      <c r="Z414" s="1054" t="str">
        <f t="shared" si="215"/>
        <v/>
      </c>
      <c r="AA414" s="1054" t="str">
        <f t="shared" si="215"/>
        <v/>
      </c>
      <c r="AB414" s="1054" t="str">
        <f t="shared" si="215"/>
        <v/>
      </c>
      <c r="AC414" s="1054" t="str">
        <f t="shared" si="215"/>
        <v/>
      </c>
      <c r="AD414" s="2" t="e">
        <v>#REF!</v>
      </c>
      <c r="AE414" s="2" t="e">
        <v>#REF!</v>
      </c>
      <c r="AF414" s="2" t="e">
        <v>#REF!</v>
      </c>
      <c r="AG414" s="2" t="e">
        <v>#REF!</v>
      </c>
      <c r="AH414" s="2" t="e">
        <v>#REF!</v>
      </c>
      <c r="AI414" s="2" t="e">
        <v>#REF!</v>
      </c>
      <c r="AJ414" s="4" t="e">
        <v>#REF!</v>
      </c>
      <c r="AK414" s="4"/>
      <c r="AL414" s="4"/>
      <c r="AM414" s="4"/>
      <c r="AN414" s="18" t="s">
        <v>4</v>
      </c>
      <c r="AO414" s="689"/>
      <c r="AP414" s="690"/>
      <c r="AQ414" s="274"/>
      <c r="AR414" s="274"/>
      <c r="AS414" s="274"/>
      <c r="AT414" s="274"/>
      <c r="AU414" s="691"/>
      <c r="AV414" s="692"/>
      <c r="AW414" s="274"/>
      <c r="AX414" s="274"/>
      <c r="AY414" s="274"/>
      <c r="AZ414" s="274"/>
      <c r="BA414" s="274"/>
      <c r="BB414" s="274"/>
      <c r="BC414" s="274"/>
      <c r="BD414" s="274"/>
      <c r="BE414" s="274"/>
      <c r="BF414" s="274"/>
      <c r="BG414" s="274"/>
      <c r="BH414" s="274"/>
      <c r="BI414" s="274"/>
      <c r="BJ414" s="274"/>
      <c r="BK414" s="274"/>
      <c r="BL414" s="274"/>
      <c r="BM414" s="274"/>
      <c r="BN414" s="274"/>
      <c r="BO414" s="274"/>
      <c r="BP414" s="693"/>
      <c r="BQ414" s="274"/>
      <c r="BR414" s="274"/>
      <c r="BS414" s="274"/>
      <c r="BT414" s="274"/>
      <c r="BU414" s="274"/>
      <c r="BV414" s="274"/>
      <c r="BW414" s="274"/>
      <c r="BX414" s="694"/>
      <c r="BY414" s="274"/>
      <c r="BZ414" s="274"/>
      <c r="CA414" s="274"/>
      <c r="CB414" s="274"/>
      <c r="CC414" s="274"/>
      <c r="CD414" s="274"/>
      <c r="CE414" s="274"/>
      <c r="CF414" s="274"/>
      <c r="CG414" s="742"/>
      <c r="CH414" s="742"/>
      <c r="CI414" s="742"/>
      <c r="CJ414" s="742"/>
      <c r="CK414" s="742"/>
      <c r="CL414" s="742"/>
      <c r="CM414" s="742"/>
      <c r="CN414" s="742"/>
      <c r="CO414" s="742"/>
      <c r="CP414" s="742"/>
      <c r="CQ414" s="742"/>
      <c r="CR414" s="742"/>
      <c r="CS414" s="742"/>
      <c r="CT414" s="742"/>
      <c r="CU414" s="742"/>
      <c r="CV414" s="742"/>
      <c r="CW414" s="742"/>
      <c r="CX414" s="4"/>
      <c r="CY414" s="780" t="e">
        <v>#REF!</v>
      </c>
      <c r="CZ414" s="890" t="e">
        <v>#REF!</v>
      </c>
      <c r="DA414" s="890" t="e">
        <v>#REF!</v>
      </c>
      <c r="DB414" s="890">
        <v>0.0</v>
      </c>
      <c r="DC414" s="890">
        <v>0.0</v>
      </c>
      <c r="DD414" s="890">
        <v>0.0</v>
      </c>
      <c r="DE414" s="890">
        <v>0.0</v>
      </c>
      <c r="DF414" s="890">
        <v>0.0</v>
      </c>
      <c r="DG414" s="890">
        <v>0.0</v>
      </c>
      <c r="DH414" s="890"/>
      <c r="DI414" s="890" t="e">
        <v>#REF!</v>
      </c>
      <c r="DJ414" s="890" t="s">
        <v>160</v>
      </c>
      <c r="DK414" s="890" t="s">
        <v>160</v>
      </c>
      <c r="DL414" s="890" t="s">
        <v>160</v>
      </c>
      <c r="DM414" s="890" t="s">
        <v>160</v>
      </c>
      <c r="DN414" s="890" t="s">
        <v>160</v>
      </c>
      <c r="DO414" s="890" t="s">
        <v>160</v>
      </c>
      <c r="DP414" s="2">
        <v>1.0</v>
      </c>
      <c r="DQ414" s="830" t="s">
        <v>160</v>
      </c>
      <c r="DR414" s="915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745"/>
      <c r="EK414" s="4"/>
      <c r="EL414" s="4"/>
      <c r="EM414" s="4"/>
      <c r="EN414" s="4"/>
      <c r="EO414" s="4"/>
      <c r="EP414" s="4"/>
      <c r="EQ414" s="745"/>
      <c r="ER414" s="4"/>
      <c r="ES414" s="4"/>
      <c r="ET414" s="4"/>
      <c r="EU414" s="4"/>
      <c r="EV414" s="4"/>
      <c r="EW414" s="4"/>
      <c r="EX414" s="4"/>
      <c r="EY414" s="895" t="s">
        <v>160</v>
      </c>
      <c r="EZ414" s="927" t="s">
        <v>160</v>
      </c>
      <c r="FA414" s="820" t="str">
        <f t="shared" si="49"/>
        <v/>
      </c>
      <c r="FB414" s="925" t="e">
        <v>#REF!</v>
      </c>
      <c r="FC414" s="4" t="e">
        <v>#REF!</v>
      </c>
      <c r="FD414" s="4" t="e">
        <v>#REF!</v>
      </c>
      <c r="FE414" s="4" t="e">
        <v>#REF!</v>
      </c>
      <c r="FF414" s="4" t="e">
        <v>#REF!</v>
      </c>
      <c r="FG414" s="4" t="e">
        <v>#REF!</v>
      </c>
      <c r="FH414" s="4" t="e">
        <v>#REF!</v>
      </c>
      <c r="FI414" s="834" t="str">
        <f t="shared" si="50"/>
        <v>#REF!</v>
      </c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742"/>
    </row>
    <row r="415" outlineLevel="1">
      <c r="A415" s="743"/>
      <c r="B415" s="1059"/>
      <c r="D415" s="1039">
        <f t="shared" si="157"/>
        <v>1</v>
      </c>
      <c r="E415" s="1049" t="str">
        <f t="shared" si="80"/>
        <v/>
      </c>
      <c r="F415" s="1050" t="s">
        <v>402</v>
      </c>
      <c r="G415" s="1042" t="str">
        <f t="shared" si="76"/>
        <v/>
      </c>
      <c r="H415" s="1046"/>
      <c r="I415" s="1044" t="str">
        <f t="shared" si="77"/>
        <v>#REF!</v>
      </c>
      <c r="J415" s="1052" t="str">
        <f t="shared" si="141"/>
        <v>#REF!</v>
      </c>
      <c r="K415" s="1046">
        <v>0.0</v>
      </c>
      <c r="L415" s="1046">
        <v>0.0</v>
      </c>
      <c r="M415" s="1046">
        <v>0.0</v>
      </c>
      <c r="N415" s="1046">
        <v>0.0</v>
      </c>
      <c r="O415" s="1053" t="e">
        <v>#REF!</v>
      </c>
      <c r="P415" s="1053">
        <v>0.0</v>
      </c>
      <c r="Q415" s="1053">
        <v>0.0</v>
      </c>
      <c r="R415" s="1053">
        <v>0.0</v>
      </c>
      <c r="S415" s="1053">
        <v>0.0</v>
      </c>
      <c r="T415" s="1053">
        <v>0.0</v>
      </c>
      <c r="U415" s="1053">
        <v>0.0</v>
      </c>
      <c r="V415" s="825"/>
      <c r="W415" s="1054" t="str">
        <f t="shared" ref="W415:AC415" si="216">if(O$275&gt;$E414,"",if(O$276&lt;$E414,"", if($H415="","", if($D414&lt;=$N$277,O$277,if($D414&lt;=$N$278,O$278,O$279))*if($O$267=$R$267,$V$267, $H415))))</f>
        <v>#REF!</v>
      </c>
      <c r="X415" s="1054" t="str">
        <f t="shared" si="216"/>
        <v/>
      </c>
      <c r="Y415" s="1054" t="str">
        <f t="shared" si="216"/>
        <v/>
      </c>
      <c r="Z415" s="1054" t="str">
        <f t="shared" si="216"/>
        <v/>
      </c>
      <c r="AA415" s="1054" t="str">
        <f t="shared" si="216"/>
        <v/>
      </c>
      <c r="AB415" s="1054" t="str">
        <f t="shared" si="216"/>
        <v/>
      </c>
      <c r="AC415" s="1054" t="str">
        <f t="shared" si="216"/>
        <v/>
      </c>
      <c r="AD415" s="2" t="e">
        <v>#REF!</v>
      </c>
      <c r="AE415" s="2" t="e">
        <v>#REF!</v>
      </c>
      <c r="AF415" s="2" t="e">
        <v>#REF!</v>
      </c>
      <c r="AG415" s="2" t="e">
        <v>#REF!</v>
      </c>
      <c r="AH415" s="2" t="e">
        <v>#REF!</v>
      </c>
      <c r="AI415" s="2" t="e">
        <v>#REF!</v>
      </c>
      <c r="AJ415" s="4" t="e">
        <v>#REF!</v>
      </c>
      <c r="AK415" s="4"/>
      <c r="AL415" s="4"/>
      <c r="AM415" s="4"/>
      <c r="AN415" s="18" t="s">
        <v>4</v>
      </c>
      <c r="AO415" s="689"/>
      <c r="AP415" s="690"/>
      <c r="AQ415" s="274"/>
      <c r="AR415" s="274"/>
      <c r="AS415" s="274"/>
      <c r="AT415" s="274"/>
      <c r="AU415" s="691"/>
      <c r="AV415" s="692"/>
      <c r="AW415" s="274"/>
      <c r="AX415" s="274"/>
      <c r="AY415" s="274"/>
      <c r="AZ415" s="274"/>
      <c r="BA415" s="274"/>
      <c r="BB415" s="274"/>
      <c r="BC415" s="274"/>
      <c r="BD415" s="274"/>
      <c r="BE415" s="274"/>
      <c r="BF415" s="274"/>
      <c r="BG415" s="274"/>
      <c r="BH415" s="274"/>
      <c r="BI415" s="274"/>
      <c r="BJ415" s="274"/>
      <c r="BK415" s="274"/>
      <c r="BL415" s="274"/>
      <c r="BM415" s="274"/>
      <c r="BN415" s="274"/>
      <c r="BO415" s="274"/>
      <c r="BP415" s="693"/>
      <c r="BQ415" s="274"/>
      <c r="BR415" s="274"/>
      <c r="BS415" s="274"/>
      <c r="BT415" s="274"/>
      <c r="BU415" s="274"/>
      <c r="BV415" s="274"/>
      <c r="BW415" s="274"/>
      <c r="BX415" s="694"/>
      <c r="BY415" s="274"/>
      <c r="BZ415" s="274"/>
      <c r="CA415" s="274"/>
      <c r="CB415" s="274"/>
      <c r="CC415" s="274"/>
      <c r="CD415" s="274"/>
      <c r="CE415" s="274"/>
      <c r="CF415" s="274"/>
      <c r="CG415" s="742"/>
      <c r="CH415" s="742"/>
      <c r="CI415" s="742"/>
      <c r="CJ415" s="742"/>
      <c r="CK415" s="742"/>
      <c r="CL415" s="742"/>
      <c r="CM415" s="742"/>
      <c r="CN415" s="742"/>
      <c r="CO415" s="742"/>
      <c r="CP415" s="742"/>
      <c r="CQ415" s="742"/>
      <c r="CR415" s="742"/>
      <c r="CS415" s="742"/>
      <c r="CT415" s="742"/>
      <c r="CU415" s="742"/>
      <c r="CV415" s="742"/>
      <c r="CW415" s="742"/>
      <c r="CX415" s="4"/>
      <c r="CY415" s="780" t="e">
        <v>#REF!</v>
      </c>
      <c r="CZ415" s="890" t="e">
        <v>#REF!</v>
      </c>
      <c r="DA415" s="890" t="e">
        <v>#REF!</v>
      </c>
      <c r="DB415" s="890">
        <v>0.0</v>
      </c>
      <c r="DC415" s="890">
        <v>0.0</v>
      </c>
      <c r="DD415" s="890">
        <v>0.0</v>
      </c>
      <c r="DE415" s="890">
        <v>0.0</v>
      </c>
      <c r="DF415" s="890">
        <v>0.0</v>
      </c>
      <c r="DG415" s="890">
        <v>0.0</v>
      </c>
      <c r="DH415" s="890"/>
      <c r="DI415" s="890" t="e">
        <v>#REF!</v>
      </c>
      <c r="DJ415" s="890" t="s">
        <v>160</v>
      </c>
      <c r="DK415" s="890" t="s">
        <v>160</v>
      </c>
      <c r="DL415" s="890" t="s">
        <v>160</v>
      </c>
      <c r="DM415" s="890" t="s">
        <v>160</v>
      </c>
      <c r="DN415" s="890" t="s">
        <v>160</v>
      </c>
      <c r="DO415" s="890" t="s">
        <v>160</v>
      </c>
      <c r="DP415" s="2">
        <v>1.0</v>
      </c>
      <c r="DQ415" s="830" t="s">
        <v>160</v>
      </c>
      <c r="DR415" s="915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745"/>
      <c r="EK415" s="4"/>
      <c r="EL415" s="4"/>
      <c r="EM415" s="4"/>
      <c r="EN415" s="4"/>
      <c r="EO415" s="4"/>
      <c r="EP415" s="4"/>
      <c r="EQ415" s="745"/>
      <c r="ER415" s="4"/>
      <c r="ES415" s="4"/>
      <c r="ET415" s="4"/>
      <c r="EU415" s="4"/>
      <c r="EV415" s="4"/>
      <c r="EW415" s="4"/>
      <c r="EX415" s="4"/>
      <c r="EY415" s="895" t="s">
        <v>160</v>
      </c>
      <c r="EZ415" s="927" t="s">
        <v>160</v>
      </c>
      <c r="FA415" s="820" t="str">
        <f t="shared" si="49"/>
        <v/>
      </c>
      <c r="FB415" s="925" t="e">
        <v>#REF!</v>
      </c>
      <c r="FC415" s="4" t="e">
        <v>#REF!</v>
      </c>
      <c r="FD415" s="4" t="e">
        <v>#REF!</v>
      </c>
      <c r="FE415" s="4" t="e">
        <v>#REF!</v>
      </c>
      <c r="FF415" s="4" t="e">
        <v>#REF!</v>
      </c>
      <c r="FG415" s="4" t="e">
        <v>#REF!</v>
      </c>
      <c r="FH415" s="4" t="e">
        <v>#REF!</v>
      </c>
      <c r="FI415" s="834" t="str">
        <f t="shared" si="50"/>
        <v>#REF!</v>
      </c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742"/>
    </row>
    <row r="416" outlineLevel="1">
      <c r="A416" s="743"/>
      <c r="B416" s="1059"/>
      <c r="D416" s="1039">
        <f t="shared" si="157"/>
        <v>1</v>
      </c>
      <c r="E416" s="1049" t="str">
        <f t="shared" si="80"/>
        <v/>
      </c>
      <c r="F416" s="1050" t="s">
        <v>402</v>
      </c>
      <c r="G416" s="1042" t="str">
        <f t="shared" si="76"/>
        <v/>
      </c>
      <c r="H416" s="1046"/>
      <c r="I416" s="1044" t="str">
        <f t="shared" si="77"/>
        <v>#REF!</v>
      </c>
      <c r="J416" s="1052" t="str">
        <f t="shared" si="141"/>
        <v>#REF!</v>
      </c>
      <c r="K416" s="1046">
        <v>0.0</v>
      </c>
      <c r="L416" s="1046">
        <v>0.0</v>
      </c>
      <c r="M416" s="1046">
        <v>0.0</v>
      </c>
      <c r="N416" s="1046">
        <v>0.0</v>
      </c>
      <c r="O416" s="1053" t="e">
        <v>#REF!</v>
      </c>
      <c r="P416" s="1053">
        <v>0.0</v>
      </c>
      <c r="Q416" s="1053">
        <v>0.0</v>
      </c>
      <c r="R416" s="1053">
        <v>0.0</v>
      </c>
      <c r="S416" s="1053">
        <v>0.0</v>
      </c>
      <c r="T416" s="1053">
        <v>0.0</v>
      </c>
      <c r="U416" s="1053">
        <v>0.0</v>
      </c>
      <c r="V416" s="825"/>
      <c r="W416" s="1054" t="str">
        <f t="shared" ref="W416:AC416" si="217">if(O$275&gt;$E415,"",if(O$276&lt;$E415,"", if($H416="","", if($D415&lt;=$N$277,O$277,if($D415&lt;=$N$278,O$278,O$279))*if($O$267=$R$267,$V$267, $H416))))</f>
        <v>#REF!</v>
      </c>
      <c r="X416" s="1054" t="str">
        <f t="shared" si="217"/>
        <v/>
      </c>
      <c r="Y416" s="1054" t="str">
        <f t="shared" si="217"/>
        <v/>
      </c>
      <c r="Z416" s="1054" t="str">
        <f t="shared" si="217"/>
        <v/>
      </c>
      <c r="AA416" s="1054" t="str">
        <f t="shared" si="217"/>
        <v/>
      </c>
      <c r="AB416" s="1054" t="str">
        <f t="shared" si="217"/>
        <v/>
      </c>
      <c r="AC416" s="1054" t="str">
        <f t="shared" si="217"/>
        <v/>
      </c>
      <c r="AD416" s="2" t="e">
        <v>#REF!</v>
      </c>
      <c r="AE416" s="2" t="e">
        <v>#REF!</v>
      </c>
      <c r="AF416" s="2" t="e">
        <v>#REF!</v>
      </c>
      <c r="AG416" s="2" t="e">
        <v>#REF!</v>
      </c>
      <c r="AH416" s="2" t="e">
        <v>#REF!</v>
      </c>
      <c r="AI416" s="2" t="e">
        <v>#REF!</v>
      </c>
      <c r="AJ416" s="4" t="e">
        <v>#REF!</v>
      </c>
      <c r="AK416" s="4"/>
      <c r="AL416" s="4"/>
      <c r="AM416" s="4"/>
      <c r="AN416" s="18" t="s">
        <v>4</v>
      </c>
      <c r="AO416" s="689"/>
      <c r="AP416" s="690"/>
      <c r="AQ416" s="274"/>
      <c r="AR416" s="274"/>
      <c r="AS416" s="274"/>
      <c r="AT416" s="274"/>
      <c r="AU416" s="691"/>
      <c r="AV416" s="692"/>
      <c r="AW416" s="274"/>
      <c r="AX416" s="274"/>
      <c r="AY416" s="274"/>
      <c r="AZ416" s="274"/>
      <c r="BA416" s="274"/>
      <c r="BB416" s="274"/>
      <c r="BC416" s="274"/>
      <c r="BD416" s="274"/>
      <c r="BE416" s="274"/>
      <c r="BF416" s="274"/>
      <c r="BG416" s="274"/>
      <c r="BH416" s="274"/>
      <c r="BI416" s="274"/>
      <c r="BJ416" s="274"/>
      <c r="BK416" s="274"/>
      <c r="BL416" s="274"/>
      <c r="BM416" s="274"/>
      <c r="BN416" s="274"/>
      <c r="BO416" s="274"/>
      <c r="BP416" s="693"/>
      <c r="BQ416" s="274"/>
      <c r="BR416" s="274"/>
      <c r="BS416" s="274"/>
      <c r="BT416" s="274"/>
      <c r="BU416" s="274"/>
      <c r="BV416" s="274"/>
      <c r="BW416" s="274"/>
      <c r="BX416" s="694"/>
      <c r="BY416" s="274"/>
      <c r="BZ416" s="274"/>
      <c r="CA416" s="274"/>
      <c r="CB416" s="274"/>
      <c r="CC416" s="274"/>
      <c r="CD416" s="274"/>
      <c r="CE416" s="274"/>
      <c r="CF416" s="274"/>
      <c r="CG416" s="742"/>
      <c r="CH416" s="742"/>
      <c r="CI416" s="742"/>
      <c r="CJ416" s="742"/>
      <c r="CK416" s="742"/>
      <c r="CL416" s="742"/>
      <c r="CM416" s="742"/>
      <c r="CN416" s="742"/>
      <c r="CO416" s="742"/>
      <c r="CP416" s="742"/>
      <c r="CQ416" s="742"/>
      <c r="CR416" s="742"/>
      <c r="CS416" s="742"/>
      <c r="CT416" s="742"/>
      <c r="CU416" s="742"/>
      <c r="CV416" s="742"/>
      <c r="CW416" s="742"/>
      <c r="CX416" s="4"/>
      <c r="CY416" s="780" t="e">
        <v>#REF!</v>
      </c>
      <c r="CZ416" s="890" t="e">
        <v>#REF!</v>
      </c>
      <c r="DA416" s="890" t="e">
        <v>#REF!</v>
      </c>
      <c r="DB416" s="890">
        <v>0.0</v>
      </c>
      <c r="DC416" s="890">
        <v>0.0</v>
      </c>
      <c r="DD416" s="890">
        <v>0.0</v>
      </c>
      <c r="DE416" s="890">
        <v>0.0</v>
      </c>
      <c r="DF416" s="890">
        <v>0.0</v>
      </c>
      <c r="DG416" s="890">
        <v>0.0</v>
      </c>
      <c r="DH416" s="890"/>
      <c r="DI416" s="890" t="e">
        <v>#REF!</v>
      </c>
      <c r="DJ416" s="890" t="s">
        <v>160</v>
      </c>
      <c r="DK416" s="890" t="s">
        <v>160</v>
      </c>
      <c r="DL416" s="890" t="s">
        <v>160</v>
      </c>
      <c r="DM416" s="890" t="s">
        <v>160</v>
      </c>
      <c r="DN416" s="890" t="s">
        <v>160</v>
      </c>
      <c r="DO416" s="890" t="s">
        <v>160</v>
      </c>
      <c r="DP416" s="2">
        <v>1.0</v>
      </c>
      <c r="DQ416" s="830" t="s">
        <v>160</v>
      </c>
      <c r="DR416" s="915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745"/>
      <c r="EK416" s="4"/>
      <c r="EL416" s="4"/>
      <c r="EM416" s="4"/>
      <c r="EN416" s="4"/>
      <c r="EO416" s="4"/>
      <c r="EP416" s="4"/>
      <c r="EQ416" s="745"/>
      <c r="ER416" s="4"/>
      <c r="ES416" s="4"/>
      <c r="ET416" s="4"/>
      <c r="EU416" s="4"/>
      <c r="EV416" s="4"/>
      <c r="EW416" s="4"/>
      <c r="EX416" s="4"/>
      <c r="EY416" s="895" t="s">
        <v>160</v>
      </c>
      <c r="EZ416" s="927" t="s">
        <v>160</v>
      </c>
      <c r="FA416" s="820" t="str">
        <f t="shared" si="49"/>
        <v/>
      </c>
      <c r="FB416" s="925" t="e">
        <v>#REF!</v>
      </c>
      <c r="FC416" s="4" t="e">
        <v>#REF!</v>
      </c>
      <c r="FD416" s="4" t="e">
        <v>#REF!</v>
      </c>
      <c r="FE416" s="4" t="e">
        <v>#REF!</v>
      </c>
      <c r="FF416" s="4" t="e">
        <v>#REF!</v>
      </c>
      <c r="FG416" s="4" t="e">
        <v>#REF!</v>
      </c>
      <c r="FH416" s="4" t="e">
        <v>#REF!</v>
      </c>
      <c r="FI416" s="834" t="str">
        <f t="shared" si="50"/>
        <v>#REF!</v>
      </c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742"/>
    </row>
    <row r="417" outlineLevel="1">
      <c r="A417" s="743"/>
      <c r="B417" s="1059"/>
      <c r="D417" s="1039">
        <f t="shared" si="157"/>
        <v>1</v>
      </c>
      <c r="E417" s="1049" t="str">
        <f t="shared" si="80"/>
        <v/>
      </c>
      <c r="F417" s="1050" t="s">
        <v>402</v>
      </c>
      <c r="G417" s="1042" t="str">
        <f t="shared" si="76"/>
        <v/>
      </c>
      <c r="H417" s="1046"/>
      <c r="I417" s="1044" t="str">
        <f t="shared" si="77"/>
        <v>#REF!</v>
      </c>
      <c r="J417" s="1052" t="str">
        <f t="shared" si="141"/>
        <v>#REF!</v>
      </c>
      <c r="K417" s="1046">
        <v>0.0</v>
      </c>
      <c r="L417" s="1046">
        <v>0.0</v>
      </c>
      <c r="M417" s="1046">
        <v>0.0</v>
      </c>
      <c r="N417" s="1046">
        <v>0.0</v>
      </c>
      <c r="O417" s="1053" t="e">
        <v>#REF!</v>
      </c>
      <c r="P417" s="1053">
        <v>0.0</v>
      </c>
      <c r="Q417" s="1053">
        <v>0.0</v>
      </c>
      <c r="R417" s="1053">
        <v>0.0</v>
      </c>
      <c r="S417" s="1053">
        <v>0.0</v>
      </c>
      <c r="T417" s="1053">
        <v>0.0</v>
      </c>
      <c r="U417" s="1053">
        <v>0.0</v>
      </c>
      <c r="V417" s="825"/>
      <c r="W417" s="1054" t="str">
        <f t="shared" ref="W417:AC417" si="218">if(O$275&gt;$E416,"",if(O$276&lt;$E416,"", if($H417="","", if($D416&lt;=$N$277,O$277,if($D416&lt;=$N$278,O$278,O$279))*if($O$267=$R$267,$V$267, $H417))))</f>
        <v>#REF!</v>
      </c>
      <c r="X417" s="1054" t="str">
        <f t="shared" si="218"/>
        <v/>
      </c>
      <c r="Y417" s="1054" t="str">
        <f t="shared" si="218"/>
        <v/>
      </c>
      <c r="Z417" s="1054" t="str">
        <f t="shared" si="218"/>
        <v/>
      </c>
      <c r="AA417" s="1054" t="str">
        <f t="shared" si="218"/>
        <v/>
      </c>
      <c r="AB417" s="1054" t="str">
        <f t="shared" si="218"/>
        <v/>
      </c>
      <c r="AC417" s="1054" t="str">
        <f t="shared" si="218"/>
        <v/>
      </c>
      <c r="AD417" s="2" t="e">
        <v>#REF!</v>
      </c>
      <c r="AE417" s="2" t="e">
        <v>#REF!</v>
      </c>
      <c r="AF417" s="2" t="e">
        <v>#REF!</v>
      </c>
      <c r="AG417" s="2" t="e">
        <v>#REF!</v>
      </c>
      <c r="AH417" s="2" t="e">
        <v>#REF!</v>
      </c>
      <c r="AI417" s="2" t="e">
        <v>#REF!</v>
      </c>
      <c r="AJ417" s="4" t="e">
        <v>#REF!</v>
      </c>
      <c r="AK417" s="4"/>
      <c r="AL417" s="4"/>
      <c r="AM417" s="4"/>
      <c r="AN417" s="18" t="s">
        <v>4</v>
      </c>
      <c r="AO417" s="689"/>
      <c r="AP417" s="690"/>
      <c r="AQ417" s="274"/>
      <c r="AR417" s="274"/>
      <c r="AS417" s="274"/>
      <c r="AT417" s="274"/>
      <c r="AU417" s="691"/>
      <c r="AV417" s="692"/>
      <c r="AW417" s="274"/>
      <c r="AX417" s="274"/>
      <c r="AY417" s="274"/>
      <c r="AZ417" s="274"/>
      <c r="BA417" s="274"/>
      <c r="BB417" s="274"/>
      <c r="BC417" s="274"/>
      <c r="BD417" s="274"/>
      <c r="BE417" s="274"/>
      <c r="BF417" s="274"/>
      <c r="BG417" s="274"/>
      <c r="BH417" s="274"/>
      <c r="BI417" s="274"/>
      <c r="BJ417" s="274"/>
      <c r="BK417" s="274"/>
      <c r="BL417" s="274"/>
      <c r="BM417" s="274"/>
      <c r="BN417" s="274"/>
      <c r="BO417" s="274"/>
      <c r="BP417" s="693"/>
      <c r="BQ417" s="274"/>
      <c r="BR417" s="274"/>
      <c r="BS417" s="274"/>
      <c r="BT417" s="274"/>
      <c r="BU417" s="274"/>
      <c r="BV417" s="274"/>
      <c r="BW417" s="274"/>
      <c r="BX417" s="694"/>
      <c r="BY417" s="274"/>
      <c r="BZ417" s="274"/>
      <c r="CA417" s="274"/>
      <c r="CB417" s="274"/>
      <c r="CC417" s="274"/>
      <c r="CD417" s="274"/>
      <c r="CE417" s="274"/>
      <c r="CF417" s="274"/>
      <c r="CG417" s="742"/>
      <c r="CH417" s="742"/>
      <c r="CI417" s="742"/>
      <c r="CJ417" s="742"/>
      <c r="CK417" s="742"/>
      <c r="CL417" s="742"/>
      <c r="CM417" s="742"/>
      <c r="CN417" s="742"/>
      <c r="CO417" s="742"/>
      <c r="CP417" s="742"/>
      <c r="CQ417" s="742"/>
      <c r="CR417" s="742"/>
      <c r="CS417" s="742"/>
      <c r="CT417" s="742"/>
      <c r="CU417" s="742"/>
      <c r="CV417" s="742"/>
      <c r="CW417" s="742"/>
      <c r="CX417" s="4"/>
      <c r="CY417" s="780" t="e">
        <v>#REF!</v>
      </c>
      <c r="CZ417" s="890" t="e">
        <v>#REF!</v>
      </c>
      <c r="DA417" s="890" t="e">
        <v>#REF!</v>
      </c>
      <c r="DB417" s="890">
        <v>0.0</v>
      </c>
      <c r="DC417" s="890">
        <v>0.0</v>
      </c>
      <c r="DD417" s="890">
        <v>0.0</v>
      </c>
      <c r="DE417" s="890">
        <v>0.0</v>
      </c>
      <c r="DF417" s="890">
        <v>0.0</v>
      </c>
      <c r="DG417" s="890">
        <v>0.0</v>
      </c>
      <c r="DH417" s="890"/>
      <c r="DI417" s="890" t="e">
        <v>#REF!</v>
      </c>
      <c r="DJ417" s="890" t="s">
        <v>160</v>
      </c>
      <c r="DK417" s="890" t="s">
        <v>160</v>
      </c>
      <c r="DL417" s="890" t="s">
        <v>160</v>
      </c>
      <c r="DM417" s="890" t="s">
        <v>160</v>
      </c>
      <c r="DN417" s="890" t="s">
        <v>160</v>
      </c>
      <c r="DO417" s="890" t="s">
        <v>160</v>
      </c>
      <c r="DP417" s="2">
        <v>1.0</v>
      </c>
      <c r="DQ417" s="830" t="s">
        <v>160</v>
      </c>
      <c r="DR417" s="915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745"/>
      <c r="EK417" s="4"/>
      <c r="EL417" s="4"/>
      <c r="EM417" s="4"/>
      <c r="EN417" s="4"/>
      <c r="EO417" s="4"/>
      <c r="EP417" s="4"/>
      <c r="EQ417" s="745"/>
      <c r="ER417" s="4"/>
      <c r="ES417" s="4"/>
      <c r="ET417" s="4"/>
      <c r="EU417" s="4"/>
      <c r="EV417" s="4"/>
      <c r="EW417" s="4"/>
      <c r="EX417" s="4"/>
      <c r="EY417" s="895" t="s">
        <v>160</v>
      </c>
      <c r="EZ417" s="927" t="s">
        <v>160</v>
      </c>
      <c r="FA417" s="820" t="str">
        <f t="shared" si="49"/>
        <v/>
      </c>
      <c r="FB417" s="925" t="e">
        <v>#REF!</v>
      </c>
      <c r="FC417" s="4" t="e">
        <v>#REF!</v>
      </c>
      <c r="FD417" s="4" t="e">
        <v>#REF!</v>
      </c>
      <c r="FE417" s="4" t="e">
        <v>#REF!</v>
      </c>
      <c r="FF417" s="4" t="e">
        <v>#REF!</v>
      </c>
      <c r="FG417" s="4" t="e">
        <v>#REF!</v>
      </c>
      <c r="FH417" s="4" t="e">
        <v>#REF!</v>
      </c>
      <c r="FI417" s="834" t="str">
        <f t="shared" si="50"/>
        <v>#REF!</v>
      </c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742"/>
    </row>
    <row r="418" outlineLevel="1">
      <c r="A418" s="743"/>
      <c r="B418" s="1059"/>
      <c r="D418" s="1039">
        <f t="shared" si="157"/>
        <v>1</v>
      </c>
      <c r="E418" s="1049" t="str">
        <f t="shared" si="80"/>
        <v/>
      </c>
      <c r="F418" s="1050" t="s">
        <v>402</v>
      </c>
      <c r="G418" s="1042" t="str">
        <f t="shared" si="76"/>
        <v/>
      </c>
      <c r="H418" s="1046"/>
      <c r="I418" s="1044" t="str">
        <f t="shared" si="77"/>
        <v>#REF!</v>
      </c>
      <c r="J418" s="1052" t="str">
        <f t="shared" si="141"/>
        <v>#REF!</v>
      </c>
      <c r="K418" s="1046">
        <v>0.0</v>
      </c>
      <c r="L418" s="1046">
        <v>0.0</v>
      </c>
      <c r="M418" s="1046">
        <v>0.0</v>
      </c>
      <c r="N418" s="1046">
        <v>0.0</v>
      </c>
      <c r="O418" s="1053" t="e">
        <v>#REF!</v>
      </c>
      <c r="P418" s="1053">
        <v>0.0</v>
      </c>
      <c r="Q418" s="1053">
        <v>0.0</v>
      </c>
      <c r="R418" s="1053">
        <v>0.0</v>
      </c>
      <c r="S418" s="1053">
        <v>0.0</v>
      </c>
      <c r="T418" s="1053">
        <v>0.0</v>
      </c>
      <c r="U418" s="1053">
        <v>0.0</v>
      </c>
      <c r="V418" s="825"/>
      <c r="W418" s="1054" t="str">
        <f t="shared" ref="W418:AC418" si="219">if(O$275&gt;$E417,"",if(O$276&lt;$E417,"", if($H418="","", if($D417&lt;=$N$277,O$277,if($D417&lt;=$N$278,O$278,O$279))*if($O$267=$R$267,$V$267, $H418))))</f>
        <v>#REF!</v>
      </c>
      <c r="X418" s="1054" t="str">
        <f t="shared" si="219"/>
        <v/>
      </c>
      <c r="Y418" s="1054" t="str">
        <f t="shared" si="219"/>
        <v/>
      </c>
      <c r="Z418" s="1054" t="str">
        <f t="shared" si="219"/>
        <v/>
      </c>
      <c r="AA418" s="1054" t="str">
        <f t="shared" si="219"/>
        <v/>
      </c>
      <c r="AB418" s="1054" t="str">
        <f t="shared" si="219"/>
        <v/>
      </c>
      <c r="AC418" s="1054" t="str">
        <f t="shared" si="219"/>
        <v/>
      </c>
      <c r="AD418" s="2" t="e">
        <v>#REF!</v>
      </c>
      <c r="AE418" s="2" t="e">
        <v>#REF!</v>
      </c>
      <c r="AF418" s="2" t="e">
        <v>#REF!</v>
      </c>
      <c r="AG418" s="2" t="e">
        <v>#REF!</v>
      </c>
      <c r="AH418" s="2" t="e">
        <v>#REF!</v>
      </c>
      <c r="AI418" s="2" t="e">
        <v>#REF!</v>
      </c>
      <c r="AJ418" s="4" t="e">
        <v>#REF!</v>
      </c>
      <c r="AK418" s="4"/>
      <c r="AL418" s="4"/>
      <c r="AM418" s="4"/>
      <c r="AN418" s="18" t="s">
        <v>4</v>
      </c>
      <c r="AO418" s="689"/>
      <c r="AP418" s="690"/>
      <c r="AQ418" s="274"/>
      <c r="AR418" s="274"/>
      <c r="AS418" s="274"/>
      <c r="AT418" s="274"/>
      <c r="AU418" s="691"/>
      <c r="AV418" s="692"/>
      <c r="AW418" s="274"/>
      <c r="AX418" s="274"/>
      <c r="AY418" s="274"/>
      <c r="AZ418" s="274"/>
      <c r="BA418" s="274"/>
      <c r="BB418" s="274"/>
      <c r="BC418" s="274"/>
      <c r="BD418" s="274"/>
      <c r="BE418" s="274"/>
      <c r="BF418" s="274"/>
      <c r="BG418" s="274"/>
      <c r="BH418" s="274"/>
      <c r="BI418" s="274"/>
      <c r="BJ418" s="274"/>
      <c r="BK418" s="274"/>
      <c r="BL418" s="274"/>
      <c r="BM418" s="274"/>
      <c r="BN418" s="274"/>
      <c r="BO418" s="274"/>
      <c r="BP418" s="693"/>
      <c r="BQ418" s="274"/>
      <c r="BR418" s="274"/>
      <c r="BS418" s="274"/>
      <c r="BT418" s="274"/>
      <c r="BU418" s="274"/>
      <c r="BV418" s="274"/>
      <c r="BW418" s="274"/>
      <c r="BX418" s="694"/>
      <c r="BY418" s="274"/>
      <c r="BZ418" s="274"/>
      <c r="CA418" s="274"/>
      <c r="CB418" s="274"/>
      <c r="CC418" s="274"/>
      <c r="CD418" s="274"/>
      <c r="CE418" s="274"/>
      <c r="CF418" s="274"/>
      <c r="CG418" s="742"/>
      <c r="CH418" s="742"/>
      <c r="CI418" s="742"/>
      <c r="CJ418" s="742"/>
      <c r="CK418" s="742"/>
      <c r="CL418" s="742"/>
      <c r="CM418" s="742"/>
      <c r="CN418" s="742"/>
      <c r="CO418" s="742"/>
      <c r="CP418" s="742"/>
      <c r="CQ418" s="742"/>
      <c r="CR418" s="742"/>
      <c r="CS418" s="742"/>
      <c r="CT418" s="742"/>
      <c r="CU418" s="742"/>
      <c r="CV418" s="742"/>
      <c r="CW418" s="742"/>
      <c r="CX418" s="4"/>
      <c r="CY418" s="780" t="e">
        <v>#REF!</v>
      </c>
      <c r="CZ418" s="890" t="e">
        <v>#REF!</v>
      </c>
      <c r="DA418" s="890" t="e">
        <v>#REF!</v>
      </c>
      <c r="DB418" s="890">
        <v>0.0</v>
      </c>
      <c r="DC418" s="890">
        <v>0.0</v>
      </c>
      <c r="DD418" s="890">
        <v>0.0</v>
      </c>
      <c r="DE418" s="890">
        <v>0.0</v>
      </c>
      <c r="DF418" s="890">
        <v>0.0</v>
      </c>
      <c r="DG418" s="890">
        <v>0.0</v>
      </c>
      <c r="DH418" s="890"/>
      <c r="DI418" s="890" t="e">
        <v>#REF!</v>
      </c>
      <c r="DJ418" s="890" t="s">
        <v>160</v>
      </c>
      <c r="DK418" s="890" t="s">
        <v>160</v>
      </c>
      <c r="DL418" s="890" t="s">
        <v>160</v>
      </c>
      <c r="DM418" s="890" t="s">
        <v>160</v>
      </c>
      <c r="DN418" s="890" t="s">
        <v>160</v>
      </c>
      <c r="DO418" s="890" t="s">
        <v>160</v>
      </c>
      <c r="DP418" s="2">
        <v>1.0</v>
      </c>
      <c r="DQ418" s="830" t="s">
        <v>160</v>
      </c>
      <c r="DR418" s="915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745"/>
      <c r="EK418" s="4"/>
      <c r="EL418" s="4"/>
      <c r="EM418" s="4"/>
      <c r="EN418" s="4"/>
      <c r="EO418" s="4"/>
      <c r="EP418" s="4"/>
      <c r="EQ418" s="745"/>
      <c r="ER418" s="4"/>
      <c r="ES418" s="4"/>
      <c r="ET418" s="4"/>
      <c r="EU418" s="4"/>
      <c r="EV418" s="4"/>
      <c r="EW418" s="4"/>
      <c r="EX418" s="4"/>
      <c r="EY418" s="895" t="s">
        <v>160</v>
      </c>
      <c r="EZ418" s="927" t="s">
        <v>160</v>
      </c>
      <c r="FA418" s="820" t="str">
        <f t="shared" si="49"/>
        <v/>
      </c>
      <c r="FB418" s="925" t="e">
        <v>#REF!</v>
      </c>
      <c r="FC418" s="4" t="e">
        <v>#REF!</v>
      </c>
      <c r="FD418" s="4" t="e">
        <v>#REF!</v>
      </c>
      <c r="FE418" s="4" t="e">
        <v>#REF!</v>
      </c>
      <c r="FF418" s="4" t="e">
        <v>#REF!</v>
      </c>
      <c r="FG418" s="4" t="e">
        <v>#REF!</v>
      </c>
      <c r="FH418" s="4" t="e">
        <v>#REF!</v>
      </c>
      <c r="FI418" s="834" t="str">
        <f t="shared" si="50"/>
        <v>#REF!</v>
      </c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742"/>
    </row>
    <row r="419" outlineLevel="1">
      <c r="A419" s="743"/>
      <c r="B419" s="1059"/>
      <c r="D419" s="1039">
        <f t="shared" si="157"/>
        <v>1</v>
      </c>
      <c r="E419" s="1049" t="str">
        <f t="shared" si="80"/>
        <v/>
      </c>
      <c r="F419" s="1050" t="s">
        <v>402</v>
      </c>
      <c r="G419" s="1042" t="str">
        <f t="shared" si="76"/>
        <v/>
      </c>
      <c r="H419" s="1046"/>
      <c r="I419" s="1044" t="str">
        <f t="shared" si="77"/>
        <v>#REF!</v>
      </c>
      <c r="J419" s="1052" t="str">
        <f t="shared" si="141"/>
        <v>#REF!</v>
      </c>
      <c r="K419" s="1046">
        <v>0.0</v>
      </c>
      <c r="L419" s="1046">
        <v>0.0</v>
      </c>
      <c r="M419" s="1046">
        <v>0.0</v>
      </c>
      <c r="N419" s="1046">
        <v>0.0</v>
      </c>
      <c r="O419" s="1053" t="e">
        <v>#REF!</v>
      </c>
      <c r="P419" s="1053">
        <v>0.0</v>
      </c>
      <c r="Q419" s="1053">
        <v>0.0</v>
      </c>
      <c r="R419" s="1053">
        <v>0.0</v>
      </c>
      <c r="S419" s="1053">
        <v>0.0</v>
      </c>
      <c r="T419" s="1053">
        <v>0.0</v>
      </c>
      <c r="U419" s="1053">
        <v>0.0</v>
      </c>
      <c r="V419" s="825"/>
      <c r="W419" s="1054" t="str">
        <f t="shared" ref="W419:AC419" si="220">if(O$275&gt;$E418,"",if(O$276&lt;$E418,"", if($H419="","", if($D418&lt;=$N$277,O$277,if($D418&lt;=$N$278,O$278,O$279))*if($O$267=$R$267,$V$267, $H419))))</f>
        <v>#REF!</v>
      </c>
      <c r="X419" s="1054" t="str">
        <f t="shared" si="220"/>
        <v/>
      </c>
      <c r="Y419" s="1054" t="str">
        <f t="shared" si="220"/>
        <v/>
      </c>
      <c r="Z419" s="1054" t="str">
        <f t="shared" si="220"/>
        <v/>
      </c>
      <c r="AA419" s="1054" t="str">
        <f t="shared" si="220"/>
        <v/>
      </c>
      <c r="AB419" s="1054" t="str">
        <f t="shared" si="220"/>
        <v/>
      </c>
      <c r="AC419" s="1054" t="str">
        <f t="shared" si="220"/>
        <v/>
      </c>
      <c r="AD419" s="2" t="e">
        <v>#REF!</v>
      </c>
      <c r="AE419" s="2" t="e">
        <v>#REF!</v>
      </c>
      <c r="AF419" s="2" t="e">
        <v>#REF!</v>
      </c>
      <c r="AG419" s="2" t="e">
        <v>#REF!</v>
      </c>
      <c r="AH419" s="2" t="e">
        <v>#REF!</v>
      </c>
      <c r="AI419" s="2" t="e">
        <v>#REF!</v>
      </c>
      <c r="AJ419" s="4" t="e">
        <v>#REF!</v>
      </c>
      <c r="AK419" s="4"/>
      <c r="AL419" s="4"/>
      <c r="AM419" s="4"/>
      <c r="AN419" s="18" t="s">
        <v>4</v>
      </c>
      <c r="AO419" s="689"/>
      <c r="AP419" s="690"/>
      <c r="AQ419" s="274"/>
      <c r="AR419" s="274"/>
      <c r="AS419" s="274"/>
      <c r="AT419" s="274"/>
      <c r="AU419" s="691"/>
      <c r="AV419" s="692"/>
      <c r="AW419" s="274"/>
      <c r="AX419" s="274"/>
      <c r="AY419" s="274"/>
      <c r="AZ419" s="274"/>
      <c r="BA419" s="274"/>
      <c r="BB419" s="274"/>
      <c r="BC419" s="274"/>
      <c r="BD419" s="274"/>
      <c r="BE419" s="274"/>
      <c r="BF419" s="274"/>
      <c r="BG419" s="274"/>
      <c r="BH419" s="274"/>
      <c r="BI419" s="274"/>
      <c r="BJ419" s="274"/>
      <c r="BK419" s="274"/>
      <c r="BL419" s="274"/>
      <c r="BM419" s="274"/>
      <c r="BN419" s="274"/>
      <c r="BO419" s="274"/>
      <c r="BP419" s="693"/>
      <c r="BQ419" s="274"/>
      <c r="BR419" s="274"/>
      <c r="BS419" s="274"/>
      <c r="BT419" s="274"/>
      <c r="BU419" s="274"/>
      <c r="BV419" s="274"/>
      <c r="BW419" s="274"/>
      <c r="BX419" s="694"/>
      <c r="BY419" s="274"/>
      <c r="BZ419" s="274"/>
      <c r="CA419" s="274"/>
      <c r="CB419" s="274"/>
      <c r="CC419" s="274"/>
      <c r="CD419" s="274"/>
      <c r="CE419" s="274"/>
      <c r="CF419" s="274"/>
      <c r="CG419" s="742"/>
      <c r="CH419" s="742"/>
      <c r="CI419" s="742"/>
      <c r="CJ419" s="742"/>
      <c r="CK419" s="742"/>
      <c r="CL419" s="742"/>
      <c r="CM419" s="742"/>
      <c r="CN419" s="742"/>
      <c r="CO419" s="742"/>
      <c r="CP419" s="742"/>
      <c r="CQ419" s="742"/>
      <c r="CR419" s="742"/>
      <c r="CS419" s="742"/>
      <c r="CT419" s="742"/>
      <c r="CU419" s="742"/>
      <c r="CV419" s="742"/>
      <c r="CW419" s="742"/>
      <c r="CX419" s="4"/>
      <c r="CY419" s="780" t="e">
        <v>#REF!</v>
      </c>
      <c r="CZ419" s="890" t="e">
        <v>#REF!</v>
      </c>
      <c r="DA419" s="890" t="e">
        <v>#REF!</v>
      </c>
      <c r="DB419" s="890">
        <v>0.0</v>
      </c>
      <c r="DC419" s="890">
        <v>0.0</v>
      </c>
      <c r="DD419" s="890">
        <v>0.0</v>
      </c>
      <c r="DE419" s="890">
        <v>0.0</v>
      </c>
      <c r="DF419" s="890">
        <v>0.0</v>
      </c>
      <c r="DG419" s="890">
        <v>0.0</v>
      </c>
      <c r="DH419" s="890"/>
      <c r="DI419" s="890" t="e">
        <v>#REF!</v>
      </c>
      <c r="DJ419" s="890" t="s">
        <v>160</v>
      </c>
      <c r="DK419" s="890" t="s">
        <v>160</v>
      </c>
      <c r="DL419" s="890" t="s">
        <v>160</v>
      </c>
      <c r="DM419" s="890" t="s">
        <v>160</v>
      </c>
      <c r="DN419" s="890" t="s">
        <v>160</v>
      </c>
      <c r="DO419" s="890" t="s">
        <v>160</v>
      </c>
      <c r="DP419" s="2">
        <v>1.0</v>
      </c>
      <c r="DQ419" s="830" t="s">
        <v>160</v>
      </c>
      <c r="DR419" s="915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745"/>
      <c r="EK419" s="4"/>
      <c r="EL419" s="4"/>
      <c r="EM419" s="4"/>
      <c r="EN419" s="4"/>
      <c r="EO419" s="4"/>
      <c r="EP419" s="4"/>
      <c r="EQ419" s="745"/>
      <c r="ER419" s="4"/>
      <c r="ES419" s="4"/>
      <c r="ET419" s="4"/>
      <c r="EU419" s="4"/>
      <c r="EV419" s="4"/>
      <c r="EW419" s="4"/>
      <c r="EX419" s="4"/>
      <c r="EY419" s="895" t="s">
        <v>160</v>
      </c>
      <c r="EZ419" s="927" t="s">
        <v>160</v>
      </c>
      <c r="FA419" s="820" t="str">
        <f t="shared" si="49"/>
        <v/>
      </c>
      <c r="FB419" s="925" t="e">
        <v>#REF!</v>
      </c>
      <c r="FC419" s="4" t="e">
        <v>#REF!</v>
      </c>
      <c r="FD419" s="4" t="e">
        <v>#REF!</v>
      </c>
      <c r="FE419" s="4" t="e">
        <v>#REF!</v>
      </c>
      <c r="FF419" s="4" t="e">
        <v>#REF!</v>
      </c>
      <c r="FG419" s="4" t="e">
        <v>#REF!</v>
      </c>
      <c r="FH419" s="4" t="e">
        <v>#REF!</v>
      </c>
      <c r="FI419" s="834" t="str">
        <f t="shared" si="50"/>
        <v>#REF!</v>
      </c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742"/>
    </row>
    <row r="420" outlineLevel="1">
      <c r="A420" s="743"/>
      <c r="B420" s="1059"/>
      <c r="D420" s="1039">
        <f t="shared" si="157"/>
        <v>1</v>
      </c>
      <c r="E420" s="1049" t="str">
        <f t="shared" si="80"/>
        <v/>
      </c>
      <c r="F420" s="1050" t="s">
        <v>402</v>
      </c>
      <c r="G420" s="1042" t="str">
        <f t="shared" si="76"/>
        <v/>
      </c>
      <c r="H420" s="1046"/>
      <c r="I420" s="1044" t="str">
        <f t="shared" si="77"/>
        <v>#REF!</v>
      </c>
      <c r="J420" s="1052" t="str">
        <f t="shared" si="141"/>
        <v>#REF!</v>
      </c>
      <c r="K420" s="1046">
        <v>0.0</v>
      </c>
      <c r="L420" s="1046">
        <v>0.0</v>
      </c>
      <c r="M420" s="1046">
        <v>0.0</v>
      </c>
      <c r="N420" s="1046">
        <v>0.0</v>
      </c>
      <c r="O420" s="1053" t="e">
        <v>#REF!</v>
      </c>
      <c r="P420" s="1053">
        <v>0.0</v>
      </c>
      <c r="Q420" s="1053">
        <v>0.0</v>
      </c>
      <c r="R420" s="1053">
        <v>0.0</v>
      </c>
      <c r="S420" s="1053">
        <v>0.0</v>
      </c>
      <c r="T420" s="1053">
        <v>0.0</v>
      </c>
      <c r="U420" s="1053">
        <v>0.0</v>
      </c>
      <c r="V420" s="825"/>
      <c r="W420" s="1054" t="str">
        <f t="shared" ref="W420:AC420" si="221">if(O$275&gt;$E419,"",if(O$276&lt;$E419,"", if($H420="","", if($D419&lt;=$N$277,O$277,if($D419&lt;=$N$278,O$278,O$279))*if($O$267=$R$267,$V$267, $H420))))</f>
        <v>#REF!</v>
      </c>
      <c r="X420" s="1054" t="str">
        <f t="shared" si="221"/>
        <v/>
      </c>
      <c r="Y420" s="1054" t="str">
        <f t="shared" si="221"/>
        <v/>
      </c>
      <c r="Z420" s="1054" t="str">
        <f t="shared" si="221"/>
        <v/>
      </c>
      <c r="AA420" s="1054" t="str">
        <f t="shared" si="221"/>
        <v/>
      </c>
      <c r="AB420" s="1054" t="str">
        <f t="shared" si="221"/>
        <v/>
      </c>
      <c r="AC420" s="1054" t="str">
        <f t="shared" si="221"/>
        <v/>
      </c>
      <c r="AD420" s="2" t="e">
        <v>#REF!</v>
      </c>
      <c r="AE420" s="2" t="e">
        <v>#REF!</v>
      </c>
      <c r="AF420" s="2" t="e">
        <v>#REF!</v>
      </c>
      <c r="AG420" s="2" t="e">
        <v>#REF!</v>
      </c>
      <c r="AH420" s="2" t="e">
        <v>#REF!</v>
      </c>
      <c r="AI420" s="2" t="e">
        <v>#REF!</v>
      </c>
      <c r="AJ420" s="4" t="e">
        <v>#REF!</v>
      </c>
      <c r="AK420" s="4"/>
      <c r="AL420" s="4"/>
      <c r="AM420" s="4"/>
      <c r="AN420" s="18" t="s">
        <v>4</v>
      </c>
      <c r="AO420" s="689"/>
      <c r="AP420" s="690"/>
      <c r="AQ420" s="274"/>
      <c r="AR420" s="274"/>
      <c r="AS420" s="274"/>
      <c r="AT420" s="274"/>
      <c r="AU420" s="691"/>
      <c r="AV420" s="692"/>
      <c r="AW420" s="274"/>
      <c r="AX420" s="274"/>
      <c r="AY420" s="274"/>
      <c r="AZ420" s="274"/>
      <c r="BA420" s="274"/>
      <c r="BB420" s="274"/>
      <c r="BC420" s="274"/>
      <c r="BD420" s="274"/>
      <c r="BE420" s="274"/>
      <c r="BF420" s="274"/>
      <c r="BG420" s="274"/>
      <c r="BH420" s="274"/>
      <c r="BI420" s="274"/>
      <c r="BJ420" s="274"/>
      <c r="BK420" s="274"/>
      <c r="BL420" s="274"/>
      <c r="BM420" s="274"/>
      <c r="BN420" s="274"/>
      <c r="BO420" s="274"/>
      <c r="BP420" s="693"/>
      <c r="BQ420" s="274"/>
      <c r="BR420" s="274"/>
      <c r="BS420" s="274"/>
      <c r="BT420" s="274"/>
      <c r="BU420" s="274"/>
      <c r="BV420" s="274"/>
      <c r="BW420" s="274"/>
      <c r="BX420" s="694"/>
      <c r="BY420" s="274"/>
      <c r="BZ420" s="274"/>
      <c r="CA420" s="274"/>
      <c r="CB420" s="274"/>
      <c r="CC420" s="274"/>
      <c r="CD420" s="274"/>
      <c r="CE420" s="274"/>
      <c r="CF420" s="274"/>
      <c r="CG420" s="742"/>
      <c r="CH420" s="742"/>
      <c r="CI420" s="742"/>
      <c r="CJ420" s="742"/>
      <c r="CK420" s="742"/>
      <c r="CL420" s="742"/>
      <c r="CM420" s="742"/>
      <c r="CN420" s="742"/>
      <c r="CO420" s="742"/>
      <c r="CP420" s="742"/>
      <c r="CQ420" s="742"/>
      <c r="CR420" s="742"/>
      <c r="CS420" s="742"/>
      <c r="CT420" s="742"/>
      <c r="CU420" s="742"/>
      <c r="CV420" s="742"/>
      <c r="CW420" s="742"/>
      <c r="CX420" s="4"/>
      <c r="CY420" s="780" t="e">
        <v>#REF!</v>
      </c>
      <c r="CZ420" s="890" t="e">
        <v>#REF!</v>
      </c>
      <c r="DA420" s="890" t="e">
        <v>#REF!</v>
      </c>
      <c r="DB420" s="890">
        <v>0.0</v>
      </c>
      <c r="DC420" s="890">
        <v>0.0</v>
      </c>
      <c r="DD420" s="890">
        <v>0.0</v>
      </c>
      <c r="DE420" s="890">
        <v>0.0</v>
      </c>
      <c r="DF420" s="890">
        <v>0.0</v>
      </c>
      <c r="DG420" s="890">
        <v>0.0</v>
      </c>
      <c r="DH420" s="890"/>
      <c r="DI420" s="890" t="e">
        <v>#REF!</v>
      </c>
      <c r="DJ420" s="890" t="s">
        <v>160</v>
      </c>
      <c r="DK420" s="890" t="s">
        <v>160</v>
      </c>
      <c r="DL420" s="890" t="s">
        <v>160</v>
      </c>
      <c r="DM420" s="890" t="s">
        <v>160</v>
      </c>
      <c r="DN420" s="890" t="s">
        <v>160</v>
      </c>
      <c r="DO420" s="890" t="s">
        <v>160</v>
      </c>
      <c r="DP420" s="2">
        <v>1.0</v>
      </c>
      <c r="DQ420" s="830" t="s">
        <v>160</v>
      </c>
      <c r="DR420" s="915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745"/>
      <c r="EK420" s="4"/>
      <c r="EL420" s="4"/>
      <c r="EM420" s="4"/>
      <c r="EN420" s="4"/>
      <c r="EO420" s="4"/>
      <c r="EP420" s="4"/>
      <c r="EQ420" s="745"/>
      <c r="ER420" s="4"/>
      <c r="ES420" s="4"/>
      <c r="ET420" s="4"/>
      <c r="EU420" s="4"/>
      <c r="EV420" s="4"/>
      <c r="EW420" s="4"/>
      <c r="EX420" s="4"/>
      <c r="EY420" s="895" t="s">
        <v>160</v>
      </c>
      <c r="EZ420" s="927" t="s">
        <v>160</v>
      </c>
      <c r="FA420" s="820" t="str">
        <f t="shared" si="49"/>
        <v/>
      </c>
      <c r="FB420" s="925" t="e">
        <v>#REF!</v>
      </c>
      <c r="FC420" s="4" t="e">
        <v>#REF!</v>
      </c>
      <c r="FD420" s="4" t="e">
        <v>#REF!</v>
      </c>
      <c r="FE420" s="4" t="e">
        <v>#REF!</v>
      </c>
      <c r="FF420" s="4" t="e">
        <v>#REF!</v>
      </c>
      <c r="FG420" s="4" t="e">
        <v>#REF!</v>
      </c>
      <c r="FH420" s="4" t="e">
        <v>#REF!</v>
      </c>
      <c r="FI420" s="834" t="str">
        <f t="shared" si="50"/>
        <v>#REF!</v>
      </c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742"/>
    </row>
    <row r="421" outlineLevel="1">
      <c r="A421" s="743"/>
      <c r="B421" s="1059"/>
      <c r="D421" s="1039">
        <f t="shared" si="157"/>
        <v>1</v>
      </c>
      <c r="E421" s="1049" t="str">
        <f t="shared" si="80"/>
        <v/>
      </c>
      <c r="F421" s="1050" t="s">
        <v>402</v>
      </c>
      <c r="G421" s="1042" t="str">
        <f t="shared" si="76"/>
        <v/>
      </c>
      <c r="H421" s="1046"/>
      <c r="I421" s="1044" t="str">
        <f t="shared" si="77"/>
        <v>#REF!</v>
      </c>
      <c r="J421" s="1052" t="str">
        <f t="shared" si="141"/>
        <v>#REF!</v>
      </c>
      <c r="K421" s="1046">
        <v>0.0</v>
      </c>
      <c r="L421" s="1046">
        <v>0.0</v>
      </c>
      <c r="M421" s="1046">
        <v>0.0</v>
      </c>
      <c r="N421" s="1046">
        <v>0.0</v>
      </c>
      <c r="O421" s="1053" t="e">
        <v>#REF!</v>
      </c>
      <c r="P421" s="1053">
        <v>0.0</v>
      </c>
      <c r="Q421" s="1053">
        <v>0.0</v>
      </c>
      <c r="R421" s="1053">
        <v>0.0</v>
      </c>
      <c r="S421" s="1053">
        <v>0.0</v>
      </c>
      <c r="T421" s="1053">
        <v>0.0</v>
      </c>
      <c r="U421" s="1053">
        <v>0.0</v>
      </c>
      <c r="V421" s="825"/>
      <c r="W421" s="1054" t="str">
        <f t="shared" ref="W421:AC421" si="222">if(O$275&gt;$E420,"",if(O$276&lt;$E420,"", if($H421="","", if($D420&lt;=$N$277,O$277,if($D420&lt;=$N$278,O$278,O$279))*if($O$267=$R$267,$V$267, $H421))))</f>
        <v>#REF!</v>
      </c>
      <c r="X421" s="1054" t="str">
        <f t="shared" si="222"/>
        <v/>
      </c>
      <c r="Y421" s="1054" t="str">
        <f t="shared" si="222"/>
        <v/>
      </c>
      <c r="Z421" s="1054" t="str">
        <f t="shared" si="222"/>
        <v/>
      </c>
      <c r="AA421" s="1054" t="str">
        <f t="shared" si="222"/>
        <v/>
      </c>
      <c r="AB421" s="1054" t="str">
        <f t="shared" si="222"/>
        <v/>
      </c>
      <c r="AC421" s="1054" t="str">
        <f t="shared" si="222"/>
        <v/>
      </c>
      <c r="AD421" s="2" t="e">
        <v>#REF!</v>
      </c>
      <c r="AE421" s="2" t="e">
        <v>#REF!</v>
      </c>
      <c r="AF421" s="2" t="e">
        <v>#REF!</v>
      </c>
      <c r="AG421" s="2" t="e">
        <v>#REF!</v>
      </c>
      <c r="AH421" s="2" t="e">
        <v>#REF!</v>
      </c>
      <c r="AI421" s="2" t="e">
        <v>#REF!</v>
      </c>
      <c r="AJ421" s="4" t="e">
        <v>#REF!</v>
      </c>
      <c r="AK421" s="4"/>
      <c r="AL421" s="4"/>
      <c r="AM421" s="4"/>
      <c r="AN421" s="18" t="s">
        <v>4</v>
      </c>
      <c r="AO421" s="689"/>
      <c r="AP421" s="690"/>
      <c r="AQ421" s="274"/>
      <c r="AR421" s="274"/>
      <c r="AS421" s="274"/>
      <c r="AT421" s="274"/>
      <c r="AU421" s="691"/>
      <c r="AV421" s="692"/>
      <c r="AW421" s="274"/>
      <c r="AX421" s="274"/>
      <c r="AY421" s="274"/>
      <c r="AZ421" s="274"/>
      <c r="BA421" s="274"/>
      <c r="BB421" s="274"/>
      <c r="BC421" s="274"/>
      <c r="BD421" s="274"/>
      <c r="BE421" s="274"/>
      <c r="BF421" s="274"/>
      <c r="BG421" s="274"/>
      <c r="BH421" s="274"/>
      <c r="BI421" s="274"/>
      <c r="BJ421" s="274"/>
      <c r="BK421" s="274"/>
      <c r="BL421" s="274"/>
      <c r="BM421" s="274"/>
      <c r="BN421" s="274"/>
      <c r="BO421" s="274"/>
      <c r="BP421" s="693"/>
      <c r="BQ421" s="274"/>
      <c r="BR421" s="274"/>
      <c r="BS421" s="274"/>
      <c r="BT421" s="274"/>
      <c r="BU421" s="274"/>
      <c r="BV421" s="274"/>
      <c r="BW421" s="274"/>
      <c r="BX421" s="694"/>
      <c r="BY421" s="274"/>
      <c r="BZ421" s="274"/>
      <c r="CA421" s="274"/>
      <c r="CB421" s="274"/>
      <c r="CC421" s="274"/>
      <c r="CD421" s="274"/>
      <c r="CE421" s="274"/>
      <c r="CF421" s="274"/>
      <c r="CG421" s="742"/>
      <c r="CH421" s="742"/>
      <c r="CI421" s="742"/>
      <c r="CJ421" s="742"/>
      <c r="CK421" s="742"/>
      <c r="CL421" s="742"/>
      <c r="CM421" s="742"/>
      <c r="CN421" s="742"/>
      <c r="CO421" s="742"/>
      <c r="CP421" s="742"/>
      <c r="CQ421" s="742"/>
      <c r="CR421" s="742"/>
      <c r="CS421" s="742"/>
      <c r="CT421" s="742"/>
      <c r="CU421" s="742"/>
      <c r="CV421" s="742"/>
      <c r="CW421" s="742"/>
      <c r="CX421" s="4"/>
      <c r="CY421" s="780" t="e">
        <v>#REF!</v>
      </c>
      <c r="CZ421" s="890" t="e">
        <v>#REF!</v>
      </c>
      <c r="DA421" s="890" t="e">
        <v>#REF!</v>
      </c>
      <c r="DB421" s="890">
        <v>0.0</v>
      </c>
      <c r="DC421" s="890">
        <v>0.0</v>
      </c>
      <c r="DD421" s="890">
        <v>0.0</v>
      </c>
      <c r="DE421" s="890">
        <v>0.0</v>
      </c>
      <c r="DF421" s="890">
        <v>0.0</v>
      </c>
      <c r="DG421" s="890">
        <v>0.0</v>
      </c>
      <c r="DH421" s="890"/>
      <c r="DI421" s="890" t="e">
        <v>#REF!</v>
      </c>
      <c r="DJ421" s="890" t="s">
        <v>160</v>
      </c>
      <c r="DK421" s="890" t="s">
        <v>160</v>
      </c>
      <c r="DL421" s="890" t="s">
        <v>160</v>
      </c>
      <c r="DM421" s="890" t="s">
        <v>160</v>
      </c>
      <c r="DN421" s="890" t="s">
        <v>160</v>
      </c>
      <c r="DO421" s="890" t="s">
        <v>160</v>
      </c>
      <c r="DP421" s="2">
        <v>1.0</v>
      </c>
      <c r="DQ421" s="830" t="s">
        <v>160</v>
      </c>
      <c r="DR421" s="915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745"/>
      <c r="EK421" s="4"/>
      <c r="EL421" s="4"/>
      <c r="EM421" s="4"/>
      <c r="EN421" s="4"/>
      <c r="EO421" s="4"/>
      <c r="EP421" s="4"/>
      <c r="EQ421" s="745"/>
      <c r="ER421" s="4"/>
      <c r="ES421" s="4"/>
      <c r="ET421" s="4"/>
      <c r="EU421" s="4"/>
      <c r="EV421" s="4"/>
      <c r="EW421" s="4"/>
      <c r="EX421" s="4"/>
      <c r="EY421" s="895" t="s">
        <v>160</v>
      </c>
      <c r="EZ421" s="927" t="s">
        <v>160</v>
      </c>
      <c r="FA421" s="820" t="str">
        <f t="shared" si="49"/>
        <v/>
      </c>
      <c r="FB421" s="925" t="e">
        <v>#REF!</v>
      </c>
      <c r="FC421" s="4" t="e">
        <v>#REF!</v>
      </c>
      <c r="FD421" s="4" t="e">
        <v>#REF!</v>
      </c>
      <c r="FE421" s="4" t="e">
        <v>#REF!</v>
      </c>
      <c r="FF421" s="4" t="e">
        <v>#REF!</v>
      </c>
      <c r="FG421" s="4" t="e">
        <v>#REF!</v>
      </c>
      <c r="FH421" s="4" t="e">
        <v>#REF!</v>
      </c>
      <c r="FI421" s="834" t="str">
        <f t="shared" si="50"/>
        <v>#REF!</v>
      </c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742"/>
    </row>
    <row r="422" outlineLevel="1">
      <c r="A422" s="743"/>
      <c r="B422" s="1059"/>
      <c r="D422" s="1039">
        <f t="shared" si="157"/>
        <v>1</v>
      </c>
      <c r="E422" s="1049" t="str">
        <f t="shared" si="80"/>
        <v/>
      </c>
      <c r="F422" s="1050" t="s">
        <v>402</v>
      </c>
      <c r="G422" s="1042" t="str">
        <f t="shared" si="76"/>
        <v/>
      </c>
      <c r="H422" s="1046"/>
      <c r="I422" s="1044" t="str">
        <f t="shared" si="77"/>
        <v>#REF!</v>
      </c>
      <c r="J422" s="1052" t="str">
        <f t="shared" si="141"/>
        <v>#REF!</v>
      </c>
      <c r="K422" s="1046">
        <v>0.0</v>
      </c>
      <c r="L422" s="1046">
        <v>0.0</v>
      </c>
      <c r="M422" s="1046">
        <v>0.0</v>
      </c>
      <c r="N422" s="1046">
        <v>0.0</v>
      </c>
      <c r="O422" s="1053" t="e">
        <v>#REF!</v>
      </c>
      <c r="P422" s="1053">
        <v>0.0</v>
      </c>
      <c r="Q422" s="1053">
        <v>0.0</v>
      </c>
      <c r="R422" s="1053">
        <v>0.0</v>
      </c>
      <c r="S422" s="1053">
        <v>0.0</v>
      </c>
      <c r="T422" s="1053">
        <v>0.0</v>
      </c>
      <c r="U422" s="1053">
        <v>0.0</v>
      </c>
      <c r="V422" s="825"/>
      <c r="W422" s="1054" t="str">
        <f t="shared" ref="W422:AC422" si="223">if(O$275&gt;$E421,"",if(O$276&lt;$E421,"", if($H422="","", if($D421&lt;=$N$277,O$277,if($D421&lt;=$N$278,O$278,O$279))*if($O$267=$R$267,$V$267, $H422))))</f>
        <v>#REF!</v>
      </c>
      <c r="X422" s="1054" t="str">
        <f t="shared" si="223"/>
        <v/>
      </c>
      <c r="Y422" s="1054" t="str">
        <f t="shared" si="223"/>
        <v/>
      </c>
      <c r="Z422" s="1054" t="str">
        <f t="shared" si="223"/>
        <v/>
      </c>
      <c r="AA422" s="1054" t="str">
        <f t="shared" si="223"/>
        <v/>
      </c>
      <c r="AB422" s="1054" t="str">
        <f t="shared" si="223"/>
        <v/>
      </c>
      <c r="AC422" s="1054" t="str">
        <f t="shared" si="223"/>
        <v/>
      </c>
      <c r="AD422" s="2" t="e">
        <v>#REF!</v>
      </c>
      <c r="AE422" s="2" t="e">
        <v>#REF!</v>
      </c>
      <c r="AF422" s="2" t="e">
        <v>#REF!</v>
      </c>
      <c r="AG422" s="2" t="e">
        <v>#REF!</v>
      </c>
      <c r="AH422" s="2" t="e">
        <v>#REF!</v>
      </c>
      <c r="AI422" s="2" t="e">
        <v>#REF!</v>
      </c>
      <c r="AJ422" s="4" t="e">
        <v>#REF!</v>
      </c>
      <c r="AK422" s="4"/>
      <c r="AL422" s="4"/>
      <c r="AM422" s="4"/>
      <c r="AN422" s="18" t="s">
        <v>4</v>
      </c>
      <c r="AO422" s="689"/>
      <c r="AP422" s="690"/>
      <c r="AQ422" s="274"/>
      <c r="AR422" s="274"/>
      <c r="AS422" s="274"/>
      <c r="AT422" s="274"/>
      <c r="AU422" s="691"/>
      <c r="AV422" s="692"/>
      <c r="AW422" s="274"/>
      <c r="AX422" s="274"/>
      <c r="AY422" s="274"/>
      <c r="AZ422" s="274"/>
      <c r="BA422" s="274"/>
      <c r="BB422" s="274"/>
      <c r="BC422" s="274"/>
      <c r="BD422" s="274"/>
      <c r="BE422" s="274"/>
      <c r="BF422" s="274"/>
      <c r="BG422" s="274"/>
      <c r="BH422" s="274"/>
      <c r="BI422" s="274"/>
      <c r="BJ422" s="274"/>
      <c r="BK422" s="274"/>
      <c r="BL422" s="274"/>
      <c r="BM422" s="274"/>
      <c r="BN422" s="274"/>
      <c r="BO422" s="274"/>
      <c r="BP422" s="693"/>
      <c r="BQ422" s="274"/>
      <c r="BR422" s="274"/>
      <c r="BS422" s="274"/>
      <c r="BT422" s="274"/>
      <c r="BU422" s="274"/>
      <c r="BV422" s="274"/>
      <c r="BW422" s="274"/>
      <c r="BX422" s="694"/>
      <c r="BY422" s="274"/>
      <c r="BZ422" s="274"/>
      <c r="CA422" s="274"/>
      <c r="CB422" s="274"/>
      <c r="CC422" s="274"/>
      <c r="CD422" s="274"/>
      <c r="CE422" s="274"/>
      <c r="CF422" s="274"/>
      <c r="CG422" s="742"/>
      <c r="CH422" s="742"/>
      <c r="CI422" s="742"/>
      <c r="CJ422" s="742"/>
      <c r="CK422" s="742"/>
      <c r="CL422" s="742"/>
      <c r="CM422" s="742"/>
      <c r="CN422" s="742"/>
      <c r="CO422" s="742"/>
      <c r="CP422" s="742"/>
      <c r="CQ422" s="742"/>
      <c r="CR422" s="742"/>
      <c r="CS422" s="742"/>
      <c r="CT422" s="742"/>
      <c r="CU422" s="742"/>
      <c r="CV422" s="742"/>
      <c r="CW422" s="742"/>
      <c r="CX422" s="4"/>
      <c r="CY422" s="780" t="e">
        <v>#REF!</v>
      </c>
      <c r="CZ422" s="890" t="e">
        <v>#REF!</v>
      </c>
      <c r="DA422" s="890" t="e">
        <v>#REF!</v>
      </c>
      <c r="DB422" s="890">
        <v>0.0</v>
      </c>
      <c r="DC422" s="890">
        <v>0.0</v>
      </c>
      <c r="DD422" s="890">
        <v>0.0</v>
      </c>
      <c r="DE422" s="890">
        <v>0.0</v>
      </c>
      <c r="DF422" s="890">
        <v>0.0</v>
      </c>
      <c r="DG422" s="890">
        <v>0.0</v>
      </c>
      <c r="DH422" s="890"/>
      <c r="DI422" s="890" t="e">
        <v>#REF!</v>
      </c>
      <c r="DJ422" s="890" t="s">
        <v>160</v>
      </c>
      <c r="DK422" s="890" t="s">
        <v>160</v>
      </c>
      <c r="DL422" s="890" t="s">
        <v>160</v>
      </c>
      <c r="DM422" s="890" t="s">
        <v>160</v>
      </c>
      <c r="DN422" s="890" t="s">
        <v>160</v>
      </c>
      <c r="DO422" s="890" t="s">
        <v>160</v>
      </c>
      <c r="DP422" s="2">
        <v>1.0</v>
      </c>
      <c r="DQ422" s="830" t="s">
        <v>160</v>
      </c>
      <c r="DR422" s="915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745"/>
      <c r="EK422" s="4"/>
      <c r="EL422" s="4"/>
      <c r="EM422" s="4"/>
      <c r="EN422" s="4"/>
      <c r="EO422" s="4"/>
      <c r="EP422" s="4"/>
      <c r="EQ422" s="745"/>
      <c r="ER422" s="4"/>
      <c r="ES422" s="4"/>
      <c r="ET422" s="4"/>
      <c r="EU422" s="4"/>
      <c r="EV422" s="4"/>
      <c r="EW422" s="4"/>
      <c r="EX422" s="4"/>
      <c r="EY422" s="895" t="s">
        <v>160</v>
      </c>
      <c r="EZ422" s="927" t="s">
        <v>160</v>
      </c>
      <c r="FA422" s="820" t="str">
        <f t="shared" si="49"/>
        <v/>
      </c>
      <c r="FB422" s="925" t="e">
        <v>#REF!</v>
      </c>
      <c r="FC422" s="4" t="e">
        <v>#REF!</v>
      </c>
      <c r="FD422" s="4" t="e">
        <v>#REF!</v>
      </c>
      <c r="FE422" s="4" t="e">
        <v>#REF!</v>
      </c>
      <c r="FF422" s="4" t="e">
        <v>#REF!</v>
      </c>
      <c r="FG422" s="4" t="e">
        <v>#REF!</v>
      </c>
      <c r="FH422" s="4" t="e">
        <v>#REF!</v>
      </c>
      <c r="FI422" s="834" t="str">
        <f t="shared" si="50"/>
        <v>#REF!</v>
      </c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742"/>
    </row>
    <row r="423" outlineLevel="1">
      <c r="A423" s="743"/>
      <c r="B423" s="1059"/>
      <c r="D423" s="1039">
        <f t="shared" si="157"/>
        <v>1</v>
      </c>
      <c r="E423" s="1049" t="str">
        <f t="shared" si="80"/>
        <v/>
      </c>
      <c r="F423" s="1050" t="s">
        <v>402</v>
      </c>
      <c r="G423" s="1042" t="str">
        <f t="shared" si="76"/>
        <v/>
      </c>
      <c r="H423" s="1046"/>
      <c r="I423" s="1044" t="str">
        <f t="shared" si="77"/>
        <v>#REF!</v>
      </c>
      <c r="J423" s="1052" t="str">
        <f t="shared" si="141"/>
        <v>#REF!</v>
      </c>
      <c r="K423" s="1046">
        <v>0.0</v>
      </c>
      <c r="L423" s="1046">
        <v>0.0</v>
      </c>
      <c r="M423" s="1046">
        <v>0.0</v>
      </c>
      <c r="N423" s="1046">
        <v>0.0</v>
      </c>
      <c r="O423" s="1053" t="e">
        <v>#REF!</v>
      </c>
      <c r="P423" s="1053">
        <v>0.0</v>
      </c>
      <c r="Q423" s="1053">
        <v>0.0</v>
      </c>
      <c r="R423" s="1053">
        <v>0.0</v>
      </c>
      <c r="S423" s="1053">
        <v>0.0</v>
      </c>
      <c r="T423" s="1053">
        <v>0.0</v>
      </c>
      <c r="U423" s="1053">
        <v>0.0</v>
      </c>
      <c r="V423" s="825"/>
      <c r="W423" s="1054" t="str">
        <f t="shared" ref="W423:AC423" si="224">if(O$275&gt;$E422,"",if(O$276&lt;$E422,"", if($H423="","", if($D422&lt;=$N$277,O$277,if($D422&lt;=$N$278,O$278,O$279))*if($O$267=$R$267,$V$267, $H423))))</f>
        <v>#REF!</v>
      </c>
      <c r="X423" s="1054" t="str">
        <f t="shared" si="224"/>
        <v/>
      </c>
      <c r="Y423" s="1054" t="str">
        <f t="shared" si="224"/>
        <v/>
      </c>
      <c r="Z423" s="1054" t="str">
        <f t="shared" si="224"/>
        <v/>
      </c>
      <c r="AA423" s="1054" t="str">
        <f t="shared" si="224"/>
        <v/>
      </c>
      <c r="AB423" s="1054" t="str">
        <f t="shared" si="224"/>
        <v/>
      </c>
      <c r="AC423" s="1054" t="str">
        <f t="shared" si="224"/>
        <v/>
      </c>
      <c r="AD423" s="2" t="e">
        <v>#REF!</v>
      </c>
      <c r="AE423" s="2" t="e">
        <v>#REF!</v>
      </c>
      <c r="AF423" s="2" t="e">
        <v>#REF!</v>
      </c>
      <c r="AG423" s="2" t="e">
        <v>#REF!</v>
      </c>
      <c r="AH423" s="2" t="e">
        <v>#REF!</v>
      </c>
      <c r="AI423" s="2" t="e">
        <v>#REF!</v>
      </c>
      <c r="AJ423" s="4" t="e">
        <v>#REF!</v>
      </c>
      <c r="AK423" s="4"/>
      <c r="AL423" s="4"/>
      <c r="AM423" s="4"/>
      <c r="AN423" s="18" t="s">
        <v>4</v>
      </c>
      <c r="AO423" s="689"/>
      <c r="AP423" s="690"/>
      <c r="AQ423" s="274"/>
      <c r="AR423" s="274"/>
      <c r="AS423" s="274"/>
      <c r="AT423" s="274"/>
      <c r="AU423" s="691"/>
      <c r="AV423" s="692"/>
      <c r="AW423" s="274"/>
      <c r="AX423" s="274"/>
      <c r="AY423" s="274"/>
      <c r="AZ423" s="274"/>
      <c r="BA423" s="274"/>
      <c r="BB423" s="274"/>
      <c r="BC423" s="274"/>
      <c r="BD423" s="274"/>
      <c r="BE423" s="274"/>
      <c r="BF423" s="274"/>
      <c r="BG423" s="274"/>
      <c r="BH423" s="274"/>
      <c r="BI423" s="274"/>
      <c r="BJ423" s="274"/>
      <c r="BK423" s="274"/>
      <c r="BL423" s="274"/>
      <c r="BM423" s="274"/>
      <c r="BN423" s="274"/>
      <c r="BO423" s="274"/>
      <c r="BP423" s="693"/>
      <c r="BQ423" s="274"/>
      <c r="BR423" s="274"/>
      <c r="BS423" s="274"/>
      <c r="BT423" s="274"/>
      <c r="BU423" s="274"/>
      <c r="BV423" s="274"/>
      <c r="BW423" s="274"/>
      <c r="BX423" s="694"/>
      <c r="BY423" s="274"/>
      <c r="BZ423" s="274"/>
      <c r="CA423" s="274"/>
      <c r="CB423" s="274"/>
      <c r="CC423" s="274"/>
      <c r="CD423" s="274"/>
      <c r="CE423" s="274"/>
      <c r="CF423" s="274"/>
      <c r="CG423" s="742"/>
      <c r="CH423" s="742"/>
      <c r="CI423" s="742"/>
      <c r="CJ423" s="742"/>
      <c r="CK423" s="742"/>
      <c r="CL423" s="742"/>
      <c r="CM423" s="742"/>
      <c r="CN423" s="742"/>
      <c r="CO423" s="742"/>
      <c r="CP423" s="742"/>
      <c r="CQ423" s="742"/>
      <c r="CR423" s="742"/>
      <c r="CS423" s="742"/>
      <c r="CT423" s="742"/>
      <c r="CU423" s="742"/>
      <c r="CV423" s="742"/>
      <c r="CW423" s="742"/>
      <c r="CX423" s="4"/>
      <c r="CY423" s="780" t="e">
        <v>#REF!</v>
      </c>
      <c r="CZ423" s="890" t="e">
        <v>#REF!</v>
      </c>
      <c r="DA423" s="890" t="e">
        <v>#REF!</v>
      </c>
      <c r="DB423" s="890">
        <v>0.0</v>
      </c>
      <c r="DC423" s="890">
        <v>0.0</v>
      </c>
      <c r="DD423" s="890">
        <v>0.0</v>
      </c>
      <c r="DE423" s="890">
        <v>0.0</v>
      </c>
      <c r="DF423" s="890">
        <v>0.0</v>
      </c>
      <c r="DG423" s="890">
        <v>0.0</v>
      </c>
      <c r="DH423" s="890"/>
      <c r="DI423" s="890" t="e">
        <v>#REF!</v>
      </c>
      <c r="DJ423" s="890" t="s">
        <v>160</v>
      </c>
      <c r="DK423" s="890" t="s">
        <v>160</v>
      </c>
      <c r="DL423" s="890" t="s">
        <v>160</v>
      </c>
      <c r="DM423" s="890" t="s">
        <v>160</v>
      </c>
      <c r="DN423" s="890" t="s">
        <v>160</v>
      </c>
      <c r="DO423" s="890" t="s">
        <v>160</v>
      </c>
      <c r="DP423" s="2">
        <v>1.0</v>
      </c>
      <c r="DQ423" s="830" t="s">
        <v>160</v>
      </c>
      <c r="DR423" s="915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745"/>
      <c r="EK423" s="4"/>
      <c r="EL423" s="4"/>
      <c r="EM423" s="4"/>
      <c r="EN423" s="4"/>
      <c r="EO423" s="4"/>
      <c r="EP423" s="4"/>
      <c r="EQ423" s="745"/>
      <c r="ER423" s="4"/>
      <c r="ES423" s="4"/>
      <c r="ET423" s="4"/>
      <c r="EU423" s="4"/>
      <c r="EV423" s="4"/>
      <c r="EW423" s="4"/>
      <c r="EX423" s="4"/>
      <c r="EY423" s="895" t="s">
        <v>160</v>
      </c>
      <c r="EZ423" s="927" t="s">
        <v>160</v>
      </c>
      <c r="FA423" s="820" t="str">
        <f t="shared" si="49"/>
        <v/>
      </c>
      <c r="FB423" s="925" t="e">
        <v>#REF!</v>
      </c>
      <c r="FC423" s="4" t="e">
        <v>#REF!</v>
      </c>
      <c r="FD423" s="4" t="e">
        <v>#REF!</v>
      </c>
      <c r="FE423" s="4" t="e">
        <v>#REF!</v>
      </c>
      <c r="FF423" s="4" t="e">
        <v>#REF!</v>
      </c>
      <c r="FG423" s="4" t="e">
        <v>#REF!</v>
      </c>
      <c r="FH423" s="4" t="e">
        <v>#REF!</v>
      </c>
      <c r="FI423" s="834" t="str">
        <f t="shared" si="50"/>
        <v>#REF!</v>
      </c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742"/>
    </row>
    <row r="424" outlineLevel="1">
      <c r="A424" s="743"/>
      <c r="B424" s="1059"/>
      <c r="D424" s="1039">
        <f t="shared" si="157"/>
        <v>1</v>
      </c>
      <c r="E424" s="1049" t="str">
        <f t="shared" si="80"/>
        <v/>
      </c>
      <c r="F424" s="1050" t="s">
        <v>402</v>
      </c>
      <c r="G424" s="1042" t="str">
        <f t="shared" si="76"/>
        <v/>
      </c>
      <c r="H424" s="1046"/>
      <c r="I424" s="1044" t="str">
        <f t="shared" si="77"/>
        <v>#REF!</v>
      </c>
      <c r="J424" s="1052" t="str">
        <f t="shared" si="141"/>
        <v>#REF!</v>
      </c>
      <c r="K424" s="1046">
        <v>0.0</v>
      </c>
      <c r="L424" s="1046">
        <v>0.0</v>
      </c>
      <c r="M424" s="1046">
        <v>0.0</v>
      </c>
      <c r="N424" s="1046">
        <v>0.0</v>
      </c>
      <c r="O424" s="1053" t="e">
        <v>#REF!</v>
      </c>
      <c r="P424" s="1053">
        <v>0.0</v>
      </c>
      <c r="Q424" s="1053">
        <v>0.0</v>
      </c>
      <c r="R424" s="1053">
        <v>0.0</v>
      </c>
      <c r="S424" s="1053">
        <v>0.0</v>
      </c>
      <c r="T424" s="1053">
        <v>0.0</v>
      </c>
      <c r="U424" s="1053">
        <v>0.0</v>
      </c>
      <c r="V424" s="825"/>
      <c r="W424" s="1054" t="str">
        <f t="shared" ref="W424:AC424" si="225">if(O$275&gt;$E423,"",if(O$276&lt;$E423,"", if($H424="","", if($D423&lt;=$N$277,O$277,if($D423&lt;=$N$278,O$278,O$279))*if($O$267=$R$267,$V$267, $H424))))</f>
        <v>#REF!</v>
      </c>
      <c r="X424" s="1054" t="str">
        <f t="shared" si="225"/>
        <v/>
      </c>
      <c r="Y424" s="1054" t="str">
        <f t="shared" si="225"/>
        <v/>
      </c>
      <c r="Z424" s="1054" t="str">
        <f t="shared" si="225"/>
        <v/>
      </c>
      <c r="AA424" s="1054" t="str">
        <f t="shared" si="225"/>
        <v/>
      </c>
      <c r="AB424" s="1054" t="str">
        <f t="shared" si="225"/>
        <v/>
      </c>
      <c r="AC424" s="1054" t="str">
        <f t="shared" si="225"/>
        <v/>
      </c>
      <c r="AD424" s="2" t="e">
        <v>#REF!</v>
      </c>
      <c r="AE424" s="2" t="e">
        <v>#REF!</v>
      </c>
      <c r="AF424" s="2" t="e">
        <v>#REF!</v>
      </c>
      <c r="AG424" s="2" t="e">
        <v>#REF!</v>
      </c>
      <c r="AH424" s="2" t="e">
        <v>#REF!</v>
      </c>
      <c r="AI424" s="2" t="e">
        <v>#REF!</v>
      </c>
      <c r="AJ424" s="4" t="e">
        <v>#REF!</v>
      </c>
      <c r="AK424" s="4"/>
      <c r="AL424" s="4"/>
      <c r="AM424" s="4"/>
      <c r="AN424" s="18" t="s">
        <v>4</v>
      </c>
      <c r="AO424" s="689"/>
      <c r="AP424" s="690"/>
      <c r="AQ424" s="274"/>
      <c r="AR424" s="274"/>
      <c r="AS424" s="274"/>
      <c r="AT424" s="274"/>
      <c r="AU424" s="691"/>
      <c r="AV424" s="692"/>
      <c r="AW424" s="274"/>
      <c r="AX424" s="274"/>
      <c r="AY424" s="274"/>
      <c r="AZ424" s="274"/>
      <c r="BA424" s="274"/>
      <c r="BB424" s="274"/>
      <c r="BC424" s="274"/>
      <c r="BD424" s="274"/>
      <c r="BE424" s="274"/>
      <c r="BF424" s="274"/>
      <c r="BG424" s="274"/>
      <c r="BH424" s="274"/>
      <c r="BI424" s="274"/>
      <c r="BJ424" s="274"/>
      <c r="BK424" s="274"/>
      <c r="BL424" s="274"/>
      <c r="BM424" s="274"/>
      <c r="BN424" s="274"/>
      <c r="BO424" s="274"/>
      <c r="BP424" s="693"/>
      <c r="BQ424" s="274"/>
      <c r="BR424" s="274"/>
      <c r="BS424" s="274"/>
      <c r="BT424" s="274"/>
      <c r="BU424" s="274"/>
      <c r="BV424" s="274"/>
      <c r="BW424" s="274"/>
      <c r="BX424" s="694"/>
      <c r="BY424" s="274"/>
      <c r="BZ424" s="274"/>
      <c r="CA424" s="274"/>
      <c r="CB424" s="274"/>
      <c r="CC424" s="274"/>
      <c r="CD424" s="274"/>
      <c r="CE424" s="274"/>
      <c r="CF424" s="274"/>
      <c r="CG424" s="742"/>
      <c r="CH424" s="742"/>
      <c r="CI424" s="742"/>
      <c r="CJ424" s="742"/>
      <c r="CK424" s="742"/>
      <c r="CL424" s="742"/>
      <c r="CM424" s="742"/>
      <c r="CN424" s="742"/>
      <c r="CO424" s="742"/>
      <c r="CP424" s="742"/>
      <c r="CQ424" s="742"/>
      <c r="CR424" s="742"/>
      <c r="CS424" s="742"/>
      <c r="CT424" s="742"/>
      <c r="CU424" s="742"/>
      <c r="CV424" s="742"/>
      <c r="CW424" s="742"/>
      <c r="CX424" s="4"/>
      <c r="CY424" s="780" t="e">
        <v>#REF!</v>
      </c>
      <c r="CZ424" s="890" t="e">
        <v>#REF!</v>
      </c>
      <c r="DA424" s="890" t="e">
        <v>#REF!</v>
      </c>
      <c r="DB424" s="890">
        <v>0.0</v>
      </c>
      <c r="DC424" s="890">
        <v>0.0</v>
      </c>
      <c r="DD424" s="890">
        <v>0.0</v>
      </c>
      <c r="DE424" s="890">
        <v>0.0</v>
      </c>
      <c r="DF424" s="890">
        <v>0.0</v>
      </c>
      <c r="DG424" s="890">
        <v>0.0</v>
      </c>
      <c r="DH424" s="890"/>
      <c r="DI424" s="890" t="e">
        <v>#REF!</v>
      </c>
      <c r="DJ424" s="890" t="s">
        <v>160</v>
      </c>
      <c r="DK424" s="890" t="s">
        <v>160</v>
      </c>
      <c r="DL424" s="890" t="s">
        <v>160</v>
      </c>
      <c r="DM424" s="890" t="s">
        <v>160</v>
      </c>
      <c r="DN424" s="890" t="s">
        <v>160</v>
      </c>
      <c r="DO424" s="890" t="s">
        <v>160</v>
      </c>
      <c r="DP424" s="2">
        <v>1.0</v>
      </c>
      <c r="DQ424" s="830" t="s">
        <v>160</v>
      </c>
      <c r="DR424" s="915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745"/>
      <c r="EK424" s="4"/>
      <c r="EL424" s="4"/>
      <c r="EM424" s="4"/>
      <c r="EN424" s="4"/>
      <c r="EO424" s="4"/>
      <c r="EP424" s="4"/>
      <c r="EQ424" s="745"/>
      <c r="ER424" s="4"/>
      <c r="ES424" s="4"/>
      <c r="ET424" s="4"/>
      <c r="EU424" s="4"/>
      <c r="EV424" s="4"/>
      <c r="EW424" s="4"/>
      <c r="EX424" s="4"/>
      <c r="EY424" s="895" t="s">
        <v>160</v>
      </c>
      <c r="EZ424" s="927" t="s">
        <v>160</v>
      </c>
      <c r="FA424" s="820" t="str">
        <f t="shared" si="49"/>
        <v/>
      </c>
      <c r="FB424" s="925" t="e">
        <v>#REF!</v>
      </c>
      <c r="FC424" s="4" t="e">
        <v>#REF!</v>
      </c>
      <c r="FD424" s="4" t="e">
        <v>#REF!</v>
      </c>
      <c r="FE424" s="4" t="e">
        <v>#REF!</v>
      </c>
      <c r="FF424" s="4" t="e">
        <v>#REF!</v>
      </c>
      <c r="FG424" s="4" t="e">
        <v>#REF!</v>
      </c>
      <c r="FH424" s="4" t="e">
        <v>#REF!</v>
      </c>
      <c r="FI424" s="834" t="str">
        <f t="shared" si="50"/>
        <v>#REF!</v>
      </c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742"/>
    </row>
    <row r="425" outlineLevel="1">
      <c r="A425" s="743"/>
      <c r="B425" s="1059"/>
      <c r="D425" s="1039">
        <f t="shared" si="157"/>
        <v>1</v>
      </c>
      <c r="E425" s="1049" t="str">
        <f t="shared" si="80"/>
        <v/>
      </c>
      <c r="F425" s="1050" t="s">
        <v>402</v>
      </c>
      <c r="G425" s="1042" t="str">
        <f t="shared" si="76"/>
        <v/>
      </c>
      <c r="H425" s="1046"/>
      <c r="I425" s="1044" t="str">
        <f t="shared" si="77"/>
        <v>#REF!</v>
      </c>
      <c r="J425" s="1052" t="str">
        <f t="shared" si="141"/>
        <v>#REF!</v>
      </c>
      <c r="K425" s="1046">
        <v>0.0</v>
      </c>
      <c r="L425" s="1046">
        <v>0.0</v>
      </c>
      <c r="M425" s="1046">
        <v>0.0</v>
      </c>
      <c r="N425" s="1046">
        <v>0.0</v>
      </c>
      <c r="O425" s="1053" t="e">
        <v>#REF!</v>
      </c>
      <c r="P425" s="1053">
        <v>0.0</v>
      </c>
      <c r="Q425" s="1053">
        <v>0.0</v>
      </c>
      <c r="R425" s="1053">
        <v>0.0</v>
      </c>
      <c r="S425" s="1053">
        <v>0.0</v>
      </c>
      <c r="T425" s="1053">
        <v>0.0</v>
      </c>
      <c r="U425" s="1053">
        <v>0.0</v>
      </c>
      <c r="V425" s="825"/>
      <c r="W425" s="1054" t="str">
        <f t="shared" ref="W425:AC425" si="226">if(O$275&gt;$E424,"",if(O$276&lt;$E424,"", if($H425="","", if($D424&lt;=$N$277,O$277,if($D424&lt;=$N$278,O$278,O$279))*if($O$267=$R$267,$V$267, $H425))))</f>
        <v>#REF!</v>
      </c>
      <c r="X425" s="1054" t="str">
        <f t="shared" si="226"/>
        <v/>
      </c>
      <c r="Y425" s="1054" t="str">
        <f t="shared" si="226"/>
        <v/>
      </c>
      <c r="Z425" s="1054" t="str">
        <f t="shared" si="226"/>
        <v/>
      </c>
      <c r="AA425" s="1054" t="str">
        <f t="shared" si="226"/>
        <v/>
      </c>
      <c r="AB425" s="1054" t="str">
        <f t="shared" si="226"/>
        <v/>
      </c>
      <c r="AC425" s="1054" t="str">
        <f t="shared" si="226"/>
        <v/>
      </c>
      <c r="AD425" s="2" t="e">
        <v>#REF!</v>
      </c>
      <c r="AE425" s="2" t="e">
        <v>#REF!</v>
      </c>
      <c r="AF425" s="2" t="e">
        <v>#REF!</v>
      </c>
      <c r="AG425" s="2" t="e">
        <v>#REF!</v>
      </c>
      <c r="AH425" s="2" t="e">
        <v>#REF!</v>
      </c>
      <c r="AI425" s="2" t="e">
        <v>#REF!</v>
      </c>
      <c r="AJ425" s="4" t="e">
        <v>#REF!</v>
      </c>
      <c r="AK425" s="4"/>
      <c r="AL425" s="4"/>
      <c r="AM425" s="4"/>
      <c r="AN425" s="18" t="s">
        <v>4</v>
      </c>
      <c r="AO425" s="689"/>
      <c r="AP425" s="690"/>
      <c r="AQ425" s="274"/>
      <c r="AR425" s="274"/>
      <c r="AS425" s="274"/>
      <c r="AT425" s="274"/>
      <c r="AU425" s="691"/>
      <c r="AV425" s="692"/>
      <c r="AW425" s="274"/>
      <c r="AX425" s="274"/>
      <c r="AY425" s="274"/>
      <c r="AZ425" s="274"/>
      <c r="BA425" s="274"/>
      <c r="BB425" s="274"/>
      <c r="BC425" s="274"/>
      <c r="BD425" s="274"/>
      <c r="BE425" s="274"/>
      <c r="BF425" s="274"/>
      <c r="BG425" s="274"/>
      <c r="BH425" s="274"/>
      <c r="BI425" s="274"/>
      <c r="BJ425" s="274"/>
      <c r="BK425" s="274"/>
      <c r="BL425" s="274"/>
      <c r="BM425" s="274"/>
      <c r="BN425" s="274"/>
      <c r="BO425" s="274"/>
      <c r="BP425" s="693"/>
      <c r="BQ425" s="274"/>
      <c r="BR425" s="274"/>
      <c r="BS425" s="274"/>
      <c r="BT425" s="274"/>
      <c r="BU425" s="274"/>
      <c r="BV425" s="274"/>
      <c r="BW425" s="274"/>
      <c r="BX425" s="694"/>
      <c r="BY425" s="274"/>
      <c r="BZ425" s="274"/>
      <c r="CA425" s="274"/>
      <c r="CB425" s="274"/>
      <c r="CC425" s="274"/>
      <c r="CD425" s="274"/>
      <c r="CE425" s="274"/>
      <c r="CF425" s="274"/>
      <c r="CG425" s="742"/>
      <c r="CH425" s="742"/>
      <c r="CI425" s="742"/>
      <c r="CJ425" s="742"/>
      <c r="CK425" s="742"/>
      <c r="CL425" s="742"/>
      <c r="CM425" s="742"/>
      <c r="CN425" s="742"/>
      <c r="CO425" s="742"/>
      <c r="CP425" s="742"/>
      <c r="CQ425" s="742"/>
      <c r="CR425" s="742"/>
      <c r="CS425" s="742"/>
      <c r="CT425" s="742"/>
      <c r="CU425" s="742"/>
      <c r="CV425" s="742"/>
      <c r="CW425" s="742"/>
      <c r="CX425" s="4"/>
      <c r="CY425" s="780" t="e">
        <v>#REF!</v>
      </c>
      <c r="CZ425" s="890" t="e">
        <v>#REF!</v>
      </c>
      <c r="DA425" s="890" t="e">
        <v>#REF!</v>
      </c>
      <c r="DB425" s="890">
        <v>0.0</v>
      </c>
      <c r="DC425" s="890">
        <v>0.0</v>
      </c>
      <c r="DD425" s="890">
        <v>0.0</v>
      </c>
      <c r="DE425" s="890">
        <v>0.0</v>
      </c>
      <c r="DF425" s="890">
        <v>0.0</v>
      </c>
      <c r="DG425" s="890">
        <v>0.0</v>
      </c>
      <c r="DH425" s="890"/>
      <c r="DI425" s="890" t="e">
        <v>#REF!</v>
      </c>
      <c r="DJ425" s="890" t="s">
        <v>160</v>
      </c>
      <c r="DK425" s="890" t="s">
        <v>160</v>
      </c>
      <c r="DL425" s="890" t="s">
        <v>160</v>
      </c>
      <c r="DM425" s="890" t="s">
        <v>160</v>
      </c>
      <c r="DN425" s="890" t="s">
        <v>160</v>
      </c>
      <c r="DO425" s="890" t="s">
        <v>160</v>
      </c>
      <c r="DP425" s="2">
        <v>1.0</v>
      </c>
      <c r="DQ425" s="830" t="s">
        <v>160</v>
      </c>
      <c r="DR425" s="915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745"/>
      <c r="EK425" s="4"/>
      <c r="EL425" s="4"/>
      <c r="EM425" s="4"/>
      <c r="EN425" s="4"/>
      <c r="EO425" s="4"/>
      <c r="EP425" s="4"/>
      <c r="EQ425" s="745"/>
      <c r="ER425" s="4"/>
      <c r="ES425" s="4"/>
      <c r="ET425" s="4"/>
      <c r="EU425" s="4"/>
      <c r="EV425" s="4"/>
      <c r="EW425" s="4"/>
      <c r="EX425" s="4"/>
      <c r="EY425" s="895" t="s">
        <v>160</v>
      </c>
      <c r="EZ425" s="927" t="s">
        <v>160</v>
      </c>
      <c r="FA425" s="820" t="str">
        <f t="shared" si="49"/>
        <v/>
      </c>
      <c r="FB425" s="925" t="e">
        <v>#REF!</v>
      </c>
      <c r="FC425" s="4" t="e">
        <v>#REF!</v>
      </c>
      <c r="FD425" s="4" t="e">
        <v>#REF!</v>
      </c>
      <c r="FE425" s="4" t="e">
        <v>#REF!</v>
      </c>
      <c r="FF425" s="4" t="e">
        <v>#REF!</v>
      </c>
      <c r="FG425" s="4" t="e">
        <v>#REF!</v>
      </c>
      <c r="FH425" s="4" t="e">
        <v>#REF!</v>
      </c>
      <c r="FI425" s="834" t="str">
        <f t="shared" si="50"/>
        <v>#REF!</v>
      </c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742"/>
    </row>
    <row r="426" outlineLevel="1">
      <c r="A426" s="743"/>
      <c r="B426" s="1059"/>
      <c r="D426" s="1039">
        <f t="shared" si="157"/>
        <v>1</v>
      </c>
      <c r="E426" s="1049" t="str">
        <f t="shared" si="80"/>
        <v/>
      </c>
      <c r="F426" s="1050" t="s">
        <v>402</v>
      </c>
      <c r="G426" s="1042" t="str">
        <f t="shared" si="76"/>
        <v/>
      </c>
      <c r="H426" s="1046"/>
      <c r="I426" s="1044" t="str">
        <f t="shared" si="77"/>
        <v>#REF!</v>
      </c>
      <c r="J426" s="1052" t="str">
        <f t="shared" si="141"/>
        <v>#REF!</v>
      </c>
      <c r="K426" s="1046">
        <v>0.0</v>
      </c>
      <c r="L426" s="1046">
        <v>0.0</v>
      </c>
      <c r="M426" s="1046">
        <v>0.0</v>
      </c>
      <c r="N426" s="1046">
        <v>0.0</v>
      </c>
      <c r="O426" s="1053" t="e">
        <v>#REF!</v>
      </c>
      <c r="P426" s="1053">
        <v>0.0</v>
      </c>
      <c r="Q426" s="1053">
        <v>0.0</v>
      </c>
      <c r="R426" s="1053">
        <v>0.0</v>
      </c>
      <c r="S426" s="1053">
        <v>0.0</v>
      </c>
      <c r="T426" s="1053">
        <v>0.0</v>
      </c>
      <c r="U426" s="1053">
        <v>0.0</v>
      </c>
      <c r="V426" s="825"/>
      <c r="W426" s="1054" t="str">
        <f t="shared" ref="W426:AC426" si="227">if(O$275&gt;$E425,"",if(O$276&lt;$E425,"", if($H426="","", if($D425&lt;=$N$277,O$277,if($D425&lt;=$N$278,O$278,O$279))*if($O$267=$R$267,$V$267, $H426))))</f>
        <v>#REF!</v>
      </c>
      <c r="X426" s="1054" t="str">
        <f t="shared" si="227"/>
        <v/>
      </c>
      <c r="Y426" s="1054" t="str">
        <f t="shared" si="227"/>
        <v/>
      </c>
      <c r="Z426" s="1054" t="str">
        <f t="shared" si="227"/>
        <v/>
      </c>
      <c r="AA426" s="1054" t="str">
        <f t="shared" si="227"/>
        <v/>
      </c>
      <c r="AB426" s="1054" t="str">
        <f t="shared" si="227"/>
        <v/>
      </c>
      <c r="AC426" s="1054" t="str">
        <f t="shared" si="227"/>
        <v/>
      </c>
      <c r="AD426" s="2" t="e">
        <v>#REF!</v>
      </c>
      <c r="AE426" s="2" t="e">
        <v>#REF!</v>
      </c>
      <c r="AF426" s="2" t="e">
        <v>#REF!</v>
      </c>
      <c r="AG426" s="2" t="e">
        <v>#REF!</v>
      </c>
      <c r="AH426" s="2" t="e">
        <v>#REF!</v>
      </c>
      <c r="AI426" s="2" t="e">
        <v>#REF!</v>
      </c>
      <c r="AJ426" s="4" t="e">
        <v>#REF!</v>
      </c>
      <c r="AK426" s="4"/>
      <c r="AL426" s="4"/>
      <c r="AM426" s="4"/>
      <c r="AN426" s="18" t="s">
        <v>4</v>
      </c>
      <c r="AO426" s="689"/>
      <c r="AP426" s="690"/>
      <c r="AQ426" s="274"/>
      <c r="AR426" s="274"/>
      <c r="AS426" s="274"/>
      <c r="AT426" s="274"/>
      <c r="AU426" s="691"/>
      <c r="AV426" s="692"/>
      <c r="AW426" s="274"/>
      <c r="AX426" s="274"/>
      <c r="AY426" s="274"/>
      <c r="AZ426" s="274"/>
      <c r="BA426" s="274"/>
      <c r="BB426" s="274"/>
      <c r="BC426" s="274"/>
      <c r="BD426" s="274"/>
      <c r="BE426" s="274"/>
      <c r="BF426" s="274"/>
      <c r="BG426" s="274"/>
      <c r="BH426" s="274"/>
      <c r="BI426" s="274"/>
      <c r="BJ426" s="274"/>
      <c r="BK426" s="274"/>
      <c r="BL426" s="274"/>
      <c r="BM426" s="274"/>
      <c r="BN426" s="274"/>
      <c r="BO426" s="274"/>
      <c r="BP426" s="693"/>
      <c r="BQ426" s="274"/>
      <c r="BR426" s="274"/>
      <c r="BS426" s="274"/>
      <c r="BT426" s="274"/>
      <c r="BU426" s="274"/>
      <c r="BV426" s="274"/>
      <c r="BW426" s="274"/>
      <c r="BX426" s="694"/>
      <c r="BY426" s="274"/>
      <c r="BZ426" s="274"/>
      <c r="CA426" s="274"/>
      <c r="CB426" s="274"/>
      <c r="CC426" s="274"/>
      <c r="CD426" s="274"/>
      <c r="CE426" s="274"/>
      <c r="CF426" s="274"/>
      <c r="CG426" s="742"/>
      <c r="CH426" s="742"/>
      <c r="CI426" s="742"/>
      <c r="CJ426" s="742"/>
      <c r="CK426" s="742"/>
      <c r="CL426" s="742"/>
      <c r="CM426" s="742"/>
      <c r="CN426" s="742"/>
      <c r="CO426" s="742"/>
      <c r="CP426" s="742"/>
      <c r="CQ426" s="742"/>
      <c r="CR426" s="742"/>
      <c r="CS426" s="742"/>
      <c r="CT426" s="742"/>
      <c r="CU426" s="742"/>
      <c r="CV426" s="742"/>
      <c r="CW426" s="742"/>
      <c r="CX426" s="4"/>
      <c r="CY426" s="780" t="e">
        <v>#REF!</v>
      </c>
      <c r="CZ426" s="890" t="e">
        <v>#REF!</v>
      </c>
      <c r="DA426" s="890" t="e">
        <v>#REF!</v>
      </c>
      <c r="DB426" s="890">
        <v>0.0</v>
      </c>
      <c r="DC426" s="890">
        <v>0.0</v>
      </c>
      <c r="DD426" s="890">
        <v>0.0</v>
      </c>
      <c r="DE426" s="890">
        <v>0.0</v>
      </c>
      <c r="DF426" s="890">
        <v>0.0</v>
      </c>
      <c r="DG426" s="890">
        <v>0.0</v>
      </c>
      <c r="DH426" s="890"/>
      <c r="DI426" s="890" t="e">
        <v>#REF!</v>
      </c>
      <c r="DJ426" s="890" t="s">
        <v>160</v>
      </c>
      <c r="DK426" s="890" t="s">
        <v>160</v>
      </c>
      <c r="DL426" s="890" t="s">
        <v>160</v>
      </c>
      <c r="DM426" s="890" t="s">
        <v>160</v>
      </c>
      <c r="DN426" s="890" t="s">
        <v>160</v>
      </c>
      <c r="DO426" s="890" t="s">
        <v>160</v>
      </c>
      <c r="DP426" s="2">
        <v>1.0</v>
      </c>
      <c r="DQ426" s="830" t="s">
        <v>160</v>
      </c>
      <c r="DR426" s="915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745"/>
      <c r="EK426" s="4"/>
      <c r="EL426" s="4"/>
      <c r="EM426" s="4"/>
      <c r="EN426" s="4"/>
      <c r="EO426" s="4"/>
      <c r="EP426" s="4"/>
      <c r="EQ426" s="745"/>
      <c r="ER426" s="4"/>
      <c r="ES426" s="4"/>
      <c r="ET426" s="4"/>
      <c r="EU426" s="4"/>
      <c r="EV426" s="4"/>
      <c r="EW426" s="4"/>
      <c r="EX426" s="4"/>
      <c r="EY426" s="895" t="s">
        <v>160</v>
      </c>
      <c r="EZ426" s="927" t="s">
        <v>160</v>
      </c>
      <c r="FA426" s="820" t="str">
        <f t="shared" si="49"/>
        <v/>
      </c>
      <c r="FB426" s="925" t="e">
        <v>#REF!</v>
      </c>
      <c r="FC426" s="4" t="e">
        <v>#REF!</v>
      </c>
      <c r="FD426" s="4" t="e">
        <v>#REF!</v>
      </c>
      <c r="FE426" s="4" t="e">
        <v>#REF!</v>
      </c>
      <c r="FF426" s="4" t="e">
        <v>#REF!</v>
      </c>
      <c r="FG426" s="4" t="e">
        <v>#REF!</v>
      </c>
      <c r="FH426" s="4" t="e">
        <v>#REF!</v>
      </c>
      <c r="FI426" s="834" t="str">
        <f t="shared" si="50"/>
        <v>#REF!</v>
      </c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742"/>
    </row>
    <row r="427" outlineLevel="1">
      <c r="A427" s="743"/>
      <c r="B427" s="1059"/>
      <c r="D427" s="1039">
        <f t="shared" si="157"/>
        <v>1</v>
      </c>
      <c r="E427" s="1049" t="str">
        <f t="shared" si="80"/>
        <v/>
      </c>
      <c r="F427" s="1050" t="s">
        <v>402</v>
      </c>
      <c r="G427" s="1042" t="str">
        <f t="shared" si="76"/>
        <v/>
      </c>
      <c r="H427" s="1046"/>
      <c r="I427" s="1044" t="str">
        <f t="shared" si="77"/>
        <v>#REF!</v>
      </c>
      <c r="J427" s="1052" t="str">
        <f t="shared" si="141"/>
        <v>#REF!</v>
      </c>
      <c r="K427" s="1046">
        <v>0.0</v>
      </c>
      <c r="L427" s="1046">
        <v>0.0</v>
      </c>
      <c r="M427" s="1046">
        <v>0.0</v>
      </c>
      <c r="N427" s="1046">
        <v>0.0</v>
      </c>
      <c r="O427" s="1053" t="e">
        <v>#REF!</v>
      </c>
      <c r="P427" s="1053">
        <v>0.0</v>
      </c>
      <c r="Q427" s="1053">
        <v>0.0</v>
      </c>
      <c r="R427" s="1053">
        <v>0.0</v>
      </c>
      <c r="S427" s="1053">
        <v>0.0</v>
      </c>
      <c r="T427" s="1053">
        <v>0.0</v>
      </c>
      <c r="U427" s="1053">
        <v>0.0</v>
      </c>
      <c r="V427" s="825"/>
      <c r="W427" s="1054" t="str">
        <f t="shared" ref="W427:AC427" si="228">if(O$275&gt;$E426,"",if(O$276&lt;$E426,"", if($H427="","", if($D426&lt;=$N$277,O$277,if($D426&lt;=$N$278,O$278,O$279))*if($O$267=$R$267,$V$267, $H427))))</f>
        <v>#REF!</v>
      </c>
      <c r="X427" s="1054" t="str">
        <f t="shared" si="228"/>
        <v/>
      </c>
      <c r="Y427" s="1054" t="str">
        <f t="shared" si="228"/>
        <v/>
      </c>
      <c r="Z427" s="1054" t="str">
        <f t="shared" si="228"/>
        <v/>
      </c>
      <c r="AA427" s="1054" t="str">
        <f t="shared" si="228"/>
        <v/>
      </c>
      <c r="AB427" s="1054" t="str">
        <f t="shared" si="228"/>
        <v/>
      </c>
      <c r="AC427" s="1054" t="str">
        <f t="shared" si="228"/>
        <v/>
      </c>
      <c r="AD427" s="2" t="e">
        <v>#REF!</v>
      </c>
      <c r="AE427" s="2" t="e">
        <v>#REF!</v>
      </c>
      <c r="AF427" s="2" t="e">
        <v>#REF!</v>
      </c>
      <c r="AG427" s="2" t="e">
        <v>#REF!</v>
      </c>
      <c r="AH427" s="2" t="e">
        <v>#REF!</v>
      </c>
      <c r="AI427" s="2" t="e">
        <v>#REF!</v>
      </c>
      <c r="AJ427" s="4" t="e">
        <v>#REF!</v>
      </c>
      <c r="AK427" s="4"/>
      <c r="AL427" s="4"/>
      <c r="AM427" s="4"/>
      <c r="AN427" s="18" t="s">
        <v>4</v>
      </c>
      <c r="AO427" s="689"/>
      <c r="AP427" s="690"/>
      <c r="AQ427" s="274"/>
      <c r="AR427" s="274"/>
      <c r="AS427" s="274"/>
      <c r="AT427" s="274"/>
      <c r="AU427" s="691"/>
      <c r="AV427" s="692"/>
      <c r="AW427" s="274"/>
      <c r="AX427" s="274"/>
      <c r="AY427" s="274"/>
      <c r="AZ427" s="274"/>
      <c r="BA427" s="274"/>
      <c r="BB427" s="274"/>
      <c r="BC427" s="274"/>
      <c r="BD427" s="274"/>
      <c r="BE427" s="274"/>
      <c r="BF427" s="274"/>
      <c r="BG427" s="274"/>
      <c r="BH427" s="274"/>
      <c r="BI427" s="274"/>
      <c r="BJ427" s="274"/>
      <c r="BK427" s="274"/>
      <c r="BL427" s="274"/>
      <c r="BM427" s="274"/>
      <c r="BN427" s="274"/>
      <c r="BO427" s="274"/>
      <c r="BP427" s="693"/>
      <c r="BQ427" s="274"/>
      <c r="BR427" s="274"/>
      <c r="BS427" s="274"/>
      <c r="BT427" s="274"/>
      <c r="BU427" s="274"/>
      <c r="BV427" s="274"/>
      <c r="BW427" s="274"/>
      <c r="BX427" s="694"/>
      <c r="BY427" s="274"/>
      <c r="BZ427" s="274"/>
      <c r="CA427" s="274"/>
      <c r="CB427" s="274"/>
      <c r="CC427" s="274"/>
      <c r="CD427" s="274"/>
      <c r="CE427" s="274"/>
      <c r="CF427" s="274"/>
      <c r="CG427" s="742"/>
      <c r="CH427" s="742"/>
      <c r="CI427" s="742"/>
      <c r="CJ427" s="742"/>
      <c r="CK427" s="742"/>
      <c r="CL427" s="742"/>
      <c r="CM427" s="742"/>
      <c r="CN427" s="742"/>
      <c r="CO427" s="742"/>
      <c r="CP427" s="742"/>
      <c r="CQ427" s="742"/>
      <c r="CR427" s="742"/>
      <c r="CS427" s="742"/>
      <c r="CT427" s="742"/>
      <c r="CU427" s="742"/>
      <c r="CV427" s="742"/>
      <c r="CW427" s="742"/>
      <c r="CX427" s="4"/>
      <c r="CY427" s="780" t="e">
        <v>#REF!</v>
      </c>
      <c r="CZ427" s="890" t="e">
        <v>#REF!</v>
      </c>
      <c r="DA427" s="890" t="e">
        <v>#REF!</v>
      </c>
      <c r="DB427" s="890">
        <v>0.0</v>
      </c>
      <c r="DC427" s="890">
        <v>0.0</v>
      </c>
      <c r="DD427" s="890">
        <v>0.0</v>
      </c>
      <c r="DE427" s="890">
        <v>0.0</v>
      </c>
      <c r="DF427" s="890">
        <v>0.0</v>
      </c>
      <c r="DG427" s="890">
        <v>0.0</v>
      </c>
      <c r="DH427" s="890"/>
      <c r="DI427" s="890" t="e">
        <v>#REF!</v>
      </c>
      <c r="DJ427" s="890" t="s">
        <v>160</v>
      </c>
      <c r="DK427" s="890" t="s">
        <v>160</v>
      </c>
      <c r="DL427" s="890" t="s">
        <v>160</v>
      </c>
      <c r="DM427" s="890" t="s">
        <v>160</v>
      </c>
      <c r="DN427" s="890" t="s">
        <v>160</v>
      </c>
      <c r="DO427" s="890" t="s">
        <v>160</v>
      </c>
      <c r="DP427" s="2">
        <v>1.0</v>
      </c>
      <c r="DQ427" s="830" t="s">
        <v>160</v>
      </c>
      <c r="DR427" s="915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745"/>
      <c r="EK427" s="4"/>
      <c r="EL427" s="4"/>
      <c r="EM427" s="4"/>
      <c r="EN427" s="4"/>
      <c r="EO427" s="4"/>
      <c r="EP427" s="4"/>
      <c r="EQ427" s="745"/>
      <c r="ER427" s="4"/>
      <c r="ES427" s="4"/>
      <c r="ET427" s="4"/>
      <c r="EU427" s="4"/>
      <c r="EV427" s="4"/>
      <c r="EW427" s="4"/>
      <c r="EX427" s="4"/>
      <c r="EY427" s="895" t="s">
        <v>160</v>
      </c>
      <c r="EZ427" s="927" t="s">
        <v>160</v>
      </c>
      <c r="FA427" s="820" t="str">
        <f t="shared" si="49"/>
        <v/>
      </c>
      <c r="FB427" s="925" t="e">
        <v>#REF!</v>
      </c>
      <c r="FC427" s="4" t="e">
        <v>#REF!</v>
      </c>
      <c r="FD427" s="4" t="e">
        <v>#REF!</v>
      </c>
      <c r="FE427" s="4" t="e">
        <v>#REF!</v>
      </c>
      <c r="FF427" s="4" t="e">
        <v>#REF!</v>
      </c>
      <c r="FG427" s="4" t="e">
        <v>#REF!</v>
      </c>
      <c r="FH427" s="4" t="e">
        <v>#REF!</v>
      </c>
      <c r="FI427" s="834" t="str">
        <f t="shared" si="50"/>
        <v>#REF!</v>
      </c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742"/>
    </row>
    <row r="428" outlineLevel="1">
      <c r="A428" s="743"/>
      <c r="B428" s="1059"/>
      <c r="D428" s="1039">
        <f t="shared" si="157"/>
        <v>1</v>
      </c>
      <c r="E428" s="1049" t="str">
        <f t="shared" si="80"/>
        <v/>
      </c>
      <c r="F428" s="1050" t="s">
        <v>402</v>
      </c>
      <c r="G428" s="1042" t="str">
        <f t="shared" si="76"/>
        <v/>
      </c>
      <c r="H428" s="1046"/>
      <c r="I428" s="1044" t="str">
        <f t="shared" si="77"/>
        <v>#REF!</v>
      </c>
      <c r="J428" s="1052" t="str">
        <f t="shared" si="141"/>
        <v>#REF!</v>
      </c>
      <c r="K428" s="1046">
        <v>0.0</v>
      </c>
      <c r="L428" s="1046">
        <v>0.0</v>
      </c>
      <c r="M428" s="1046">
        <v>0.0</v>
      </c>
      <c r="N428" s="1046">
        <v>0.0</v>
      </c>
      <c r="O428" s="1053" t="e">
        <v>#REF!</v>
      </c>
      <c r="P428" s="1053">
        <v>0.0</v>
      </c>
      <c r="Q428" s="1053">
        <v>0.0</v>
      </c>
      <c r="R428" s="1053">
        <v>0.0</v>
      </c>
      <c r="S428" s="1053">
        <v>0.0</v>
      </c>
      <c r="T428" s="1053">
        <v>0.0</v>
      </c>
      <c r="U428" s="1053">
        <v>0.0</v>
      </c>
      <c r="V428" s="825"/>
      <c r="W428" s="1054" t="str">
        <f t="shared" ref="W428:AC428" si="229">if(O$275&gt;$E427,"",if(O$276&lt;$E427,"", if($H428="","", if($D427&lt;=$N$277,O$277,if($D427&lt;=$N$278,O$278,O$279))*if($O$267=$R$267,$V$267, $H428))))</f>
        <v>#REF!</v>
      </c>
      <c r="X428" s="1054" t="str">
        <f t="shared" si="229"/>
        <v/>
      </c>
      <c r="Y428" s="1054" t="str">
        <f t="shared" si="229"/>
        <v/>
      </c>
      <c r="Z428" s="1054" t="str">
        <f t="shared" si="229"/>
        <v/>
      </c>
      <c r="AA428" s="1054" t="str">
        <f t="shared" si="229"/>
        <v/>
      </c>
      <c r="AB428" s="1054" t="str">
        <f t="shared" si="229"/>
        <v/>
      </c>
      <c r="AC428" s="1054" t="str">
        <f t="shared" si="229"/>
        <v/>
      </c>
      <c r="AD428" s="2" t="e">
        <v>#REF!</v>
      </c>
      <c r="AE428" s="2" t="e">
        <v>#REF!</v>
      </c>
      <c r="AF428" s="2" t="e">
        <v>#REF!</v>
      </c>
      <c r="AG428" s="2" t="e">
        <v>#REF!</v>
      </c>
      <c r="AH428" s="2" t="e">
        <v>#REF!</v>
      </c>
      <c r="AI428" s="2" t="e">
        <v>#REF!</v>
      </c>
      <c r="AJ428" s="4" t="e">
        <v>#REF!</v>
      </c>
      <c r="AK428" s="4"/>
      <c r="AL428" s="4"/>
      <c r="AM428" s="4"/>
      <c r="AN428" s="18" t="s">
        <v>4</v>
      </c>
      <c r="AO428" s="689"/>
      <c r="AP428" s="690"/>
      <c r="AQ428" s="274"/>
      <c r="AR428" s="274"/>
      <c r="AS428" s="274"/>
      <c r="AT428" s="274"/>
      <c r="AU428" s="691"/>
      <c r="AV428" s="692"/>
      <c r="AW428" s="274"/>
      <c r="AX428" s="274"/>
      <c r="AY428" s="274"/>
      <c r="AZ428" s="274"/>
      <c r="BA428" s="274"/>
      <c r="BB428" s="274"/>
      <c r="BC428" s="274"/>
      <c r="BD428" s="274"/>
      <c r="BE428" s="274"/>
      <c r="BF428" s="274"/>
      <c r="BG428" s="274"/>
      <c r="BH428" s="274"/>
      <c r="BI428" s="274"/>
      <c r="BJ428" s="274"/>
      <c r="BK428" s="274"/>
      <c r="BL428" s="274"/>
      <c r="BM428" s="274"/>
      <c r="BN428" s="274"/>
      <c r="BO428" s="274"/>
      <c r="BP428" s="693"/>
      <c r="BQ428" s="274"/>
      <c r="BR428" s="274"/>
      <c r="BS428" s="274"/>
      <c r="BT428" s="274"/>
      <c r="BU428" s="274"/>
      <c r="BV428" s="274"/>
      <c r="BW428" s="274"/>
      <c r="BX428" s="694"/>
      <c r="BY428" s="274"/>
      <c r="BZ428" s="274"/>
      <c r="CA428" s="274"/>
      <c r="CB428" s="274"/>
      <c r="CC428" s="274"/>
      <c r="CD428" s="274"/>
      <c r="CE428" s="274"/>
      <c r="CF428" s="274"/>
      <c r="CG428" s="742"/>
      <c r="CH428" s="742"/>
      <c r="CI428" s="742"/>
      <c r="CJ428" s="742"/>
      <c r="CK428" s="742"/>
      <c r="CL428" s="742"/>
      <c r="CM428" s="742"/>
      <c r="CN428" s="742"/>
      <c r="CO428" s="742"/>
      <c r="CP428" s="742"/>
      <c r="CQ428" s="742"/>
      <c r="CR428" s="742"/>
      <c r="CS428" s="742"/>
      <c r="CT428" s="742"/>
      <c r="CU428" s="742"/>
      <c r="CV428" s="742"/>
      <c r="CW428" s="742"/>
      <c r="CX428" s="4"/>
      <c r="CY428" s="780" t="e">
        <v>#REF!</v>
      </c>
      <c r="CZ428" s="890" t="e">
        <v>#REF!</v>
      </c>
      <c r="DA428" s="890" t="e">
        <v>#REF!</v>
      </c>
      <c r="DB428" s="890">
        <v>0.0</v>
      </c>
      <c r="DC428" s="890">
        <v>0.0</v>
      </c>
      <c r="DD428" s="890">
        <v>0.0</v>
      </c>
      <c r="DE428" s="890">
        <v>0.0</v>
      </c>
      <c r="DF428" s="890">
        <v>0.0</v>
      </c>
      <c r="DG428" s="890">
        <v>0.0</v>
      </c>
      <c r="DH428" s="890"/>
      <c r="DI428" s="890" t="e">
        <v>#REF!</v>
      </c>
      <c r="DJ428" s="890" t="s">
        <v>160</v>
      </c>
      <c r="DK428" s="890" t="s">
        <v>160</v>
      </c>
      <c r="DL428" s="890" t="s">
        <v>160</v>
      </c>
      <c r="DM428" s="890" t="s">
        <v>160</v>
      </c>
      <c r="DN428" s="890" t="s">
        <v>160</v>
      </c>
      <c r="DO428" s="890" t="s">
        <v>160</v>
      </c>
      <c r="DP428" s="2">
        <v>1.0</v>
      </c>
      <c r="DQ428" s="830" t="s">
        <v>160</v>
      </c>
      <c r="DR428" s="915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745"/>
      <c r="EK428" s="4"/>
      <c r="EL428" s="4"/>
      <c r="EM428" s="4"/>
      <c r="EN428" s="4"/>
      <c r="EO428" s="4"/>
      <c r="EP428" s="4"/>
      <c r="EQ428" s="745"/>
      <c r="ER428" s="4"/>
      <c r="ES428" s="4"/>
      <c r="ET428" s="4"/>
      <c r="EU428" s="4"/>
      <c r="EV428" s="4"/>
      <c r="EW428" s="4"/>
      <c r="EX428" s="4"/>
      <c r="EY428" s="895" t="s">
        <v>160</v>
      </c>
      <c r="EZ428" s="927" t="s">
        <v>160</v>
      </c>
      <c r="FA428" s="820" t="str">
        <f t="shared" si="49"/>
        <v/>
      </c>
      <c r="FB428" s="925" t="e">
        <v>#REF!</v>
      </c>
      <c r="FC428" s="4" t="e">
        <v>#REF!</v>
      </c>
      <c r="FD428" s="4" t="e">
        <v>#REF!</v>
      </c>
      <c r="FE428" s="4" t="e">
        <v>#REF!</v>
      </c>
      <c r="FF428" s="4" t="e">
        <v>#REF!</v>
      </c>
      <c r="FG428" s="4" t="e">
        <v>#REF!</v>
      </c>
      <c r="FH428" s="4" t="e">
        <v>#REF!</v>
      </c>
      <c r="FI428" s="834" t="str">
        <f t="shared" si="50"/>
        <v>#REF!</v>
      </c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742"/>
    </row>
    <row r="429" outlineLevel="1">
      <c r="A429" s="743"/>
      <c r="B429" s="1059"/>
      <c r="D429" s="1039">
        <f t="shared" si="157"/>
        <v>1</v>
      </c>
      <c r="E429" s="1049" t="str">
        <f t="shared" si="80"/>
        <v/>
      </c>
      <c r="F429" s="1050" t="s">
        <v>402</v>
      </c>
      <c r="G429" s="1042" t="str">
        <f t="shared" si="76"/>
        <v/>
      </c>
      <c r="H429" s="1046"/>
      <c r="I429" s="1044" t="str">
        <f t="shared" si="77"/>
        <v>#REF!</v>
      </c>
      <c r="J429" s="1052" t="str">
        <f t="shared" si="141"/>
        <v>#REF!</v>
      </c>
      <c r="K429" s="1046">
        <v>0.0</v>
      </c>
      <c r="L429" s="1046">
        <v>0.0</v>
      </c>
      <c r="M429" s="1046">
        <v>0.0</v>
      </c>
      <c r="N429" s="1046">
        <v>0.0</v>
      </c>
      <c r="O429" s="1053" t="e">
        <v>#REF!</v>
      </c>
      <c r="P429" s="1053">
        <v>0.0</v>
      </c>
      <c r="Q429" s="1053">
        <v>0.0</v>
      </c>
      <c r="R429" s="1053">
        <v>0.0</v>
      </c>
      <c r="S429" s="1053">
        <v>0.0</v>
      </c>
      <c r="T429" s="1053">
        <v>0.0</v>
      </c>
      <c r="U429" s="1053">
        <v>0.0</v>
      </c>
      <c r="V429" s="825"/>
      <c r="W429" s="1054" t="str">
        <f t="shared" ref="W429:AC429" si="230">if(O$275&gt;$E428,"",if(O$276&lt;$E428,"", if($H429="","", if($D428&lt;=$N$277,O$277,if($D428&lt;=$N$278,O$278,O$279))*if($O$267=$R$267,$V$267, $H429))))</f>
        <v>#REF!</v>
      </c>
      <c r="X429" s="1054" t="str">
        <f t="shared" si="230"/>
        <v/>
      </c>
      <c r="Y429" s="1054" t="str">
        <f t="shared" si="230"/>
        <v/>
      </c>
      <c r="Z429" s="1054" t="str">
        <f t="shared" si="230"/>
        <v/>
      </c>
      <c r="AA429" s="1054" t="str">
        <f t="shared" si="230"/>
        <v/>
      </c>
      <c r="AB429" s="1054" t="str">
        <f t="shared" si="230"/>
        <v/>
      </c>
      <c r="AC429" s="1054" t="str">
        <f t="shared" si="230"/>
        <v/>
      </c>
      <c r="AD429" s="2" t="e">
        <v>#REF!</v>
      </c>
      <c r="AE429" s="2" t="e">
        <v>#REF!</v>
      </c>
      <c r="AF429" s="2" t="e">
        <v>#REF!</v>
      </c>
      <c r="AG429" s="2" t="e">
        <v>#REF!</v>
      </c>
      <c r="AH429" s="2" t="e">
        <v>#REF!</v>
      </c>
      <c r="AI429" s="2" t="e">
        <v>#REF!</v>
      </c>
      <c r="AJ429" s="4" t="e">
        <v>#REF!</v>
      </c>
      <c r="AK429" s="4"/>
      <c r="AL429" s="4"/>
      <c r="AM429" s="4"/>
      <c r="AN429" s="18" t="s">
        <v>4</v>
      </c>
      <c r="AO429" s="689"/>
      <c r="AP429" s="690"/>
      <c r="AQ429" s="274"/>
      <c r="AR429" s="274"/>
      <c r="AS429" s="274"/>
      <c r="AT429" s="274"/>
      <c r="AU429" s="691"/>
      <c r="AV429" s="692"/>
      <c r="AW429" s="274"/>
      <c r="AX429" s="274"/>
      <c r="AY429" s="274"/>
      <c r="AZ429" s="274"/>
      <c r="BA429" s="274"/>
      <c r="BB429" s="274"/>
      <c r="BC429" s="274"/>
      <c r="BD429" s="274"/>
      <c r="BE429" s="274"/>
      <c r="BF429" s="274"/>
      <c r="BG429" s="274"/>
      <c r="BH429" s="274"/>
      <c r="BI429" s="274"/>
      <c r="BJ429" s="274"/>
      <c r="BK429" s="274"/>
      <c r="BL429" s="274"/>
      <c r="BM429" s="274"/>
      <c r="BN429" s="274"/>
      <c r="BO429" s="274"/>
      <c r="BP429" s="693"/>
      <c r="BQ429" s="274"/>
      <c r="BR429" s="274"/>
      <c r="BS429" s="274"/>
      <c r="BT429" s="274"/>
      <c r="BU429" s="274"/>
      <c r="BV429" s="274"/>
      <c r="BW429" s="274"/>
      <c r="BX429" s="694"/>
      <c r="BY429" s="274"/>
      <c r="BZ429" s="274"/>
      <c r="CA429" s="274"/>
      <c r="CB429" s="274"/>
      <c r="CC429" s="274"/>
      <c r="CD429" s="274"/>
      <c r="CE429" s="274"/>
      <c r="CF429" s="274"/>
      <c r="CG429" s="742"/>
      <c r="CH429" s="742"/>
      <c r="CI429" s="742"/>
      <c r="CJ429" s="742"/>
      <c r="CK429" s="742"/>
      <c r="CL429" s="742"/>
      <c r="CM429" s="742"/>
      <c r="CN429" s="742"/>
      <c r="CO429" s="742"/>
      <c r="CP429" s="742"/>
      <c r="CQ429" s="742"/>
      <c r="CR429" s="742"/>
      <c r="CS429" s="742"/>
      <c r="CT429" s="742"/>
      <c r="CU429" s="742"/>
      <c r="CV429" s="742"/>
      <c r="CW429" s="742"/>
      <c r="CX429" s="4"/>
      <c r="CY429" s="780" t="e">
        <v>#REF!</v>
      </c>
      <c r="CZ429" s="890" t="e">
        <v>#REF!</v>
      </c>
      <c r="DA429" s="890" t="e">
        <v>#REF!</v>
      </c>
      <c r="DB429" s="890">
        <v>0.0</v>
      </c>
      <c r="DC429" s="890">
        <v>0.0</v>
      </c>
      <c r="DD429" s="890">
        <v>0.0</v>
      </c>
      <c r="DE429" s="890">
        <v>0.0</v>
      </c>
      <c r="DF429" s="890">
        <v>0.0</v>
      </c>
      <c r="DG429" s="890">
        <v>0.0</v>
      </c>
      <c r="DH429" s="890"/>
      <c r="DI429" s="890" t="e">
        <v>#REF!</v>
      </c>
      <c r="DJ429" s="890" t="s">
        <v>160</v>
      </c>
      <c r="DK429" s="890" t="s">
        <v>160</v>
      </c>
      <c r="DL429" s="890" t="s">
        <v>160</v>
      </c>
      <c r="DM429" s="890" t="s">
        <v>160</v>
      </c>
      <c r="DN429" s="890" t="s">
        <v>160</v>
      </c>
      <c r="DO429" s="890" t="s">
        <v>160</v>
      </c>
      <c r="DP429" s="2">
        <v>1.0</v>
      </c>
      <c r="DQ429" s="830" t="s">
        <v>160</v>
      </c>
      <c r="DR429" s="915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745"/>
      <c r="EK429" s="4"/>
      <c r="EL429" s="4"/>
      <c r="EM429" s="4"/>
      <c r="EN429" s="4"/>
      <c r="EO429" s="4"/>
      <c r="EP429" s="4"/>
      <c r="EQ429" s="745"/>
      <c r="ER429" s="4"/>
      <c r="ES429" s="4"/>
      <c r="ET429" s="4"/>
      <c r="EU429" s="4"/>
      <c r="EV429" s="4"/>
      <c r="EW429" s="4"/>
      <c r="EX429" s="4"/>
      <c r="EY429" s="895" t="s">
        <v>160</v>
      </c>
      <c r="EZ429" s="927" t="s">
        <v>160</v>
      </c>
      <c r="FA429" s="820" t="str">
        <f t="shared" si="49"/>
        <v/>
      </c>
      <c r="FB429" s="925" t="e">
        <v>#REF!</v>
      </c>
      <c r="FC429" s="4" t="e">
        <v>#REF!</v>
      </c>
      <c r="FD429" s="4" t="e">
        <v>#REF!</v>
      </c>
      <c r="FE429" s="4" t="e">
        <v>#REF!</v>
      </c>
      <c r="FF429" s="4" t="e">
        <v>#REF!</v>
      </c>
      <c r="FG429" s="4" t="e">
        <v>#REF!</v>
      </c>
      <c r="FH429" s="4" t="e">
        <v>#REF!</v>
      </c>
      <c r="FI429" s="834" t="str">
        <f t="shared" si="50"/>
        <v>#REF!</v>
      </c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742"/>
    </row>
    <row r="430" outlineLevel="1">
      <c r="A430" s="743"/>
      <c r="B430" s="1059"/>
      <c r="D430" s="1039">
        <f t="shared" si="157"/>
        <v>1</v>
      </c>
      <c r="E430" s="1049" t="str">
        <f t="shared" si="80"/>
        <v/>
      </c>
      <c r="F430" s="1050" t="s">
        <v>402</v>
      </c>
      <c r="G430" s="1042" t="str">
        <f t="shared" si="76"/>
        <v/>
      </c>
      <c r="H430" s="1046"/>
      <c r="I430" s="1044" t="str">
        <f t="shared" si="77"/>
        <v>#REF!</v>
      </c>
      <c r="J430" s="1052" t="str">
        <f t="shared" si="141"/>
        <v>#REF!</v>
      </c>
      <c r="K430" s="1046">
        <v>0.0</v>
      </c>
      <c r="L430" s="1046">
        <v>0.0</v>
      </c>
      <c r="M430" s="1046">
        <v>0.0</v>
      </c>
      <c r="N430" s="1046">
        <v>0.0</v>
      </c>
      <c r="O430" s="1053" t="e">
        <v>#REF!</v>
      </c>
      <c r="P430" s="1053">
        <v>0.0</v>
      </c>
      <c r="Q430" s="1053">
        <v>0.0</v>
      </c>
      <c r="R430" s="1053">
        <v>0.0</v>
      </c>
      <c r="S430" s="1053">
        <v>0.0</v>
      </c>
      <c r="T430" s="1053">
        <v>0.0</v>
      </c>
      <c r="U430" s="1053">
        <v>0.0</v>
      </c>
      <c r="V430" s="825"/>
      <c r="W430" s="1054" t="str">
        <f t="shared" ref="W430:AC430" si="231">if(O$275&gt;$E429,"",if(O$276&lt;$E429,"", if($H430="","", if($D429&lt;=$N$277,O$277,if($D429&lt;=$N$278,O$278,O$279))*if($O$267=$R$267,$V$267, $H430))))</f>
        <v>#REF!</v>
      </c>
      <c r="X430" s="1054" t="str">
        <f t="shared" si="231"/>
        <v/>
      </c>
      <c r="Y430" s="1054" t="str">
        <f t="shared" si="231"/>
        <v/>
      </c>
      <c r="Z430" s="1054" t="str">
        <f t="shared" si="231"/>
        <v/>
      </c>
      <c r="AA430" s="1054" t="str">
        <f t="shared" si="231"/>
        <v/>
      </c>
      <c r="AB430" s="1054" t="str">
        <f t="shared" si="231"/>
        <v/>
      </c>
      <c r="AC430" s="1054" t="str">
        <f t="shared" si="231"/>
        <v/>
      </c>
      <c r="AD430" s="2" t="e">
        <v>#REF!</v>
      </c>
      <c r="AE430" s="2" t="e">
        <v>#REF!</v>
      </c>
      <c r="AF430" s="2" t="e">
        <v>#REF!</v>
      </c>
      <c r="AG430" s="2" t="e">
        <v>#REF!</v>
      </c>
      <c r="AH430" s="2" t="e">
        <v>#REF!</v>
      </c>
      <c r="AI430" s="2" t="e">
        <v>#REF!</v>
      </c>
      <c r="AJ430" s="4" t="e">
        <v>#REF!</v>
      </c>
      <c r="AK430" s="4"/>
      <c r="AL430" s="4"/>
      <c r="AM430" s="4"/>
      <c r="AN430" s="18" t="s">
        <v>4</v>
      </c>
      <c r="AO430" s="689"/>
      <c r="AP430" s="690"/>
      <c r="AQ430" s="274"/>
      <c r="AR430" s="274"/>
      <c r="AS430" s="274"/>
      <c r="AT430" s="274"/>
      <c r="AU430" s="691"/>
      <c r="AV430" s="692"/>
      <c r="AW430" s="274"/>
      <c r="AX430" s="274"/>
      <c r="AY430" s="274"/>
      <c r="AZ430" s="274"/>
      <c r="BA430" s="274"/>
      <c r="BB430" s="274"/>
      <c r="BC430" s="274"/>
      <c r="BD430" s="274"/>
      <c r="BE430" s="274"/>
      <c r="BF430" s="274"/>
      <c r="BG430" s="274"/>
      <c r="BH430" s="274"/>
      <c r="BI430" s="274"/>
      <c r="BJ430" s="274"/>
      <c r="BK430" s="274"/>
      <c r="BL430" s="274"/>
      <c r="BM430" s="274"/>
      <c r="BN430" s="274"/>
      <c r="BO430" s="274"/>
      <c r="BP430" s="693"/>
      <c r="BQ430" s="274"/>
      <c r="BR430" s="274"/>
      <c r="BS430" s="274"/>
      <c r="BT430" s="274"/>
      <c r="BU430" s="274"/>
      <c r="BV430" s="274"/>
      <c r="BW430" s="274"/>
      <c r="BX430" s="694"/>
      <c r="BY430" s="274"/>
      <c r="BZ430" s="274"/>
      <c r="CA430" s="274"/>
      <c r="CB430" s="274"/>
      <c r="CC430" s="274"/>
      <c r="CD430" s="274"/>
      <c r="CE430" s="274"/>
      <c r="CF430" s="274"/>
      <c r="CG430" s="742"/>
      <c r="CH430" s="742"/>
      <c r="CI430" s="742"/>
      <c r="CJ430" s="742"/>
      <c r="CK430" s="742"/>
      <c r="CL430" s="742"/>
      <c r="CM430" s="742"/>
      <c r="CN430" s="742"/>
      <c r="CO430" s="742"/>
      <c r="CP430" s="742"/>
      <c r="CQ430" s="742"/>
      <c r="CR430" s="742"/>
      <c r="CS430" s="742"/>
      <c r="CT430" s="742"/>
      <c r="CU430" s="742"/>
      <c r="CV430" s="742"/>
      <c r="CW430" s="742"/>
      <c r="CX430" s="4"/>
      <c r="CY430" s="780" t="e">
        <v>#REF!</v>
      </c>
      <c r="CZ430" s="890" t="e">
        <v>#REF!</v>
      </c>
      <c r="DA430" s="890" t="e">
        <v>#REF!</v>
      </c>
      <c r="DB430" s="890">
        <v>0.0</v>
      </c>
      <c r="DC430" s="890">
        <v>0.0</v>
      </c>
      <c r="DD430" s="890">
        <v>0.0</v>
      </c>
      <c r="DE430" s="890">
        <v>0.0</v>
      </c>
      <c r="DF430" s="890">
        <v>0.0</v>
      </c>
      <c r="DG430" s="890">
        <v>0.0</v>
      </c>
      <c r="DH430" s="890"/>
      <c r="DI430" s="890" t="e">
        <v>#REF!</v>
      </c>
      <c r="DJ430" s="890" t="s">
        <v>160</v>
      </c>
      <c r="DK430" s="890" t="s">
        <v>160</v>
      </c>
      <c r="DL430" s="890" t="s">
        <v>160</v>
      </c>
      <c r="DM430" s="890" t="s">
        <v>160</v>
      </c>
      <c r="DN430" s="890" t="s">
        <v>160</v>
      </c>
      <c r="DO430" s="890" t="s">
        <v>160</v>
      </c>
      <c r="DP430" s="2">
        <v>1.0</v>
      </c>
      <c r="DQ430" s="830" t="s">
        <v>160</v>
      </c>
      <c r="DR430" s="915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745"/>
      <c r="EK430" s="4"/>
      <c r="EL430" s="4"/>
      <c r="EM430" s="4"/>
      <c r="EN430" s="4"/>
      <c r="EO430" s="4"/>
      <c r="EP430" s="4"/>
      <c r="EQ430" s="745"/>
      <c r="ER430" s="4"/>
      <c r="ES430" s="4"/>
      <c r="ET430" s="4"/>
      <c r="EU430" s="4"/>
      <c r="EV430" s="4"/>
      <c r="EW430" s="4"/>
      <c r="EX430" s="4"/>
      <c r="EY430" s="895" t="s">
        <v>160</v>
      </c>
      <c r="EZ430" s="927" t="s">
        <v>160</v>
      </c>
      <c r="FA430" s="820" t="str">
        <f t="shared" si="49"/>
        <v/>
      </c>
      <c r="FB430" s="925" t="e">
        <v>#REF!</v>
      </c>
      <c r="FC430" s="4" t="e">
        <v>#REF!</v>
      </c>
      <c r="FD430" s="4" t="e">
        <v>#REF!</v>
      </c>
      <c r="FE430" s="4" t="e">
        <v>#REF!</v>
      </c>
      <c r="FF430" s="4" t="e">
        <v>#REF!</v>
      </c>
      <c r="FG430" s="4" t="e">
        <v>#REF!</v>
      </c>
      <c r="FH430" s="4" t="e">
        <v>#REF!</v>
      </c>
      <c r="FI430" s="834" t="str">
        <f t="shared" si="50"/>
        <v>#REF!</v>
      </c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742"/>
    </row>
    <row r="431" outlineLevel="1">
      <c r="A431" s="743"/>
      <c r="D431" s="1039">
        <f t="shared" si="157"/>
        <v>1</v>
      </c>
      <c r="E431" s="1049" t="str">
        <f t="shared" si="80"/>
        <v/>
      </c>
      <c r="F431" s="1050" t="s">
        <v>402</v>
      </c>
      <c r="G431" s="1042" t="str">
        <f t="shared" si="76"/>
        <v/>
      </c>
      <c r="H431" s="1046"/>
      <c r="I431" s="1044" t="str">
        <f t="shared" si="77"/>
        <v>#REF!</v>
      </c>
      <c r="J431" s="1052" t="str">
        <f t="shared" si="141"/>
        <v>#REF!</v>
      </c>
      <c r="K431" s="1046">
        <v>0.0</v>
      </c>
      <c r="L431" s="1046">
        <v>0.0</v>
      </c>
      <c r="M431" s="1046">
        <v>0.0</v>
      </c>
      <c r="N431" s="1046">
        <v>0.0</v>
      </c>
      <c r="O431" s="1053" t="e">
        <v>#REF!</v>
      </c>
      <c r="P431" s="1053">
        <v>0.0</v>
      </c>
      <c r="Q431" s="1053">
        <v>0.0</v>
      </c>
      <c r="R431" s="1053">
        <v>0.0</v>
      </c>
      <c r="S431" s="1053">
        <v>0.0</v>
      </c>
      <c r="T431" s="1053">
        <v>0.0</v>
      </c>
      <c r="U431" s="1053">
        <v>0.0</v>
      </c>
      <c r="V431" s="825"/>
      <c r="W431" s="1054" t="str">
        <f t="shared" ref="W431:AC431" si="232">if(O$275&gt;$E430,"",if(O$276&lt;$E430,"", if($H431="","", if($D430&lt;=$N$277,O$277,if($D430&lt;=$N$278,O$278,O$279))*if($O$267=$R$267,$V$267, $H431))))</f>
        <v>#REF!</v>
      </c>
      <c r="X431" s="1054" t="str">
        <f t="shared" si="232"/>
        <v/>
      </c>
      <c r="Y431" s="1054" t="str">
        <f t="shared" si="232"/>
        <v/>
      </c>
      <c r="Z431" s="1054" t="str">
        <f t="shared" si="232"/>
        <v/>
      </c>
      <c r="AA431" s="1054" t="str">
        <f t="shared" si="232"/>
        <v/>
      </c>
      <c r="AB431" s="1054" t="str">
        <f t="shared" si="232"/>
        <v/>
      </c>
      <c r="AC431" s="1054" t="str">
        <f t="shared" si="232"/>
        <v/>
      </c>
      <c r="AD431" s="2" t="e">
        <v>#REF!</v>
      </c>
      <c r="AE431" s="2" t="e">
        <v>#REF!</v>
      </c>
      <c r="AF431" s="2" t="e">
        <v>#REF!</v>
      </c>
      <c r="AG431" s="2" t="e">
        <v>#REF!</v>
      </c>
      <c r="AH431" s="2" t="e">
        <v>#REF!</v>
      </c>
      <c r="AI431" s="2" t="e">
        <v>#REF!</v>
      </c>
      <c r="AJ431" s="4" t="e">
        <v>#REF!</v>
      </c>
      <c r="AK431" s="4"/>
      <c r="AL431" s="4"/>
      <c r="AM431" s="4"/>
      <c r="AN431" s="18" t="s">
        <v>4</v>
      </c>
      <c r="AO431" s="689"/>
      <c r="AP431" s="690"/>
      <c r="AQ431" s="274"/>
      <c r="AR431" s="274"/>
      <c r="AS431" s="274"/>
      <c r="AT431" s="274"/>
      <c r="AU431" s="691"/>
      <c r="AV431" s="692"/>
      <c r="AW431" s="274"/>
      <c r="AX431" s="274"/>
      <c r="AY431" s="274"/>
      <c r="AZ431" s="274"/>
      <c r="BA431" s="274"/>
      <c r="BB431" s="274"/>
      <c r="BC431" s="274"/>
      <c r="BD431" s="274"/>
      <c r="BE431" s="274"/>
      <c r="BF431" s="274"/>
      <c r="BG431" s="274"/>
      <c r="BH431" s="274"/>
      <c r="BI431" s="274"/>
      <c r="BJ431" s="274"/>
      <c r="BK431" s="274"/>
      <c r="BL431" s="274"/>
      <c r="BM431" s="274"/>
      <c r="BN431" s="274"/>
      <c r="BO431" s="274"/>
      <c r="BP431" s="693"/>
      <c r="BQ431" s="274"/>
      <c r="BR431" s="274"/>
      <c r="BS431" s="274"/>
      <c r="BT431" s="274"/>
      <c r="BU431" s="274"/>
      <c r="BV431" s="274"/>
      <c r="BW431" s="274"/>
      <c r="BX431" s="694"/>
      <c r="BY431" s="274"/>
      <c r="BZ431" s="274"/>
      <c r="CA431" s="274"/>
      <c r="CB431" s="274"/>
      <c r="CC431" s="274"/>
      <c r="CD431" s="274"/>
      <c r="CE431" s="274"/>
      <c r="CF431" s="274"/>
      <c r="CG431" s="742"/>
      <c r="CH431" s="742"/>
      <c r="CI431" s="742"/>
      <c r="CJ431" s="742"/>
      <c r="CK431" s="742"/>
      <c r="CL431" s="742"/>
      <c r="CM431" s="742"/>
      <c r="CN431" s="742"/>
      <c r="CO431" s="742"/>
      <c r="CP431" s="742"/>
      <c r="CQ431" s="742"/>
      <c r="CR431" s="742"/>
      <c r="CS431" s="742"/>
      <c r="CT431" s="742"/>
      <c r="CU431" s="742"/>
      <c r="CV431" s="742"/>
      <c r="CW431" s="742"/>
      <c r="CX431" s="4"/>
      <c r="CY431" s="780" t="e">
        <v>#REF!</v>
      </c>
      <c r="CZ431" s="890" t="e">
        <v>#REF!</v>
      </c>
      <c r="DA431" s="890" t="e">
        <v>#REF!</v>
      </c>
      <c r="DB431" s="890">
        <v>0.0</v>
      </c>
      <c r="DC431" s="890">
        <v>0.0</v>
      </c>
      <c r="DD431" s="890">
        <v>0.0</v>
      </c>
      <c r="DE431" s="890">
        <v>0.0</v>
      </c>
      <c r="DF431" s="890">
        <v>0.0</v>
      </c>
      <c r="DG431" s="890">
        <v>0.0</v>
      </c>
      <c r="DH431" s="890"/>
      <c r="DI431" s="890" t="e">
        <v>#REF!</v>
      </c>
      <c r="DJ431" s="890" t="s">
        <v>160</v>
      </c>
      <c r="DK431" s="890" t="s">
        <v>160</v>
      </c>
      <c r="DL431" s="890" t="s">
        <v>160</v>
      </c>
      <c r="DM431" s="890" t="s">
        <v>160</v>
      </c>
      <c r="DN431" s="890" t="s">
        <v>160</v>
      </c>
      <c r="DO431" s="890" t="s">
        <v>160</v>
      </c>
      <c r="DP431" s="2">
        <v>1.0</v>
      </c>
      <c r="DQ431" s="830" t="s">
        <v>160</v>
      </c>
      <c r="DR431" s="915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745"/>
      <c r="EK431" s="4"/>
      <c r="EL431" s="4"/>
      <c r="EM431" s="4"/>
      <c r="EN431" s="4"/>
      <c r="EO431" s="4"/>
      <c r="EP431" s="4"/>
      <c r="EQ431" s="745"/>
      <c r="ER431" s="4"/>
      <c r="ES431" s="4"/>
      <c r="ET431" s="4"/>
      <c r="EU431" s="4"/>
      <c r="EV431" s="4"/>
      <c r="EW431" s="4"/>
      <c r="EX431" s="4"/>
      <c r="EY431" s="895" t="s">
        <v>160</v>
      </c>
      <c r="EZ431" s="927" t="s">
        <v>160</v>
      </c>
      <c r="FA431" s="820" t="str">
        <f t="shared" si="49"/>
        <v/>
      </c>
      <c r="FB431" s="925" t="e">
        <v>#REF!</v>
      </c>
      <c r="FC431" s="4" t="e">
        <v>#REF!</v>
      </c>
      <c r="FD431" s="4" t="e">
        <v>#REF!</v>
      </c>
      <c r="FE431" s="4" t="e">
        <v>#REF!</v>
      </c>
      <c r="FF431" s="4" t="e">
        <v>#REF!</v>
      </c>
      <c r="FG431" s="4" t="e">
        <v>#REF!</v>
      </c>
      <c r="FH431" s="4" t="e">
        <v>#REF!</v>
      </c>
      <c r="FI431" s="834" t="str">
        <f t="shared" si="50"/>
        <v>#REF!</v>
      </c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742"/>
    </row>
    <row r="432" outlineLevel="1">
      <c r="A432" s="743"/>
      <c r="D432" s="1039">
        <f t="shared" si="157"/>
        <v>1</v>
      </c>
      <c r="E432" s="1049" t="str">
        <f t="shared" si="80"/>
        <v/>
      </c>
      <c r="F432" s="1050" t="s">
        <v>402</v>
      </c>
      <c r="G432" s="1042" t="str">
        <f t="shared" si="76"/>
        <v/>
      </c>
      <c r="H432" s="1046"/>
      <c r="I432" s="1044" t="str">
        <f t="shared" si="77"/>
        <v>#REF!</v>
      </c>
      <c r="J432" s="1052" t="str">
        <f t="shared" si="141"/>
        <v>#REF!</v>
      </c>
      <c r="K432" s="1046">
        <v>0.0</v>
      </c>
      <c r="L432" s="1046">
        <v>0.0</v>
      </c>
      <c r="M432" s="1046">
        <v>0.0</v>
      </c>
      <c r="N432" s="1046">
        <v>0.0</v>
      </c>
      <c r="O432" s="1053" t="e">
        <v>#REF!</v>
      </c>
      <c r="P432" s="1053">
        <v>0.0</v>
      </c>
      <c r="Q432" s="1053">
        <v>0.0</v>
      </c>
      <c r="R432" s="1053">
        <v>0.0</v>
      </c>
      <c r="S432" s="1053">
        <v>0.0</v>
      </c>
      <c r="T432" s="1053">
        <v>0.0</v>
      </c>
      <c r="U432" s="1053">
        <v>0.0</v>
      </c>
      <c r="V432" s="825"/>
      <c r="W432" s="1054" t="str">
        <f t="shared" ref="W432:AC432" si="233">if(O$275&gt;$E431,"",if(O$276&lt;$E431,"", if($H432="","", if($D431&lt;=$N$277,O$277,if($D431&lt;=$N$278,O$278,O$279))*if($O$267=$R$267,$V$267, $H432))))</f>
        <v>#REF!</v>
      </c>
      <c r="X432" s="1054" t="str">
        <f t="shared" si="233"/>
        <v/>
      </c>
      <c r="Y432" s="1054" t="str">
        <f t="shared" si="233"/>
        <v/>
      </c>
      <c r="Z432" s="1054" t="str">
        <f t="shared" si="233"/>
        <v/>
      </c>
      <c r="AA432" s="1054" t="str">
        <f t="shared" si="233"/>
        <v/>
      </c>
      <c r="AB432" s="1054" t="str">
        <f t="shared" si="233"/>
        <v/>
      </c>
      <c r="AC432" s="1054" t="str">
        <f t="shared" si="233"/>
        <v/>
      </c>
      <c r="AD432" s="2" t="e">
        <v>#REF!</v>
      </c>
      <c r="AE432" s="2" t="e">
        <v>#REF!</v>
      </c>
      <c r="AF432" s="2" t="e">
        <v>#REF!</v>
      </c>
      <c r="AG432" s="2" t="e">
        <v>#REF!</v>
      </c>
      <c r="AH432" s="2" t="e">
        <v>#REF!</v>
      </c>
      <c r="AI432" s="2" t="e">
        <v>#REF!</v>
      </c>
      <c r="AJ432" s="4" t="e">
        <v>#REF!</v>
      </c>
      <c r="AK432" s="4"/>
      <c r="AL432" s="4"/>
      <c r="AM432" s="4"/>
      <c r="AN432" s="18" t="s">
        <v>4</v>
      </c>
      <c r="AO432" s="689"/>
      <c r="AP432" s="690"/>
      <c r="AQ432" s="274"/>
      <c r="AR432" s="274"/>
      <c r="AS432" s="274"/>
      <c r="AT432" s="274"/>
      <c r="AU432" s="691"/>
      <c r="AV432" s="692"/>
      <c r="AW432" s="274"/>
      <c r="AX432" s="274"/>
      <c r="AY432" s="274"/>
      <c r="AZ432" s="274"/>
      <c r="BA432" s="274"/>
      <c r="BB432" s="274"/>
      <c r="BC432" s="274"/>
      <c r="BD432" s="274"/>
      <c r="BE432" s="274"/>
      <c r="BF432" s="274"/>
      <c r="BG432" s="274"/>
      <c r="BH432" s="274"/>
      <c r="BI432" s="274"/>
      <c r="BJ432" s="274"/>
      <c r="BK432" s="274"/>
      <c r="BL432" s="274"/>
      <c r="BM432" s="274"/>
      <c r="BN432" s="274"/>
      <c r="BO432" s="274"/>
      <c r="BP432" s="693"/>
      <c r="BQ432" s="274"/>
      <c r="BR432" s="274"/>
      <c r="BS432" s="274"/>
      <c r="BT432" s="274"/>
      <c r="BU432" s="274"/>
      <c r="BV432" s="274"/>
      <c r="BW432" s="274"/>
      <c r="BX432" s="694"/>
      <c r="BY432" s="274"/>
      <c r="BZ432" s="274"/>
      <c r="CA432" s="274"/>
      <c r="CB432" s="274"/>
      <c r="CC432" s="274"/>
      <c r="CD432" s="274"/>
      <c r="CE432" s="274"/>
      <c r="CF432" s="274"/>
      <c r="CG432" s="742"/>
      <c r="CH432" s="742"/>
      <c r="CI432" s="742"/>
      <c r="CJ432" s="742"/>
      <c r="CK432" s="742"/>
      <c r="CL432" s="742"/>
      <c r="CM432" s="742"/>
      <c r="CN432" s="742"/>
      <c r="CO432" s="742"/>
      <c r="CP432" s="742"/>
      <c r="CQ432" s="742"/>
      <c r="CR432" s="742"/>
      <c r="CS432" s="742"/>
      <c r="CT432" s="742"/>
      <c r="CU432" s="742"/>
      <c r="CV432" s="742"/>
      <c r="CW432" s="742"/>
      <c r="CX432" s="4"/>
      <c r="CY432" s="780" t="e">
        <v>#REF!</v>
      </c>
      <c r="CZ432" s="890" t="e">
        <v>#REF!</v>
      </c>
      <c r="DA432" s="890" t="e">
        <v>#REF!</v>
      </c>
      <c r="DB432" s="890">
        <v>0.0</v>
      </c>
      <c r="DC432" s="890">
        <v>0.0</v>
      </c>
      <c r="DD432" s="890">
        <v>0.0</v>
      </c>
      <c r="DE432" s="890">
        <v>0.0</v>
      </c>
      <c r="DF432" s="890">
        <v>0.0</v>
      </c>
      <c r="DG432" s="890">
        <v>0.0</v>
      </c>
      <c r="DH432" s="890"/>
      <c r="DI432" s="890" t="e">
        <v>#REF!</v>
      </c>
      <c r="DJ432" s="890" t="s">
        <v>160</v>
      </c>
      <c r="DK432" s="890" t="s">
        <v>160</v>
      </c>
      <c r="DL432" s="890" t="s">
        <v>160</v>
      </c>
      <c r="DM432" s="890" t="s">
        <v>160</v>
      </c>
      <c r="DN432" s="890" t="s">
        <v>160</v>
      </c>
      <c r="DO432" s="890" t="s">
        <v>160</v>
      </c>
      <c r="DP432" s="2">
        <v>1.0</v>
      </c>
      <c r="DQ432" s="830" t="s">
        <v>160</v>
      </c>
      <c r="DR432" s="915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745"/>
      <c r="EK432" s="4"/>
      <c r="EL432" s="4"/>
      <c r="EM432" s="4"/>
      <c r="EN432" s="4"/>
      <c r="EO432" s="4"/>
      <c r="EP432" s="4"/>
      <c r="EQ432" s="745"/>
      <c r="ER432" s="4"/>
      <c r="ES432" s="4"/>
      <c r="ET432" s="4"/>
      <c r="EU432" s="4"/>
      <c r="EV432" s="4"/>
      <c r="EW432" s="4"/>
      <c r="EX432" s="4"/>
      <c r="EY432" s="895" t="s">
        <v>160</v>
      </c>
      <c r="EZ432" s="927" t="s">
        <v>160</v>
      </c>
      <c r="FA432" s="820" t="str">
        <f t="shared" si="49"/>
        <v/>
      </c>
      <c r="FB432" s="925" t="e">
        <v>#REF!</v>
      </c>
      <c r="FC432" s="4" t="e">
        <v>#REF!</v>
      </c>
      <c r="FD432" s="4" t="e">
        <v>#REF!</v>
      </c>
      <c r="FE432" s="4" t="e">
        <v>#REF!</v>
      </c>
      <c r="FF432" s="4" t="e">
        <v>#REF!</v>
      </c>
      <c r="FG432" s="4" t="e">
        <v>#REF!</v>
      </c>
      <c r="FH432" s="4" t="e">
        <v>#REF!</v>
      </c>
      <c r="FI432" s="834" t="str">
        <f t="shared" si="50"/>
        <v>#REF!</v>
      </c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742"/>
    </row>
    <row r="433" outlineLevel="1">
      <c r="A433" s="743"/>
      <c r="D433" s="1039">
        <f t="shared" si="157"/>
        <v>1</v>
      </c>
      <c r="E433" s="1049" t="str">
        <f t="shared" si="80"/>
        <v/>
      </c>
      <c r="F433" s="1050" t="s">
        <v>402</v>
      </c>
      <c r="G433" s="1042" t="str">
        <f t="shared" si="76"/>
        <v/>
      </c>
      <c r="H433" s="1046"/>
      <c r="I433" s="1044" t="str">
        <f t="shared" si="77"/>
        <v>#REF!</v>
      </c>
      <c r="J433" s="1052" t="str">
        <f t="shared" si="141"/>
        <v>#REF!</v>
      </c>
      <c r="K433" s="1046">
        <v>0.0</v>
      </c>
      <c r="L433" s="1046">
        <v>0.0</v>
      </c>
      <c r="M433" s="1046">
        <v>0.0</v>
      </c>
      <c r="N433" s="1046">
        <v>0.0</v>
      </c>
      <c r="O433" s="1053" t="e">
        <v>#REF!</v>
      </c>
      <c r="P433" s="1053">
        <v>0.0</v>
      </c>
      <c r="Q433" s="1053">
        <v>0.0</v>
      </c>
      <c r="R433" s="1053">
        <v>0.0</v>
      </c>
      <c r="S433" s="1053">
        <v>0.0</v>
      </c>
      <c r="T433" s="1053">
        <v>0.0</v>
      </c>
      <c r="U433" s="1053">
        <v>0.0</v>
      </c>
      <c r="V433" s="825"/>
      <c r="W433" s="1054" t="str">
        <f t="shared" ref="W433:AC433" si="234">if(O$275&gt;$E432,"",if(O$276&lt;$E432,"", if($H433="","", if($D432&lt;=$N$277,O$277,if($D432&lt;=$N$278,O$278,O$279))*if($O$267=$R$267,$V$267, $H433))))</f>
        <v>#REF!</v>
      </c>
      <c r="X433" s="1054" t="str">
        <f t="shared" si="234"/>
        <v/>
      </c>
      <c r="Y433" s="1054" t="str">
        <f t="shared" si="234"/>
        <v/>
      </c>
      <c r="Z433" s="1054" t="str">
        <f t="shared" si="234"/>
        <v/>
      </c>
      <c r="AA433" s="1054" t="str">
        <f t="shared" si="234"/>
        <v/>
      </c>
      <c r="AB433" s="1054" t="str">
        <f t="shared" si="234"/>
        <v/>
      </c>
      <c r="AC433" s="1054" t="str">
        <f t="shared" si="234"/>
        <v/>
      </c>
      <c r="AD433" s="2" t="e">
        <v>#REF!</v>
      </c>
      <c r="AE433" s="2" t="e">
        <v>#REF!</v>
      </c>
      <c r="AF433" s="2" t="e">
        <v>#REF!</v>
      </c>
      <c r="AG433" s="2" t="e">
        <v>#REF!</v>
      </c>
      <c r="AH433" s="2" t="e">
        <v>#REF!</v>
      </c>
      <c r="AI433" s="2" t="e">
        <v>#REF!</v>
      </c>
      <c r="AJ433" s="4" t="e">
        <v>#REF!</v>
      </c>
      <c r="AK433" s="4"/>
      <c r="AL433" s="4"/>
      <c r="AM433" s="4"/>
      <c r="AN433" s="18" t="s">
        <v>4</v>
      </c>
      <c r="AO433" s="689"/>
      <c r="AP433" s="690"/>
      <c r="AQ433" s="274"/>
      <c r="AR433" s="274"/>
      <c r="AS433" s="274"/>
      <c r="AT433" s="274"/>
      <c r="AU433" s="691"/>
      <c r="AV433" s="692"/>
      <c r="AW433" s="274"/>
      <c r="AX433" s="274"/>
      <c r="AY433" s="274"/>
      <c r="AZ433" s="274"/>
      <c r="BA433" s="274"/>
      <c r="BB433" s="274"/>
      <c r="BC433" s="274"/>
      <c r="BD433" s="274"/>
      <c r="BE433" s="274"/>
      <c r="BF433" s="274"/>
      <c r="BG433" s="274"/>
      <c r="BH433" s="274"/>
      <c r="BI433" s="274"/>
      <c r="BJ433" s="274"/>
      <c r="BK433" s="274"/>
      <c r="BL433" s="274"/>
      <c r="BM433" s="274"/>
      <c r="BN433" s="274"/>
      <c r="BO433" s="274"/>
      <c r="BP433" s="693"/>
      <c r="BQ433" s="274"/>
      <c r="BR433" s="274"/>
      <c r="BS433" s="274"/>
      <c r="BT433" s="274"/>
      <c r="BU433" s="274"/>
      <c r="BV433" s="274"/>
      <c r="BW433" s="274"/>
      <c r="BX433" s="694"/>
      <c r="BY433" s="274"/>
      <c r="BZ433" s="274"/>
      <c r="CA433" s="274"/>
      <c r="CB433" s="274"/>
      <c r="CC433" s="274"/>
      <c r="CD433" s="274"/>
      <c r="CE433" s="274"/>
      <c r="CF433" s="274"/>
      <c r="CG433" s="742"/>
      <c r="CH433" s="742"/>
      <c r="CI433" s="742"/>
      <c r="CJ433" s="742"/>
      <c r="CK433" s="742"/>
      <c r="CL433" s="742"/>
      <c r="CM433" s="742"/>
      <c r="CN433" s="742"/>
      <c r="CO433" s="742"/>
      <c r="CP433" s="742"/>
      <c r="CQ433" s="742"/>
      <c r="CR433" s="742"/>
      <c r="CS433" s="742"/>
      <c r="CT433" s="742"/>
      <c r="CU433" s="742"/>
      <c r="CV433" s="742"/>
      <c r="CW433" s="742"/>
      <c r="CX433" s="4"/>
      <c r="CY433" s="780" t="e">
        <v>#REF!</v>
      </c>
      <c r="CZ433" s="890" t="e">
        <v>#REF!</v>
      </c>
      <c r="DA433" s="890" t="e">
        <v>#REF!</v>
      </c>
      <c r="DB433" s="890">
        <v>0.0</v>
      </c>
      <c r="DC433" s="890">
        <v>0.0</v>
      </c>
      <c r="DD433" s="890">
        <v>0.0</v>
      </c>
      <c r="DE433" s="890">
        <v>0.0</v>
      </c>
      <c r="DF433" s="890">
        <v>0.0</v>
      </c>
      <c r="DG433" s="890">
        <v>0.0</v>
      </c>
      <c r="DH433" s="890"/>
      <c r="DI433" s="890" t="e">
        <v>#REF!</v>
      </c>
      <c r="DJ433" s="890" t="s">
        <v>160</v>
      </c>
      <c r="DK433" s="890" t="s">
        <v>160</v>
      </c>
      <c r="DL433" s="890" t="s">
        <v>160</v>
      </c>
      <c r="DM433" s="890" t="s">
        <v>160</v>
      </c>
      <c r="DN433" s="890" t="s">
        <v>160</v>
      </c>
      <c r="DO433" s="890" t="s">
        <v>160</v>
      </c>
      <c r="DP433" s="2">
        <v>1.0</v>
      </c>
      <c r="DQ433" s="830" t="s">
        <v>160</v>
      </c>
      <c r="DR433" s="915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745"/>
      <c r="EK433" s="4"/>
      <c r="EL433" s="4"/>
      <c r="EM433" s="4"/>
      <c r="EN433" s="4"/>
      <c r="EO433" s="4"/>
      <c r="EP433" s="4"/>
      <c r="EQ433" s="745"/>
      <c r="ER433" s="4"/>
      <c r="ES433" s="4"/>
      <c r="ET433" s="4"/>
      <c r="EU433" s="4"/>
      <c r="EV433" s="4"/>
      <c r="EW433" s="4"/>
      <c r="EX433" s="4"/>
      <c r="EY433" s="895" t="s">
        <v>160</v>
      </c>
      <c r="EZ433" s="927" t="s">
        <v>160</v>
      </c>
      <c r="FA433" s="820" t="str">
        <f t="shared" si="49"/>
        <v/>
      </c>
      <c r="FB433" s="925" t="e">
        <v>#REF!</v>
      </c>
      <c r="FC433" s="4" t="e">
        <v>#REF!</v>
      </c>
      <c r="FD433" s="4" t="e">
        <v>#REF!</v>
      </c>
      <c r="FE433" s="4" t="e">
        <v>#REF!</v>
      </c>
      <c r="FF433" s="4" t="e">
        <v>#REF!</v>
      </c>
      <c r="FG433" s="4" t="e">
        <v>#REF!</v>
      </c>
      <c r="FH433" s="4" t="e">
        <v>#REF!</v>
      </c>
      <c r="FI433" s="834" t="str">
        <f t="shared" si="50"/>
        <v>#REF!</v>
      </c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742"/>
    </row>
    <row r="434" outlineLevel="1">
      <c r="A434" s="743"/>
      <c r="D434" s="1039">
        <f t="shared" si="157"/>
        <v>1</v>
      </c>
      <c r="E434" s="1049" t="str">
        <f t="shared" si="80"/>
        <v/>
      </c>
      <c r="F434" s="1050" t="s">
        <v>402</v>
      </c>
      <c r="G434" s="1042" t="str">
        <f t="shared" si="76"/>
        <v/>
      </c>
      <c r="H434" s="1046"/>
      <c r="I434" s="1044" t="str">
        <f t="shared" si="77"/>
        <v>#REF!</v>
      </c>
      <c r="J434" s="1052" t="str">
        <f t="shared" si="141"/>
        <v>#REF!</v>
      </c>
      <c r="K434" s="1046">
        <v>0.0</v>
      </c>
      <c r="L434" s="1046">
        <v>0.0</v>
      </c>
      <c r="M434" s="1046">
        <v>0.0</v>
      </c>
      <c r="N434" s="1046">
        <v>0.0</v>
      </c>
      <c r="O434" s="1053" t="e">
        <v>#REF!</v>
      </c>
      <c r="P434" s="1053">
        <v>0.0</v>
      </c>
      <c r="Q434" s="1053">
        <v>0.0</v>
      </c>
      <c r="R434" s="1053">
        <v>0.0</v>
      </c>
      <c r="S434" s="1053">
        <v>0.0</v>
      </c>
      <c r="T434" s="1053">
        <v>0.0</v>
      </c>
      <c r="U434" s="1053">
        <v>0.0</v>
      </c>
      <c r="V434" s="825"/>
      <c r="W434" s="1054" t="str">
        <f t="shared" ref="W434:AC434" si="235">if(O$275&gt;$E433,"",if(O$276&lt;$E433,"", if($H434="","", if($D433&lt;=$N$277,O$277,if($D433&lt;=$N$278,O$278,O$279))*if($O$267=$R$267,$V$267, $H434))))</f>
        <v>#REF!</v>
      </c>
      <c r="X434" s="1054" t="str">
        <f t="shared" si="235"/>
        <v/>
      </c>
      <c r="Y434" s="1054" t="str">
        <f t="shared" si="235"/>
        <v/>
      </c>
      <c r="Z434" s="1054" t="str">
        <f t="shared" si="235"/>
        <v/>
      </c>
      <c r="AA434" s="1054" t="str">
        <f t="shared" si="235"/>
        <v/>
      </c>
      <c r="AB434" s="1054" t="str">
        <f t="shared" si="235"/>
        <v/>
      </c>
      <c r="AC434" s="1054" t="str">
        <f t="shared" si="235"/>
        <v/>
      </c>
      <c r="AD434" s="2" t="e">
        <v>#REF!</v>
      </c>
      <c r="AE434" s="2" t="e">
        <v>#REF!</v>
      </c>
      <c r="AF434" s="2" t="e">
        <v>#REF!</v>
      </c>
      <c r="AG434" s="2" t="e">
        <v>#REF!</v>
      </c>
      <c r="AH434" s="2" t="e">
        <v>#REF!</v>
      </c>
      <c r="AI434" s="2" t="e">
        <v>#REF!</v>
      </c>
      <c r="AJ434" s="4" t="e">
        <v>#REF!</v>
      </c>
      <c r="AK434" s="4"/>
      <c r="AL434" s="4"/>
      <c r="AM434" s="4"/>
      <c r="AN434" s="18" t="s">
        <v>4</v>
      </c>
      <c r="AO434" s="689"/>
      <c r="AP434" s="690"/>
      <c r="AQ434" s="274"/>
      <c r="AR434" s="274"/>
      <c r="AS434" s="274"/>
      <c r="AT434" s="274"/>
      <c r="AU434" s="691"/>
      <c r="AV434" s="692"/>
      <c r="AW434" s="274"/>
      <c r="AX434" s="274"/>
      <c r="AY434" s="274"/>
      <c r="AZ434" s="274"/>
      <c r="BA434" s="274"/>
      <c r="BB434" s="274"/>
      <c r="BC434" s="274"/>
      <c r="BD434" s="274"/>
      <c r="BE434" s="274"/>
      <c r="BF434" s="274"/>
      <c r="BG434" s="274"/>
      <c r="BH434" s="274"/>
      <c r="BI434" s="274"/>
      <c r="BJ434" s="274"/>
      <c r="BK434" s="274"/>
      <c r="BL434" s="274"/>
      <c r="BM434" s="274"/>
      <c r="BN434" s="274"/>
      <c r="BO434" s="274"/>
      <c r="BP434" s="693"/>
      <c r="BQ434" s="274"/>
      <c r="BR434" s="274"/>
      <c r="BS434" s="274"/>
      <c r="BT434" s="274"/>
      <c r="BU434" s="274"/>
      <c r="BV434" s="274"/>
      <c r="BW434" s="274"/>
      <c r="BX434" s="694"/>
      <c r="BY434" s="274"/>
      <c r="BZ434" s="274"/>
      <c r="CA434" s="274"/>
      <c r="CB434" s="274"/>
      <c r="CC434" s="274"/>
      <c r="CD434" s="274"/>
      <c r="CE434" s="274"/>
      <c r="CF434" s="274"/>
      <c r="CG434" s="742"/>
      <c r="CH434" s="742"/>
      <c r="CI434" s="742"/>
      <c r="CJ434" s="742"/>
      <c r="CK434" s="742"/>
      <c r="CL434" s="742"/>
      <c r="CM434" s="742"/>
      <c r="CN434" s="742"/>
      <c r="CO434" s="742"/>
      <c r="CP434" s="742"/>
      <c r="CQ434" s="742"/>
      <c r="CR434" s="742"/>
      <c r="CS434" s="742"/>
      <c r="CT434" s="742"/>
      <c r="CU434" s="742"/>
      <c r="CV434" s="742"/>
      <c r="CW434" s="742"/>
      <c r="CX434" s="4"/>
      <c r="CY434" s="780" t="e">
        <v>#REF!</v>
      </c>
      <c r="CZ434" s="890" t="e">
        <v>#REF!</v>
      </c>
      <c r="DA434" s="890" t="e">
        <v>#REF!</v>
      </c>
      <c r="DB434" s="890">
        <v>0.0</v>
      </c>
      <c r="DC434" s="890">
        <v>0.0</v>
      </c>
      <c r="DD434" s="890">
        <v>0.0</v>
      </c>
      <c r="DE434" s="890">
        <v>0.0</v>
      </c>
      <c r="DF434" s="890">
        <v>0.0</v>
      </c>
      <c r="DG434" s="890">
        <v>0.0</v>
      </c>
      <c r="DH434" s="890"/>
      <c r="DI434" s="890" t="e">
        <v>#REF!</v>
      </c>
      <c r="DJ434" s="890" t="s">
        <v>160</v>
      </c>
      <c r="DK434" s="890" t="s">
        <v>160</v>
      </c>
      <c r="DL434" s="890" t="s">
        <v>160</v>
      </c>
      <c r="DM434" s="890" t="s">
        <v>160</v>
      </c>
      <c r="DN434" s="890" t="s">
        <v>160</v>
      </c>
      <c r="DO434" s="890" t="s">
        <v>160</v>
      </c>
      <c r="DP434" s="2">
        <v>1.0</v>
      </c>
      <c r="DQ434" s="830" t="s">
        <v>160</v>
      </c>
      <c r="DR434" s="915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745"/>
      <c r="EK434" s="4"/>
      <c r="EL434" s="4"/>
      <c r="EM434" s="4"/>
      <c r="EN434" s="4"/>
      <c r="EO434" s="4"/>
      <c r="EP434" s="4"/>
      <c r="EQ434" s="745"/>
      <c r="ER434" s="4"/>
      <c r="ES434" s="4"/>
      <c r="ET434" s="4"/>
      <c r="EU434" s="4"/>
      <c r="EV434" s="4"/>
      <c r="EW434" s="4"/>
      <c r="EX434" s="4"/>
      <c r="EY434" s="895" t="s">
        <v>160</v>
      </c>
      <c r="EZ434" s="927" t="s">
        <v>160</v>
      </c>
      <c r="FA434" s="820" t="str">
        <f t="shared" si="49"/>
        <v/>
      </c>
      <c r="FB434" s="925" t="e">
        <v>#REF!</v>
      </c>
      <c r="FC434" s="4" t="e">
        <v>#REF!</v>
      </c>
      <c r="FD434" s="4" t="e">
        <v>#REF!</v>
      </c>
      <c r="FE434" s="4" t="e">
        <v>#REF!</v>
      </c>
      <c r="FF434" s="4" t="e">
        <v>#REF!</v>
      </c>
      <c r="FG434" s="4" t="e">
        <v>#REF!</v>
      </c>
      <c r="FH434" s="4" t="e">
        <v>#REF!</v>
      </c>
      <c r="FI434" s="834" t="str">
        <f t="shared" si="50"/>
        <v>#REF!</v>
      </c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742"/>
    </row>
    <row r="435" outlineLevel="1">
      <c r="A435" s="743"/>
      <c r="D435" s="1039">
        <f t="shared" si="157"/>
        <v>1</v>
      </c>
      <c r="E435" s="1049" t="str">
        <f t="shared" si="80"/>
        <v/>
      </c>
      <c r="F435" s="1050" t="s">
        <v>402</v>
      </c>
      <c r="G435" s="1042" t="str">
        <f t="shared" si="76"/>
        <v/>
      </c>
      <c r="H435" s="1046"/>
      <c r="I435" s="1044" t="str">
        <f t="shared" si="77"/>
        <v>#REF!</v>
      </c>
      <c r="J435" s="1052" t="str">
        <f t="shared" si="141"/>
        <v>#REF!</v>
      </c>
      <c r="K435" s="1046">
        <v>0.0</v>
      </c>
      <c r="L435" s="1046">
        <v>0.0</v>
      </c>
      <c r="M435" s="1046">
        <v>0.0</v>
      </c>
      <c r="N435" s="1046">
        <v>0.0</v>
      </c>
      <c r="O435" s="1053" t="e">
        <v>#REF!</v>
      </c>
      <c r="P435" s="1053">
        <v>0.0</v>
      </c>
      <c r="Q435" s="1053">
        <v>0.0</v>
      </c>
      <c r="R435" s="1053">
        <v>0.0</v>
      </c>
      <c r="S435" s="1053">
        <v>0.0</v>
      </c>
      <c r="T435" s="1053">
        <v>0.0</v>
      </c>
      <c r="U435" s="1053">
        <v>0.0</v>
      </c>
      <c r="V435" s="825"/>
      <c r="W435" s="1054" t="str">
        <f t="shared" ref="W435:AC435" si="236">if(O$275&gt;$E434,"",if(O$276&lt;$E434,"", if($H435="","", if($D434&lt;=$N$277,O$277,if($D434&lt;=$N$278,O$278,O$279))*if($O$267=$R$267,$V$267, $H435))))</f>
        <v>#REF!</v>
      </c>
      <c r="X435" s="1054" t="str">
        <f t="shared" si="236"/>
        <v/>
      </c>
      <c r="Y435" s="1054" t="str">
        <f t="shared" si="236"/>
        <v/>
      </c>
      <c r="Z435" s="1054" t="str">
        <f t="shared" si="236"/>
        <v/>
      </c>
      <c r="AA435" s="1054" t="str">
        <f t="shared" si="236"/>
        <v/>
      </c>
      <c r="AB435" s="1054" t="str">
        <f t="shared" si="236"/>
        <v/>
      </c>
      <c r="AC435" s="1054" t="str">
        <f t="shared" si="236"/>
        <v/>
      </c>
      <c r="AD435" s="2" t="e">
        <v>#REF!</v>
      </c>
      <c r="AE435" s="2" t="e">
        <v>#REF!</v>
      </c>
      <c r="AF435" s="2" t="e">
        <v>#REF!</v>
      </c>
      <c r="AG435" s="2" t="e">
        <v>#REF!</v>
      </c>
      <c r="AH435" s="2" t="e">
        <v>#REF!</v>
      </c>
      <c r="AI435" s="2" t="e">
        <v>#REF!</v>
      </c>
      <c r="AJ435" s="4" t="e">
        <v>#REF!</v>
      </c>
      <c r="AK435" s="4"/>
      <c r="AL435" s="4"/>
      <c r="AM435" s="4"/>
      <c r="AN435" s="18" t="s">
        <v>4</v>
      </c>
      <c r="AO435" s="689"/>
      <c r="AP435" s="690"/>
      <c r="AQ435" s="274"/>
      <c r="AR435" s="274"/>
      <c r="AS435" s="274"/>
      <c r="AT435" s="274"/>
      <c r="AU435" s="691"/>
      <c r="AV435" s="692"/>
      <c r="AW435" s="274"/>
      <c r="AX435" s="274"/>
      <c r="AY435" s="274"/>
      <c r="AZ435" s="274"/>
      <c r="BA435" s="274"/>
      <c r="BB435" s="274"/>
      <c r="BC435" s="274"/>
      <c r="BD435" s="274"/>
      <c r="BE435" s="274"/>
      <c r="BF435" s="274"/>
      <c r="BG435" s="274"/>
      <c r="BH435" s="274"/>
      <c r="BI435" s="274"/>
      <c r="BJ435" s="274"/>
      <c r="BK435" s="274"/>
      <c r="BL435" s="274"/>
      <c r="BM435" s="274"/>
      <c r="BN435" s="274"/>
      <c r="BO435" s="274"/>
      <c r="BP435" s="693"/>
      <c r="BQ435" s="274"/>
      <c r="BR435" s="274"/>
      <c r="BS435" s="274"/>
      <c r="BT435" s="274"/>
      <c r="BU435" s="274"/>
      <c r="BV435" s="274"/>
      <c r="BW435" s="274"/>
      <c r="BX435" s="694"/>
      <c r="BY435" s="274"/>
      <c r="BZ435" s="274"/>
      <c r="CA435" s="274"/>
      <c r="CB435" s="274"/>
      <c r="CC435" s="274"/>
      <c r="CD435" s="274"/>
      <c r="CE435" s="274"/>
      <c r="CF435" s="274"/>
      <c r="CG435" s="742"/>
      <c r="CH435" s="742"/>
      <c r="CI435" s="742"/>
      <c r="CJ435" s="742"/>
      <c r="CK435" s="742"/>
      <c r="CL435" s="742"/>
      <c r="CM435" s="742"/>
      <c r="CN435" s="742"/>
      <c r="CO435" s="742"/>
      <c r="CP435" s="742"/>
      <c r="CQ435" s="742"/>
      <c r="CR435" s="742"/>
      <c r="CS435" s="742"/>
      <c r="CT435" s="742"/>
      <c r="CU435" s="742"/>
      <c r="CV435" s="742"/>
      <c r="CW435" s="742"/>
      <c r="CX435" s="4"/>
      <c r="CY435" s="780" t="e">
        <v>#REF!</v>
      </c>
      <c r="CZ435" s="890" t="e">
        <v>#REF!</v>
      </c>
      <c r="DA435" s="890" t="e">
        <v>#REF!</v>
      </c>
      <c r="DB435" s="890">
        <v>0.0</v>
      </c>
      <c r="DC435" s="890">
        <v>0.0</v>
      </c>
      <c r="DD435" s="890">
        <v>0.0</v>
      </c>
      <c r="DE435" s="890">
        <v>0.0</v>
      </c>
      <c r="DF435" s="890">
        <v>0.0</v>
      </c>
      <c r="DG435" s="890">
        <v>0.0</v>
      </c>
      <c r="DH435" s="890"/>
      <c r="DI435" s="890" t="e">
        <v>#REF!</v>
      </c>
      <c r="DJ435" s="890" t="s">
        <v>160</v>
      </c>
      <c r="DK435" s="890" t="s">
        <v>160</v>
      </c>
      <c r="DL435" s="890" t="s">
        <v>160</v>
      </c>
      <c r="DM435" s="890" t="s">
        <v>160</v>
      </c>
      <c r="DN435" s="890" t="s">
        <v>160</v>
      </c>
      <c r="DO435" s="890" t="s">
        <v>160</v>
      </c>
      <c r="DP435" s="2">
        <v>1.0</v>
      </c>
      <c r="DQ435" s="830" t="s">
        <v>160</v>
      </c>
      <c r="DR435" s="915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745"/>
      <c r="EK435" s="4"/>
      <c r="EL435" s="4"/>
      <c r="EM435" s="4"/>
      <c r="EN435" s="4"/>
      <c r="EO435" s="4"/>
      <c r="EP435" s="4"/>
      <c r="EQ435" s="745"/>
      <c r="ER435" s="4"/>
      <c r="ES435" s="4"/>
      <c r="ET435" s="4"/>
      <c r="EU435" s="4"/>
      <c r="EV435" s="4"/>
      <c r="EW435" s="4"/>
      <c r="EX435" s="4"/>
      <c r="EY435" s="895" t="s">
        <v>160</v>
      </c>
      <c r="EZ435" s="927" t="s">
        <v>160</v>
      </c>
      <c r="FA435" s="820" t="str">
        <f t="shared" si="49"/>
        <v/>
      </c>
      <c r="FB435" s="925" t="e">
        <v>#REF!</v>
      </c>
      <c r="FC435" s="4" t="e">
        <v>#REF!</v>
      </c>
      <c r="FD435" s="4" t="e">
        <v>#REF!</v>
      </c>
      <c r="FE435" s="4" t="e">
        <v>#REF!</v>
      </c>
      <c r="FF435" s="4" t="e">
        <v>#REF!</v>
      </c>
      <c r="FG435" s="4" t="e">
        <v>#REF!</v>
      </c>
      <c r="FH435" s="4" t="e">
        <v>#REF!</v>
      </c>
      <c r="FI435" s="834" t="str">
        <f t="shared" si="50"/>
        <v>#REF!</v>
      </c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742"/>
    </row>
    <row r="436" outlineLevel="1">
      <c r="A436" s="743"/>
      <c r="D436" s="1039">
        <f t="shared" si="157"/>
        <v>1</v>
      </c>
      <c r="E436" s="1049" t="str">
        <f t="shared" si="80"/>
        <v/>
      </c>
      <c r="F436" s="1050" t="s">
        <v>402</v>
      </c>
      <c r="G436" s="1042" t="str">
        <f t="shared" si="76"/>
        <v/>
      </c>
      <c r="H436" s="1046"/>
      <c r="I436" s="1044" t="str">
        <f t="shared" si="77"/>
        <v>#REF!</v>
      </c>
      <c r="J436" s="1052" t="str">
        <f t="shared" si="141"/>
        <v>#REF!</v>
      </c>
      <c r="K436" s="1046">
        <v>0.0</v>
      </c>
      <c r="L436" s="1046">
        <v>0.0</v>
      </c>
      <c r="M436" s="1046">
        <v>0.0</v>
      </c>
      <c r="N436" s="1046">
        <v>0.0</v>
      </c>
      <c r="O436" s="1053" t="e">
        <v>#REF!</v>
      </c>
      <c r="P436" s="1053">
        <v>0.0</v>
      </c>
      <c r="Q436" s="1053">
        <v>0.0</v>
      </c>
      <c r="R436" s="1053">
        <v>0.0</v>
      </c>
      <c r="S436" s="1053">
        <v>0.0</v>
      </c>
      <c r="T436" s="1053">
        <v>0.0</v>
      </c>
      <c r="U436" s="1053">
        <v>0.0</v>
      </c>
      <c r="V436" s="825"/>
      <c r="W436" s="1054" t="str">
        <f t="shared" ref="W436:AC436" si="237">if(O$275&gt;$E435,"",if(O$276&lt;$E435,"", if($H436="","", if($D435&lt;=$N$277,O$277,if($D435&lt;=$N$278,O$278,O$279))*if($O$267=$R$267,$V$267, $H436))))</f>
        <v>#REF!</v>
      </c>
      <c r="X436" s="1054" t="str">
        <f t="shared" si="237"/>
        <v/>
      </c>
      <c r="Y436" s="1054" t="str">
        <f t="shared" si="237"/>
        <v/>
      </c>
      <c r="Z436" s="1054" t="str">
        <f t="shared" si="237"/>
        <v/>
      </c>
      <c r="AA436" s="1054" t="str">
        <f t="shared" si="237"/>
        <v/>
      </c>
      <c r="AB436" s="1054" t="str">
        <f t="shared" si="237"/>
        <v/>
      </c>
      <c r="AC436" s="1054" t="str">
        <f t="shared" si="237"/>
        <v/>
      </c>
      <c r="AD436" s="2" t="e">
        <v>#REF!</v>
      </c>
      <c r="AE436" s="2" t="e">
        <v>#REF!</v>
      </c>
      <c r="AF436" s="2" t="e">
        <v>#REF!</v>
      </c>
      <c r="AG436" s="2" t="e">
        <v>#REF!</v>
      </c>
      <c r="AH436" s="2" t="e">
        <v>#REF!</v>
      </c>
      <c r="AI436" s="2" t="e">
        <v>#REF!</v>
      </c>
      <c r="AJ436" s="4" t="e">
        <v>#REF!</v>
      </c>
      <c r="AK436" s="4"/>
      <c r="AL436" s="4"/>
      <c r="AM436" s="4"/>
      <c r="AN436" s="18" t="s">
        <v>4</v>
      </c>
      <c r="AO436" s="689"/>
      <c r="AP436" s="690"/>
      <c r="AQ436" s="274"/>
      <c r="AR436" s="274"/>
      <c r="AS436" s="274"/>
      <c r="AT436" s="274"/>
      <c r="AU436" s="691"/>
      <c r="AV436" s="692"/>
      <c r="AW436" s="274"/>
      <c r="AX436" s="274"/>
      <c r="AY436" s="274"/>
      <c r="AZ436" s="274"/>
      <c r="BA436" s="274"/>
      <c r="BB436" s="274"/>
      <c r="BC436" s="274"/>
      <c r="BD436" s="274"/>
      <c r="BE436" s="274"/>
      <c r="BF436" s="274"/>
      <c r="BG436" s="274"/>
      <c r="BH436" s="274"/>
      <c r="BI436" s="274"/>
      <c r="BJ436" s="274"/>
      <c r="BK436" s="274"/>
      <c r="BL436" s="274"/>
      <c r="BM436" s="274"/>
      <c r="BN436" s="274"/>
      <c r="BO436" s="274"/>
      <c r="BP436" s="693"/>
      <c r="BQ436" s="274"/>
      <c r="BR436" s="274"/>
      <c r="BS436" s="274"/>
      <c r="BT436" s="274"/>
      <c r="BU436" s="274"/>
      <c r="BV436" s="274"/>
      <c r="BW436" s="274"/>
      <c r="BX436" s="694"/>
      <c r="BY436" s="274"/>
      <c r="BZ436" s="274"/>
      <c r="CA436" s="274"/>
      <c r="CB436" s="274"/>
      <c r="CC436" s="274"/>
      <c r="CD436" s="274"/>
      <c r="CE436" s="274"/>
      <c r="CF436" s="274"/>
      <c r="CG436" s="742"/>
      <c r="CH436" s="742"/>
      <c r="CI436" s="742"/>
      <c r="CJ436" s="742"/>
      <c r="CK436" s="742"/>
      <c r="CL436" s="742"/>
      <c r="CM436" s="742"/>
      <c r="CN436" s="742"/>
      <c r="CO436" s="742"/>
      <c r="CP436" s="742"/>
      <c r="CQ436" s="742"/>
      <c r="CR436" s="742"/>
      <c r="CS436" s="742"/>
      <c r="CT436" s="742"/>
      <c r="CU436" s="742"/>
      <c r="CV436" s="742"/>
      <c r="CW436" s="742"/>
      <c r="CX436" s="4"/>
      <c r="CY436" s="780" t="e">
        <v>#REF!</v>
      </c>
      <c r="CZ436" s="890" t="e">
        <v>#REF!</v>
      </c>
      <c r="DA436" s="890" t="e">
        <v>#REF!</v>
      </c>
      <c r="DB436" s="890">
        <v>0.0</v>
      </c>
      <c r="DC436" s="890">
        <v>0.0</v>
      </c>
      <c r="DD436" s="890">
        <v>0.0</v>
      </c>
      <c r="DE436" s="890">
        <v>0.0</v>
      </c>
      <c r="DF436" s="890">
        <v>0.0</v>
      </c>
      <c r="DG436" s="890">
        <v>0.0</v>
      </c>
      <c r="DH436" s="890"/>
      <c r="DI436" s="890" t="e">
        <v>#REF!</v>
      </c>
      <c r="DJ436" s="890" t="s">
        <v>160</v>
      </c>
      <c r="DK436" s="890" t="s">
        <v>160</v>
      </c>
      <c r="DL436" s="890" t="s">
        <v>160</v>
      </c>
      <c r="DM436" s="890" t="s">
        <v>160</v>
      </c>
      <c r="DN436" s="890" t="s">
        <v>160</v>
      </c>
      <c r="DO436" s="890" t="s">
        <v>160</v>
      </c>
      <c r="DP436" s="2">
        <v>1.0</v>
      </c>
      <c r="DQ436" s="830" t="s">
        <v>160</v>
      </c>
      <c r="DR436" s="915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745"/>
      <c r="EK436" s="4"/>
      <c r="EL436" s="4"/>
      <c r="EM436" s="4"/>
      <c r="EN436" s="4"/>
      <c r="EO436" s="4"/>
      <c r="EP436" s="4"/>
      <c r="EQ436" s="745"/>
      <c r="ER436" s="4"/>
      <c r="ES436" s="4"/>
      <c r="ET436" s="4"/>
      <c r="EU436" s="4"/>
      <c r="EV436" s="4"/>
      <c r="EW436" s="4"/>
      <c r="EX436" s="4"/>
      <c r="EY436" s="895" t="s">
        <v>160</v>
      </c>
      <c r="EZ436" s="927" t="s">
        <v>160</v>
      </c>
      <c r="FA436" s="820" t="str">
        <f t="shared" si="49"/>
        <v/>
      </c>
      <c r="FB436" s="925" t="e">
        <v>#REF!</v>
      </c>
      <c r="FC436" s="4" t="e">
        <v>#REF!</v>
      </c>
      <c r="FD436" s="4" t="e">
        <v>#REF!</v>
      </c>
      <c r="FE436" s="4" t="e">
        <v>#REF!</v>
      </c>
      <c r="FF436" s="4" t="e">
        <v>#REF!</v>
      </c>
      <c r="FG436" s="4" t="e">
        <v>#REF!</v>
      </c>
      <c r="FH436" s="4" t="e">
        <v>#REF!</v>
      </c>
      <c r="FI436" s="834" t="str">
        <f t="shared" si="50"/>
        <v>#REF!</v>
      </c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742"/>
    </row>
    <row r="437" outlineLevel="1">
      <c r="A437" s="743"/>
      <c r="D437" s="1039">
        <f t="shared" si="157"/>
        <v>1</v>
      </c>
      <c r="E437" s="1049" t="str">
        <f t="shared" si="80"/>
        <v/>
      </c>
      <c r="F437" s="1050" t="s">
        <v>402</v>
      </c>
      <c r="G437" s="1042" t="str">
        <f t="shared" si="76"/>
        <v/>
      </c>
      <c r="H437" s="1046"/>
      <c r="I437" s="1044" t="str">
        <f t="shared" si="77"/>
        <v>#REF!</v>
      </c>
      <c r="J437" s="1052" t="str">
        <f t="shared" si="141"/>
        <v>#REF!</v>
      </c>
      <c r="K437" s="1046">
        <v>0.0</v>
      </c>
      <c r="L437" s="1046">
        <v>0.0</v>
      </c>
      <c r="M437" s="1046">
        <v>0.0</v>
      </c>
      <c r="N437" s="1046">
        <v>0.0</v>
      </c>
      <c r="O437" s="1053" t="e">
        <v>#REF!</v>
      </c>
      <c r="P437" s="1053">
        <v>0.0</v>
      </c>
      <c r="Q437" s="1053">
        <v>0.0</v>
      </c>
      <c r="R437" s="1053">
        <v>0.0</v>
      </c>
      <c r="S437" s="1053">
        <v>0.0</v>
      </c>
      <c r="T437" s="1053">
        <v>0.0</v>
      </c>
      <c r="U437" s="1053">
        <v>0.0</v>
      </c>
      <c r="V437" s="825"/>
      <c r="W437" s="1054" t="str">
        <f t="shared" ref="W437:AC437" si="238">if(O$275&gt;$E436,"",if(O$276&lt;$E436,"", if($H437="","", if($D436&lt;=$N$277,O$277,if($D436&lt;=$N$278,O$278,O$279))*if($O$267=$R$267,$V$267, $H437))))</f>
        <v>#REF!</v>
      </c>
      <c r="X437" s="1054" t="str">
        <f t="shared" si="238"/>
        <v/>
      </c>
      <c r="Y437" s="1054" t="str">
        <f t="shared" si="238"/>
        <v/>
      </c>
      <c r="Z437" s="1054" t="str">
        <f t="shared" si="238"/>
        <v/>
      </c>
      <c r="AA437" s="1054" t="str">
        <f t="shared" si="238"/>
        <v/>
      </c>
      <c r="AB437" s="1054" t="str">
        <f t="shared" si="238"/>
        <v/>
      </c>
      <c r="AC437" s="1054" t="str">
        <f t="shared" si="238"/>
        <v/>
      </c>
      <c r="AD437" s="2" t="e">
        <v>#REF!</v>
      </c>
      <c r="AE437" s="2" t="e">
        <v>#REF!</v>
      </c>
      <c r="AF437" s="2" t="e">
        <v>#REF!</v>
      </c>
      <c r="AG437" s="2" t="e">
        <v>#REF!</v>
      </c>
      <c r="AH437" s="2" t="e">
        <v>#REF!</v>
      </c>
      <c r="AI437" s="2" t="e">
        <v>#REF!</v>
      </c>
      <c r="AJ437" s="4" t="e">
        <v>#REF!</v>
      </c>
      <c r="AK437" s="4"/>
      <c r="AL437" s="4"/>
      <c r="AM437" s="4"/>
      <c r="AN437" s="18" t="s">
        <v>4</v>
      </c>
      <c r="AO437" s="689"/>
      <c r="AP437" s="690"/>
      <c r="AQ437" s="274"/>
      <c r="AR437" s="274"/>
      <c r="AS437" s="274"/>
      <c r="AT437" s="274"/>
      <c r="AU437" s="691"/>
      <c r="AV437" s="692"/>
      <c r="AW437" s="274"/>
      <c r="AX437" s="274"/>
      <c r="AY437" s="274"/>
      <c r="AZ437" s="274"/>
      <c r="BA437" s="274"/>
      <c r="BB437" s="274"/>
      <c r="BC437" s="274"/>
      <c r="BD437" s="274"/>
      <c r="BE437" s="274"/>
      <c r="BF437" s="274"/>
      <c r="BG437" s="274"/>
      <c r="BH437" s="274"/>
      <c r="BI437" s="274"/>
      <c r="BJ437" s="274"/>
      <c r="BK437" s="274"/>
      <c r="BL437" s="274"/>
      <c r="BM437" s="274"/>
      <c r="BN437" s="274"/>
      <c r="BO437" s="274"/>
      <c r="BP437" s="693"/>
      <c r="BQ437" s="274"/>
      <c r="BR437" s="274"/>
      <c r="BS437" s="274"/>
      <c r="BT437" s="274"/>
      <c r="BU437" s="274"/>
      <c r="BV437" s="274"/>
      <c r="BW437" s="274"/>
      <c r="BX437" s="694"/>
      <c r="BY437" s="274"/>
      <c r="BZ437" s="274"/>
      <c r="CA437" s="274"/>
      <c r="CB437" s="274"/>
      <c r="CC437" s="274"/>
      <c r="CD437" s="274"/>
      <c r="CE437" s="274"/>
      <c r="CF437" s="274"/>
      <c r="CG437" s="742"/>
      <c r="CH437" s="742"/>
      <c r="CI437" s="742"/>
      <c r="CJ437" s="742"/>
      <c r="CK437" s="742"/>
      <c r="CL437" s="742"/>
      <c r="CM437" s="742"/>
      <c r="CN437" s="742"/>
      <c r="CO437" s="742"/>
      <c r="CP437" s="742"/>
      <c r="CQ437" s="742"/>
      <c r="CR437" s="742"/>
      <c r="CS437" s="742"/>
      <c r="CT437" s="742"/>
      <c r="CU437" s="742"/>
      <c r="CV437" s="742"/>
      <c r="CW437" s="742"/>
      <c r="CX437" s="4"/>
      <c r="CY437" s="780" t="e">
        <v>#REF!</v>
      </c>
      <c r="CZ437" s="890" t="e">
        <v>#REF!</v>
      </c>
      <c r="DA437" s="890" t="e">
        <v>#REF!</v>
      </c>
      <c r="DB437" s="890">
        <v>0.0</v>
      </c>
      <c r="DC437" s="890">
        <v>0.0</v>
      </c>
      <c r="DD437" s="890">
        <v>0.0</v>
      </c>
      <c r="DE437" s="890">
        <v>0.0</v>
      </c>
      <c r="DF437" s="890">
        <v>0.0</v>
      </c>
      <c r="DG437" s="890">
        <v>0.0</v>
      </c>
      <c r="DH437" s="890"/>
      <c r="DI437" s="890" t="e">
        <v>#REF!</v>
      </c>
      <c r="DJ437" s="890" t="s">
        <v>160</v>
      </c>
      <c r="DK437" s="890" t="s">
        <v>160</v>
      </c>
      <c r="DL437" s="890" t="s">
        <v>160</v>
      </c>
      <c r="DM437" s="890" t="s">
        <v>160</v>
      </c>
      <c r="DN437" s="890" t="s">
        <v>160</v>
      </c>
      <c r="DO437" s="890" t="s">
        <v>160</v>
      </c>
      <c r="DP437" s="2">
        <v>1.0</v>
      </c>
      <c r="DQ437" s="830" t="s">
        <v>160</v>
      </c>
      <c r="DR437" s="915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745"/>
      <c r="EK437" s="4"/>
      <c r="EL437" s="4"/>
      <c r="EM437" s="4"/>
      <c r="EN437" s="4"/>
      <c r="EO437" s="4"/>
      <c r="EP437" s="4"/>
      <c r="EQ437" s="745"/>
      <c r="ER437" s="4"/>
      <c r="ES437" s="4"/>
      <c r="ET437" s="4"/>
      <c r="EU437" s="4"/>
      <c r="EV437" s="4"/>
      <c r="EW437" s="4"/>
      <c r="EX437" s="4"/>
      <c r="EY437" s="895" t="s">
        <v>160</v>
      </c>
      <c r="EZ437" s="927" t="s">
        <v>160</v>
      </c>
      <c r="FA437" s="820" t="str">
        <f t="shared" si="49"/>
        <v/>
      </c>
      <c r="FB437" s="925" t="e">
        <v>#REF!</v>
      </c>
      <c r="FC437" s="4" t="e">
        <v>#REF!</v>
      </c>
      <c r="FD437" s="4" t="e">
        <v>#REF!</v>
      </c>
      <c r="FE437" s="4" t="e">
        <v>#REF!</v>
      </c>
      <c r="FF437" s="4" t="e">
        <v>#REF!</v>
      </c>
      <c r="FG437" s="4" t="e">
        <v>#REF!</v>
      </c>
      <c r="FH437" s="4" t="e">
        <v>#REF!</v>
      </c>
      <c r="FI437" s="834" t="str">
        <f t="shared" si="50"/>
        <v>#REF!</v>
      </c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742"/>
    </row>
    <row r="438" outlineLevel="1">
      <c r="A438" s="743"/>
      <c r="D438" s="1039">
        <f t="shared" si="157"/>
        <v>1</v>
      </c>
      <c r="E438" s="1049" t="str">
        <f t="shared" si="80"/>
        <v/>
      </c>
      <c r="F438" s="1050" t="s">
        <v>402</v>
      </c>
      <c r="G438" s="1042" t="str">
        <f t="shared" si="76"/>
        <v/>
      </c>
      <c r="H438" s="1046"/>
      <c r="I438" s="1044" t="str">
        <f t="shared" si="77"/>
        <v>#REF!</v>
      </c>
      <c r="J438" s="1052" t="str">
        <f t="shared" si="141"/>
        <v>#REF!</v>
      </c>
      <c r="K438" s="1046">
        <v>0.0</v>
      </c>
      <c r="L438" s="1046">
        <v>0.0</v>
      </c>
      <c r="M438" s="1046">
        <v>0.0</v>
      </c>
      <c r="N438" s="1046">
        <v>0.0</v>
      </c>
      <c r="O438" s="1053" t="e">
        <v>#REF!</v>
      </c>
      <c r="P438" s="1053">
        <v>0.0</v>
      </c>
      <c r="Q438" s="1053">
        <v>0.0</v>
      </c>
      <c r="R438" s="1053">
        <v>0.0</v>
      </c>
      <c r="S438" s="1053">
        <v>0.0</v>
      </c>
      <c r="T438" s="1053">
        <v>0.0</v>
      </c>
      <c r="U438" s="1053">
        <v>0.0</v>
      </c>
      <c r="V438" s="825"/>
      <c r="W438" s="1054" t="str">
        <f t="shared" ref="W438:AC438" si="239">if(O$275&gt;$E437,"",if(O$276&lt;$E437,"", if($H438="","", if($D437&lt;=$N$277,O$277,if($D437&lt;=$N$278,O$278,O$279))*if($O$267=$R$267,$V$267, $H438))))</f>
        <v>#REF!</v>
      </c>
      <c r="X438" s="1054" t="str">
        <f t="shared" si="239"/>
        <v/>
      </c>
      <c r="Y438" s="1054" t="str">
        <f t="shared" si="239"/>
        <v/>
      </c>
      <c r="Z438" s="1054" t="str">
        <f t="shared" si="239"/>
        <v/>
      </c>
      <c r="AA438" s="1054" t="str">
        <f t="shared" si="239"/>
        <v/>
      </c>
      <c r="AB438" s="1054" t="str">
        <f t="shared" si="239"/>
        <v/>
      </c>
      <c r="AC438" s="1054" t="str">
        <f t="shared" si="239"/>
        <v/>
      </c>
      <c r="AD438" s="2" t="e">
        <v>#REF!</v>
      </c>
      <c r="AE438" s="2" t="e">
        <v>#REF!</v>
      </c>
      <c r="AF438" s="2" t="e">
        <v>#REF!</v>
      </c>
      <c r="AG438" s="2" t="e">
        <v>#REF!</v>
      </c>
      <c r="AH438" s="2" t="e">
        <v>#REF!</v>
      </c>
      <c r="AI438" s="2" t="e">
        <v>#REF!</v>
      </c>
      <c r="AJ438" s="4" t="e">
        <v>#REF!</v>
      </c>
      <c r="AK438" s="4"/>
      <c r="AL438" s="4"/>
      <c r="AM438" s="4"/>
      <c r="AN438" s="18" t="s">
        <v>4</v>
      </c>
      <c r="AO438" s="689"/>
      <c r="AP438" s="690"/>
      <c r="AQ438" s="274"/>
      <c r="AR438" s="274"/>
      <c r="AS438" s="274"/>
      <c r="AT438" s="274"/>
      <c r="AU438" s="691"/>
      <c r="AV438" s="692"/>
      <c r="AW438" s="274"/>
      <c r="AX438" s="274"/>
      <c r="AY438" s="274"/>
      <c r="AZ438" s="274"/>
      <c r="BA438" s="274"/>
      <c r="BB438" s="274"/>
      <c r="BC438" s="274"/>
      <c r="BD438" s="274"/>
      <c r="BE438" s="274"/>
      <c r="BF438" s="274"/>
      <c r="BG438" s="274"/>
      <c r="BH438" s="274"/>
      <c r="BI438" s="274"/>
      <c r="BJ438" s="274"/>
      <c r="BK438" s="274"/>
      <c r="BL438" s="274"/>
      <c r="BM438" s="274"/>
      <c r="BN438" s="274"/>
      <c r="BO438" s="274"/>
      <c r="BP438" s="693"/>
      <c r="BQ438" s="274"/>
      <c r="BR438" s="274"/>
      <c r="BS438" s="274"/>
      <c r="BT438" s="274"/>
      <c r="BU438" s="274"/>
      <c r="BV438" s="274"/>
      <c r="BW438" s="274"/>
      <c r="BX438" s="694"/>
      <c r="BY438" s="274"/>
      <c r="BZ438" s="274"/>
      <c r="CA438" s="274"/>
      <c r="CB438" s="274"/>
      <c r="CC438" s="274"/>
      <c r="CD438" s="274"/>
      <c r="CE438" s="274"/>
      <c r="CF438" s="274"/>
      <c r="CG438" s="742"/>
      <c r="CH438" s="742"/>
      <c r="CI438" s="742"/>
      <c r="CJ438" s="742"/>
      <c r="CK438" s="742"/>
      <c r="CL438" s="742"/>
      <c r="CM438" s="742"/>
      <c r="CN438" s="742"/>
      <c r="CO438" s="742"/>
      <c r="CP438" s="742"/>
      <c r="CQ438" s="742"/>
      <c r="CR438" s="742"/>
      <c r="CS438" s="742"/>
      <c r="CT438" s="742"/>
      <c r="CU438" s="742"/>
      <c r="CV438" s="742"/>
      <c r="CW438" s="742"/>
      <c r="CX438" s="4"/>
      <c r="CY438" s="780" t="e">
        <v>#REF!</v>
      </c>
      <c r="CZ438" s="890" t="e">
        <v>#REF!</v>
      </c>
      <c r="DA438" s="890" t="e">
        <v>#REF!</v>
      </c>
      <c r="DB438" s="890">
        <v>0.0</v>
      </c>
      <c r="DC438" s="890">
        <v>0.0</v>
      </c>
      <c r="DD438" s="890">
        <v>0.0</v>
      </c>
      <c r="DE438" s="890">
        <v>0.0</v>
      </c>
      <c r="DF438" s="890">
        <v>0.0</v>
      </c>
      <c r="DG438" s="890">
        <v>0.0</v>
      </c>
      <c r="DH438" s="890"/>
      <c r="DI438" s="890" t="e">
        <v>#REF!</v>
      </c>
      <c r="DJ438" s="890" t="s">
        <v>160</v>
      </c>
      <c r="DK438" s="890" t="s">
        <v>160</v>
      </c>
      <c r="DL438" s="890" t="s">
        <v>160</v>
      </c>
      <c r="DM438" s="890" t="s">
        <v>160</v>
      </c>
      <c r="DN438" s="890" t="s">
        <v>160</v>
      </c>
      <c r="DO438" s="890" t="s">
        <v>160</v>
      </c>
      <c r="DP438" s="2">
        <v>1.0</v>
      </c>
      <c r="DQ438" s="830" t="s">
        <v>160</v>
      </c>
      <c r="DR438" s="915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745"/>
      <c r="EK438" s="4"/>
      <c r="EL438" s="4"/>
      <c r="EM438" s="4"/>
      <c r="EN438" s="4"/>
      <c r="EO438" s="4"/>
      <c r="EP438" s="4"/>
      <c r="EQ438" s="745"/>
      <c r="ER438" s="4"/>
      <c r="ES438" s="4"/>
      <c r="ET438" s="4"/>
      <c r="EU438" s="4"/>
      <c r="EV438" s="4"/>
      <c r="EW438" s="4"/>
      <c r="EX438" s="4"/>
      <c r="EY438" s="895" t="s">
        <v>160</v>
      </c>
      <c r="EZ438" s="927" t="s">
        <v>160</v>
      </c>
      <c r="FA438" s="820" t="str">
        <f t="shared" si="49"/>
        <v/>
      </c>
      <c r="FB438" s="925" t="e">
        <v>#REF!</v>
      </c>
      <c r="FC438" s="4" t="e">
        <v>#REF!</v>
      </c>
      <c r="FD438" s="4" t="e">
        <v>#REF!</v>
      </c>
      <c r="FE438" s="4" t="e">
        <v>#REF!</v>
      </c>
      <c r="FF438" s="4" t="e">
        <v>#REF!</v>
      </c>
      <c r="FG438" s="4" t="e">
        <v>#REF!</v>
      </c>
      <c r="FH438" s="4" t="e">
        <v>#REF!</v>
      </c>
      <c r="FI438" s="834" t="str">
        <f t="shared" si="50"/>
        <v>#REF!</v>
      </c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742"/>
    </row>
    <row r="439" outlineLevel="1">
      <c r="A439" s="743"/>
      <c r="D439" s="1039">
        <f t="shared" si="157"/>
        <v>1</v>
      </c>
      <c r="E439" s="1049" t="str">
        <f t="shared" si="80"/>
        <v/>
      </c>
      <c r="F439" s="1050" t="s">
        <v>402</v>
      </c>
      <c r="G439" s="1042" t="str">
        <f t="shared" si="76"/>
        <v/>
      </c>
      <c r="H439" s="1046"/>
      <c r="I439" s="1044" t="str">
        <f t="shared" si="77"/>
        <v>#REF!</v>
      </c>
      <c r="J439" s="1052" t="str">
        <f t="shared" si="141"/>
        <v>#REF!</v>
      </c>
      <c r="K439" s="1046">
        <v>0.0</v>
      </c>
      <c r="L439" s="1046">
        <v>0.0</v>
      </c>
      <c r="M439" s="1046">
        <v>0.0</v>
      </c>
      <c r="N439" s="1046">
        <v>0.0</v>
      </c>
      <c r="O439" s="1053" t="e">
        <v>#REF!</v>
      </c>
      <c r="P439" s="1053">
        <v>0.0</v>
      </c>
      <c r="Q439" s="1053">
        <v>0.0</v>
      </c>
      <c r="R439" s="1053">
        <v>0.0</v>
      </c>
      <c r="S439" s="1053">
        <v>0.0</v>
      </c>
      <c r="T439" s="1053">
        <v>0.0</v>
      </c>
      <c r="U439" s="1053">
        <v>0.0</v>
      </c>
      <c r="V439" s="825"/>
      <c r="W439" s="1054" t="str">
        <f t="shared" ref="W439:AC439" si="240">if(O$275&gt;$E438,"",if(O$276&lt;$E438,"", if($H439="","", if($D438&lt;=$N$277,O$277,if($D438&lt;=$N$278,O$278,O$279))*if($O$267=$R$267,$V$267, $H439))))</f>
        <v>#REF!</v>
      </c>
      <c r="X439" s="1054" t="str">
        <f t="shared" si="240"/>
        <v/>
      </c>
      <c r="Y439" s="1054" t="str">
        <f t="shared" si="240"/>
        <v/>
      </c>
      <c r="Z439" s="1054" t="str">
        <f t="shared" si="240"/>
        <v/>
      </c>
      <c r="AA439" s="1054" t="str">
        <f t="shared" si="240"/>
        <v/>
      </c>
      <c r="AB439" s="1054" t="str">
        <f t="shared" si="240"/>
        <v/>
      </c>
      <c r="AC439" s="1054" t="str">
        <f t="shared" si="240"/>
        <v/>
      </c>
      <c r="AD439" s="2" t="e">
        <v>#REF!</v>
      </c>
      <c r="AE439" s="2" t="e">
        <v>#REF!</v>
      </c>
      <c r="AF439" s="2" t="e">
        <v>#REF!</v>
      </c>
      <c r="AG439" s="2" t="e">
        <v>#REF!</v>
      </c>
      <c r="AH439" s="2" t="e">
        <v>#REF!</v>
      </c>
      <c r="AI439" s="2" t="e">
        <v>#REF!</v>
      </c>
      <c r="AJ439" s="4" t="e">
        <v>#REF!</v>
      </c>
      <c r="AK439" s="4"/>
      <c r="AL439" s="4"/>
      <c r="AM439" s="4"/>
      <c r="AN439" s="18" t="s">
        <v>4</v>
      </c>
      <c r="AO439" s="689"/>
      <c r="AP439" s="690"/>
      <c r="AQ439" s="274"/>
      <c r="AR439" s="274"/>
      <c r="AS439" s="274"/>
      <c r="AT439" s="274"/>
      <c r="AU439" s="691"/>
      <c r="AV439" s="692"/>
      <c r="AW439" s="274"/>
      <c r="AX439" s="274"/>
      <c r="AY439" s="274"/>
      <c r="AZ439" s="274"/>
      <c r="BA439" s="274"/>
      <c r="BB439" s="274"/>
      <c r="BC439" s="274"/>
      <c r="BD439" s="274"/>
      <c r="BE439" s="274"/>
      <c r="BF439" s="274"/>
      <c r="BG439" s="274"/>
      <c r="BH439" s="274"/>
      <c r="BI439" s="274"/>
      <c r="BJ439" s="274"/>
      <c r="BK439" s="274"/>
      <c r="BL439" s="274"/>
      <c r="BM439" s="274"/>
      <c r="BN439" s="274"/>
      <c r="BO439" s="274"/>
      <c r="BP439" s="693"/>
      <c r="BQ439" s="274"/>
      <c r="BR439" s="274"/>
      <c r="BS439" s="274"/>
      <c r="BT439" s="274"/>
      <c r="BU439" s="274"/>
      <c r="BV439" s="274"/>
      <c r="BW439" s="274"/>
      <c r="BX439" s="694"/>
      <c r="BY439" s="274"/>
      <c r="BZ439" s="274"/>
      <c r="CA439" s="274"/>
      <c r="CB439" s="274"/>
      <c r="CC439" s="274"/>
      <c r="CD439" s="274"/>
      <c r="CE439" s="274"/>
      <c r="CF439" s="274"/>
      <c r="CG439" s="742"/>
      <c r="CH439" s="742"/>
      <c r="CI439" s="742"/>
      <c r="CJ439" s="742"/>
      <c r="CK439" s="742"/>
      <c r="CL439" s="742"/>
      <c r="CM439" s="742"/>
      <c r="CN439" s="742"/>
      <c r="CO439" s="742"/>
      <c r="CP439" s="742"/>
      <c r="CQ439" s="742"/>
      <c r="CR439" s="742"/>
      <c r="CS439" s="742"/>
      <c r="CT439" s="742"/>
      <c r="CU439" s="742"/>
      <c r="CV439" s="742"/>
      <c r="CW439" s="742"/>
      <c r="CX439" s="4"/>
      <c r="CY439" s="780" t="e">
        <v>#REF!</v>
      </c>
      <c r="CZ439" s="890" t="e">
        <v>#REF!</v>
      </c>
      <c r="DA439" s="890" t="e">
        <v>#REF!</v>
      </c>
      <c r="DB439" s="890">
        <v>0.0</v>
      </c>
      <c r="DC439" s="890">
        <v>0.0</v>
      </c>
      <c r="DD439" s="890">
        <v>0.0</v>
      </c>
      <c r="DE439" s="890">
        <v>0.0</v>
      </c>
      <c r="DF439" s="890">
        <v>0.0</v>
      </c>
      <c r="DG439" s="890">
        <v>0.0</v>
      </c>
      <c r="DH439" s="890"/>
      <c r="DI439" s="890" t="e">
        <v>#REF!</v>
      </c>
      <c r="DJ439" s="890" t="s">
        <v>160</v>
      </c>
      <c r="DK439" s="890" t="s">
        <v>160</v>
      </c>
      <c r="DL439" s="890" t="s">
        <v>160</v>
      </c>
      <c r="DM439" s="890" t="s">
        <v>160</v>
      </c>
      <c r="DN439" s="890" t="s">
        <v>160</v>
      </c>
      <c r="DO439" s="890" t="s">
        <v>160</v>
      </c>
      <c r="DP439" s="2">
        <v>1.0</v>
      </c>
      <c r="DQ439" s="830" t="s">
        <v>160</v>
      </c>
      <c r="DR439" s="915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745"/>
      <c r="EK439" s="4"/>
      <c r="EL439" s="4"/>
      <c r="EM439" s="4"/>
      <c r="EN439" s="4"/>
      <c r="EO439" s="4"/>
      <c r="EP439" s="4"/>
      <c r="EQ439" s="745"/>
      <c r="ER439" s="4"/>
      <c r="ES439" s="4"/>
      <c r="ET439" s="4"/>
      <c r="EU439" s="4"/>
      <c r="EV439" s="4"/>
      <c r="EW439" s="4"/>
      <c r="EX439" s="4"/>
      <c r="EY439" s="895" t="s">
        <v>160</v>
      </c>
      <c r="EZ439" s="927" t="s">
        <v>160</v>
      </c>
      <c r="FA439" s="820" t="str">
        <f t="shared" si="49"/>
        <v/>
      </c>
      <c r="FB439" s="925" t="e">
        <v>#REF!</v>
      </c>
      <c r="FC439" s="4" t="e">
        <v>#REF!</v>
      </c>
      <c r="FD439" s="4" t="e">
        <v>#REF!</v>
      </c>
      <c r="FE439" s="4" t="e">
        <v>#REF!</v>
      </c>
      <c r="FF439" s="4" t="e">
        <v>#REF!</v>
      </c>
      <c r="FG439" s="4" t="e">
        <v>#REF!</v>
      </c>
      <c r="FH439" s="4" t="e">
        <v>#REF!</v>
      </c>
      <c r="FI439" s="834" t="str">
        <f t="shared" si="50"/>
        <v>#REF!</v>
      </c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742"/>
    </row>
    <row r="440" outlineLevel="1">
      <c r="A440" s="743"/>
      <c r="D440" s="1039">
        <f t="shared" si="157"/>
        <v>1</v>
      </c>
      <c r="E440" s="1049" t="str">
        <f t="shared" si="80"/>
        <v/>
      </c>
      <c r="F440" s="1050" t="s">
        <v>402</v>
      </c>
      <c r="G440" s="1042" t="str">
        <f t="shared" si="76"/>
        <v/>
      </c>
      <c r="H440" s="1046"/>
      <c r="I440" s="1044" t="str">
        <f t="shared" si="77"/>
        <v>#REF!</v>
      </c>
      <c r="J440" s="1052" t="str">
        <f t="shared" si="141"/>
        <v>#REF!</v>
      </c>
      <c r="K440" s="1046">
        <v>0.0</v>
      </c>
      <c r="L440" s="1046">
        <v>0.0</v>
      </c>
      <c r="M440" s="1046">
        <v>0.0</v>
      </c>
      <c r="N440" s="1046">
        <v>0.0</v>
      </c>
      <c r="O440" s="1053" t="e">
        <v>#REF!</v>
      </c>
      <c r="P440" s="1053">
        <v>0.0</v>
      </c>
      <c r="Q440" s="1053">
        <v>0.0</v>
      </c>
      <c r="R440" s="1053">
        <v>0.0</v>
      </c>
      <c r="S440" s="1053">
        <v>0.0</v>
      </c>
      <c r="T440" s="1053">
        <v>0.0</v>
      </c>
      <c r="U440" s="1053">
        <v>0.0</v>
      </c>
      <c r="V440" s="825"/>
      <c r="W440" s="1054" t="str">
        <f t="shared" ref="W440:AC440" si="241">if(O$275&gt;$E439,"",if(O$276&lt;$E439,"", if($H440="","", if($D439&lt;=$N$277,O$277,if($D439&lt;=$N$278,O$278,O$279))*if($O$267=$R$267,$V$267, $H440))))</f>
        <v>#REF!</v>
      </c>
      <c r="X440" s="1054" t="str">
        <f t="shared" si="241"/>
        <v/>
      </c>
      <c r="Y440" s="1054" t="str">
        <f t="shared" si="241"/>
        <v/>
      </c>
      <c r="Z440" s="1054" t="str">
        <f t="shared" si="241"/>
        <v/>
      </c>
      <c r="AA440" s="1054" t="str">
        <f t="shared" si="241"/>
        <v/>
      </c>
      <c r="AB440" s="1054" t="str">
        <f t="shared" si="241"/>
        <v/>
      </c>
      <c r="AC440" s="1054" t="str">
        <f t="shared" si="241"/>
        <v/>
      </c>
      <c r="AD440" s="2" t="e">
        <v>#REF!</v>
      </c>
      <c r="AE440" s="2" t="e">
        <v>#REF!</v>
      </c>
      <c r="AF440" s="2" t="e">
        <v>#REF!</v>
      </c>
      <c r="AG440" s="2" t="e">
        <v>#REF!</v>
      </c>
      <c r="AH440" s="2" t="e">
        <v>#REF!</v>
      </c>
      <c r="AI440" s="2" t="e">
        <v>#REF!</v>
      </c>
      <c r="AJ440" s="4" t="e">
        <v>#REF!</v>
      </c>
      <c r="AK440" s="4"/>
      <c r="AL440" s="4"/>
      <c r="AM440" s="4"/>
      <c r="AN440" s="18" t="s">
        <v>4</v>
      </c>
      <c r="AO440" s="689"/>
      <c r="AP440" s="690"/>
      <c r="AQ440" s="274"/>
      <c r="AR440" s="274"/>
      <c r="AS440" s="274"/>
      <c r="AT440" s="274"/>
      <c r="AU440" s="691"/>
      <c r="AV440" s="692"/>
      <c r="AW440" s="274"/>
      <c r="AX440" s="274"/>
      <c r="AY440" s="274"/>
      <c r="AZ440" s="274"/>
      <c r="BA440" s="274"/>
      <c r="BB440" s="274"/>
      <c r="BC440" s="274"/>
      <c r="BD440" s="274"/>
      <c r="BE440" s="274"/>
      <c r="BF440" s="274"/>
      <c r="BG440" s="274"/>
      <c r="BH440" s="274"/>
      <c r="BI440" s="274"/>
      <c r="BJ440" s="274"/>
      <c r="BK440" s="274"/>
      <c r="BL440" s="274"/>
      <c r="BM440" s="274"/>
      <c r="BN440" s="274"/>
      <c r="BO440" s="274"/>
      <c r="BP440" s="693"/>
      <c r="BQ440" s="274"/>
      <c r="BR440" s="274"/>
      <c r="BS440" s="274"/>
      <c r="BT440" s="274"/>
      <c r="BU440" s="274"/>
      <c r="BV440" s="274"/>
      <c r="BW440" s="274"/>
      <c r="BX440" s="694"/>
      <c r="BY440" s="274"/>
      <c r="BZ440" s="274"/>
      <c r="CA440" s="274"/>
      <c r="CB440" s="274"/>
      <c r="CC440" s="274"/>
      <c r="CD440" s="274"/>
      <c r="CE440" s="274"/>
      <c r="CF440" s="274"/>
      <c r="CG440" s="742"/>
      <c r="CH440" s="742"/>
      <c r="CI440" s="742"/>
      <c r="CJ440" s="742"/>
      <c r="CK440" s="742"/>
      <c r="CL440" s="742"/>
      <c r="CM440" s="742"/>
      <c r="CN440" s="742"/>
      <c r="CO440" s="742"/>
      <c r="CP440" s="742"/>
      <c r="CQ440" s="742"/>
      <c r="CR440" s="742"/>
      <c r="CS440" s="742"/>
      <c r="CT440" s="742"/>
      <c r="CU440" s="742"/>
      <c r="CV440" s="742"/>
      <c r="CW440" s="742"/>
      <c r="CX440" s="4"/>
      <c r="CY440" s="780" t="e">
        <v>#REF!</v>
      </c>
      <c r="CZ440" s="890" t="e">
        <v>#REF!</v>
      </c>
      <c r="DA440" s="890" t="e">
        <v>#REF!</v>
      </c>
      <c r="DB440" s="890">
        <v>0.0</v>
      </c>
      <c r="DC440" s="890">
        <v>0.0</v>
      </c>
      <c r="DD440" s="890">
        <v>0.0</v>
      </c>
      <c r="DE440" s="890">
        <v>0.0</v>
      </c>
      <c r="DF440" s="890">
        <v>0.0</v>
      </c>
      <c r="DG440" s="890">
        <v>0.0</v>
      </c>
      <c r="DH440" s="890"/>
      <c r="DI440" s="890" t="e">
        <v>#REF!</v>
      </c>
      <c r="DJ440" s="890" t="s">
        <v>160</v>
      </c>
      <c r="DK440" s="890" t="s">
        <v>160</v>
      </c>
      <c r="DL440" s="890" t="s">
        <v>160</v>
      </c>
      <c r="DM440" s="890" t="s">
        <v>160</v>
      </c>
      <c r="DN440" s="890" t="s">
        <v>160</v>
      </c>
      <c r="DO440" s="890" t="s">
        <v>160</v>
      </c>
      <c r="DP440" s="2">
        <v>1.0</v>
      </c>
      <c r="DQ440" s="830" t="s">
        <v>160</v>
      </c>
      <c r="DR440" s="915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745"/>
      <c r="EK440" s="4"/>
      <c r="EL440" s="4"/>
      <c r="EM440" s="4"/>
      <c r="EN440" s="4"/>
      <c r="EO440" s="4"/>
      <c r="EP440" s="4"/>
      <c r="EQ440" s="745"/>
      <c r="ER440" s="4"/>
      <c r="ES440" s="4"/>
      <c r="ET440" s="4"/>
      <c r="EU440" s="4"/>
      <c r="EV440" s="4"/>
      <c r="EW440" s="4"/>
      <c r="EX440" s="4"/>
      <c r="EY440" s="895" t="s">
        <v>160</v>
      </c>
      <c r="EZ440" s="927" t="s">
        <v>160</v>
      </c>
      <c r="FA440" s="820" t="str">
        <f t="shared" si="49"/>
        <v/>
      </c>
      <c r="FB440" s="925" t="e">
        <v>#REF!</v>
      </c>
      <c r="FC440" s="4" t="e">
        <v>#REF!</v>
      </c>
      <c r="FD440" s="4" t="e">
        <v>#REF!</v>
      </c>
      <c r="FE440" s="4" t="e">
        <v>#REF!</v>
      </c>
      <c r="FF440" s="4" t="e">
        <v>#REF!</v>
      </c>
      <c r="FG440" s="4" t="e">
        <v>#REF!</v>
      </c>
      <c r="FH440" s="4" t="e">
        <v>#REF!</v>
      </c>
      <c r="FI440" s="834" t="str">
        <f t="shared" si="50"/>
        <v>#REF!</v>
      </c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742"/>
    </row>
    <row r="441" outlineLevel="1">
      <c r="A441" s="743"/>
      <c r="D441" s="1039">
        <f t="shared" si="157"/>
        <v>1</v>
      </c>
      <c r="E441" s="1049" t="str">
        <f t="shared" si="80"/>
        <v/>
      </c>
      <c r="F441" s="1050" t="s">
        <v>402</v>
      </c>
      <c r="G441" s="1042" t="str">
        <f t="shared" si="76"/>
        <v/>
      </c>
      <c r="H441" s="1046"/>
      <c r="I441" s="1044" t="str">
        <f t="shared" si="77"/>
        <v>#REF!</v>
      </c>
      <c r="J441" s="1052" t="str">
        <f t="shared" si="141"/>
        <v>#REF!</v>
      </c>
      <c r="K441" s="1046">
        <v>0.0</v>
      </c>
      <c r="L441" s="1046">
        <v>0.0</v>
      </c>
      <c r="M441" s="1046">
        <v>0.0</v>
      </c>
      <c r="N441" s="1046">
        <v>0.0</v>
      </c>
      <c r="O441" s="1053" t="e">
        <v>#REF!</v>
      </c>
      <c r="P441" s="1053">
        <v>0.0</v>
      </c>
      <c r="Q441" s="1053">
        <v>0.0</v>
      </c>
      <c r="R441" s="1053">
        <v>0.0</v>
      </c>
      <c r="S441" s="1053">
        <v>0.0</v>
      </c>
      <c r="T441" s="1053">
        <v>0.0</v>
      </c>
      <c r="U441" s="1053">
        <v>0.0</v>
      </c>
      <c r="V441" s="825"/>
      <c r="W441" s="1054" t="str">
        <f t="shared" ref="W441:AC441" si="242">if(O$275&gt;$E440,"",if(O$276&lt;$E440,"", if($H441="","", if($D440&lt;=$N$277,O$277,if($D440&lt;=$N$278,O$278,O$279))*if($O$267=$R$267,$V$267, $H441))))</f>
        <v>#REF!</v>
      </c>
      <c r="X441" s="1054" t="str">
        <f t="shared" si="242"/>
        <v/>
      </c>
      <c r="Y441" s="1054" t="str">
        <f t="shared" si="242"/>
        <v/>
      </c>
      <c r="Z441" s="1054" t="str">
        <f t="shared" si="242"/>
        <v/>
      </c>
      <c r="AA441" s="1054" t="str">
        <f t="shared" si="242"/>
        <v/>
      </c>
      <c r="AB441" s="1054" t="str">
        <f t="shared" si="242"/>
        <v/>
      </c>
      <c r="AC441" s="1054" t="str">
        <f t="shared" si="242"/>
        <v/>
      </c>
      <c r="AD441" s="2" t="e">
        <v>#REF!</v>
      </c>
      <c r="AE441" s="2" t="e">
        <v>#REF!</v>
      </c>
      <c r="AF441" s="2" t="e">
        <v>#REF!</v>
      </c>
      <c r="AG441" s="2" t="e">
        <v>#REF!</v>
      </c>
      <c r="AH441" s="2" t="e">
        <v>#REF!</v>
      </c>
      <c r="AI441" s="2" t="e">
        <v>#REF!</v>
      </c>
      <c r="AJ441" s="4" t="e">
        <v>#REF!</v>
      </c>
      <c r="AK441" s="4"/>
      <c r="AL441" s="4"/>
      <c r="AM441" s="4"/>
      <c r="AN441" s="18" t="s">
        <v>4</v>
      </c>
      <c r="AO441" s="689"/>
      <c r="AP441" s="690"/>
      <c r="AQ441" s="274"/>
      <c r="AR441" s="274"/>
      <c r="AS441" s="274"/>
      <c r="AT441" s="274"/>
      <c r="AU441" s="691"/>
      <c r="AV441" s="692"/>
      <c r="AW441" s="274"/>
      <c r="AX441" s="274"/>
      <c r="AY441" s="274"/>
      <c r="AZ441" s="274"/>
      <c r="BA441" s="274"/>
      <c r="BB441" s="274"/>
      <c r="BC441" s="274"/>
      <c r="BD441" s="274"/>
      <c r="BE441" s="274"/>
      <c r="BF441" s="274"/>
      <c r="BG441" s="274"/>
      <c r="BH441" s="274"/>
      <c r="BI441" s="274"/>
      <c r="BJ441" s="274"/>
      <c r="BK441" s="274"/>
      <c r="BL441" s="274"/>
      <c r="BM441" s="274"/>
      <c r="BN441" s="274"/>
      <c r="BO441" s="274"/>
      <c r="BP441" s="693"/>
      <c r="BQ441" s="274"/>
      <c r="BR441" s="274"/>
      <c r="BS441" s="274"/>
      <c r="BT441" s="274"/>
      <c r="BU441" s="274"/>
      <c r="BV441" s="274"/>
      <c r="BW441" s="274"/>
      <c r="BX441" s="694"/>
      <c r="BY441" s="274"/>
      <c r="BZ441" s="274"/>
      <c r="CA441" s="274"/>
      <c r="CB441" s="274"/>
      <c r="CC441" s="274"/>
      <c r="CD441" s="274"/>
      <c r="CE441" s="274"/>
      <c r="CF441" s="274"/>
      <c r="CG441" s="742"/>
      <c r="CH441" s="742"/>
      <c r="CI441" s="742"/>
      <c r="CJ441" s="742"/>
      <c r="CK441" s="742"/>
      <c r="CL441" s="742"/>
      <c r="CM441" s="742"/>
      <c r="CN441" s="742"/>
      <c r="CO441" s="742"/>
      <c r="CP441" s="742"/>
      <c r="CQ441" s="742"/>
      <c r="CR441" s="742"/>
      <c r="CS441" s="742"/>
      <c r="CT441" s="742"/>
      <c r="CU441" s="742"/>
      <c r="CV441" s="742"/>
      <c r="CW441" s="742"/>
      <c r="CX441" s="4"/>
      <c r="CY441" s="780" t="e">
        <v>#REF!</v>
      </c>
      <c r="CZ441" s="890" t="e">
        <v>#REF!</v>
      </c>
      <c r="DA441" s="890" t="e">
        <v>#REF!</v>
      </c>
      <c r="DB441" s="890">
        <v>0.0</v>
      </c>
      <c r="DC441" s="890">
        <v>0.0</v>
      </c>
      <c r="DD441" s="890">
        <v>0.0</v>
      </c>
      <c r="DE441" s="890">
        <v>0.0</v>
      </c>
      <c r="DF441" s="890">
        <v>0.0</v>
      </c>
      <c r="DG441" s="890">
        <v>0.0</v>
      </c>
      <c r="DH441" s="890"/>
      <c r="DI441" s="890" t="e">
        <v>#REF!</v>
      </c>
      <c r="DJ441" s="890" t="s">
        <v>160</v>
      </c>
      <c r="DK441" s="890" t="s">
        <v>160</v>
      </c>
      <c r="DL441" s="890" t="s">
        <v>160</v>
      </c>
      <c r="DM441" s="890" t="s">
        <v>160</v>
      </c>
      <c r="DN441" s="890" t="s">
        <v>160</v>
      </c>
      <c r="DO441" s="890" t="s">
        <v>160</v>
      </c>
      <c r="DP441" s="2">
        <v>1.0</v>
      </c>
      <c r="DQ441" s="830" t="s">
        <v>160</v>
      </c>
      <c r="DR441" s="915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745"/>
      <c r="EK441" s="4"/>
      <c r="EL441" s="4"/>
      <c r="EM441" s="4"/>
      <c r="EN441" s="4"/>
      <c r="EO441" s="4"/>
      <c r="EP441" s="4"/>
      <c r="EQ441" s="745"/>
      <c r="ER441" s="4"/>
      <c r="ES441" s="4"/>
      <c r="ET441" s="4"/>
      <c r="EU441" s="4"/>
      <c r="EV441" s="4"/>
      <c r="EW441" s="4"/>
      <c r="EX441" s="4"/>
      <c r="EY441" s="895" t="s">
        <v>160</v>
      </c>
      <c r="EZ441" s="927" t="s">
        <v>160</v>
      </c>
      <c r="FA441" s="820" t="str">
        <f t="shared" si="49"/>
        <v/>
      </c>
      <c r="FB441" s="925" t="e">
        <v>#REF!</v>
      </c>
      <c r="FC441" s="4" t="e">
        <v>#REF!</v>
      </c>
      <c r="FD441" s="4" t="e">
        <v>#REF!</v>
      </c>
      <c r="FE441" s="4" t="e">
        <v>#REF!</v>
      </c>
      <c r="FF441" s="4" t="e">
        <v>#REF!</v>
      </c>
      <c r="FG441" s="4" t="e">
        <v>#REF!</v>
      </c>
      <c r="FH441" s="4" t="e">
        <v>#REF!</v>
      </c>
      <c r="FI441" s="834" t="str">
        <f t="shared" si="50"/>
        <v>#REF!</v>
      </c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742"/>
    </row>
    <row r="442" outlineLevel="1">
      <c r="A442" s="743"/>
      <c r="D442" s="1039">
        <f t="shared" si="157"/>
        <v>1</v>
      </c>
      <c r="E442" s="1049" t="str">
        <f t="shared" si="80"/>
        <v/>
      </c>
      <c r="F442" s="1050" t="s">
        <v>402</v>
      </c>
      <c r="G442" s="1042" t="str">
        <f t="shared" si="76"/>
        <v/>
      </c>
      <c r="H442" s="1046"/>
      <c r="I442" s="1044" t="str">
        <f t="shared" si="77"/>
        <v>#REF!</v>
      </c>
      <c r="J442" s="1052" t="str">
        <f t="shared" si="141"/>
        <v>#REF!</v>
      </c>
      <c r="K442" s="1046">
        <v>0.0</v>
      </c>
      <c r="L442" s="1046">
        <v>0.0</v>
      </c>
      <c r="M442" s="1046">
        <v>0.0</v>
      </c>
      <c r="N442" s="1046">
        <v>0.0</v>
      </c>
      <c r="O442" s="1053" t="e">
        <v>#REF!</v>
      </c>
      <c r="P442" s="1053">
        <v>0.0</v>
      </c>
      <c r="Q442" s="1053">
        <v>0.0</v>
      </c>
      <c r="R442" s="1053">
        <v>0.0</v>
      </c>
      <c r="S442" s="1053">
        <v>0.0</v>
      </c>
      <c r="T442" s="1053">
        <v>0.0</v>
      </c>
      <c r="U442" s="1053">
        <v>0.0</v>
      </c>
      <c r="V442" s="825"/>
      <c r="W442" s="1054" t="str">
        <f t="shared" ref="W442:AC442" si="243">if(O$275&gt;$E441,"",if(O$276&lt;$E441,"", if($H442="","", if($D441&lt;=$N$277,O$277,if($D441&lt;=$N$278,O$278,O$279))*if($O$267=$R$267,$V$267, $H442))))</f>
        <v>#REF!</v>
      </c>
      <c r="X442" s="1054" t="str">
        <f t="shared" si="243"/>
        <v/>
      </c>
      <c r="Y442" s="1054" t="str">
        <f t="shared" si="243"/>
        <v/>
      </c>
      <c r="Z442" s="1054" t="str">
        <f t="shared" si="243"/>
        <v/>
      </c>
      <c r="AA442" s="1054" t="str">
        <f t="shared" si="243"/>
        <v/>
      </c>
      <c r="AB442" s="1054" t="str">
        <f t="shared" si="243"/>
        <v/>
      </c>
      <c r="AC442" s="1054" t="str">
        <f t="shared" si="243"/>
        <v/>
      </c>
      <c r="AD442" s="2" t="e">
        <v>#REF!</v>
      </c>
      <c r="AE442" s="2" t="e">
        <v>#REF!</v>
      </c>
      <c r="AF442" s="2" t="e">
        <v>#REF!</v>
      </c>
      <c r="AG442" s="2" t="e">
        <v>#REF!</v>
      </c>
      <c r="AH442" s="2" t="e">
        <v>#REF!</v>
      </c>
      <c r="AI442" s="2" t="e">
        <v>#REF!</v>
      </c>
      <c r="AJ442" s="4" t="e">
        <v>#REF!</v>
      </c>
      <c r="AK442" s="4"/>
      <c r="AL442" s="4"/>
      <c r="AM442" s="4"/>
      <c r="AN442" s="18" t="s">
        <v>4</v>
      </c>
      <c r="AO442" s="689"/>
      <c r="AP442" s="690"/>
      <c r="AQ442" s="274"/>
      <c r="AR442" s="274"/>
      <c r="AS442" s="274"/>
      <c r="AT442" s="274"/>
      <c r="AU442" s="691"/>
      <c r="AV442" s="692"/>
      <c r="AW442" s="274"/>
      <c r="AX442" s="274"/>
      <c r="AY442" s="274"/>
      <c r="AZ442" s="274"/>
      <c r="BA442" s="274"/>
      <c r="BB442" s="274"/>
      <c r="BC442" s="274"/>
      <c r="BD442" s="274"/>
      <c r="BE442" s="274"/>
      <c r="BF442" s="274"/>
      <c r="BG442" s="274"/>
      <c r="BH442" s="274"/>
      <c r="BI442" s="274"/>
      <c r="BJ442" s="274"/>
      <c r="BK442" s="274"/>
      <c r="BL442" s="274"/>
      <c r="BM442" s="274"/>
      <c r="BN442" s="274"/>
      <c r="BO442" s="274"/>
      <c r="BP442" s="693"/>
      <c r="BQ442" s="274"/>
      <c r="BR442" s="274"/>
      <c r="BS442" s="274"/>
      <c r="BT442" s="274"/>
      <c r="BU442" s="274"/>
      <c r="BV442" s="274"/>
      <c r="BW442" s="274"/>
      <c r="BX442" s="694"/>
      <c r="BY442" s="274"/>
      <c r="BZ442" s="274"/>
      <c r="CA442" s="274"/>
      <c r="CB442" s="274"/>
      <c r="CC442" s="274"/>
      <c r="CD442" s="274"/>
      <c r="CE442" s="274"/>
      <c r="CF442" s="274"/>
      <c r="CG442" s="742"/>
      <c r="CH442" s="742"/>
      <c r="CI442" s="742"/>
      <c r="CJ442" s="742"/>
      <c r="CK442" s="742"/>
      <c r="CL442" s="742"/>
      <c r="CM442" s="742"/>
      <c r="CN442" s="742"/>
      <c r="CO442" s="742"/>
      <c r="CP442" s="742"/>
      <c r="CQ442" s="742"/>
      <c r="CR442" s="742"/>
      <c r="CS442" s="742"/>
      <c r="CT442" s="742"/>
      <c r="CU442" s="742"/>
      <c r="CV442" s="742"/>
      <c r="CW442" s="742"/>
      <c r="CX442" s="4"/>
      <c r="CY442" s="780" t="e">
        <v>#REF!</v>
      </c>
      <c r="CZ442" s="890" t="e">
        <v>#REF!</v>
      </c>
      <c r="DA442" s="890" t="e">
        <v>#REF!</v>
      </c>
      <c r="DB442" s="890">
        <v>0.0</v>
      </c>
      <c r="DC442" s="890">
        <v>0.0</v>
      </c>
      <c r="DD442" s="890">
        <v>0.0</v>
      </c>
      <c r="DE442" s="890">
        <v>0.0</v>
      </c>
      <c r="DF442" s="890">
        <v>0.0</v>
      </c>
      <c r="DG442" s="890">
        <v>0.0</v>
      </c>
      <c r="DH442" s="890"/>
      <c r="DI442" s="890" t="e">
        <v>#REF!</v>
      </c>
      <c r="DJ442" s="890" t="s">
        <v>160</v>
      </c>
      <c r="DK442" s="890" t="s">
        <v>160</v>
      </c>
      <c r="DL442" s="890" t="s">
        <v>160</v>
      </c>
      <c r="DM442" s="890" t="s">
        <v>160</v>
      </c>
      <c r="DN442" s="890" t="s">
        <v>160</v>
      </c>
      <c r="DO442" s="890" t="s">
        <v>160</v>
      </c>
      <c r="DP442" s="2">
        <v>1.0</v>
      </c>
      <c r="DQ442" s="830" t="s">
        <v>160</v>
      </c>
      <c r="DR442" s="915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745"/>
      <c r="EK442" s="4"/>
      <c r="EL442" s="4"/>
      <c r="EM442" s="4"/>
      <c r="EN442" s="4"/>
      <c r="EO442" s="4"/>
      <c r="EP442" s="4"/>
      <c r="EQ442" s="745"/>
      <c r="ER442" s="4"/>
      <c r="ES442" s="4"/>
      <c r="ET442" s="4"/>
      <c r="EU442" s="4"/>
      <c r="EV442" s="4"/>
      <c r="EW442" s="4"/>
      <c r="EX442" s="4"/>
      <c r="EY442" s="895" t="s">
        <v>160</v>
      </c>
      <c r="EZ442" s="927" t="s">
        <v>160</v>
      </c>
      <c r="FA442" s="820" t="str">
        <f t="shared" si="49"/>
        <v/>
      </c>
      <c r="FB442" s="925" t="e">
        <v>#REF!</v>
      </c>
      <c r="FC442" s="4" t="e">
        <v>#REF!</v>
      </c>
      <c r="FD442" s="4" t="e">
        <v>#REF!</v>
      </c>
      <c r="FE442" s="4" t="e">
        <v>#REF!</v>
      </c>
      <c r="FF442" s="4" t="e">
        <v>#REF!</v>
      </c>
      <c r="FG442" s="4" t="e">
        <v>#REF!</v>
      </c>
      <c r="FH442" s="4" t="e">
        <v>#REF!</v>
      </c>
      <c r="FI442" s="834" t="str">
        <f t="shared" si="50"/>
        <v>#REF!</v>
      </c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742"/>
    </row>
    <row r="443" outlineLevel="1">
      <c r="A443" s="743"/>
      <c r="D443" s="1039">
        <f t="shared" si="157"/>
        <v>1</v>
      </c>
      <c r="E443" s="1049" t="str">
        <f t="shared" si="80"/>
        <v/>
      </c>
      <c r="F443" s="1050" t="s">
        <v>402</v>
      </c>
      <c r="G443" s="1042" t="str">
        <f t="shared" si="76"/>
        <v/>
      </c>
      <c r="H443" s="1046"/>
      <c r="I443" s="1044" t="str">
        <f t="shared" si="77"/>
        <v>#REF!</v>
      </c>
      <c r="J443" s="1052" t="str">
        <f t="shared" si="141"/>
        <v>#REF!</v>
      </c>
      <c r="K443" s="1046">
        <v>0.0</v>
      </c>
      <c r="L443" s="1046">
        <v>0.0</v>
      </c>
      <c r="M443" s="1046">
        <v>0.0</v>
      </c>
      <c r="N443" s="1046">
        <v>0.0</v>
      </c>
      <c r="O443" s="1053" t="e">
        <v>#REF!</v>
      </c>
      <c r="P443" s="1053">
        <v>0.0</v>
      </c>
      <c r="Q443" s="1053">
        <v>0.0</v>
      </c>
      <c r="R443" s="1053">
        <v>0.0</v>
      </c>
      <c r="S443" s="1053">
        <v>0.0</v>
      </c>
      <c r="T443" s="1053">
        <v>0.0</v>
      </c>
      <c r="U443" s="1053">
        <v>0.0</v>
      </c>
      <c r="V443" s="825"/>
      <c r="W443" s="1054" t="str">
        <f t="shared" ref="W443:AC443" si="244">if(O$275&gt;$E442,"",if(O$276&lt;$E442,"", if($H443="","", if($D442&lt;=$N$277,O$277,if($D442&lt;=$N$278,O$278,O$279))*if($O$267=$R$267,$V$267, $H443))))</f>
        <v>#REF!</v>
      </c>
      <c r="X443" s="1054" t="str">
        <f t="shared" si="244"/>
        <v/>
      </c>
      <c r="Y443" s="1054" t="str">
        <f t="shared" si="244"/>
        <v/>
      </c>
      <c r="Z443" s="1054" t="str">
        <f t="shared" si="244"/>
        <v/>
      </c>
      <c r="AA443" s="1054" t="str">
        <f t="shared" si="244"/>
        <v/>
      </c>
      <c r="AB443" s="1054" t="str">
        <f t="shared" si="244"/>
        <v/>
      </c>
      <c r="AC443" s="1054" t="str">
        <f t="shared" si="244"/>
        <v/>
      </c>
      <c r="AD443" s="2" t="e">
        <v>#REF!</v>
      </c>
      <c r="AE443" s="2" t="e">
        <v>#REF!</v>
      </c>
      <c r="AF443" s="2" t="e">
        <v>#REF!</v>
      </c>
      <c r="AG443" s="2" t="e">
        <v>#REF!</v>
      </c>
      <c r="AH443" s="2" t="e">
        <v>#REF!</v>
      </c>
      <c r="AI443" s="2" t="e">
        <v>#REF!</v>
      </c>
      <c r="AJ443" s="4" t="e">
        <v>#REF!</v>
      </c>
      <c r="AK443" s="4"/>
      <c r="AL443" s="4"/>
      <c r="AM443" s="4"/>
      <c r="AN443" s="18" t="s">
        <v>4</v>
      </c>
      <c r="AO443" s="689"/>
      <c r="AP443" s="690"/>
      <c r="AQ443" s="274"/>
      <c r="AR443" s="274"/>
      <c r="AS443" s="274"/>
      <c r="AT443" s="274"/>
      <c r="AU443" s="691"/>
      <c r="AV443" s="692"/>
      <c r="AW443" s="274"/>
      <c r="AX443" s="274"/>
      <c r="AY443" s="274"/>
      <c r="AZ443" s="274"/>
      <c r="BA443" s="274"/>
      <c r="BB443" s="274"/>
      <c r="BC443" s="274"/>
      <c r="BD443" s="274"/>
      <c r="BE443" s="274"/>
      <c r="BF443" s="274"/>
      <c r="BG443" s="274"/>
      <c r="BH443" s="274"/>
      <c r="BI443" s="274"/>
      <c r="BJ443" s="274"/>
      <c r="BK443" s="274"/>
      <c r="BL443" s="274"/>
      <c r="BM443" s="274"/>
      <c r="BN443" s="274"/>
      <c r="BO443" s="274"/>
      <c r="BP443" s="693"/>
      <c r="BQ443" s="274"/>
      <c r="BR443" s="274"/>
      <c r="BS443" s="274"/>
      <c r="BT443" s="274"/>
      <c r="BU443" s="274"/>
      <c r="BV443" s="274"/>
      <c r="BW443" s="274"/>
      <c r="BX443" s="694"/>
      <c r="BY443" s="274"/>
      <c r="BZ443" s="274"/>
      <c r="CA443" s="274"/>
      <c r="CB443" s="274"/>
      <c r="CC443" s="274"/>
      <c r="CD443" s="274"/>
      <c r="CE443" s="274"/>
      <c r="CF443" s="274"/>
      <c r="CG443" s="742"/>
      <c r="CH443" s="742"/>
      <c r="CI443" s="742"/>
      <c r="CJ443" s="742"/>
      <c r="CK443" s="742"/>
      <c r="CL443" s="742"/>
      <c r="CM443" s="742"/>
      <c r="CN443" s="742"/>
      <c r="CO443" s="742"/>
      <c r="CP443" s="742"/>
      <c r="CQ443" s="742"/>
      <c r="CR443" s="742"/>
      <c r="CS443" s="742"/>
      <c r="CT443" s="742"/>
      <c r="CU443" s="742"/>
      <c r="CV443" s="742"/>
      <c r="CW443" s="742"/>
      <c r="CX443" s="4"/>
      <c r="CY443" s="780" t="e">
        <v>#REF!</v>
      </c>
      <c r="CZ443" s="890" t="e">
        <v>#REF!</v>
      </c>
      <c r="DA443" s="890" t="e">
        <v>#REF!</v>
      </c>
      <c r="DB443" s="890">
        <v>0.0</v>
      </c>
      <c r="DC443" s="890">
        <v>0.0</v>
      </c>
      <c r="DD443" s="890">
        <v>0.0</v>
      </c>
      <c r="DE443" s="890">
        <v>0.0</v>
      </c>
      <c r="DF443" s="890">
        <v>0.0</v>
      </c>
      <c r="DG443" s="890">
        <v>0.0</v>
      </c>
      <c r="DH443" s="890"/>
      <c r="DI443" s="890" t="e">
        <v>#REF!</v>
      </c>
      <c r="DJ443" s="890" t="s">
        <v>160</v>
      </c>
      <c r="DK443" s="890" t="s">
        <v>160</v>
      </c>
      <c r="DL443" s="890" t="s">
        <v>160</v>
      </c>
      <c r="DM443" s="890" t="s">
        <v>160</v>
      </c>
      <c r="DN443" s="890" t="s">
        <v>160</v>
      </c>
      <c r="DO443" s="890" t="s">
        <v>160</v>
      </c>
      <c r="DP443" s="2">
        <v>1.0</v>
      </c>
      <c r="DQ443" s="830" t="s">
        <v>160</v>
      </c>
      <c r="DR443" s="915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745"/>
      <c r="EK443" s="4"/>
      <c r="EL443" s="4"/>
      <c r="EM443" s="4"/>
      <c r="EN443" s="4"/>
      <c r="EO443" s="4"/>
      <c r="EP443" s="4"/>
      <c r="EQ443" s="745"/>
      <c r="ER443" s="4"/>
      <c r="ES443" s="4"/>
      <c r="ET443" s="4"/>
      <c r="EU443" s="4"/>
      <c r="EV443" s="4"/>
      <c r="EW443" s="4"/>
      <c r="EX443" s="4"/>
      <c r="EY443" s="895" t="s">
        <v>160</v>
      </c>
      <c r="EZ443" s="927" t="s">
        <v>160</v>
      </c>
      <c r="FA443" s="820" t="str">
        <f t="shared" si="49"/>
        <v/>
      </c>
      <c r="FB443" s="925" t="e">
        <v>#REF!</v>
      </c>
      <c r="FC443" s="4" t="e">
        <v>#REF!</v>
      </c>
      <c r="FD443" s="4" t="e">
        <v>#REF!</v>
      </c>
      <c r="FE443" s="4" t="e">
        <v>#REF!</v>
      </c>
      <c r="FF443" s="4" t="e">
        <v>#REF!</v>
      </c>
      <c r="FG443" s="4" t="e">
        <v>#REF!</v>
      </c>
      <c r="FH443" s="4" t="e">
        <v>#REF!</v>
      </c>
      <c r="FI443" s="834" t="str">
        <f t="shared" si="50"/>
        <v>#REF!</v>
      </c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742"/>
    </row>
    <row r="444" outlineLevel="1">
      <c r="A444" s="743"/>
      <c r="D444" s="1039">
        <f t="shared" si="157"/>
        <v>1</v>
      </c>
      <c r="E444" s="1049" t="str">
        <f t="shared" si="80"/>
        <v/>
      </c>
      <c r="F444" s="1050" t="s">
        <v>402</v>
      </c>
      <c r="G444" s="1042" t="str">
        <f t="shared" si="76"/>
        <v/>
      </c>
      <c r="H444" s="1046"/>
      <c r="I444" s="1044" t="str">
        <f t="shared" si="77"/>
        <v>#REF!</v>
      </c>
      <c r="J444" s="1052" t="str">
        <f t="shared" si="141"/>
        <v>#REF!</v>
      </c>
      <c r="K444" s="1046">
        <v>0.0</v>
      </c>
      <c r="L444" s="1046">
        <v>0.0</v>
      </c>
      <c r="M444" s="1046">
        <v>0.0</v>
      </c>
      <c r="N444" s="1046">
        <v>0.0</v>
      </c>
      <c r="O444" s="1053" t="e">
        <v>#REF!</v>
      </c>
      <c r="P444" s="1053">
        <v>0.0</v>
      </c>
      <c r="Q444" s="1053">
        <v>0.0</v>
      </c>
      <c r="R444" s="1053">
        <v>0.0</v>
      </c>
      <c r="S444" s="1053">
        <v>0.0</v>
      </c>
      <c r="T444" s="1053">
        <v>0.0</v>
      </c>
      <c r="U444" s="1053">
        <v>0.0</v>
      </c>
      <c r="V444" s="825"/>
      <c r="W444" s="1054" t="str">
        <f t="shared" ref="W444:AC444" si="245">if(O$275&gt;$E443,"",if(O$276&lt;$E443,"", if($H444="","", if($D443&lt;=$N$277,O$277,if($D443&lt;=$N$278,O$278,O$279))*if($O$267=$R$267,$V$267, $H444))))</f>
        <v>#REF!</v>
      </c>
      <c r="X444" s="1054" t="str">
        <f t="shared" si="245"/>
        <v/>
      </c>
      <c r="Y444" s="1054" t="str">
        <f t="shared" si="245"/>
        <v/>
      </c>
      <c r="Z444" s="1054" t="str">
        <f t="shared" si="245"/>
        <v/>
      </c>
      <c r="AA444" s="1054" t="str">
        <f t="shared" si="245"/>
        <v/>
      </c>
      <c r="AB444" s="1054" t="str">
        <f t="shared" si="245"/>
        <v/>
      </c>
      <c r="AC444" s="1054" t="str">
        <f t="shared" si="245"/>
        <v/>
      </c>
      <c r="AD444" s="2" t="e">
        <v>#REF!</v>
      </c>
      <c r="AE444" s="2" t="e">
        <v>#REF!</v>
      </c>
      <c r="AF444" s="2" t="e">
        <v>#REF!</v>
      </c>
      <c r="AG444" s="2" t="e">
        <v>#REF!</v>
      </c>
      <c r="AH444" s="2" t="e">
        <v>#REF!</v>
      </c>
      <c r="AI444" s="2" t="e">
        <v>#REF!</v>
      </c>
      <c r="AJ444" s="4" t="e">
        <v>#REF!</v>
      </c>
      <c r="AK444" s="4"/>
      <c r="AL444" s="4"/>
      <c r="AM444" s="4"/>
      <c r="AN444" s="18" t="s">
        <v>4</v>
      </c>
      <c r="AO444" s="689"/>
      <c r="AP444" s="690"/>
      <c r="AQ444" s="274"/>
      <c r="AR444" s="274"/>
      <c r="AS444" s="274"/>
      <c r="AT444" s="274"/>
      <c r="AU444" s="691"/>
      <c r="AV444" s="692"/>
      <c r="AW444" s="274"/>
      <c r="AX444" s="274"/>
      <c r="AY444" s="274"/>
      <c r="AZ444" s="274"/>
      <c r="BA444" s="274"/>
      <c r="BB444" s="274"/>
      <c r="BC444" s="274"/>
      <c r="BD444" s="274"/>
      <c r="BE444" s="274"/>
      <c r="BF444" s="274"/>
      <c r="BG444" s="274"/>
      <c r="BH444" s="274"/>
      <c r="BI444" s="274"/>
      <c r="BJ444" s="274"/>
      <c r="BK444" s="274"/>
      <c r="BL444" s="274"/>
      <c r="BM444" s="274"/>
      <c r="BN444" s="274"/>
      <c r="BO444" s="274"/>
      <c r="BP444" s="693"/>
      <c r="BQ444" s="274"/>
      <c r="BR444" s="274"/>
      <c r="BS444" s="274"/>
      <c r="BT444" s="274"/>
      <c r="BU444" s="274"/>
      <c r="BV444" s="274"/>
      <c r="BW444" s="274"/>
      <c r="BX444" s="694"/>
      <c r="BY444" s="274"/>
      <c r="BZ444" s="274"/>
      <c r="CA444" s="274"/>
      <c r="CB444" s="274"/>
      <c r="CC444" s="274"/>
      <c r="CD444" s="274"/>
      <c r="CE444" s="274"/>
      <c r="CF444" s="274"/>
      <c r="CG444" s="742"/>
      <c r="CH444" s="742"/>
      <c r="CI444" s="742"/>
      <c r="CJ444" s="742"/>
      <c r="CK444" s="742"/>
      <c r="CL444" s="742"/>
      <c r="CM444" s="742"/>
      <c r="CN444" s="742"/>
      <c r="CO444" s="742"/>
      <c r="CP444" s="742"/>
      <c r="CQ444" s="742"/>
      <c r="CR444" s="742"/>
      <c r="CS444" s="742"/>
      <c r="CT444" s="742"/>
      <c r="CU444" s="742"/>
      <c r="CV444" s="742"/>
      <c r="CW444" s="742"/>
      <c r="CX444" s="4"/>
      <c r="CY444" s="780" t="e">
        <v>#REF!</v>
      </c>
      <c r="CZ444" s="890" t="e">
        <v>#REF!</v>
      </c>
      <c r="DA444" s="890" t="e">
        <v>#REF!</v>
      </c>
      <c r="DB444" s="890">
        <v>0.0</v>
      </c>
      <c r="DC444" s="890">
        <v>0.0</v>
      </c>
      <c r="DD444" s="890">
        <v>0.0</v>
      </c>
      <c r="DE444" s="890">
        <v>0.0</v>
      </c>
      <c r="DF444" s="890">
        <v>0.0</v>
      </c>
      <c r="DG444" s="890">
        <v>0.0</v>
      </c>
      <c r="DH444" s="890"/>
      <c r="DI444" s="890" t="e">
        <v>#REF!</v>
      </c>
      <c r="DJ444" s="890" t="s">
        <v>160</v>
      </c>
      <c r="DK444" s="890" t="s">
        <v>160</v>
      </c>
      <c r="DL444" s="890" t="s">
        <v>160</v>
      </c>
      <c r="DM444" s="890" t="s">
        <v>160</v>
      </c>
      <c r="DN444" s="890" t="s">
        <v>160</v>
      </c>
      <c r="DO444" s="890" t="s">
        <v>160</v>
      </c>
      <c r="DP444" s="2">
        <v>1.0</v>
      </c>
      <c r="DQ444" s="830" t="s">
        <v>160</v>
      </c>
      <c r="DR444" s="915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745"/>
      <c r="EK444" s="4"/>
      <c r="EL444" s="4"/>
      <c r="EM444" s="4"/>
      <c r="EN444" s="4"/>
      <c r="EO444" s="4"/>
      <c r="EP444" s="4"/>
      <c r="EQ444" s="745"/>
      <c r="ER444" s="4"/>
      <c r="ES444" s="4"/>
      <c r="ET444" s="4"/>
      <c r="EU444" s="4"/>
      <c r="EV444" s="4"/>
      <c r="EW444" s="4"/>
      <c r="EX444" s="4"/>
      <c r="EY444" s="895" t="s">
        <v>160</v>
      </c>
      <c r="EZ444" s="927" t="s">
        <v>160</v>
      </c>
      <c r="FA444" s="820" t="str">
        <f t="shared" si="49"/>
        <v/>
      </c>
      <c r="FB444" s="925" t="e">
        <v>#REF!</v>
      </c>
      <c r="FC444" s="4" t="e">
        <v>#REF!</v>
      </c>
      <c r="FD444" s="4" t="e">
        <v>#REF!</v>
      </c>
      <c r="FE444" s="4" t="e">
        <v>#REF!</v>
      </c>
      <c r="FF444" s="4" t="e">
        <v>#REF!</v>
      </c>
      <c r="FG444" s="4" t="e">
        <v>#REF!</v>
      </c>
      <c r="FH444" s="4" t="e">
        <v>#REF!</v>
      </c>
      <c r="FI444" s="834" t="str">
        <f t="shared" si="50"/>
        <v>#REF!</v>
      </c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742"/>
    </row>
    <row r="445" outlineLevel="1">
      <c r="A445" s="743"/>
      <c r="D445" s="1039">
        <f t="shared" si="157"/>
        <v>1</v>
      </c>
      <c r="E445" s="1049" t="str">
        <f t="shared" si="80"/>
        <v/>
      </c>
      <c r="F445" s="1050" t="s">
        <v>402</v>
      </c>
      <c r="G445" s="1042" t="str">
        <f t="shared" si="76"/>
        <v/>
      </c>
      <c r="H445" s="1046"/>
      <c r="I445" s="1044" t="str">
        <f t="shared" si="77"/>
        <v>#REF!</v>
      </c>
      <c r="J445" s="1052" t="str">
        <f t="shared" si="141"/>
        <v>#REF!</v>
      </c>
      <c r="K445" s="1046">
        <v>0.0</v>
      </c>
      <c r="L445" s="1046">
        <v>0.0</v>
      </c>
      <c r="M445" s="1046">
        <v>0.0</v>
      </c>
      <c r="N445" s="1046">
        <v>0.0</v>
      </c>
      <c r="O445" s="1053" t="e">
        <v>#REF!</v>
      </c>
      <c r="P445" s="1053">
        <v>0.0</v>
      </c>
      <c r="Q445" s="1053">
        <v>0.0</v>
      </c>
      <c r="R445" s="1053">
        <v>0.0</v>
      </c>
      <c r="S445" s="1053">
        <v>0.0</v>
      </c>
      <c r="T445" s="1053">
        <v>0.0</v>
      </c>
      <c r="U445" s="1053">
        <v>0.0</v>
      </c>
      <c r="V445" s="825"/>
      <c r="W445" s="1054" t="str">
        <f t="shared" ref="W445:AC445" si="246">if(O$275&gt;$E444,"",if(O$276&lt;$E444,"", if($H445="","", if($D444&lt;=$N$277,O$277,if($D444&lt;=$N$278,O$278,O$279))*if($O$267=$R$267,$V$267, $H445))))</f>
        <v>#REF!</v>
      </c>
      <c r="X445" s="1054" t="str">
        <f t="shared" si="246"/>
        <v/>
      </c>
      <c r="Y445" s="1054" t="str">
        <f t="shared" si="246"/>
        <v/>
      </c>
      <c r="Z445" s="1054" t="str">
        <f t="shared" si="246"/>
        <v/>
      </c>
      <c r="AA445" s="1054" t="str">
        <f t="shared" si="246"/>
        <v/>
      </c>
      <c r="AB445" s="1054" t="str">
        <f t="shared" si="246"/>
        <v/>
      </c>
      <c r="AC445" s="1054" t="str">
        <f t="shared" si="246"/>
        <v/>
      </c>
      <c r="AD445" s="2" t="e">
        <v>#REF!</v>
      </c>
      <c r="AE445" s="2" t="e">
        <v>#REF!</v>
      </c>
      <c r="AF445" s="2" t="e">
        <v>#REF!</v>
      </c>
      <c r="AG445" s="2" t="e">
        <v>#REF!</v>
      </c>
      <c r="AH445" s="2" t="e">
        <v>#REF!</v>
      </c>
      <c r="AI445" s="2" t="e">
        <v>#REF!</v>
      </c>
      <c r="AJ445" s="4" t="e">
        <v>#REF!</v>
      </c>
      <c r="AK445" s="4"/>
      <c r="AL445" s="4"/>
      <c r="AM445" s="4"/>
      <c r="AN445" s="18" t="s">
        <v>4</v>
      </c>
      <c r="AO445" s="689"/>
      <c r="AP445" s="690"/>
      <c r="AQ445" s="274"/>
      <c r="AR445" s="274"/>
      <c r="AS445" s="274"/>
      <c r="AT445" s="274"/>
      <c r="AU445" s="691"/>
      <c r="AV445" s="692"/>
      <c r="AW445" s="274"/>
      <c r="AX445" s="274"/>
      <c r="AY445" s="274"/>
      <c r="AZ445" s="274"/>
      <c r="BA445" s="274"/>
      <c r="BB445" s="274"/>
      <c r="BC445" s="274"/>
      <c r="BD445" s="274"/>
      <c r="BE445" s="274"/>
      <c r="BF445" s="274"/>
      <c r="BG445" s="274"/>
      <c r="BH445" s="274"/>
      <c r="BI445" s="274"/>
      <c r="BJ445" s="274"/>
      <c r="BK445" s="274"/>
      <c r="BL445" s="274"/>
      <c r="BM445" s="274"/>
      <c r="BN445" s="274"/>
      <c r="BO445" s="274"/>
      <c r="BP445" s="693"/>
      <c r="BQ445" s="274"/>
      <c r="BR445" s="274"/>
      <c r="BS445" s="274"/>
      <c r="BT445" s="274"/>
      <c r="BU445" s="274"/>
      <c r="BV445" s="274"/>
      <c r="BW445" s="274"/>
      <c r="BX445" s="694"/>
      <c r="BY445" s="274"/>
      <c r="BZ445" s="274"/>
      <c r="CA445" s="274"/>
      <c r="CB445" s="274"/>
      <c r="CC445" s="274"/>
      <c r="CD445" s="274"/>
      <c r="CE445" s="274"/>
      <c r="CF445" s="274"/>
      <c r="CG445" s="742"/>
      <c r="CH445" s="742"/>
      <c r="CI445" s="742"/>
      <c r="CJ445" s="742"/>
      <c r="CK445" s="742"/>
      <c r="CL445" s="742"/>
      <c r="CM445" s="742"/>
      <c r="CN445" s="742"/>
      <c r="CO445" s="742"/>
      <c r="CP445" s="742"/>
      <c r="CQ445" s="742"/>
      <c r="CR445" s="742"/>
      <c r="CS445" s="742"/>
      <c r="CT445" s="742"/>
      <c r="CU445" s="742"/>
      <c r="CV445" s="742"/>
      <c r="CW445" s="742"/>
      <c r="CX445" s="4"/>
      <c r="CY445" s="780" t="e">
        <v>#REF!</v>
      </c>
      <c r="CZ445" s="890" t="e">
        <v>#REF!</v>
      </c>
      <c r="DA445" s="890" t="e">
        <v>#REF!</v>
      </c>
      <c r="DB445" s="890">
        <v>0.0</v>
      </c>
      <c r="DC445" s="890">
        <v>0.0</v>
      </c>
      <c r="DD445" s="890">
        <v>0.0</v>
      </c>
      <c r="DE445" s="890">
        <v>0.0</v>
      </c>
      <c r="DF445" s="890">
        <v>0.0</v>
      </c>
      <c r="DG445" s="890">
        <v>0.0</v>
      </c>
      <c r="DH445" s="890"/>
      <c r="DI445" s="890" t="e">
        <v>#REF!</v>
      </c>
      <c r="DJ445" s="890" t="s">
        <v>160</v>
      </c>
      <c r="DK445" s="890" t="s">
        <v>160</v>
      </c>
      <c r="DL445" s="890" t="s">
        <v>160</v>
      </c>
      <c r="DM445" s="890" t="s">
        <v>160</v>
      </c>
      <c r="DN445" s="890" t="s">
        <v>160</v>
      </c>
      <c r="DO445" s="890" t="s">
        <v>160</v>
      </c>
      <c r="DP445" s="2">
        <v>1.0</v>
      </c>
      <c r="DQ445" s="830" t="s">
        <v>160</v>
      </c>
      <c r="DR445" s="915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745"/>
      <c r="EK445" s="4"/>
      <c r="EL445" s="4"/>
      <c r="EM445" s="4"/>
      <c r="EN445" s="4"/>
      <c r="EO445" s="4"/>
      <c r="EP445" s="4"/>
      <c r="EQ445" s="745"/>
      <c r="ER445" s="4"/>
      <c r="ES445" s="4"/>
      <c r="ET445" s="4"/>
      <c r="EU445" s="4"/>
      <c r="EV445" s="4"/>
      <c r="EW445" s="4"/>
      <c r="EX445" s="4"/>
      <c r="EY445" s="895" t="s">
        <v>160</v>
      </c>
      <c r="EZ445" s="927" t="s">
        <v>160</v>
      </c>
      <c r="FA445" s="820" t="str">
        <f t="shared" si="49"/>
        <v/>
      </c>
      <c r="FB445" s="925" t="e">
        <v>#REF!</v>
      </c>
      <c r="FC445" s="4" t="e">
        <v>#REF!</v>
      </c>
      <c r="FD445" s="4" t="e">
        <v>#REF!</v>
      </c>
      <c r="FE445" s="4" t="e">
        <v>#REF!</v>
      </c>
      <c r="FF445" s="4" t="e">
        <v>#REF!</v>
      </c>
      <c r="FG445" s="4" t="e">
        <v>#REF!</v>
      </c>
      <c r="FH445" s="4" t="e">
        <v>#REF!</v>
      </c>
      <c r="FI445" s="834" t="str">
        <f t="shared" si="50"/>
        <v>#REF!</v>
      </c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742"/>
    </row>
    <row r="446" outlineLevel="1">
      <c r="A446" s="743"/>
      <c r="D446" s="1039">
        <f t="shared" si="157"/>
        <v>1</v>
      </c>
      <c r="E446" s="1049" t="str">
        <f t="shared" si="80"/>
        <v/>
      </c>
      <c r="F446" s="1050" t="s">
        <v>402</v>
      </c>
      <c r="G446" s="1042" t="str">
        <f t="shared" si="76"/>
        <v/>
      </c>
      <c r="H446" s="1046"/>
      <c r="I446" s="1044" t="str">
        <f t="shared" si="77"/>
        <v>#REF!</v>
      </c>
      <c r="J446" s="1052" t="str">
        <f t="shared" si="141"/>
        <v>#REF!</v>
      </c>
      <c r="K446" s="1046">
        <v>0.0</v>
      </c>
      <c r="L446" s="1046">
        <v>0.0</v>
      </c>
      <c r="M446" s="1046">
        <v>0.0</v>
      </c>
      <c r="N446" s="1046">
        <v>0.0</v>
      </c>
      <c r="O446" s="1053" t="e">
        <v>#REF!</v>
      </c>
      <c r="P446" s="1053">
        <v>0.0</v>
      </c>
      <c r="Q446" s="1053">
        <v>0.0</v>
      </c>
      <c r="R446" s="1053">
        <v>0.0</v>
      </c>
      <c r="S446" s="1053">
        <v>0.0</v>
      </c>
      <c r="T446" s="1053">
        <v>0.0</v>
      </c>
      <c r="U446" s="1053">
        <v>0.0</v>
      </c>
      <c r="V446" s="825"/>
      <c r="W446" s="1054" t="str">
        <f t="shared" ref="W446:AC446" si="247">if(O$275&gt;$E445,"",if(O$276&lt;$E445,"", if($H446="","", if($D445&lt;=$N$277,O$277,if($D445&lt;=$N$278,O$278,O$279))*if($O$267=$R$267,$V$267, $H446))))</f>
        <v>#REF!</v>
      </c>
      <c r="X446" s="1054" t="str">
        <f t="shared" si="247"/>
        <v/>
      </c>
      <c r="Y446" s="1054" t="str">
        <f t="shared" si="247"/>
        <v/>
      </c>
      <c r="Z446" s="1054" t="str">
        <f t="shared" si="247"/>
        <v/>
      </c>
      <c r="AA446" s="1054" t="str">
        <f t="shared" si="247"/>
        <v/>
      </c>
      <c r="AB446" s="1054" t="str">
        <f t="shared" si="247"/>
        <v/>
      </c>
      <c r="AC446" s="1054" t="str">
        <f t="shared" si="247"/>
        <v/>
      </c>
      <c r="AD446" s="2" t="e">
        <v>#REF!</v>
      </c>
      <c r="AE446" s="2" t="e">
        <v>#REF!</v>
      </c>
      <c r="AF446" s="2" t="e">
        <v>#REF!</v>
      </c>
      <c r="AG446" s="2" t="e">
        <v>#REF!</v>
      </c>
      <c r="AH446" s="2" t="e">
        <v>#REF!</v>
      </c>
      <c r="AI446" s="2" t="e">
        <v>#REF!</v>
      </c>
      <c r="AJ446" s="4" t="e">
        <v>#REF!</v>
      </c>
      <c r="AK446" s="4"/>
      <c r="AL446" s="4"/>
      <c r="AM446" s="4"/>
      <c r="AN446" s="18" t="s">
        <v>4</v>
      </c>
      <c r="AO446" s="689"/>
      <c r="AP446" s="690"/>
      <c r="AQ446" s="274"/>
      <c r="AR446" s="274"/>
      <c r="AS446" s="274"/>
      <c r="AT446" s="274"/>
      <c r="AU446" s="691"/>
      <c r="AV446" s="692"/>
      <c r="AW446" s="274"/>
      <c r="AX446" s="274"/>
      <c r="AY446" s="274"/>
      <c r="AZ446" s="274"/>
      <c r="BA446" s="274"/>
      <c r="BB446" s="274"/>
      <c r="BC446" s="274"/>
      <c r="BD446" s="274"/>
      <c r="BE446" s="274"/>
      <c r="BF446" s="274"/>
      <c r="BG446" s="274"/>
      <c r="BH446" s="274"/>
      <c r="BI446" s="274"/>
      <c r="BJ446" s="274"/>
      <c r="BK446" s="274"/>
      <c r="BL446" s="274"/>
      <c r="BM446" s="274"/>
      <c r="BN446" s="274"/>
      <c r="BO446" s="274"/>
      <c r="BP446" s="693"/>
      <c r="BQ446" s="274"/>
      <c r="BR446" s="274"/>
      <c r="BS446" s="274"/>
      <c r="BT446" s="274"/>
      <c r="BU446" s="274"/>
      <c r="BV446" s="274"/>
      <c r="BW446" s="274"/>
      <c r="BX446" s="694"/>
      <c r="BY446" s="274"/>
      <c r="BZ446" s="274"/>
      <c r="CA446" s="274"/>
      <c r="CB446" s="274"/>
      <c r="CC446" s="274"/>
      <c r="CD446" s="274"/>
      <c r="CE446" s="274"/>
      <c r="CF446" s="274"/>
      <c r="CG446" s="742"/>
      <c r="CH446" s="742"/>
      <c r="CI446" s="742"/>
      <c r="CJ446" s="742"/>
      <c r="CK446" s="742"/>
      <c r="CL446" s="742"/>
      <c r="CM446" s="742"/>
      <c r="CN446" s="742"/>
      <c r="CO446" s="742"/>
      <c r="CP446" s="742"/>
      <c r="CQ446" s="742"/>
      <c r="CR446" s="742"/>
      <c r="CS446" s="742"/>
      <c r="CT446" s="742"/>
      <c r="CU446" s="742"/>
      <c r="CV446" s="742"/>
      <c r="CW446" s="742"/>
      <c r="CX446" s="4"/>
      <c r="CY446" s="780" t="e">
        <v>#REF!</v>
      </c>
      <c r="CZ446" s="890" t="e">
        <v>#REF!</v>
      </c>
      <c r="DA446" s="890" t="e">
        <v>#REF!</v>
      </c>
      <c r="DB446" s="890">
        <v>0.0</v>
      </c>
      <c r="DC446" s="890">
        <v>0.0</v>
      </c>
      <c r="DD446" s="890">
        <v>0.0</v>
      </c>
      <c r="DE446" s="890">
        <v>0.0</v>
      </c>
      <c r="DF446" s="890">
        <v>0.0</v>
      </c>
      <c r="DG446" s="890">
        <v>0.0</v>
      </c>
      <c r="DH446" s="890"/>
      <c r="DI446" s="890" t="e">
        <v>#REF!</v>
      </c>
      <c r="DJ446" s="890" t="s">
        <v>160</v>
      </c>
      <c r="DK446" s="890" t="s">
        <v>160</v>
      </c>
      <c r="DL446" s="890" t="s">
        <v>160</v>
      </c>
      <c r="DM446" s="890" t="s">
        <v>160</v>
      </c>
      <c r="DN446" s="890" t="s">
        <v>160</v>
      </c>
      <c r="DO446" s="890" t="s">
        <v>160</v>
      </c>
      <c r="DP446" s="2">
        <v>1.0</v>
      </c>
      <c r="DQ446" s="830" t="s">
        <v>160</v>
      </c>
      <c r="DR446" s="915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745"/>
      <c r="EK446" s="4"/>
      <c r="EL446" s="4"/>
      <c r="EM446" s="4"/>
      <c r="EN446" s="4"/>
      <c r="EO446" s="4"/>
      <c r="EP446" s="4"/>
      <c r="EQ446" s="745"/>
      <c r="ER446" s="4"/>
      <c r="ES446" s="4"/>
      <c r="ET446" s="4"/>
      <c r="EU446" s="4"/>
      <c r="EV446" s="4"/>
      <c r="EW446" s="4"/>
      <c r="EX446" s="4"/>
      <c r="EY446" s="895" t="s">
        <v>160</v>
      </c>
      <c r="EZ446" s="927" t="s">
        <v>160</v>
      </c>
      <c r="FA446" s="820" t="str">
        <f t="shared" si="49"/>
        <v/>
      </c>
      <c r="FB446" s="925" t="e">
        <v>#REF!</v>
      </c>
      <c r="FC446" s="4" t="e">
        <v>#REF!</v>
      </c>
      <c r="FD446" s="4" t="e">
        <v>#REF!</v>
      </c>
      <c r="FE446" s="4" t="e">
        <v>#REF!</v>
      </c>
      <c r="FF446" s="4" t="e">
        <v>#REF!</v>
      </c>
      <c r="FG446" s="4" t="e">
        <v>#REF!</v>
      </c>
      <c r="FH446" s="4" t="e">
        <v>#REF!</v>
      </c>
      <c r="FI446" s="834" t="str">
        <f t="shared" si="50"/>
        <v>#REF!</v>
      </c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742"/>
    </row>
    <row r="447" outlineLevel="1">
      <c r="A447" s="743"/>
      <c r="D447" s="1039">
        <f t="shared" si="157"/>
        <v>1</v>
      </c>
      <c r="E447" s="1049" t="str">
        <f t="shared" si="80"/>
        <v/>
      </c>
      <c r="F447" s="1050" t="s">
        <v>402</v>
      </c>
      <c r="G447" s="1042" t="str">
        <f t="shared" si="76"/>
        <v/>
      </c>
      <c r="H447" s="1046"/>
      <c r="I447" s="1044" t="str">
        <f t="shared" si="77"/>
        <v>#REF!</v>
      </c>
      <c r="J447" s="1052" t="str">
        <f t="shared" si="141"/>
        <v>#REF!</v>
      </c>
      <c r="K447" s="1046">
        <v>0.0</v>
      </c>
      <c r="L447" s="1046">
        <v>0.0</v>
      </c>
      <c r="M447" s="1046">
        <v>0.0</v>
      </c>
      <c r="N447" s="1046">
        <v>0.0</v>
      </c>
      <c r="O447" s="1053" t="e">
        <v>#REF!</v>
      </c>
      <c r="P447" s="1053">
        <v>0.0</v>
      </c>
      <c r="Q447" s="1053">
        <v>0.0</v>
      </c>
      <c r="R447" s="1053">
        <v>0.0</v>
      </c>
      <c r="S447" s="1053">
        <v>0.0</v>
      </c>
      <c r="T447" s="1053">
        <v>0.0</v>
      </c>
      <c r="U447" s="1053">
        <v>0.0</v>
      </c>
      <c r="V447" s="825"/>
      <c r="W447" s="1054" t="str">
        <f t="shared" ref="W447:AC447" si="248">if(O$275&gt;$E446,"",if(O$276&lt;$E446,"", if($H447="","", if($D446&lt;=$N$277,O$277,if($D446&lt;=$N$278,O$278,O$279))*if($O$267=$R$267,$V$267, $H447))))</f>
        <v>#REF!</v>
      </c>
      <c r="X447" s="1054" t="str">
        <f t="shared" si="248"/>
        <v/>
      </c>
      <c r="Y447" s="1054" t="str">
        <f t="shared" si="248"/>
        <v/>
      </c>
      <c r="Z447" s="1054" t="str">
        <f t="shared" si="248"/>
        <v/>
      </c>
      <c r="AA447" s="1054" t="str">
        <f t="shared" si="248"/>
        <v/>
      </c>
      <c r="AB447" s="1054" t="str">
        <f t="shared" si="248"/>
        <v/>
      </c>
      <c r="AC447" s="1054" t="str">
        <f t="shared" si="248"/>
        <v/>
      </c>
      <c r="AD447" s="2" t="e">
        <v>#REF!</v>
      </c>
      <c r="AE447" s="2" t="e">
        <v>#REF!</v>
      </c>
      <c r="AF447" s="2" t="e">
        <v>#REF!</v>
      </c>
      <c r="AG447" s="2" t="e">
        <v>#REF!</v>
      </c>
      <c r="AH447" s="2" t="e">
        <v>#REF!</v>
      </c>
      <c r="AI447" s="2" t="e">
        <v>#REF!</v>
      </c>
      <c r="AJ447" s="4" t="e">
        <v>#REF!</v>
      </c>
      <c r="AK447" s="4"/>
      <c r="AL447" s="4"/>
      <c r="AM447" s="4"/>
      <c r="AN447" s="18" t="s">
        <v>4</v>
      </c>
      <c r="AO447" s="689"/>
      <c r="AP447" s="690"/>
      <c r="AQ447" s="274"/>
      <c r="AR447" s="274"/>
      <c r="AS447" s="274"/>
      <c r="AT447" s="274"/>
      <c r="AU447" s="691"/>
      <c r="AV447" s="692"/>
      <c r="AW447" s="274"/>
      <c r="AX447" s="274"/>
      <c r="AY447" s="274"/>
      <c r="AZ447" s="274"/>
      <c r="BA447" s="274"/>
      <c r="BB447" s="274"/>
      <c r="BC447" s="274"/>
      <c r="BD447" s="274"/>
      <c r="BE447" s="274"/>
      <c r="BF447" s="274"/>
      <c r="BG447" s="274"/>
      <c r="BH447" s="274"/>
      <c r="BI447" s="274"/>
      <c r="BJ447" s="274"/>
      <c r="BK447" s="274"/>
      <c r="BL447" s="274"/>
      <c r="BM447" s="274"/>
      <c r="BN447" s="274"/>
      <c r="BO447" s="274"/>
      <c r="BP447" s="693"/>
      <c r="BQ447" s="274"/>
      <c r="BR447" s="274"/>
      <c r="BS447" s="274"/>
      <c r="BT447" s="274"/>
      <c r="BU447" s="274"/>
      <c r="BV447" s="274"/>
      <c r="BW447" s="274"/>
      <c r="BX447" s="694"/>
      <c r="BY447" s="274"/>
      <c r="BZ447" s="274"/>
      <c r="CA447" s="274"/>
      <c r="CB447" s="274"/>
      <c r="CC447" s="274"/>
      <c r="CD447" s="274"/>
      <c r="CE447" s="274"/>
      <c r="CF447" s="274"/>
      <c r="CG447" s="742"/>
      <c r="CH447" s="742"/>
      <c r="CI447" s="742"/>
      <c r="CJ447" s="742"/>
      <c r="CK447" s="742"/>
      <c r="CL447" s="742"/>
      <c r="CM447" s="742"/>
      <c r="CN447" s="742"/>
      <c r="CO447" s="742"/>
      <c r="CP447" s="742"/>
      <c r="CQ447" s="742"/>
      <c r="CR447" s="742"/>
      <c r="CS447" s="742"/>
      <c r="CT447" s="742"/>
      <c r="CU447" s="742"/>
      <c r="CV447" s="742"/>
      <c r="CW447" s="742"/>
      <c r="CX447" s="4"/>
      <c r="CY447" s="780" t="e">
        <v>#REF!</v>
      </c>
      <c r="CZ447" s="890" t="e">
        <v>#REF!</v>
      </c>
      <c r="DA447" s="890" t="e">
        <v>#REF!</v>
      </c>
      <c r="DB447" s="890">
        <v>0.0</v>
      </c>
      <c r="DC447" s="890">
        <v>0.0</v>
      </c>
      <c r="DD447" s="890">
        <v>0.0</v>
      </c>
      <c r="DE447" s="890">
        <v>0.0</v>
      </c>
      <c r="DF447" s="890">
        <v>0.0</v>
      </c>
      <c r="DG447" s="890">
        <v>0.0</v>
      </c>
      <c r="DH447" s="890"/>
      <c r="DI447" s="890" t="e">
        <v>#REF!</v>
      </c>
      <c r="DJ447" s="890" t="s">
        <v>160</v>
      </c>
      <c r="DK447" s="890" t="s">
        <v>160</v>
      </c>
      <c r="DL447" s="890" t="s">
        <v>160</v>
      </c>
      <c r="DM447" s="890" t="s">
        <v>160</v>
      </c>
      <c r="DN447" s="890" t="s">
        <v>160</v>
      </c>
      <c r="DO447" s="890" t="s">
        <v>160</v>
      </c>
      <c r="DP447" s="2">
        <v>1.0</v>
      </c>
      <c r="DQ447" s="830" t="s">
        <v>160</v>
      </c>
      <c r="DR447" s="915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745"/>
      <c r="EK447" s="4"/>
      <c r="EL447" s="4"/>
      <c r="EM447" s="4"/>
      <c r="EN447" s="4"/>
      <c r="EO447" s="4"/>
      <c r="EP447" s="4"/>
      <c r="EQ447" s="745"/>
      <c r="ER447" s="4"/>
      <c r="ES447" s="4"/>
      <c r="ET447" s="4"/>
      <c r="EU447" s="4"/>
      <c r="EV447" s="4"/>
      <c r="EW447" s="4"/>
      <c r="EX447" s="4"/>
      <c r="EY447" s="895" t="s">
        <v>160</v>
      </c>
      <c r="EZ447" s="927" t="s">
        <v>160</v>
      </c>
      <c r="FA447" s="820" t="str">
        <f t="shared" si="49"/>
        <v/>
      </c>
      <c r="FB447" s="925" t="e">
        <v>#REF!</v>
      </c>
      <c r="FC447" s="4" t="e">
        <v>#REF!</v>
      </c>
      <c r="FD447" s="4" t="e">
        <v>#REF!</v>
      </c>
      <c r="FE447" s="4" t="e">
        <v>#REF!</v>
      </c>
      <c r="FF447" s="4" t="e">
        <v>#REF!</v>
      </c>
      <c r="FG447" s="4" t="e">
        <v>#REF!</v>
      </c>
      <c r="FH447" s="4" t="e">
        <v>#REF!</v>
      </c>
      <c r="FI447" s="834" t="str">
        <f t="shared" si="50"/>
        <v>#REF!</v>
      </c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742"/>
    </row>
    <row r="448" outlineLevel="1">
      <c r="A448" s="743"/>
      <c r="D448" s="1039">
        <f t="shared" si="157"/>
        <v>1</v>
      </c>
      <c r="E448" s="1049" t="str">
        <f t="shared" si="80"/>
        <v/>
      </c>
      <c r="F448" s="1050" t="s">
        <v>402</v>
      </c>
      <c r="G448" s="1042" t="str">
        <f t="shared" si="76"/>
        <v/>
      </c>
      <c r="H448" s="1046"/>
      <c r="I448" s="1044" t="str">
        <f t="shared" si="77"/>
        <v>#REF!</v>
      </c>
      <c r="J448" s="1052" t="str">
        <f t="shared" si="141"/>
        <v>#REF!</v>
      </c>
      <c r="K448" s="1046">
        <v>0.0</v>
      </c>
      <c r="L448" s="1046">
        <v>0.0</v>
      </c>
      <c r="M448" s="1046">
        <v>0.0</v>
      </c>
      <c r="N448" s="1046">
        <v>0.0</v>
      </c>
      <c r="O448" s="1053" t="e">
        <v>#REF!</v>
      </c>
      <c r="P448" s="1053">
        <v>0.0</v>
      </c>
      <c r="Q448" s="1053">
        <v>0.0</v>
      </c>
      <c r="R448" s="1053">
        <v>0.0</v>
      </c>
      <c r="S448" s="1053">
        <v>0.0</v>
      </c>
      <c r="T448" s="1053">
        <v>0.0</v>
      </c>
      <c r="U448" s="1053">
        <v>0.0</v>
      </c>
      <c r="V448" s="825"/>
      <c r="W448" s="1054" t="str">
        <f t="shared" ref="W448:AC448" si="249">if(O$275&gt;$E447,"",if(O$276&lt;$E447,"", if($H448="","", if($D447&lt;=$N$277,O$277,if($D447&lt;=$N$278,O$278,O$279))*if($O$267=$R$267,$V$267, $H448))))</f>
        <v>#REF!</v>
      </c>
      <c r="X448" s="1054" t="str">
        <f t="shared" si="249"/>
        <v/>
      </c>
      <c r="Y448" s="1054" t="str">
        <f t="shared" si="249"/>
        <v/>
      </c>
      <c r="Z448" s="1054" t="str">
        <f t="shared" si="249"/>
        <v/>
      </c>
      <c r="AA448" s="1054" t="str">
        <f t="shared" si="249"/>
        <v/>
      </c>
      <c r="AB448" s="1054" t="str">
        <f t="shared" si="249"/>
        <v/>
      </c>
      <c r="AC448" s="1054" t="str">
        <f t="shared" si="249"/>
        <v/>
      </c>
      <c r="AD448" s="2" t="e">
        <v>#REF!</v>
      </c>
      <c r="AE448" s="2" t="e">
        <v>#REF!</v>
      </c>
      <c r="AF448" s="2" t="e">
        <v>#REF!</v>
      </c>
      <c r="AG448" s="2" t="e">
        <v>#REF!</v>
      </c>
      <c r="AH448" s="2" t="e">
        <v>#REF!</v>
      </c>
      <c r="AI448" s="2" t="e">
        <v>#REF!</v>
      </c>
      <c r="AJ448" s="4" t="e">
        <v>#REF!</v>
      </c>
      <c r="AK448" s="4"/>
      <c r="AL448" s="4"/>
      <c r="AM448" s="4"/>
      <c r="AN448" s="18" t="s">
        <v>4</v>
      </c>
      <c r="AO448" s="689"/>
      <c r="AP448" s="690"/>
      <c r="AQ448" s="274"/>
      <c r="AR448" s="274"/>
      <c r="AS448" s="274"/>
      <c r="AT448" s="274"/>
      <c r="AU448" s="691"/>
      <c r="AV448" s="692"/>
      <c r="AW448" s="274"/>
      <c r="AX448" s="274"/>
      <c r="AY448" s="274"/>
      <c r="AZ448" s="274"/>
      <c r="BA448" s="274"/>
      <c r="BB448" s="274"/>
      <c r="BC448" s="274"/>
      <c r="BD448" s="274"/>
      <c r="BE448" s="274"/>
      <c r="BF448" s="274"/>
      <c r="BG448" s="274"/>
      <c r="BH448" s="274"/>
      <c r="BI448" s="274"/>
      <c r="BJ448" s="274"/>
      <c r="BK448" s="274"/>
      <c r="BL448" s="274"/>
      <c r="BM448" s="274"/>
      <c r="BN448" s="274"/>
      <c r="BO448" s="274"/>
      <c r="BP448" s="693"/>
      <c r="BQ448" s="274"/>
      <c r="BR448" s="274"/>
      <c r="BS448" s="274"/>
      <c r="BT448" s="274"/>
      <c r="BU448" s="274"/>
      <c r="BV448" s="274"/>
      <c r="BW448" s="274"/>
      <c r="BX448" s="694"/>
      <c r="BY448" s="274"/>
      <c r="BZ448" s="274"/>
      <c r="CA448" s="274"/>
      <c r="CB448" s="274"/>
      <c r="CC448" s="274"/>
      <c r="CD448" s="274"/>
      <c r="CE448" s="274"/>
      <c r="CF448" s="274"/>
      <c r="CG448" s="742"/>
      <c r="CH448" s="742"/>
      <c r="CI448" s="742"/>
      <c r="CJ448" s="742"/>
      <c r="CK448" s="742"/>
      <c r="CL448" s="742"/>
      <c r="CM448" s="742"/>
      <c r="CN448" s="742"/>
      <c r="CO448" s="742"/>
      <c r="CP448" s="742"/>
      <c r="CQ448" s="742"/>
      <c r="CR448" s="742"/>
      <c r="CS448" s="742"/>
      <c r="CT448" s="742"/>
      <c r="CU448" s="742"/>
      <c r="CV448" s="742"/>
      <c r="CW448" s="742"/>
      <c r="CX448" s="4"/>
      <c r="CY448" s="780" t="e">
        <v>#REF!</v>
      </c>
      <c r="CZ448" s="890" t="e">
        <v>#REF!</v>
      </c>
      <c r="DA448" s="890" t="e">
        <v>#REF!</v>
      </c>
      <c r="DB448" s="890">
        <v>0.0</v>
      </c>
      <c r="DC448" s="890">
        <v>0.0</v>
      </c>
      <c r="DD448" s="890">
        <v>0.0</v>
      </c>
      <c r="DE448" s="890">
        <v>0.0</v>
      </c>
      <c r="DF448" s="890">
        <v>0.0</v>
      </c>
      <c r="DG448" s="890">
        <v>0.0</v>
      </c>
      <c r="DH448" s="890"/>
      <c r="DI448" s="890" t="e">
        <v>#REF!</v>
      </c>
      <c r="DJ448" s="890" t="s">
        <v>160</v>
      </c>
      <c r="DK448" s="890" t="s">
        <v>160</v>
      </c>
      <c r="DL448" s="890" t="s">
        <v>160</v>
      </c>
      <c r="DM448" s="890" t="s">
        <v>160</v>
      </c>
      <c r="DN448" s="890" t="s">
        <v>160</v>
      </c>
      <c r="DO448" s="890" t="s">
        <v>160</v>
      </c>
      <c r="DP448" s="2">
        <v>1.0</v>
      </c>
      <c r="DQ448" s="830" t="s">
        <v>160</v>
      </c>
      <c r="DR448" s="915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745"/>
      <c r="EK448" s="4"/>
      <c r="EL448" s="4"/>
      <c r="EM448" s="4"/>
      <c r="EN448" s="4"/>
      <c r="EO448" s="4"/>
      <c r="EP448" s="4"/>
      <c r="EQ448" s="745"/>
      <c r="ER448" s="4"/>
      <c r="ES448" s="4"/>
      <c r="ET448" s="4"/>
      <c r="EU448" s="4"/>
      <c r="EV448" s="4"/>
      <c r="EW448" s="4"/>
      <c r="EX448" s="4"/>
      <c r="EY448" s="895" t="s">
        <v>160</v>
      </c>
      <c r="EZ448" s="927" t="s">
        <v>160</v>
      </c>
      <c r="FA448" s="820" t="str">
        <f t="shared" si="49"/>
        <v/>
      </c>
      <c r="FB448" s="925" t="e">
        <v>#REF!</v>
      </c>
      <c r="FC448" s="4" t="e">
        <v>#REF!</v>
      </c>
      <c r="FD448" s="4" t="e">
        <v>#REF!</v>
      </c>
      <c r="FE448" s="4" t="e">
        <v>#REF!</v>
      </c>
      <c r="FF448" s="4" t="e">
        <v>#REF!</v>
      </c>
      <c r="FG448" s="4" t="e">
        <v>#REF!</v>
      </c>
      <c r="FH448" s="4" t="e">
        <v>#REF!</v>
      </c>
      <c r="FI448" s="834" t="str">
        <f t="shared" si="50"/>
        <v>#REF!</v>
      </c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742"/>
    </row>
    <row r="449" outlineLevel="1">
      <c r="A449" s="743"/>
      <c r="D449" s="1039">
        <f t="shared" si="157"/>
        <v>1</v>
      </c>
      <c r="E449" s="1049" t="str">
        <f t="shared" si="80"/>
        <v/>
      </c>
      <c r="F449" s="1050" t="s">
        <v>402</v>
      </c>
      <c r="G449" s="1042" t="str">
        <f t="shared" si="76"/>
        <v/>
      </c>
      <c r="H449" s="1046"/>
      <c r="I449" s="1044" t="str">
        <f t="shared" si="77"/>
        <v>#REF!</v>
      </c>
      <c r="J449" s="1052" t="str">
        <f t="shared" si="141"/>
        <v>#REF!</v>
      </c>
      <c r="K449" s="1046">
        <v>0.0</v>
      </c>
      <c r="L449" s="1046">
        <v>0.0</v>
      </c>
      <c r="M449" s="1046">
        <v>0.0</v>
      </c>
      <c r="N449" s="1046">
        <v>0.0</v>
      </c>
      <c r="O449" s="1053" t="e">
        <v>#REF!</v>
      </c>
      <c r="P449" s="1053">
        <v>0.0</v>
      </c>
      <c r="Q449" s="1053">
        <v>0.0</v>
      </c>
      <c r="R449" s="1053">
        <v>0.0</v>
      </c>
      <c r="S449" s="1053">
        <v>0.0</v>
      </c>
      <c r="T449" s="1053">
        <v>0.0</v>
      </c>
      <c r="U449" s="1053">
        <v>0.0</v>
      </c>
      <c r="V449" s="825"/>
      <c r="W449" s="1054" t="str">
        <f t="shared" ref="W449:AC449" si="250">if(O$275&gt;$E448,"",if(O$276&lt;$E448,"", if($H449="","", if($D448&lt;=$N$277,O$277,if($D448&lt;=$N$278,O$278,O$279))*if($O$267=$R$267,$V$267, $H449))))</f>
        <v>#REF!</v>
      </c>
      <c r="X449" s="1054" t="str">
        <f t="shared" si="250"/>
        <v/>
      </c>
      <c r="Y449" s="1054" t="str">
        <f t="shared" si="250"/>
        <v/>
      </c>
      <c r="Z449" s="1054" t="str">
        <f t="shared" si="250"/>
        <v/>
      </c>
      <c r="AA449" s="1054" t="str">
        <f t="shared" si="250"/>
        <v/>
      </c>
      <c r="AB449" s="1054" t="str">
        <f t="shared" si="250"/>
        <v/>
      </c>
      <c r="AC449" s="1054" t="str">
        <f t="shared" si="250"/>
        <v/>
      </c>
      <c r="AD449" s="2" t="e">
        <v>#REF!</v>
      </c>
      <c r="AE449" s="2" t="e">
        <v>#REF!</v>
      </c>
      <c r="AF449" s="2" t="e">
        <v>#REF!</v>
      </c>
      <c r="AG449" s="2" t="e">
        <v>#REF!</v>
      </c>
      <c r="AH449" s="2" t="e">
        <v>#REF!</v>
      </c>
      <c r="AI449" s="2" t="e">
        <v>#REF!</v>
      </c>
      <c r="AJ449" s="4" t="e">
        <v>#REF!</v>
      </c>
      <c r="AK449" s="4"/>
      <c r="AL449" s="4"/>
      <c r="AM449" s="4"/>
      <c r="AN449" s="18" t="s">
        <v>4</v>
      </c>
      <c r="AO449" s="689"/>
      <c r="AP449" s="690"/>
      <c r="AQ449" s="274"/>
      <c r="AR449" s="274"/>
      <c r="AS449" s="274"/>
      <c r="AT449" s="274"/>
      <c r="AU449" s="691"/>
      <c r="AV449" s="692"/>
      <c r="AW449" s="274"/>
      <c r="AX449" s="274"/>
      <c r="AY449" s="274"/>
      <c r="AZ449" s="274"/>
      <c r="BA449" s="274"/>
      <c r="BB449" s="274"/>
      <c r="BC449" s="274"/>
      <c r="BD449" s="274"/>
      <c r="BE449" s="274"/>
      <c r="BF449" s="274"/>
      <c r="BG449" s="274"/>
      <c r="BH449" s="274"/>
      <c r="BI449" s="274"/>
      <c r="BJ449" s="274"/>
      <c r="BK449" s="274"/>
      <c r="BL449" s="274"/>
      <c r="BM449" s="274"/>
      <c r="BN449" s="274"/>
      <c r="BO449" s="274"/>
      <c r="BP449" s="693"/>
      <c r="BQ449" s="274"/>
      <c r="BR449" s="274"/>
      <c r="BS449" s="274"/>
      <c r="BT449" s="274"/>
      <c r="BU449" s="274"/>
      <c r="BV449" s="274"/>
      <c r="BW449" s="274"/>
      <c r="BX449" s="694"/>
      <c r="BY449" s="274"/>
      <c r="BZ449" s="274"/>
      <c r="CA449" s="274"/>
      <c r="CB449" s="274"/>
      <c r="CC449" s="274"/>
      <c r="CD449" s="274"/>
      <c r="CE449" s="274"/>
      <c r="CF449" s="274"/>
      <c r="CG449" s="742"/>
      <c r="CH449" s="742"/>
      <c r="CI449" s="742"/>
      <c r="CJ449" s="742"/>
      <c r="CK449" s="742"/>
      <c r="CL449" s="742"/>
      <c r="CM449" s="742"/>
      <c r="CN449" s="742"/>
      <c r="CO449" s="742"/>
      <c r="CP449" s="742"/>
      <c r="CQ449" s="742"/>
      <c r="CR449" s="742"/>
      <c r="CS449" s="742"/>
      <c r="CT449" s="742"/>
      <c r="CU449" s="742"/>
      <c r="CV449" s="742"/>
      <c r="CW449" s="742"/>
      <c r="CX449" s="4"/>
      <c r="CY449" s="780" t="e">
        <v>#REF!</v>
      </c>
      <c r="CZ449" s="890" t="e">
        <v>#REF!</v>
      </c>
      <c r="DA449" s="890" t="e">
        <v>#REF!</v>
      </c>
      <c r="DB449" s="890">
        <v>0.0</v>
      </c>
      <c r="DC449" s="890">
        <v>0.0</v>
      </c>
      <c r="DD449" s="890">
        <v>0.0</v>
      </c>
      <c r="DE449" s="890">
        <v>0.0</v>
      </c>
      <c r="DF449" s="890">
        <v>0.0</v>
      </c>
      <c r="DG449" s="890">
        <v>0.0</v>
      </c>
      <c r="DH449" s="890"/>
      <c r="DI449" s="890" t="e">
        <v>#REF!</v>
      </c>
      <c r="DJ449" s="890" t="s">
        <v>160</v>
      </c>
      <c r="DK449" s="890" t="s">
        <v>160</v>
      </c>
      <c r="DL449" s="890" t="s">
        <v>160</v>
      </c>
      <c r="DM449" s="890" t="s">
        <v>160</v>
      </c>
      <c r="DN449" s="890" t="s">
        <v>160</v>
      </c>
      <c r="DO449" s="890" t="s">
        <v>160</v>
      </c>
      <c r="DP449" s="2">
        <v>1.0</v>
      </c>
      <c r="DQ449" s="830" t="s">
        <v>160</v>
      </c>
      <c r="DR449" s="915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745"/>
      <c r="EK449" s="4"/>
      <c r="EL449" s="4"/>
      <c r="EM449" s="4"/>
      <c r="EN449" s="4"/>
      <c r="EO449" s="4"/>
      <c r="EP449" s="4"/>
      <c r="EQ449" s="745"/>
      <c r="ER449" s="4"/>
      <c r="ES449" s="4"/>
      <c r="ET449" s="4"/>
      <c r="EU449" s="4"/>
      <c r="EV449" s="4"/>
      <c r="EW449" s="4"/>
      <c r="EX449" s="4"/>
      <c r="EY449" s="895" t="s">
        <v>160</v>
      </c>
      <c r="EZ449" s="927" t="s">
        <v>160</v>
      </c>
      <c r="FA449" s="820" t="str">
        <f t="shared" si="49"/>
        <v/>
      </c>
      <c r="FB449" s="925" t="e">
        <v>#REF!</v>
      </c>
      <c r="FC449" s="4" t="e">
        <v>#REF!</v>
      </c>
      <c r="FD449" s="4" t="e">
        <v>#REF!</v>
      </c>
      <c r="FE449" s="4" t="e">
        <v>#REF!</v>
      </c>
      <c r="FF449" s="4" t="e">
        <v>#REF!</v>
      </c>
      <c r="FG449" s="4" t="e">
        <v>#REF!</v>
      </c>
      <c r="FH449" s="4" t="e">
        <v>#REF!</v>
      </c>
      <c r="FI449" s="834" t="str">
        <f t="shared" si="50"/>
        <v>#REF!</v>
      </c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742"/>
    </row>
    <row r="450" outlineLevel="1">
      <c r="A450" s="743"/>
      <c r="D450" s="1039">
        <f t="shared" si="157"/>
        <v>1</v>
      </c>
      <c r="E450" s="1049" t="str">
        <f t="shared" si="80"/>
        <v/>
      </c>
      <c r="F450" s="1050" t="s">
        <v>402</v>
      </c>
      <c r="G450" s="1042" t="str">
        <f t="shared" si="76"/>
        <v/>
      </c>
      <c r="H450" s="1046"/>
      <c r="I450" s="1044" t="str">
        <f t="shared" si="77"/>
        <v>#REF!</v>
      </c>
      <c r="J450" s="1052" t="str">
        <f t="shared" si="141"/>
        <v>#REF!</v>
      </c>
      <c r="K450" s="1046">
        <v>0.0</v>
      </c>
      <c r="L450" s="1046">
        <v>0.0</v>
      </c>
      <c r="M450" s="1046">
        <v>0.0</v>
      </c>
      <c r="N450" s="1046">
        <v>0.0</v>
      </c>
      <c r="O450" s="1053" t="e">
        <v>#REF!</v>
      </c>
      <c r="P450" s="1053">
        <v>0.0</v>
      </c>
      <c r="Q450" s="1053">
        <v>0.0</v>
      </c>
      <c r="R450" s="1053">
        <v>0.0</v>
      </c>
      <c r="S450" s="1053">
        <v>0.0</v>
      </c>
      <c r="T450" s="1053">
        <v>0.0</v>
      </c>
      <c r="U450" s="1053">
        <v>0.0</v>
      </c>
      <c r="V450" s="825"/>
      <c r="W450" s="1054" t="str">
        <f t="shared" ref="W450:AC450" si="251">if(O$275&gt;$E449,"",if(O$276&lt;$E449,"", if($H450="","", if($D449&lt;=$N$277,O$277,if($D449&lt;=$N$278,O$278,O$279))*if($O$267=$R$267,$V$267, $H450))))</f>
        <v>#REF!</v>
      </c>
      <c r="X450" s="1054" t="str">
        <f t="shared" si="251"/>
        <v/>
      </c>
      <c r="Y450" s="1054" t="str">
        <f t="shared" si="251"/>
        <v/>
      </c>
      <c r="Z450" s="1054" t="str">
        <f t="shared" si="251"/>
        <v/>
      </c>
      <c r="AA450" s="1054" t="str">
        <f t="shared" si="251"/>
        <v/>
      </c>
      <c r="AB450" s="1054" t="str">
        <f t="shared" si="251"/>
        <v/>
      </c>
      <c r="AC450" s="1054" t="str">
        <f t="shared" si="251"/>
        <v/>
      </c>
      <c r="AD450" s="2" t="e">
        <v>#REF!</v>
      </c>
      <c r="AE450" s="2" t="e">
        <v>#REF!</v>
      </c>
      <c r="AF450" s="2" t="e">
        <v>#REF!</v>
      </c>
      <c r="AG450" s="2" t="e">
        <v>#REF!</v>
      </c>
      <c r="AH450" s="2" t="e">
        <v>#REF!</v>
      </c>
      <c r="AI450" s="2" t="e">
        <v>#REF!</v>
      </c>
      <c r="AJ450" s="4" t="e">
        <v>#REF!</v>
      </c>
      <c r="AK450" s="4"/>
      <c r="AL450" s="4"/>
      <c r="AM450" s="4"/>
      <c r="AN450" s="18" t="s">
        <v>4</v>
      </c>
      <c r="AO450" s="689"/>
      <c r="AP450" s="690"/>
      <c r="AQ450" s="274"/>
      <c r="AR450" s="274"/>
      <c r="AS450" s="274"/>
      <c r="AT450" s="274"/>
      <c r="AU450" s="691"/>
      <c r="AV450" s="692"/>
      <c r="AW450" s="274"/>
      <c r="AX450" s="274"/>
      <c r="AY450" s="274"/>
      <c r="AZ450" s="274"/>
      <c r="BA450" s="274"/>
      <c r="BB450" s="274"/>
      <c r="BC450" s="274"/>
      <c r="BD450" s="274"/>
      <c r="BE450" s="274"/>
      <c r="BF450" s="274"/>
      <c r="BG450" s="274"/>
      <c r="BH450" s="274"/>
      <c r="BI450" s="274"/>
      <c r="BJ450" s="274"/>
      <c r="BK450" s="274"/>
      <c r="BL450" s="274"/>
      <c r="BM450" s="274"/>
      <c r="BN450" s="274"/>
      <c r="BO450" s="274"/>
      <c r="BP450" s="693"/>
      <c r="BQ450" s="274"/>
      <c r="BR450" s="274"/>
      <c r="BS450" s="274"/>
      <c r="BT450" s="274"/>
      <c r="BU450" s="274"/>
      <c r="BV450" s="274"/>
      <c r="BW450" s="274"/>
      <c r="BX450" s="694"/>
      <c r="BY450" s="274"/>
      <c r="BZ450" s="274"/>
      <c r="CA450" s="274"/>
      <c r="CB450" s="274"/>
      <c r="CC450" s="274"/>
      <c r="CD450" s="274"/>
      <c r="CE450" s="274"/>
      <c r="CF450" s="274"/>
      <c r="CG450" s="742"/>
      <c r="CH450" s="742"/>
      <c r="CI450" s="742"/>
      <c r="CJ450" s="742"/>
      <c r="CK450" s="742"/>
      <c r="CL450" s="742"/>
      <c r="CM450" s="742"/>
      <c r="CN450" s="742"/>
      <c r="CO450" s="742"/>
      <c r="CP450" s="742"/>
      <c r="CQ450" s="742"/>
      <c r="CR450" s="742"/>
      <c r="CS450" s="742"/>
      <c r="CT450" s="742"/>
      <c r="CU450" s="742"/>
      <c r="CV450" s="742"/>
      <c r="CW450" s="742"/>
      <c r="CX450" s="4"/>
      <c r="CY450" s="780" t="e">
        <v>#REF!</v>
      </c>
      <c r="CZ450" s="890" t="e">
        <v>#REF!</v>
      </c>
      <c r="DA450" s="890" t="e">
        <v>#REF!</v>
      </c>
      <c r="DB450" s="890">
        <v>0.0</v>
      </c>
      <c r="DC450" s="890">
        <v>0.0</v>
      </c>
      <c r="DD450" s="890">
        <v>0.0</v>
      </c>
      <c r="DE450" s="890">
        <v>0.0</v>
      </c>
      <c r="DF450" s="890">
        <v>0.0</v>
      </c>
      <c r="DG450" s="890">
        <v>0.0</v>
      </c>
      <c r="DH450" s="890"/>
      <c r="DI450" s="890" t="e">
        <v>#REF!</v>
      </c>
      <c r="DJ450" s="890" t="s">
        <v>160</v>
      </c>
      <c r="DK450" s="890" t="s">
        <v>160</v>
      </c>
      <c r="DL450" s="890" t="s">
        <v>160</v>
      </c>
      <c r="DM450" s="890" t="s">
        <v>160</v>
      </c>
      <c r="DN450" s="890" t="s">
        <v>160</v>
      </c>
      <c r="DO450" s="890" t="s">
        <v>160</v>
      </c>
      <c r="DP450" s="2">
        <v>1.0</v>
      </c>
      <c r="DQ450" s="830" t="s">
        <v>160</v>
      </c>
      <c r="DR450" s="915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745"/>
      <c r="EK450" s="4"/>
      <c r="EL450" s="4"/>
      <c r="EM450" s="4"/>
      <c r="EN450" s="4"/>
      <c r="EO450" s="4"/>
      <c r="EP450" s="4"/>
      <c r="EQ450" s="745"/>
      <c r="ER450" s="4"/>
      <c r="ES450" s="4"/>
      <c r="ET450" s="4"/>
      <c r="EU450" s="4"/>
      <c r="EV450" s="4"/>
      <c r="EW450" s="4"/>
      <c r="EX450" s="4"/>
      <c r="EY450" s="895" t="s">
        <v>160</v>
      </c>
      <c r="EZ450" s="927" t="s">
        <v>160</v>
      </c>
      <c r="FA450" s="820" t="str">
        <f t="shared" si="49"/>
        <v/>
      </c>
      <c r="FB450" s="925" t="e">
        <v>#REF!</v>
      </c>
      <c r="FC450" s="4" t="e">
        <v>#REF!</v>
      </c>
      <c r="FD450" s="4" t="e">
        <v>#REF!</v>
      </c>
      <c r="FE450" s="4" t="e">
        <v>#REF!</v>
      </c>
      <c r="FF450" s="4" t="e">
        <v>#REF!</v>
      </c>
      <c r="FG450" s="4" t="e">
        <v>#REF!</v>
      </c>
      <c r="FH450" s="4" t="e">
        <v>#REF!</v>
      </c>
      <c r="FI450" s="834" t="str">
        <f t="shared" si="50"/>
        <v>#REF!</v>
      </c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742"/>
    </row>
    <row r="451" outlineLevel="1">
      <c r="A451" s="743"/>
      <c r="D451" s="1039">
        <f t="shared" si="157"/>
        <v>1</v>
      </c>
      <c r="E451" s="1049" t="str">
        <f t="shared" si="80"/>
        <v/>
      </c>
      <c r="F451" s="1050" t="s">
        <v>402</v>
      </c>
      <c r="G451" s="1042" t="str">
        <f t="shared" si="76"/>
        <v/>
      </c>
      <c r="H451" s="1046"/>
      <c r="I451" s="1044" t="str">
        <f t="shared" si="77"/>
        <v>#REF!</v>
      </c>
      <c r="J451" s="1052" t="str">
        <f t="shared" si="141"/>
        <v>#REF!</v>
      </c>
      <c r="K451" s="1046">
        <v>0.0</v>
      </c>
      <c r="L451" s="1046">
        <v>0.0</v>
      </c>
      <c r="M451" s="1046">
        <v>0.0</v>
      </c>
      <c r="N451" s="1046">
        <v>0.0</v>
      </c>
      <c r="O451" s="1053" t="e">
        <v>#REF!</v>
      </c>
      <c r="P451" s="1053">
        <v>0.0</v>
      </c>
      <c r="Q451" s="1053">
        <v>0.0</v>
      </c>
      <c r="R451" s="1053">
        <v>0.0</v>
      </c>
      <c r="S451" s="1053">
        <v>0.0</v>
      </c>
      <c r="T451" s="1053">
        <v>0.0</v>
      </c>
      <c r="U451" s="1053">
        <v>0.0</v>
      </c>
      <c r="V451" s="825"/>
      <c r="W451" s="1054" t="str">
        <f t="shared" ref="W451:AC451" si="252">if(O$275&gt;$E450,"",if(O$276&lt;$E450,"", if($H451="","", if($D450&lt;=$N$277,O$277,if($D450&lt;=$N$278,O$278,O$279))*if($O$267=$R$267,$V$267, $H451))))</f>
        <v>#REF!</v>
      </c>
      <c r="X451" s="1054" t="str">
        <f t="shared" si="252"/>
        <v/>
      </c>
      <c r="Y451" s="1054" t="str">
        <f t="shared" si="252"/>
        <v/>
      </c>
      <c r="Z451" s="1054" t="str">
        <f t="shared" si="252"/>
        <v/>
      </c>
      <c r="AA451" s="1054" t="str">
        <f t="shared" si="252"/>
        <v/>
      </c>
      <c r="AB451" s="1054" t="str">
        <f t="shared" si="252"/>
        <v/>
      </c>
      <c r="AC451" s="1054" t="str">
        <f t="shared" si="252"/>
        <v/>
      </c>
      <c r="AD451" s="2" t="e">
        <v>#REF!</v>
      </c>
      <c r="AE451" s="2" t="e">
        <v>#REF!</v>
      </c>
      <c r="AF451" s="2" t="e">
        <v>#REF!</v>
      </c>
      <c r="AG451" s="2" t="e">
        <v>#REF!</v>
      </c>
      <c r="AH451" s="2" t="e">
        <v>#REF!</v>
      </c>
      <c r="AI451" s="2" t="e">
        <v>#REF!</v>
      </c>
      <c r="AJ451" s="4" t="e">
        <v>#REF!</v>
      </c>
      <c r="AK451" s="4"/>
      <c r="AL451" s="4"/>
      <c r="AM451" s="4"/>
      <c r="AN451" s="18" t="s">
        <v>4</v>
      </c>
      <c r="AO451" s="689"/>
      <c r="AP451" s="690"/>
      <c r="AQ451" s="274"/>
      <c r="AR451" s="274"/>
      <c r="AS451" s="274"/>
      <c r="AT451" s="274"/>
      <c r="AU451" s="691"/>
      <c r="AV451" s="692"/>
      <c r="AW451" s="274"/>
      <c r="AX451" s="274"/>
      <c r="AY451" s="274"/>
      <c r="AZ451" s="274"/>
      <c r="BA451" s="274"/>
      <c r="BB451" s="274"/>
      <c r="BC451" s="274"/>
      <c r="BD451" s="274"/>
      <c r="BE451" s="274"/>
      <c r="BF451" s="274"/>
      <c r="BG451" s="274"/>
      <c r="BH451" s="274"/>
      <c r="BI451" s="274"/>
      <c r="BJ451" s="274"/>
      <c r="BK451" s="274"/>
      <c r="BL451" s="274"/>
      <c r="BM451" s="274"/>
      <c r="BN451" s="274"/>
      <c r="BO451" s="274"/>
      <c r="BP451" s="693"/>
      <c r="BQ451" s="274"/>
      <c r="BR451" s="274"/>
      <c r="BS451" s="274"/>
      <c r="BT451" s="274"/>
      <c r="BU451" s="274"/>
      <c r="BV451" s="274"/>
      <c r="BW451" s="274"/>
      <c r="BX451" s="694"/>
      <c r="BY451" s="274"/>
      <c r="BZ451" s="274"/>
      <c r="CA451" s="274"/>
      <c r="CB451" s="274"/>
      <c r="CC451" s="274"/>
      <c r="CD451" s="274"/>
      <c r="CE451" s="274"/>
      <c r="CF451" s="274"/>
      <c r="CG451" s="742"/>
      <c r="CH451" s="742"/>
      <c r="CI451" s="742"/>
      <c r="CJ451" s="742"/>
      <c r="CK451" s="742"/>
      <c r="CL451" s="742"/>
      <c r="CM451" s="742"/>
      <c r="CN451" s="742"/>
      <c r="CO451" s="742"/>
      <c r="CP451" s="742"/>
      <c r="CQ451" s="742"/>
      <c r="CR451" s="742"/>
      <c r="CS451" s="742"/>
      <c r="CT451" s="742"/>
      <c r="CU451" s="742"/>
      <c r="CV451" s="742"/>
      <c r="CW451" s="742"/>
      <c r="CX451" s="4"/>
      <c r="CY451" s="780" t="e">
        <v>#REF!</v>
      </c>
      <c r="CZ451" s="890" t="e">
        <v>#REF!</v>
      </c>
      <c r="DA451" s="890" t="e">
        <v>#REF!</v>
      </c>
      <c r="DB451" s="890">
        <v>0.0</v>
      </c>
      <c r="DC451" s="890">
        <v>0.0</v>
      </c>
      <c r="DD451" s="890">
        <v>0.0</v>
      </c>
      <c r="DE451" s="890">
        <v>0.0</v>
      </c>
      <c r="DF451" s="890">
        <v>0.0</v>
      </c>
      <c r="DG451" s="890">
        <v>0.0</v>
      </c>
      <c r="DH451" s="890"/>
      <c r="DI451" s="890" t="e">
        <v>#REF!</v>
      </c>
      <c r="DJ451" s="890" t="s">
        <v>160</v>
      </c>
      <c r="DK451" s="890" t="s">
        <v>160</v>
      </c>
      <c r="DL451" s="890" t="s">
        <v>160</v>
      </c>
      <c r="DM451" s="890" t="s">
        <v>160</v>
      </c>
      <c r="DN451" s="890" t="s">
        <v>160</v>
      </c>
      <c r="DO451" s="890" t="s">
        <v>160</v>
      </c>
      <c r="DP451" s="2">
        <v>1.0</v>
      </c>
      <c r="DQ451" s="830" t="s">
        <v>160</v>
      </c>
      <c r="DR451" s="915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745"/>
      <c r="EK451" s="4"/>
      <c r="EL451" s="4"/>
      <c r="EM451" s="4"/>
      <c r="EN451" s="4"/>
      <c r="EO451" s="4"/>
      <c r="EP451" s="4"/>
      <c r="EQ451" s="745"/>
      <c r="ER451" s="4"/>
      <c r="ES451" s="4"/>
      <c r="ET451" s="4"/>
      <c r="EU451" s="4"/>
      <c r="EV451" s="4"/>
      <c r="EW451" s="4"/>
      <c r="EX451" s="4"/>
      <c r="EY451" s="895" t="s">
        <v>160</v>
      </c>
      <c r="EZ451" s="927" t="s">
        <v>160</v>
      </c>
      <c r="FA451" s="820" t="str">
        <f t="shared" si="49"/>
        <v/>
      </c>
      <c r="FB451" s="925" t="e">
        <v>#REF!</v>
      </c>
      <c r="FC451" s="4" t="e">
        <v>#REF!</v>
      </c>
      <c r="FD451" s="4" t="e">
        <v>#REF!</v>
      </c>
      <c r="FE451" s="4" t="e">
        <v>#REF!</v>
      </c>
      <c r="FF451" s="4" t="e">
        <v>#REF!</v>
      </c>
      <c r="FG451" s="4" t="e">
        <v>#REF!</v>
      </c>
      <c r="FH451" s="4" t="e">
        <v>#REF!</v>
      </c>
      <c r="FI451" s="834" t="str">
        <f t="shared" si="50"/>
        <v>#REF!</v>
      </c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742"/>
    </row>
    <row r="452" outlineLevel="1">
      <c r="A452" s="743"/>
      <c r="D452" s="1039">
        <f t="shared" si="157"/>
        <v>1</v>
      </c>
      <c r="E452" s="1049" t="str">
        <f t="shared" si="80"/>
        <v/>
      </c>
      <c r="F452" s="1050" t="s">
        <v>402</v>
      </c>
      <c r="G452" s="1042" t="str">
        <f t="shared" si="76"/>
        <v/>
      </c>
      <c r="H452" s="1046"/>
      <c r="I452" s="1044" t="str">
        <f t="shared" si="77"/>
        <v>#REF!</v>
      </c>
      <c r="J452" s="1052" t="str">
        <f t="shared" si="141"/>
        <v>#REF!</v>
      </c>
      <c r="K452" s="1046">
        <v>0.0</v>
      </c>
      <c r="L452" s="1046">
        <v>0.0</v>
      </c>
      <c r="M452" s="1046">
        <v>0.0</v>
      </c>
      <c r="N452" s="1046">
        <v>0.0</v>
      </c>
      <c r="O452" s="1053" t="e">
        <v>#REF!</v>
      </c>
      <c r="P452" s="1053">
        <v>0.0</v>
      </c>
      <c r="Q452" s="1053">
        <v>0.0</v>
      </c>
      <c r="R452" s="1053">
        <v>0.0</v>
      </c>
      <c r="S452" s="1053">
        <v>0.0</v>
      </c>
      <c r="T452" s="1053">
        <v>0.0</v>
      </c>
      <c r="U452" s="1053">
        <v>0.0</v>
      </c>
      <c r="V452" s="825"/>
      <c r="W452" s="1054" t="str">
        <f t="shared" ref="W452:AC452" si="253">if(O$275&gt;$E451,"",if(O$276&lt;$E451,"", if($H452="","", if($D451&lt;=$N$277,O$277,if($D451&lt;=$N$278,O$278,O$279))*if($O$267=$R$267,$V$267, $H452))))</f>
        <v>#REF!</v>
      </c>
      <c r="X452" s="1054" t="str">
        <f t="shared" si="253"/>
        <v/>
      </c>
      <c r="Y452" s="1054" t="str">
        <f t="shared" si="253"/>
        <v/>
      </c>
      <c r="Z452" s="1054" t="str">
        <f t="shared" si="253"/>
        <v/>
      </c>
      <c r="AA452" s="1054" t="str">
        <f t="shared" si="253"/>
        <v/>
      </c>
      <c r="AB452" s="1054" t="str">
        <f t="shared" si="253"/>
        <v/>
      </c>
      <c r="AC452" s="1054" t="str">
        <f t="shared" si="253"/>
        <v/>
      </c>
      <c r="AD452" s="2" t="e">
        <v>#REF!</v>
      </c>
      <c r="AE452" s="2" t="e">
        <v>#REF!</v>
      </c>
      <c r="AF452" s="2" t="e">
        <v>#REF!</v>
      </c>
      <c r="AG452" s="2" t="e">
        <v>#REF!</v>
      </c>
      <c r="AH452" s="2" t="e">
        <v>#REF!</v>
      </c>
      <c r="AI452" s="2" t="e">
        <v>#REF!</v>
      </c>
      <c r="AJ452" s="4" t="e">
        <v>#REF!</v>
      </c>
      <c r="AK452" s="4"/>
      <c r="AL452" s="4"/>
      <c r="AM452" s="4"/>
      <c r="AN452" s="18" t="s">
        <v>4</v>
      </c>
      <c r="AO452" s="689"/>
      <c r="AP452" s="690"/>
      <c r="AQ452" s="274"/>
      <c r="AR452" s="274"/>
      <c r="AS452" s="274"/>
      <c r="AT452" s="274"/>
      <c r="AU452" s="691"/>
      <c r="AV452" s="692"/>
      <c r="AW452" s="274"/>
      <c r="AX452" s="274"/>
      <c r="AY452" s="274"/>
      <c r="AZ452" s="274"/>
      <c r="BA452" s="274"/>
      <c r="BB452" s="274"/>
      <c r="BC452" s="274"/>
      <c r="BD452" s="274"/>
      <c r="BE452" s="274"/>
      <c r="BF452" s="274"/>
      <c r="BG452" s="274"/>
      <c r="BH452" s="274"/>
      <c r="BI452" s="274"/>
      <c r="BJ452" s="274"/>
      <c r="BK452" s="274"/>
      <c r="BL452" s="274"/>
      <c r="BM452" s="274"/>
      <c r="BN452" s="274"/>
      <c r="BO452" s="274"/>
      <c r="BP452" s="693"/>
      <c r="BQ452" s="274"/>
      <c r="BR452" s="274"/>
      <c r="BS452" s="274"/>
      <c r="BT452" s="274"/>
      <c r="BU452" s="274"/>
      <c r="BV452" s="274"/>
      <c r="BW452" s="274"/>
      <c r="BX452" s="694"/>
      <c r="BY452" s="274"/>
      <c r="BZ452" s="274"/>
      <c r="CA452" s="274"/>
      <c r="CB452" s="274"/>
      <c r="CC452" s="274"/>
      <c r="CD452" s="274"/>
      <c r="CE452" s="274"/>
      <c r="CF452" s="274"/>
      <c r="CG452" s="742"/>
      <c r="CH452" s="742"/>
      <c r="CI452" s="742"/>
      <c r="CJ452" s="742"/>
      <c r="CK452" s="742"/>
      <c r="CL452" s="742"/>
      <c r="CM452" s="742"/>
      <c r="CN452" s="742"/>
      <c r="CO452" s="742"/>
      <c r="CP452" s="742"/>
      <c r="CQ452" s="742"/>
      <c r="CR452" s="742"/>
      <c r="CS452" s="742"/>
      <c r="CT452" s="742"/>
      <c r="CU452" s="742"/>
      <c r="CV452" s="742"/>
      <c r="CW452" s="742"/>
      <c r="CX452" s="4"/>
      <c r="CY452" s="780" t="e">
        <v>#REF!</v>
      </c>
      <c r="CZ452" s="890" t="e">
        <v>#REF!</v>
      </c>
      <c r="DA452" s="890" t="e">
        <v>#REF!</v>
      </c>
      <c r="DB452" s="890">
        <v>0.0</v>
      </c>
      <c r="DC452" s="890">
        <v>0.0</v>
      </c>
      <c r="DD452" s="890">
        <v>0.0</v>
      </c>
      <c r="DE452" s="890">
        <v>0.0</v>
      </c>
      <c r="DF452" s="890">
        <v>0.0</v>
      </c>
      <c r="DG452" s="890">
        <v>0.0</v>
      </c>
      <c r="DH452" s="890"/>
      <c r="DI452" s="890" t="e">
        <v>#REF!</v>
      </c>
      <c r="DJ452" s="890" t="s">
        <v>160</v>
      </c>
      <c r="DK452" s="890" t="s">
        <v>160</v>
      </c>
      <c r="DL452" s="890" t="s">
        <v>160</v>
      </c>
      <c r="DM452" s="890" t="s">
        <v>160</v>
      </c>
      <c r="DN452" s="890" t="s">
        <v>160</v>
      </c>
      <c r="DO452" s="890" t="s">
        <v>160</v>
      </c>
      <c r="DP452" s="2">
        <v>1.0</v>
      </c>
      <c r="DQ452" s="830" t="s">
        <v>160</v>
      </c>
      <c r="DR452" s="915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745"/>
      <c r="EK452" s="4"/>
      <c r="EL452" s="4"/>
      <c r="EM452" s="4"/>
      <c r="EN452" s="4"/>
      <c r="EO452" s="4"/>
      <c r="EP452" s="4"/>
      <c r="EQ452" s="745"/>
      <c r="ER452" s="4"/>
      <c r="ES452" s="4"/>
      <c r="ET452" s="4"/>
      <c r="EU452" s="4"/>
      <c r="EV452" s="4"/>
      <c r="EW452" s="4"/>
      <c r="EX452" s="4"/>
      <c r="EY452" s="895" t="s">
        <v>160</v>
      </c>
      <c r="EZ452" s="927" t="s">
        <v>160</v>
      </c>
      <c r="FA452" s="820" t="str">
        <f t="shared" si="49"/>
        <v/>
      </c>
      <c r="FB452" s="925" t="e">
        <v>#REF!</v>
      </c>
      <c r="FC452" s="4" t="e">
        <v>#REF!</v>
      </c>
      <c r="FD452" s="4" t="e">
        <v>#REF!</v>
      </c>
      <c r="FE452" s="4" t="e">
        <v>#REF!</v>
      </c>
      <c r="FF452" s="4" t="e">
        <v>#REF!</v>
      </c>
      <c r="FG452" s="4" t="e">
        <v>#REF!</v>
      </c>
      <c r="FH452" s="4" t="e">
        <v>#REF!</v>
      </c>
      <c r="FI452" s="834" t="str">
        <f t="shared" si="50"/>
        <v>#REF!</v>
      </c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742"/>
    </row>
    <row r="453" outlineLevel="1">
      <c r="A453" s="743"/>
      <c r="D453" s="1039">
        <f t="shared" si="157"/>
        <v>1</v>
      </c>
      <c r="E453" s="1049" t="str">
        <f t="shared" si="80"/>
        <v/>
      </c>
      <c r="F453" s="1050" t="s">
        <v>402</v>
      </c>
      <c r="G453" s="1042" t="str">
        <f t="shared" si="76"/>
        <v/>
      </c>
      <c r="H453" s="1046"/>
      <c r="I453" s="1044" t="str">
        <f t="shared" si="77"/>
        <v>#REF!</v>
      </c>
      <c r="J453" s="1052" t="str">
        <f t="shared" si="141"/>
        <v>#REF!</v>
      </c>
      <c r="K453" s="1046">
        <v>0.0</v>
      </c>
      <c r="L453" s="1046">
        <v>0.0</v>
      </c>
      <c r="M453" s="1046">
        <v>0.0</v>
      </c>
      <c r="N453" s="1046">
        <v>0.0</v>
      </c>
      <c r="O453" s="1053" t="e">
        <v>#REF!</v>
      </c>
      <c r="P453" s="1053">
        <v>0.0</v>
      </c>
      <c r="Q453" s="1053">
        <v>0.0</v>
      </c>
      <c r="R453" s="1053">
        <v>0.0</v>
      </c>
      <c r="S453" s="1053">
        <v>0.0</v>
      </c>
      <c r="T453" s="1053">
        <v>0.0</v>
      </c>
      <c r="U453" s="1053">
        <v>0.0</v>
      </c>
      <c r="V453" s="825"/>
      <c r="W453" s="1054" t="str">
        <f t="shared" ref="W453:AC453" si="254">if(O$275&gt;$E452,"",if(O$276&lt;$E452,"", if($H453="","", if($D452&lt;=$N$277,O$277,if($D452&lt;=$N$278,O$278,O$279))*if($O$267=$R$267,$V$267, $H453))))</f>
        <v>#REF!</v>
      </c>
      <c r="X453" s="1054" t="str">
        <f t="shared" si="254"/>
        <v/>
      </c>
      <c r="Y453" s="1054" t="str">
        <f t="shared" si="254"/>
        <v/>
      </c>
      <c r="Z453" s="1054" t="str">
        <f t="shared" si="254"/>
        <v/>
      </c>
      <c r="AA453" s="1054" t="str">
        <f t="shared" si="254"/>
        <v/>
      </c>
      <c r="AB453" s="1054" t="str">
        <f t="shared" si="254"/>
        <v/>
      </c>
      <c r="AC453" s="1054" t="str">
        <f t="shared" si="254"/>
        <v/>
      </c>
      <c r="AD453" s="2" t="e">
        <v>#REF!</v>
      </c>
      <c r="AE453" s="2" t="e">
        <v>#REF!</v>
      </c>
      <c r="AF453" s="2" t="e">
        <v>#REF!</v>
      </c>
      <c r="AG453" s="2" t="e">
        <v>#REF!</v>
      </c>
      <c r="AH453" s="2" t="e">
        <v>#REF!</v>
      </c>
      <c r="AI453" s="2" t="e">
        <v>#REF!</v>
      </c>
      <c r="AJ453" s="4" t="e">
        <v>#REF!</v>
      </c>
      <c r="AK453" s="4"/>
      <c r="AL453" s="4"/>
      <c r="AM453" s="4"/>
      <c r="AN453" s="18" t="s">
        <v>4</v>
      </c>
      <c r="AO453" s="689"/>
      <c r="AP453" s="690"/>
      <c r="AQ453" s="274"/>
      <c r="AR453" s="274"/>
      <c r="AS453" s="274"/>
      <c r="AT453" s="274"/>
      <c r="AU453" s="691"/>
      <c r="AV453" s="692"/>
      <c r="AW453" s="274"/>
      <c r="AX453" s="274"/>
      <c r="AY453" s="274"/>
      <c r="AZ453" s="274"/>
      <c r="BA453" s="274"/>
      <c r="BB453" s="274"/>
      <c r="BC453" s="274"/>
      <c r="BD453" s="274"/>
      <c r="BE453" s="274"/>
      <c r="BF453" s="274"/>
      <c r="BG453" s="274"/>
      <c r="BH453" s="274"/>
      <c r="BI453" s="274"/>
      <c r="BJ453" s="274"/>
      <c r="BK453" s="274"/>
      <c r="BL453" s="274"/>
      <c r="BM453" s="274"/>
      <c r="BN453" s="274"/>
      <c r="BO453" s="274"/>
      <c r="BP453" s="693"/>
      <c r="BQ453" s="274"/>
      <c r="BR453" s="274"/>
      <c r="BS453" s="274"/>
      <c r="BT453" s="274"/>
      <c r="BU453" s="274"/>
      <c r="BV453" s="274"/>
      <c r="BW453" s="274"/>
      <c r="BX453" s="694"/>
      <c r="BY453" s="274"/>
      <c r="BZ453" s="274"/>
      <c r="CA453" s="274"/>
      <c r="CB453" s="274"/>
      <c r="CC453" s="274"/>
      <c r="CD453" s="274"/>
      <c r="CE453" s="274"/>
      <c r="CF453" s="274"/>
      <c r="CG453" s="742"/>
      <c r="CH453" s="742"/>
      <c r="CI453" s="742"/>
      <c r="CJ453" s="742"/>
      <c r="CK453" s="742"/>
      <c r="CL453" s="742"/>
      <c r="CM453" s="742"/>
      <c r="CN453" s="742"/>
      <c r="CO453" s="742"/>
      <c r="CP453" s="742"/>
      <c r="CQ453" s="742"/>
      <c r="CR453" s="742"/>
      <c r="CS453" s="742"/>
      <c r="CT453" s="742"/>
      <c r="CU453" s="742"/>
      <c r="CV453" s="742"/>
      <c r="CW453" s="742"/>
      <c r="CX453" s="4"/>
      <c r="CY453" s="780" t="e">
        <v>#REF!</v>
      </c>
      <c r="CZ453" s="890" t="e">
        <v>#REF!</v>
      </c>
      <c r="DA453" s="890" t="e">
        <v>#REF!</v>
      </c>
      <c r="DB453" s="890">
        <v>0.0</v>
      </c>
      <c r="DC453" s="890">
        <v>0.0</v>
      </c>
      <c r="DD453" s="890">
        <v>0.0</v>
      </c>
      <c r="DE453" s="890">
        <v>0.0</v>
      </c>
      <c r="DF453" s="890">
        <v>0.0</v>
      </c>
      <c r="DG453" s="890">
        <v>0.0</v>
      </c>
      <c r="DH453" s="890"/>
      <c r="DI453" s="890" t="e">
        <v>#REF!</v>
      </c>
      <c r="DJ453" s="890" t="s">
        <v>160</v>
      </c>
      <c r="DK453" s="890" t="s">
        <v>160</v>
      </c>
      <c r="DL453" s="890" t="s">
        <v>160</v>
      </c>
      <c r="DM453" s="890" t="s">
        <v>160</v>
      </c>
      <c r="DN453" s="890" t="s">
        <v>160</v>
      </c>
      <c r="DO453" s="890" t="s">
        <v>160</v>
      </c>
      <c r="DP453" s="2">
        <v>1.0</v>
      </c>
      <c r="DQ453" s="830" t="s">
        <v>160</v>
      </c>
      <c r="DR453" s="915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745"/>
      <c r="EK453" s="4"/>
      <c r="EL453" s="4"/>
      <c r="EM453" s="4"/>
      <c r="EN453" s="4"/>
      <c r="EO453" s="4"/>
      <c r="EP453" s="4"/>
      <c r="EQ453" s="745"/>
      <c r="ER453" s="4"/>
      <c r="ES453" s="4"/>
      <c r="ET453" s="4"/>
      <c r="EU453" s="4"/>
      <c r="EV453" s="4"/>
      <c r="EW453" s="4"/>
      <c r="EX453" s="4"/>
      <c r="EY453" s="895" t="s">
        <v>160</v>
      </c>
      <c r="EZ453" s="927" t="s">
        <v>160</v>
      </c>
      <c r="FA453" s="820" t="str">
        <f t="shared" si="49"/>
        <v/>
      </c>
      <c r="FB453" s="925" t="e">
        <v>#REF!</v>
      </c>
      <c r="FC453" s="4" t="e">
        <v>#REF!</v>
      </c>
      <c r="FD453" s="4" t="e">
        <v>#REF!</v>
      </c>
      <c r="FE453" s="4" t="e">
        <v>#REF!</v>
      </c>
      <c r="FF453" s="4" t="e">
        <v>#REF!</v>
      </c>
      <c r="FG453" s="4" t="e">
        <v>#REF!</v>
      </c>
      <c r="FH453" s="4" t="e">
        <v>#REF!</v>
      </c>
      <c r="FI453" s="834" t="str">
        <f t="shared" si="50"/>
        <v>#REF!</v>
      </c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742"/>
    </row>
    <row r="454" outlineLevel="1">
      <c r="A454" s="743"/>
      <c r="D454" s="1039">
        <f t="shared" si="157"/>
        <v>1</v>
      </c>
      <c r="E454" s="1049" t="str">
        <f t="shared" si="80"/>
        <v/>
      </c>
      <c r="F454" s="1050" t="s">
        <v>402</v>
      </c>
      <c r="G454" s="1042" t="str">
        <f t="shared" si="76"/>
        <v/>
      </c>
      <c r="H454" s="1046"/>
      <c r="I454" s="1044" t="str">
        <f t="shared" si="77"/>
        <v>#REF!</v>
      </c>
      <c r="J454" s="1052" t="str">
        <f t="shared" si="141"/>
        <v>#REF!</v>
      </c>
      <c r="K454" s="1046">
        <v>0.0</v>
      </c>
      <c r="L454" s="1046">
        <v>0.0</v>
      </c>
      <c r="M454" s="1046">
        <v>0.0</v>
      </c>
      <c r="N454" s="1046">
        <v>0.0</v>
      </c>
      <c r="O454" s="1053" t="e">
        <v>#REF!</v>
      </c>
      <c r="P454" s="1053">
        <v>0.0</v>
      </c>
      <c r="Q454" s="1053">
        <v>0.0</v>
      </c>
      <c r="R454" s="1053">
        <v>0.0</v>
      </c>
      <c r="S454" s="1053">
        <v>0.0</v>
      </c>
      <c r="T454" s="1053">
        <v>0.0</v>
      </c>
      <c r="U454" s="1053">
        <v>0.0</v>
      </c>
      <c r="V454" s="825"/>
      <c r="W454" s="1054" t="str">
        <f t="shared" ref="W454:AC454" si="255">if(O$275&gt;$E453,"",if(O$276&lt;$E453,"", if($H454="","", if($D453&lt;=$N$277,O$277,if($D453&lt;=$N$278,O$278,O$279))*if($O$267=$R$267,$V$267, $H454))))</f>
        <v>#REF!</v>
      </c>
      <c r="X454" s="1054" t="str">
        <f t="shared" si="255"/>
        <v/>
      </c>
      <c r="Y454" s="1054" t="str">
        <f t="shared" si="255"/>
        <v/>
      </c>
      <c r="Z454" s="1054" t="str">
        <f t="shared" si="255"/>
        <v/>
      </c>
      <c r="AA454" s="1054" t="str">
        <f t="shared" si="255"/>
        <v/>
      </c>
      <c r="AB454" s="1054" t="str">
        <f t="shared" si="255"/>
        <v/>
      </c>
      <c r="AC454" s="1054" t="str">
        <f t="shared" si="255"/>
        <v/>
      </c>
      <c r="AD454" s="2" t="e">
        <v>#REF!</v>
      </c>
      <c r="AE454" s="2" t="e">
        <v>#REF!</v>
      </c>
      <c r="AF454" s="2" t="e">
        <v>#REF!</v>
      </c>
      <c r="AG454" s="2" t="e">
        <v>#REF!</v>
      </c>
      <c r="AH454" s="2" t="e">
        <v>#REF!</v>
      </c>
      <c r="AI454" s="2" t="e">
        <v>#REF!</v>
      </c>
      <c r="AJ454" s="4" t="e">
        <v>#REF!</v>
      </c>
      <c r="AK454" s="4"/>
      <c r="AL454" s="4"/>
      <c r="AM454" s="4"/>
      <c r="AN454" s="18" t="s">
        <v>4</v>
      </c>
      <c r="AO454" s="689"/>
      <c r="AP454" s="690"/>
      <c r="AQ454" s="274"/>
      <c r="AR454" s="274"/>
      <c r="AS454" s="274"/>
      <c r="AT454" s="274"/>
      <c r="AU454" s="691"/>
      <c r="AV454" s="692"/>
      <c r="AW454" s="274"/>
      <c r="AX454" s="274"/>
      <c r="AY454" s="274"/>
      <c r="AZ454" s="274"/>
      <c r="BA454" s="274"/>
      <c r="BB454" s="274"/>
      <c r="BC454" s="274"/>
      <c r="BD454" s="274"/>
      <c r="BE454" s="274"/>
      <c r="BF454" s="274"/>
      <c r="BG454" s="274"/>
      <c r="BH454" s="274"/>
      <c r="BI454" s="274"/>
      <c r="BJ454" s="274"/>
      <c r="BK454" s="274"/>
      <c r="BL454" s="274"/>
      <c r="BM454" s="274"/>
      <c r="BN454" s="274"/>
      <c r="BO454" s="274"/>
      <c r="BP454" s="693"/>
      <c r="BQ454" s="274"/>
      <c r="BR454" s="274"/>
      <c r="BS454" s="274"/>
      <c r="BT454" s="274"/>
      <c r="BU454" s="274"/>
      <c r="BV454" s="274"/>
      <c r="BW454" s="274"/>
      <c r="BX454" s="694"/>
      <c r="BY454" s="274"/>
      <c r="BZ454" s="274"/>
      <c r="CA454" s="274"/>
      <c r="CB454" s="274"/>
      <c r="CC454" s="274"/>
      <c r="CD454" s="274"/>
      <c r="CE454" s="274"/>
      <c r="CF454" s="274"/>
      <c r="CG454" s="742"/>
      <c r="CH454" s="742"/>
      <c r="CI454" s="742"/>
      <c r="CJ454" s="742"/>
      <c r="CK454" s="742"/>
      <c r="CL454" s="742"/>
      <c r="CM454" s="742"/>
      <c r="CN454" s="742"/>
      <c r="CO454" s="742"/>
      <c r="CP454" s="742"/>
      <c r="CQ454" s="742"/>
      <c r="CR454" s="742"/>
      <c r="CS454" s="742"/>
      <c r="CT454" s="742"/>
      <c r="CU454" s="742"/>
      <c r="CV454" s="742"/>
      <c r="CW454" s="742"/>
      <c r="CX454" s="4"/>
      <c r="CY454" s="780" t="e">
        <v>#REF!</v>
      </c>
      <c r="CZ454" s="890" t="e">
        <v>#REF!</v>
      </c>
      <c r="DA454" s="890" t="e">
        <v>#REF!</v>
      </c>
      <c r="DB454" s="890">
        <v>0.0</v>
      </c>
      <c r="DC454" s="890">
        <v>0.0</v>
      </c>
      <c r="DD454" s="890">
        <v>0.0</v>
      </c>
      <c r="DE454" s="890">
        <v>0.0</v>
      </c>
      <c r="DF454" s="890">
        <v>0.0</v>
      </c>
      <c r="DG454" s="890">
        <v>0.0</v>
      </c>
      <c r="DH454" s="890"/>
      <c r="DI454" s="890" t="e">
        <v>#REF!</v>
      </c>
      <c r="DJ454" s="890" t="s">
        <v>160</v>
      </c>
      <c r="DK454" s="890" t="s">
        <v>160</v>
      </c>
      <c r="DL454" s="890" t="s">
        <v>160</v>
      </c>
      <c r="DM454" s="890" t="s">
        <v>160</v>
      </c>
      <c r="DN454" s="890" t="s">
        <v>160</v>
      </c>
      <c r="DO454" s="890" t="s">
        <v>160</v>
      </c>
      <c r="DP454" s="2">
        <v>1.0</v>
      </c>
      <c r="DQ454" s="830" t="s">
        <v>160</v>
      </c>
      <c r="DR454" s="915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745"/>
      <c r="EK454" s="4"/>
      <c r="EL454" s="4"/>
      <c r="EM454" s="4"/>
      <c r="EN454" s="4"/>
      <c r="EO454" s="4"/>
      <c r="EP454" s="4"/>
      <c r="EQ454" s="745"/>
      <c r="ER454" s="4"/>
      <c r="ES454" s="4"/>
      <c r="ET454" s="4"/>
      <c r="EU454" s="4"/>
      <c r="EV454" s="4"/>
      <c r="EW454" s="4"/>
      <c r="EX454" s="4"/>
      <c r="EY454" s="895" t="s">
        <v>160</v>
      </c>
      <c r="EZ454" s="927" t="s">
        <v>160</v>
      </c>
      <c r="FA454" s="820" t="str">
        <f t="shared" si="49"/>
        <v/>
      </c>
      <c r="FB454" s="925" t="e">
        <v>#REF!</v>
      </c>
      <c r="FC454" s="4" t="e">
        <v>#REF!</v>
      </c>
      <c r="FD454" s="4" t="e">
        <v>#REF!</v>
      </c>
      <c r="FE454" s="4" t="e">
        <v>#REF!</v>
      </c>
      <c r="FF454" s="4" t="e">
        <v>#REF!</v>
      </c>
      <c r="FG454" s="4" t="e">
        <v>#REF!</v>
      </c>
      <c r="FH454" s="4" t="e">
        <v>#REF!</v>
      </c>
      <c r="FI454" s="834" t="str">
        <f t="shared" si="50"/>
        <v>#REF!</v>
      </c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742"/>
    </row>
    <row r="455" outlineLevel="1">
      <c r="A455" s="743"/>
      <c r="D455" s="1039">
        <f t="shared" si="157"/>
        <v>1</v>
      </c>
      <c r="E455" s="1049" t="str">
        <f t="shared" si="80"/>
        <v/>
      </c>
      <c r="F455" s="1050" t="s">
        <v>402</v>
      </c>
      <c r="G455" s="1042" t="str">
        <f t="shared" si="76"/>
        <v/>
      </c>
      <c r="H455" s="1046"/>
      <c r="I455" s="1044" t="str">
        <f t="shared" si="77"/>
        <v>#REF!</v>
      </c>
      <c r="J455" s="1052" t="str">
        <f t="shared" si="141"/>
        <v>#REF!</v>
      </c>
      <c r="K455" s="1046">
        <v>0.0</v>
      </c>
      <c r="L455" s="1046">
        <v>0.0</v>
      </c>
      <c r="M455" s="1046">
        <v>0.0</v>
      </c>
      <c r="N455" s="1046">
        <v>0.0</v>
      </c>
      <c r="O455" s="1053" t="e">
        <v>#REF!</v>
      </c>
      <c r="P455" s="1053">
        <v>0.0</v>
      </c>
      <c r="Q455" s="1053">
        <v>0.0</v>
      </c>
      <c r="R455" s="1053">
        <v>0.0</v>
      </c>
      <c r="S455" s="1053">
        <v>0.0</v>
      </c>
      <c r="T455" s="1053">
        <v>0.0</v>
      </c>
      <c r="U455" s="1053">
        <v>0.0</v>
      </c>
      <c r="V455" s="825"/>
      <c r="W455" s="1054" t="str">
        <f t="shared" ref="W455:AC455" si="256">if(O$275&gt;$E454,"",if(O$276&lt;$E454,"", if($H455="","", if($D454&lt;=$N$277,O$277,if($D454&lt;=$N$278,O$278,O$279))*if($O$267=$R$267,$V$267, $H455))))</f>
        <v>#REF!</v>
      </c>
      <c r="X455" s="1054" t="str">
        <f t="shared" si="256"/>
        <v/>
      </c>
      <c r="Y455" s="1054" t="str">
        <f t="shared" si="256"/>
        <v/>
      </c>
      <c r="Z455" s="1054" t="str">
        <f t="shared" si="256"/>
        <v/>
      </c>
      <c r="AA455" s="1054" t="str">
        <f t="shared" si="256"/>
        <v/>
      </c>
      <c r="AB455" s="1054" t="str">
        <f t="shared" si="256"/>
        <v/>
      </c>
      <c r="AC455" s="1054" t="str">
        <f t="shared" si="256"/>
        <v/>
      </c>
      <c r="AD455" s="2" t="e">
        <v>#REF!</v>
      </c>
      <c r="AE455" s="2" t="e">
        <v>#REF!</v>
      </c>
      <c r="AF455" s="2" t="e">
        <v>#REF!</v>
      </c>
      <c r="AG455" s="2" t="e">
        <v>#REF!</v>
      </c>
      <c r="AH455" s="2" t="e">
        <v>#REF!</v>
      </c>
      <c r="AI455" s="2" t="e">
        <v>#REF!</v>
      </c>
      <c r="AJ455" s="4" t="e">
        <v>#REF!</v>
      </c>
      <c r="AK455" s="4"/>
      <c r="AL455" s="4"/>
      <c r="AM455" s="4"/>
      <c r="AN455" s="18" t="s">
        <v>4</v>
      </c>
      <c r="AO455" s="689"/>
      <c r="AP455" s="690"/>
      <c r="AQ455" s="274"/>
      <c r="AR455" s="274"/>
      <c r="AS455" s="274"/>
      <c r="AT455" s="274"/>
      <c r="AU455" s="691"/>
      <c r="AV455" s="692"/>
      <c r="AW455" s="274"/>
      <c r="AX455" s="274"/>
      <c r="AY455" s="274"/>
      <c r="AZ455" s="274"/>
      <c r="BA455" s="274"/>
      <c r="BB455" s="274"/>
      <c r="BC455" s="274"/>
      <c r="BD455" s="274"/>
      <c r="BE455" s="274"/>
      <c r="BF455" s="274"/>
      <c r="BG455" s="274"/>
      <c r="BH455" s="274"/>
      <c r="BI455" s="274"/>
      <c r="BJ455" s="274"/>
      <c r="BK455" s="274"/>
      <c r="BL455" s="274"/>
      <c r="BM455" s="274"/>
      <c r="BN455" s="274"/>
      <c r="BO455" s="274"/>
      <c r="BP455" s="693"/>
      <c r="BQ455" s="274"/>
      <c r="BR455" s="274"/>
      <c r="BS455" s="274"/>
      <c r="BT455" s="274"/>
      <c r="BU455" s="274"/>
      <c r="BV455" s="274"/>
      <c r="BW455" s="274"/>
      <c r="BX455" s="694"/>
      <c r="BY455" s="274"/>
      <c r="BZ455" s="274"/>
      <c r="CA455" s="274"/>
      <c r="CB455" s="274"/>
      <c r="CC455" s="274"/>
      <c r="CD455" s="274"/>
      <c r="CE455" s="274"/>
      <c r="CF455" s="274"/>
      <c r="CG455" s="742"/>
      <c r="CH455" s="742"/>
      <c r="CI455" s="742"/>
      <c r="CJ455" s="742"/>
      <c r="CK455" s="742"/>
      <c r="CL455" s="742"/>
      <c r="CM455" s="742"/>
      <c r="CN455" s="742"/>
      <c r="CO455" s="742"/>
      <c r="CP455" s="742"/>
      <c r="CQ455" s="742"/>
      <c r="CR455" s="742"/>
      <c r="CS455" s="742"/>
      <c r="CT455" s="742"/>
      <c r="CU455" s="742"/>
      <c r="CV455" s="742"/>
      <c r="CW455" s="742"/>
      <c r="CX455" s="4"/>
      <c r="CY455" s="780" t="e">
        <v>#REF!</v>
      </c>
      <c r="CZ455" s="890" t="e">
        <v>#REF!</v>
      </c>
      <c r="DA455" s="890" t="e">
        <v>#REF!</v>
      </c>
      <c r="DB455" s="890">
        <v>0.0</v>
      </c>
      <c r="DC455" s="890">
        <v>0.0</v>
      </c>
      <c r="DD455" s="890">
        <v>0.0</v>
      </c>
      <c r="DE455" s="890">
        <v>0.0</v>
      </c>
      <c r="DF455" s="890">
        <v>0.0</v>
      </c>
      <c r="DG455" s="890">
        <v>0.0</v>
      </c>
      <c r="DH455" s="890"/>
      <c r="DI455" s="890" t="e">
        <v>#REF!</v>
      </c>
      <c r="DJ455" s="890" t="s">
        <v>160</v>
      </c>
      <c r="DK455" s="890" t="s">
        <v>160</v>
      </c>
      <c r="DL455" s="890" t="s">
        <v>160</v>
      </c>
      <c r="DM455" s="890" t="s">
        <v>160</v>
      </c>
      <c r="DN455" s="890" t="s">
        <v>160</v>
      </c>
      <c r="DO455" s="890" t="s">
        <v>160</v>
      </c>
      <c r="DP455" s="2">
        <v>1.0</v>
      </c>
      <c r="DQ455" s="830" t="s">
        <v>160</v>
      </c>
      <c r="DR455" s="915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745"/>
      <c r="EK455" s="4"/>
      <c r="EL455" s="4"/>
      <c r="EM455" s="4"/>
      <c r="EN455" s="4"/>
      <c r="EO455" s="4"/>
      <c r="EP455" s="4"/>
      <c r="EQ455" s="745"/>
      <c r="ER455" s="4"/>
      <c r="ES455" s="4"/>
      <c r="ET455" s="4"/>
      <c r="EU455" s="4"/>
      <c r="EV455" s="4"/>
      <c r="EW455" s="4"/>
      <c r="EX455" s="4"/>
      <c r="EY455" s="895" t="s">
        <v>160</v>
      </c>
      <c r="EZ455" s="927" t="s">
        <v>160</v>
      </c>
      <c r="FA455" s="820" t="str">
        <f t="shared" si="49"/>
        <v/>
      </c>
      <c r="FB455" s="925" t="e">
        <v>#REF!</v>
      </c>
      <c r="FC455" s="4" t="e">
        <v>#REF!</v>
      </c>
      <c r="FD455" s="4" t="e">
        <v>#REF!</v>
      </c>
      <c r="FE455" s="4" t="e">
        <v>#REF!</v>
      </c>
      <c r="FF455" s="4" t="e">
        <v>#REF!</v>
      </c>
      <c r="FG455" s="4" t="e">
        <v>#REF!</v>
      </c>
      <c r="FH455" s="4" t="e">
        <v>#REF!</v>
      </c>
      <c r="FI455" s="834" t="str">
        <f t="shared" si="50"/>
        <v>#REF!</v>
      </c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742"/>
    </row>
    <row r="456" outlineLevel="1">
      <c r="A456" s="743"/>
      <c r="D456" s="1039">
        <f t="shared" si="157"/>
        <v>1</v>
      </c>
      <c r="E456" s="1049" t="str">
        <f t="shared" si="80"/>
        <v/>
      </c>
      <c r="F456" s="1050" t="s">
        <v>402</v>
      </c>
      <c r="G456" s="1042" t="str">
        <f t="shared" si="76"/>
        <v/>
      </c>
      <c r="H456" s="1046"/>
      <c r="I456" s="1044" t="str">
        <f t="shared" si="77"/>
        <v>#REF!</v>
      </c>
      <c r="J456" s="1052" t="str">
        <f t="shared" si="141"/>
        <v>#REF!</v>
      </c>
      <c r="K456" s="1046">
        <v>0.0</v>
      </c>
      <c r="L456" s="1046">
        <v>0.0</v>
      </c>
      <c r="M456" s="1046">
        <v>0.0</v>
      </c>
      <c r="N456" s="1046">
        <v>0.0</v>
      </c>
      <c r="O456" s="1053" t="e">
        <v>#REF!</v>
      </c>
      <c r="P456" s="1053">
        <v>0.0</v>
      </c>
      <c r="Q456" s="1053">
        <v>0.0</v>
      </c>
      <c r="R456" s="1053">
        <v>0.0</v>
      </c>
      <c r="S456" s="1053">
        <v>0.0</v>
      </c>
      <c r="T456" s="1053">
        <v>0.0</v>
      </c>
      <c r="U456" s="1053">
        <v>0.0</v>
      </c>
      <c r="V456" s="825"/>
      <c r="W456" s="1054" t="str">
        <f t="shared" ref="W456:AC456" si="257">if(O$275&gt;$E455,"",if(O$276&lt;$E455,"", if($H456="","", if($D455&lt;=$N$277,O$277,if($D455&lt;=$N$278,O$278,O$279))*if($O$267=$R$267,$V$267, $H456))))</f>
        <v>#REF!</v>
      </c>
      <c r="X456" s="1054" t="str">
        <f t="shared" si="257"/>
        <v/>
      </c>
      <c r="Y456" s="1054" t="str">
        <f t="shared" si="257"/>
        <v/>
      </c>
      <c r="Z456" s="1054" t="str">
        <f t="shared" si="257"/>
        <v/>
      </c>
      <c r="AA456" s="1054" t="str">
        <f t="shared" si="257"/>
        <v/>
      </c>
      <c r="AB456" s="1054" t="str">
        <f t="shared" si="257"/>
        <v/>
      </c>
      <c r="AC456" s="1054" t="str">
        <f t="shared" si="257"/>
        <v/>
      </c>
      <c r="AD456" s="2" t="e">
        <v>#REF!</v>
      </c>
      <c r="AE456" s="2" t="e">
        <v>#REF!</v>
      </c>
      <c r="AF456" s="2" t="e">
        <v>#REF!</v>
      </c>
      <c r="AG456" s="2" t="e">
        <v>#REF!</v>
      </c>
      <c r="AH456" s="2" t="e">
        <v>#REF!</v>
      </c>
      <c r="AI456" s="2" t="e">
        <v>#REF!</v>
      </c>
      <c r="AJ456" s="4" t="e">
        <v>#REF!</v>
      </c>
      <c r="AK456" s="4"/>
      <c r="AL456" s="4"/>
      <c r="AM456" s="4"/>
      <c r="AN456" s="18" t="s">
        <v>4</v>
      </c>
      <c r="AO456" s="689"/>
      <c r="AP456" s="690"/>
      <c r="AQ456" s="274"/>
      <c r="AR456" s="274"/>
      <c r="AS456" s="274"/>
      <c r="AT456" s="274"/>
      <c r="AU456" s="691"/>
      <c r="AV456" s="692"/>
      <c r="AW456" s="274"/>
      <c r="AX456" s="274"/>
      <c r="AY456" s="274"/>
      <c r="AZ456" s="274"/>
      <c r="BA456" s="274"/>
      <c r="BB456" s="274"/>
      <c r="BC456" s="274"/>
      <c r="BD456" s="274"/>
      <c r="BE456" s="274"/>
      <c r="BF456" s="274"/>
      <c r="BG456" s="274"/>
      <c r="BH456" s="274"/>
      <c r="BI456" s="274"/>
      <c r="BJ456" s="274"/>
      <c r="BK456" s="274"/>
      <c r="BL456" s="274"/>
      <c r="BM456" s="274"/>
      <c r="BN456" s="274"/>
      <c r="BO456" s="274"/>
      <c r="BP456" s="693"/>
      <c r="BQ456" s="274"/>
      <c r="BR456" s="274"/>
      <c r="BS456" s="274"/>
      <c r="BT456" s="274"/>
      <c r="BU456" s="274"/>
      <c r="BV456" s="274"/>
      <c r="BW456" s="274"/>
      <c r="BX456" s="694"/>
      <c r="BY456" s="274"/>
      <c r="BZ456" s="274"/>
      <c r="CA456" s="274"/>
      <c r="CB456" s="274"/>
      <c r="CC456" s="274"/>
      <c r="CD456" s="274"/>
      <c r="CE456" s="274"/>
      <c r="CF456" s="274"/>
      <c r="CG456" s="742"/>
      <c r="CH456" s="742"/>
      <c r="CI456" s="742"/>
      <c r="CJ456" s="742"/>
      <c r="CK456" s="742"/>
      <c r="CL456" s="742"/>
      <c r="CM456" s="742"/>
      <c r="CN456" s="742"/>
      <c r="CO456" s="742"/>
      <c r="CP456" s="742"/>
      <c r="CQ456" s="742"/>
      <c r="CR456" s="742"/>
      <c r="CS456" s="742"/>
      <c r="CT456" s="742"/>
      <c r="CU456" s="742"/>
      <c r="CV456" s="742"/>
      <c r="CW456" s="742"/>
      <c r="CX456" s="4"/>
      <c r="CY456" s="780" t="e">
        <v>#REF!</v>
      </c>
      <c r="CZ456" s="890" t="e">
        <v>#REF!</v>
      </c>
      <c r="DA456" s="890" t="e">
        <v>#REF!</v>
      </c>
      <c r="DB456" s="890">
        <v>0.0</v>
      </c>
      <c r="DC456" s="890">
        <v>0.0</v>
      </c>
      <c r="DD456" s="890">
        <v>0.0</v>
      </c>
      <c r="DE456" s="890">
        <v>0.0</v>
      </c>
      <c r="DF456" s="890">
        <v>0.0</v>
      </c>
      <c r="DG456" s="890">
        <v>0.0</v>
      </c>
      <c r="DH456" s="890"/>
      <c r="DI456" s="890" t="e">
        <v>#REF!</v>
      </c>
      <c r="DJ456" s="890" t="s">
        <v>160</v>
      </c>
      <c r="DK456" s="890" t="s">
        <v>160</v>
      </c>
      <c r="DL456" s="890" t="s">
        <v>160</v>
      </c>
      <c r="DM456" s="890" t="s">
        <v>160</v>
      </c>
      <c r="DN456" s="890" t="s">
        <v>160</v>
      </c>
      <c r="DO456" s="890" t="s">
        <v>160</v>
      </c>
      <c r="DP456" s="2">
        <v>1.0</v>
      </c>
      <c r="DQ456" s="830" t="s">
        <v>160</v>
      </c>
      <c r="DR456" s="915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745"/>
      <c r="EK456" s="4"/>
      <c r="EL456" s="4"/>
      <c r="EM456" s="4"/>
      <c r="EN456" s="4"/>
      <c r="EO456" s="4"/>
      <c r="EP456" s="4"/>
      <c r="EQ456" s="745"/>
      <c r="ER456" s="4"/>
      <c r="ES456" s="4"/>
      <c r="ET456" s="4"/>
      <c r="EU456" s="4"/>
      <c r="EV456" s="4"/>
      <c r="EW456" s="4"/>
      <c r="EX456" s="4"/>
      <c r="EY456" s="895" t="s">
        <v>160</v>
      </c>
      <c r="EZ456" s="927" t="s">
        <v>160</v>
      </c>
      <c r="FA456" s="820" t="str">
        <f t="shared" si="49"/>
        <v/>
      </c>
      <c r="FB456" s="925" t="e">
        <v>#REF!</v>
      </c>
      <c r="FC456" s="4" t="e">
        <v>#REF!</v>
      </c>
      <c r="FD456" s="4" t="e">
        <v>#REF!</v>
      </c>
      <c r="FE456" s="4" t="e">
        <v>#REF!</v>
      </c>
      <c r="FF456" s="4" t="e">
        <v>#REF!</v>
      </c>
      <c r="FG456" s="4" t="e">
        <v>#REF!</v>
      </c>
      <c r="FH456" s="4" t="e">
        <v>#REF!</v>
      </c>
      <c r="FI456" s="834" t="str">
        <f t="shared" si="50"/>
        <v>#REF!</v>
      </c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742"/>
    </row>
    <row r="457" outlineLevel="1">
      <c r="A457" s="743"/>
      <c r="D457" s="1039">
        <f t="shared" si="157"/>
        <v>1</v>
      </c>
      <c r="E457" s="1049" t="str">
        <f t="shared" si="80"/>
        <v/>
      </c>
      <c r="F457" s="1050" t="s">
        <v>402</v>
      </c>
      <c r="G457" s="1042" t="str">
        <f t="shared" si="76"/>
        <v/>
      </c>
      <c r="H457" s="1046"/>
      <c r="I457" s="1044" t="str">
        <f t="shared" si="77"/>
        <v>#REF!</v>
      </c>
      <c r="J457" s="1052" t="str">
        <f t="shared" si="141"/>
        <v>#REF!</v>
      </c>
      <c r="K457" s="1046">
        <v>0.0</v>
      </c>
      <c r="L457" s="1046">
        <v>0.0</v>
      </c>
      <c r="M457" s="1046">
        <v>0.0</v>
      </c>
      <c r="N457" s="1046">
        <v>0.0</v>
      </c>
      <c r="O457" s="1053" t="e">
        <v>#REF!</v>
      </c>
      <c r="P457" s="1053">
        <v>0.0</v>
      </c>
      <c r="Q457" s="1053">
        <v>0.0</v>
      </c>
      <c r="R457" s="1053">
        <v>0.0</v>
      </c>
      <c r="S457" s="1053">
        <v>0.0</v>
      </c>
      <c r="T457" s="1053">
        <v>0.0</v>
      </c>
      <c r="U457" s="1053">
        <v>0.0</v>
      </c>
      <c r="V457" s="825"/>
      <c r="W457" s="1054" t="str">
        <f t="shared" ref="W457:AC457" si="258">if(O$275&gt;$E456,"",if(O$276&lt;$E456,"", if($H457="","", if($D456&lt;=$N$277,O$277,if($D456&lt;=$N$278,O$278,O$279))*if($O$267=$R$267,$V$267, $H457))))</f>
        <v>#REF!</v>
      </c>
      <c r="X457" s="1054" t="str">
        <f t="shared" si="258"/>
        <v/>
      </c>
      <c r="Y457" s="1054" t="str">
        <f t="shared" si="258"/>
        <v/>
      </c>
      <c r="Z457" s="1054" t="str">
        <f t="shared" si="258"/>
        <v/>
      </c>
      <c r="AA457" s="1054" t="str">
        <f t="shared" si="258"/>
        <v/>
      </c>
      <c r="AB457" s="1054" t="str">
        <f t="shared" si="258"/>
        <v/>
      </c>
      <c r="AC457" s="1054" t="str">
        <f t="shared" si="258"/>
        <v/>
      </c>
      <c r="AD457" s="2" t="e">
        <v>#REF!</v>
      </c>
      <c r="AE457" s="2" t="e">
        <v>#REF!</v>
      </c>
      <c r="AF457" s="2" t="e">
        <v>#REF!</v>
      </c>
      <c r="AG457" s="2" t="e">
        <v>#REF!</v>
      </c>
      <c r="AH457" s="2" t="e">
        <v>#REF!</v>
      </c>
      <c r="AI457" s="2" t="e">
        <v>#REF!</v>
      </c>
      <c r="AJ457" s="4" t="e">
        <v>#REF!</v>
      </c>
      <c r="AK457" s="4"/>
      <c r="AL457" s="4"/>
      <c r="AM457" s="4"/>
      <c r="AN457" s="18" t="s">
        <v>4</v>
      </c>
      <c r="AO457" s="689"/>
      <c r="AP457" s="690"/>
      <c r="AQ457" s="274"/>
      <c r="AR457" s="274"/>
      <c r="AS457" s="274"/>
      <c r="AT457" s="274"/>
      <c r="AU457" s="691"/>
      <c r="AV457" s="692"/>
      <c r="AW457" s="274"/>
      <c r="AX457" s="274"/>
      <c r="AY457" s="274"/>
      <c r="AZ457" s="274"/>
      <c r="BA457" s="274"/>
      <c r="BB457" s="274"/>
      <c r="BC457" s="274"/>
      <c r="BD457" s="274"/>
      <c r="BE457" s="274"/>
      <c r="BF457" s="274"/>
      <c r="BG457" s="274"/>
      <c r="BH457" s="274"/>
      <c r="BI457" s="274"/>
      <c r="BJ457" s="274"/>
      <c r="BK457" s="274"/>
      <c r="BL457" s="274"/>
      <c r="BM457" s="274"/>
      <c r="BN457" s="274"/>
      <c r="BO457" s="274"/>
      <c r="BP457" s="693"/>
      <c r="BQ457" s="274"/>
      <c r="BR457" s="274"/>
      <c r="BS457" s="274"/>
      <c r="BT457" s="274"/>
      <c r="BU457" s="274"/>
      <c r="BV457" s="274"/>
      <c r="BW457" s="274"/>
      <c r="BX457" s="694"/>
      <c r="BY457" s="274"/>
      <c r="BZ457" s="274"/>
      <c r="CA457" s="274"/>
      <c r="CB457" s="274"/>
      <c r="CC457" s="274"/>
      <c r="CD457" s="274"/>
      <c r="CE457" s="274"/>
      <c r="CF457" s="274"/>
      <c r="CG457" s="742"/>
      <c r="CH457" s="742"/>
      <c r="CI457" s="742"/>
      <c r="CJ457" s="742"/>
      <c r="CK457" s="742"/>
      <c r="CL457" s="742"/>
      <c r="CM457" s="742"/>
      <c r="CN457" s="742"/>
      <c r="CO457" s="742"/>
      <c r="CP457" s="742"/>
      <c r="CQ457" s="742"/>
      <c r="CR457" s="742"/>
      <c r="CS457" s="742"/>
      <c r="CT457" s="742"/>
      <c r="CU457" s="742"/>
      <c r="CV457" s="742"/>
      <c r="CW457" s="742"/>
      <c r="CX457" s="4"/>
      <c r="CY457" s="780" t="e">
        <v>#REF!</v>
      </c>
      <c r="CZ457" s="890" t="e">
        <v>#REF!</v>
      </c>
      <c r="DA457" s="890" t="e">
        <v>#REF!</v>
      </c>
      <c r="DB457" s="890">
        <v>0.0</v>
      </c>
      <c r="DC457" s="890">
        <v>0.0</v>
      </c>
      <c r="DD457" s="890">
        <v>0.0</v>
      </c>
      <c r="DE457" s="890">
        <v>0.0</v>
      </c>
      <c r="DF457" s="890">
        <v>0.0</v>
      </c>
      <c r="DG457" s="890">
        <v>0.0</v>
      </c>
      <c r="DH457" s="890"/>
      <c r="DI457" s="890" t="e">
        <v>#REF!</v>
      </c>
      <c r="DJ457" s="890" t="s">
        <v>160</v>
      </c>
      <c r="DK457" s="890" t="s">
        <v>160</v>
      </c>
      <c r="DL457" s="890" t="s">
        <v>160</v>
      </c>
      <c r="DM457" s="890" t="s">
        <v>160</v>
      </c>
      <c r="DN457" s="890" t="s">
        <v>160</v>
      </c>
      <c r="DO457" s="890" t="s">
        <v>160</v>
      </c>
      <c r="DP457" s="2">
        <v>1.0</v>
      </c>
      <c r="DQ457" s="830" t="s">
        <v>160</v>
      </c>
      <c r="DR457" s="915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745"/>
      <c r="EK457" s="4"/>
      <c r="EL457" s="4"/>
      <c r="EM457" s="4"/>
      <c r="EN457" s="4"/>
      <c r="EO457" s="4"/>
      <c r="EP457" s="4"/>
      <c r="EQ457" s="745"/>
      <c r="ER457" s="4"/>
      <c r="ES457" s="4"/>
      <c r="ET457" s="4"/>
      <c r="EU457" s="4"/>
      <c r="EV457" s="4"/>
      <c r="EW457" s="4"/>
      <c r="EX457" s="4"/>
      <c r="EY457" s="895" t="s">
        <v>160</v>
      </c>
      <c r="EZ457" s="927" t="s">
        <v>160</v>
      </c>
      <c r="FA457" s="820" t="str">
        <f t="shared" si="49"/>
        <v/>
      </c>
      <c r="FB457" s="925" t="e">
        <v>#REF!</v>
      </c>
      <c r="FC457" s="4" t="e">
        <v>#REF!</v>
      </c>
      <c r="FD457" s="4" t="e">
        <v>#REF!</v>
      </c>
      <c r="FE457" s="4" t="e">
        <v>#REF!</v>
      </c>
      <c r="FF457" s="4" t="e">
        <v>#REF!</v>
      </c>
      <c r="FG457" s="4" t="e">
        <v>#REF!</v>
      </c>
      <c r="FH457" s="4" t="e">
        <v>#REF!</v>
      </c>
      <c r="FI457" s="834" t="str">
        <f t="shared" si="50"/>
        <v>#REF!</v>
      </c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742"/>
    </row>
    <row r="458" outlineLevel="1">
      <c r="A458" s="743"/>
      <c r="D458" s="1039">
        <f t="shared" si="157"/>
        <v>1</v>
      </c>
      <c r="E458" s="1049" t="str">
        <f t="shared" si="80"/>
        <v/>
      </c>
      <c r="F458" s="1050" t="s">
        <v>402</v>
      </c>
      <c r="G458" s="1042" t="str">
        <f t="shared" si="76"/>
        <v/>
      </c>
      <c r="H458" s="1046"/>
      <c r="I458" s="1044" t="str">
        <f t="shared" si="77"/>
        <v>#REF!</v>
      </c>
      <c r="J458" s="1052" t="str">
        <f t="shared" si="141"/>
        <v>#REF!</v>
      </c>
      <c r="K458" s="1046">
        <v>0.0</v>
      </c>
      <c r="L458" s="1046">
        <v>0.0</v>
      </c>
      <c r="M458" s="1046">
        <v>0.0</v>
      </c>
      <c r="N458" s="1046">
        <v>0.0</v>
      </c>
      <c r="O458" s="1053" t="e">
        <v>#REF!</v>
      </c>
      <c r="P458" s="1053">
        <v>0.0</v>
      </c>
      <c r="Q458" s="1053">
        <v>0.0</v>
      </c>
      <c r="R458" s="1053">
        <v>0.0</v>
      </c>
      <c r="S458" s="1053">
        <v>0.0</v>
      </c>
      <c r="T458" s="1053">
        <v>0.0</v>
      </c>
      <c r="U458" s="1053">
        <v>0.0</v>
      </c>
      <c r="V458" s="825"/>
      <c r="W458" s="1054" t="str">
        <f t="shared" ref="W458:AC458" si="259">if(O$275&gt;$E457,"",if(O$276&lt;$E457,"", if($H458="","", if($D457&lt;=$N$277,O$277,if($D457&lt;=$N$278,O$278,O$279))*if($O$267=$R$267,$V$267, $H458))))</f>
        <v>#REF!</v>
      </c>
      <c r="X458" s="1054" t="str">
        <f t="shared" si="259"/>
        <v/>
      </c>
      <c r="Y458" s="1054" t="str">
        <f t="shared" si="259"/>
        <v/>
      </c>
      <c r="Z458" s="1054" t="str">
        <f t="shared" si="259"/>
        <v/>
      </c>
      <c r="AA458" s="1054" t="str">
        <f t="shared" si="259"/>
        <v/>
      </c>
      <c r="AB458" s="1054" t="str">
        <f t="shared" si="259"/>
        <v/>
      </c>
      <c r="AC458" s="1054" t="str">
        <f t="shared" si="259"/>
        <v/>
      </c>
      <c r="AD458" s="2" t="e">
        <v>#REF!</v>
      </c>
      <c r="AE458" s="2" t="e">
        <v>#REF!</v>
      </c>
      <c r="AF458" s="2" t="e">
        <v>#REF!</v>
      </c>
      <c r="AG458" s="2" t="e">
        <v>#REF!</v>
      </c>
      <c r="AH458" s="2" t="e">
        <v>#REF!</v>
      </c>
      <c r="AI458" s="2" t="e">
        <v>#REF!</v>
      </c>
      <c r="AJ458" s="4" t="e">
        <v>#REF!</v>
      </c>
      <c r="AK458" s="4"/>
      <c r="AL458" s="4"/>
      <c r="AM458" s="4"/>
      <c r="AN458" s="18" t="s">
        <v>4</v>
      </c>
      <c r="AO458" s="689"/>
      <c r="AP458" s="690"/>
      <c r="AQ458" s="274"/>
      <c r="AR458" s="274"/>
      <c r="AS458" s="274"/>
      <c r="AT458" s="274"/>
      <c r="AU458" s="691"/>
      <c r="AV458" s="692"/>
      <c r="AW458" s="274"/>
      <c r="AX458" s="274"/>
      <c r="AY458" s="274"/>
      <c r="AZ458" s="274"/>
      <c r="BA458" s="274"/>
      <c r="BB458" s="274"/>
      <c r="BC458" s="274"/>
      <c r="BD458" s="274"/>
      <c r="BE458" s="274"/>
      <c r="BF458" s="274"/>
      <c r="BG458" s="274"/>
      <c r="BH458" s="274"/>
      <c r="BI458" s="274"/>
      <c r="BJ458" s="274"/>
      <c r="BK458" s="274"/>
      <c r="BL458" s="274"/>
      <c r="BM458" s="274"/>
      <c r="BN458" s="274"/>
      <c r="BO458" s="274"/>
      <c r="BP458" s="693"/>
      <c r="BQ458" s="274"/>
      <c r="BR458" s="274"/>
      <c r="BS458" s="274"/>
      <c r="BT458" s="274"/>
      <c r="BU458" s="274"/>
      <c r="BV458" s="274"/>
      <c r="BW458" s="274"/>
      <c r="BX458" s="694"/>
      <c r="BY458" s="274"/>
      <c r="BZ458" s="274"/>
      <c r="CA458" s="274"/>
      <c r="CB458" s="274"/>
      <c r="CC458" s="274"/>
      <c r="CD458" s="274"/>
      <c r="CE458" s="274"/>
      <c r="CF458" s="274"/>
      <c r="CG458" s="742"/>
      <c r="CH458" s="742"/>
      <c r="CI458" s="742"/>
      <c r="CJ458" s="742"/>
      <c r="CK458" s="742"/>
      <c r="CL458" s="742"/>
      <c r="CM458" s="742"/>
      <c r="CN458" s="742"/>
      <c r="CO458" s="742"/>
      <c r="CP458" s="742"/>
      <c r="CQ458" s="742"/>
      <c r="CR458" s="742"/>
      <c r="CS458" s="742"/>
      <c r="CT458" s="742"/>
      <c r="CU458" s="742"/>
      <c r="CV458" s="742"/>
      <c r="CW458" s="742"/>
      <c r="CX458" s="4"/>
      <c r="CY458" s="780" t="e">
        <v>#REF!</v>
      </c>
      <c r="CZ458" s="890" t="e">
        <v>#REF!</v>
      </c>
      <c r="DA458" s="890" t="e">
        <v>#REF!</v>
      </c>
      <c r="DB458" s="890">
        <v>0.0</v>
      </c>
      <c r="DC458" s="890">
        <v>0.0</v>
      </c>
      <c r="DD458" s="890">
        <v>0.0</v>
      </c>
      <c r="DE458" s="890">
        <v>0.0</v>
      </c>
      <c r="DF458" s="890">
        <v>0.0</v>
      </c>
      <c r="DG458" s="890">
        <v>0.0</v>
      </c>
      <c r="DH458" s="890"/>
      <c r="DI458" s="890" t="e">
        <v>#REF!</v>
      </c>
      <c r="DJ458" s="890" t="s">
        <v>160</v>
      </c>
      <c r="DK458" s="890" t="s">
        <v>160</v>
      </c>
      <c r="DL458" s="890" t="s">
        <v>160</v>
      </c>
      <c r="DM458" s="890" t="s">
        <v>160</v>
      </c>
      <c r="DN458" s="890" t="s">
        <v>160</v>
      </c>
      <c r="DO458" s="890" t="s">
        <v>160</v>
      </c>
      <c r="DP458" s="2">
        <v>1.0</v>
      </c>
      <c r="DQ458" s="830" t="s">
        <v>160</v>
      </c>
      <c r="DR458" s="915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745"/>
      <c r="EK458" s="4"/>
      <c r="EL458" s="4"/>
      <c r="EM458" s="4"/>
      <c r="EN458" s="4"/>
      <c r="EO458" s="4"/>
      <c r="EP458" s="4"/>
      <c r="EQ458" s="745"/>
      <c r="ER458" s="4"/>
      <c r="ES458" s="4"/>
      <c r="ET458" s="4"/>
      <c r="EU458" s="4"/>
      <c r="EV458" s="4"/>
      <c r="EW458" s="4"/>
      <c r="EX458" s="4"/>
      <c r="EY458" s="895" t="s">
        <v>160</v>
      </c>
      <c r="EZ458" s="927" t="s">
        <v>160</v>
      </c>
      <c r="FA458" s="820" t="str">
        <f t="shared" si="49"/>
        <v/>
      </c>
      <c r="FB458" s="925" t="e">
        <v>#REF!</v>
      </c>
      <c r="FC458" s="4" t="e">
        <v>#REF!</v>
      </c>
      <c r="FD458" s="4" t="e">
        <v>#REF!</v>
      </c>
      <c r="FE458" s="4" t="e">
        <v>#REF!</v>
      </c>
      <c r="FF458" s="4" t="e">
        <v>#REF!</v>
      </c>
      <c r="FG458" s="4" t="e">
        <v>#REF!</v>
      </c>
      <c r="FH458" s="4" t="e">
        <v>#REF!</v>
      </c>
      <c r="FI458" s="834" t="str">
        <f t="shared" si="50"/>
        <v>#REF!</v>
      </c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742"/>
    </row>
    <row r="459" outlineLevel="1">
      <c r="A459" s="743"/>
      <c r="D459" s="1039">
        <f t="shared" si="157"/>
        <v>1</v>
      </c>
      <c r="E459" s="1049" t="str">
        <f t="shared" si="80"/>
        <v/>
      </c>
      <c r="F459" s="1050" t="s">
        <v>402</v>
      </c>
      <c r="G459" s="1042" t="str">
        <f t="shared" si="76"/>
        <v/>
      </c>
      <c r="H459" s="1046"/>
      <c r="I459" s="1044" t="str">
        <f t="shared" si="77"/>
        <v>#REF!</v>
      </c>
      <c r="J459" s="1052" t="str">
        <f t="shared" si="141"/>
        <v>#REF!</v>
      </c>
      <c r="K459" s="1046">
        <v>0.0</v>
      </c>
      <c r="L459" s="1046">
        <v>0.0</v>
      </c>
      <c r="M459" s="1046">
        <v>0.0</v>
      </c>
      <c r="N459" s="1046">
        <v>0.0</v>
      </c>
      <c r="O459" s="1053" t="e">
        <v>#REF!</v>
      </c>
      <c r="P459" s="1053">
        <v>0.0</v>
      </c>
      <c r="Q459" s="1053">
        <v>0.0</v>
      </c>
      <c r="R459" s="1053">
        <v>0.0</v>
      </c>
      <c r="S459" s="1053">
        <v>0.0</v>
      </c>
      <c r="T459" s="1053">
        <v>0.0</v>
      </c>
      <c r="U459" s="1053">
        <v>0.0</v>
      </c>
      <c r="V459" s="825"/>
      <c r="W459" s="1054" t="str">
        <f t="shared" ref="W459:AC459" si="260">if(O$275&gt;$E458,"",if(O$276&lt;$E458,"", if($H459="","", if($D458&lt;=$N$277,O$277,if($D458&lt;=$N$278,O$278,O$279))*if($O$267=$R$267,$V$267, $H459))))</f>
        <v>#REF!</v>
      </c>
      <c r="X459" s="1054" t="str">
        <f t="shared" si="260"/>
        <v/>
      </c>
      <c r="Y459" s="1054" t="str">
        <f t="shared" si="260"/>
        <v/>
      </c>
      <c r="Z459" s="1054" t="str">
        <f t="shared" si="260"/>
        <v/>
      </c>
      <c r="AA459" s="1054" t="str">
        <f t="shared" si="260"/>
        <v/>
      </c>
      <c r="AB459" s="1054" t="str">
        <f t="shared" si="260"/>
        <v/>
      </c>
      <c r="AC459" s="1054" t="str">
        <f t="shared" si="260"/>
        <v/>
      </c>
      <c r="AD459" s="2" t="e">
        <v>#REF!</v>
      </c>
      <c r="AE459" s="2" t="e">
        <v>#REF!</v>
      </c>
      <c r="AF459" s="2" t="e">
        <v>#REF!</v>
      </c>
      <c r="AG459" s="2" t="e">
        <v>#REF!</v>
      </c>
      <c r="AH459" s="2" t="e">
        <v>#REF!</v>
      </c>
      <c r="AI459" s="2" t="e">
        <v>#REF!</v>
      </c>
      <c r="AJ459" s="4" t="e">
        <v>#REF!</v>
      </c>
      <c r="AK459" s="4"/>
      <c r="AL459" s="4"/>
      <c r="AM459" s="4"/>
      <c r="AN459" s="18" t="s">
        <v>4</v>
      </c>
      <c r="AO459" s="689"/>
      <c r="AP459" s="690"/>
      <c r="AQ459" s="274"/>
      <c r="AR459" s="274"/>
      <c r="AS459" s="274"/>
      <c r="AT459" s="274"/>
      <c r="AU459" s="691"/>
      <c r="AV459" s="692"/>
      <c r="AW459" s="274"/>
      <c r="AX459" s="274"/>
      <c r="AY459" s="274"/>
      <c r="AZ459" s="274"/>
      <c r="BA459" s="274"/>
      <c r="BB459" s="274"/>
      <c r="BC459" s="274"/>
      <c r="BD459" s="274"/>
      <c r="BE459" s="274"/>
      <c r="BF459" s="274"/>
      <c r="BG459" s="274"/>
      <c r="BH459" s="274"/>
      <c r="BI459" s="274"/>
      <c r="BJ459" s="274"/>
      <c r="BK459" s="274"/>
      <c r="BL459" s="274"/>
      <c r="BM459" s="274"/>
      <c r="BN459" s="274"/>
      <c r="BO459" s="274"/>
      <c r="BP459" s="693"/>
      <c r="BQ459" s="274"/>
      <c r="BR459" s="274"/>
      <c r="BS459" s="274"/>
      <c r="BT459" s="274"/>
      <c r="BU459" s="274"/>
      <c r="BV459" s="274"/>
      <c r="BW459" s="274"/>
      <c r="BX459" s="694"/>
      <c r="BY459" s="274"/>
      <c r="BZ459" s="274"/>
      <c r="CA459" s="274"/>
      <c r="CB459" s="274"/>
      <c r="CC459" s="274"/>
      <c r="CD459" s="274"/>
      <c r="CE459" s="274"/>
      <c r="CF459" s="274"/>
      <c r="CG459" s="742"/>
      <c r="CH459" s="742"/>
      <c r="CI459" s="742"/>
      <c r="CJ459" s="742"/>
      <c r="CK459" s="742"/>
      <c r="CL459" s="742"/>
      <c r="CM459" s="742"/>
      <c r="CN459" s="742"/>
      <c r="CO459" s="742"/>
      <c r="CP459" s="742"/>
      <c r="CQ459" s="742"/>
      <c r="CR459" s="742"/>
      <c r="CS459" s="742"/>
      <c r="CT459" s="742"/>
      <c r="CU459" s="742"/>
      <c r="CV459" s="742"/>
      <c r="CW459" s="742"/>
      <c r="CX459" s="4"/>
      <c r="CY459" s="780" t="e">
        <v>#REF!</v>
      </c>
      <c r="CZ459" s="890" t="e">
        <v>#REF!</v>
      </c>
      <c r="DA459" s="890" t="e">
        <v>#REF!</v>
      </c>
      <c r="DB459" s="890">
        <v>0.0</v>
      </c>
      <c r="DC459" s="890">
        <v>0.0</v>
      </c>
      <c r="DD459" s="890">
        <v>0.0</v>
      </c>
      <c r="DE459" s="890">
        <v>0.0</v>
      </c>
      <c r="DF459" s="890">
        <v>0.0</v>
      </c>
      <c r="DG459" s="890">
        <v>0.0</v>
      </c>
      <c r="DH459" s="890"/>
      <c r="DI459" s="890" t="e">
        <v>#REF!</v>
      </c>
      <c r="DJ459" s="890" t="s">
        <v>160</v>
      </c>
      <c r="DK459" s="890" t="s">
        <v>160</v>
      </c>
      <c r="DL459" s="890" t="s">
        <v>160</v>
      </c>
      <c r="DM459" s="890" t="s">
        <v>160</v>
      </c>
      <c r="DN459" s="890" t="s">
        <v>160</v>
      </c>
      <c r="DO459" s="890" t="s">
        <v>160</v>
      </c>
      <c r="DP459" s="2">
        <v>1.0</v>
      </c>
      <c r="DQ459" s="830" t="s">
        <v>160</v>
      </c>
      <c r="DR459" s="915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745"/>
      <c r="EK459" s="4"/>
      <c r="EL459" s="4"/>
      <c r="EM459" s="4"/>
      <c r="EN459" s="4"/>
      <c r="EO459" s="4"/>
      <c r="EP459" s="4"/>
      <c r="EQ459" s="745"/>
      <c r="ER459" s="4"/>
      <c r="ES459" s="4"/>
      <c r="ET459" s="4"/>
      <c r="EU459" s="4"/>
      <c r="EV459" s="4"/>
      <c r="EW459" s="4"/>
      <c r="EX459" s="4"/>
      <c r="EY459" s="895" t="s">
        <v>160</v>
      </c>
      <c r="EZ459" s="927" t="s">
        <v>160</v>
      </c>
      <c r="FA459" s="820" t="str">
        <f t="shared" si="49"/>
        <v/>
      </c>
      <c r="FB459" s="925" t="e">
        <v>#REF!</v>
      </c>
      <c r="FC459" s="4" t="e">
        <v>#REF!</v>
      </c>
      <c r="FD459" s="4" t="e">
        <v>#REF!</v>
      </c>
      <c r="FE459" s="4" t="e">
        <v>#REF!</v>
      </c>
      <c r="FF459" s="4" t="e">
        <v>#REF!</v>
      </c>
      <c r="FG459" s="4" t="e">
        <v>#REF!</v>
      </c>
      <c r="FH459" s="4" t="e">
        <v>#REF!</v>
      </c>
      <c r="FI459" s="834" t="str">
        <f t="shared" si="50"/>
        <v>#REF!</v>
      </c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742"/>
    </row>
    <row r="460" outlineLevel="1">
      <c r="A460" s="743"/>
      <c r="D460" s="1039">
        <f t="shared" si="157"/>
        <v>1</v>
      </c>
      <c r="E460" s="1049" t="str">
        <f t="shared" si="80"/>
        <v/>
      </c>
      <c r="F460" s="1050" t="s">
        <v>402</v>
      </c>
      <c r="G460" s="1042" t="str">
        <f t="shared" si="76"/>
        <v/>
      </c>
      <c r="H460" s="1046"/>
      <c r="I460" s="1044" t="str">
        <f t="shared" si="77"/>
        <v>#REF!</v>
      </c>
      <c r="J460" s="1052" t="str">
        <f t="shared" si="141"/>
        <v>#REF!</v>
      </c>
      <c r="K460" s="1046">
        <v>0.0</v>
      </c>
      <c r="L460" s="1046">
        <v>0.0</v>
      </c>
      <c r="M460" s="1046">
        <v>0.0</v>
      </c>
      <c r="N460" s="1046">
        <v>0.0</v>
      </c>
      <c r="O460" s="1053" t="e">
        <v>#REF!</v>
      </c>
      <c r="P460" s="1053">
        <v>0.0</v>
      </c>
      <c r="Q460" s="1053">
        <v>0.0</v>
      </c>
      <c r="R460" s="1053">
        <v>0.0</v>
      </c>
      <c r="S460" s="1053">
        <v>0.0</v>
      </c>
      <c r="T460" s="1053">
        <v>0.0</v>
      </c>
      <c r="U460" s="1053">
        <v>0.0</v>
      </c>
      <c r="V460" s="825"/>
      <c r="W460" s="1054" t="str">
        <f t="shared" ref="W460:AC460" si="261">if(O$275&gt;$E459,"",if(O$276&lt;$E459,"", if($H460="","", if($D459&lt;=$N$277,O$277,if($D459&lt;=$N$278,O$278,O$279))*if($O$267=$R$267,$V$267, $H460))))</f>
        <v>#REF!</v>
      </c>
      <c r="X460" s="1054" t="str">
        <f t="shared" si="261"/>
        <v/>
      </c>
      <c r="Y460" s="1054" t="str">
        <f t="shared" si="261"/>
        <v/>
      </c>
      <c r="Z460" s="1054" t="str">
        <f t="shared" si="261"/>
        <v/>
      </c>
      <c r="AA460" s="1054" t="str">
        <f t="shared" si="261"/>
        <v/>
      </c>
      <c r="AB460" s="1054" t="str">
        <f t="shared" si="261"/>
        <v/>
      </c>
      <c r="AC460" s="1054" t="str">
        <f t="shared" si="261"/>
        <v/>
      </c>
      <c r="AD460" s="2" t="e">
        <v>#REF!</v>
      </c>
      <c r="AE460" s="2" t="e">
        <v>#REF!</v>
      </c>
      <c r="AF460" s="2" t="e">
        <v>#REF!</v>
      </c>
      <c r="AG460" s="2" t="e">
        <v>#REF!</v>
      </c>
      <c r="AH460" s="2" t="e">
        <v>#REF!</v>
      </c>
      <c r="AI460" s="2" t="e">
        <v>#REF!</v>
      </c>
      <c r="AJ460" s="4" t="e">
        <v>#REF!</v>
      </c>
      <c r="AK460" s="4"/>
      <c r="AL460" s="4"/>
      <c r="AM460" s="4"/>
      <c r="AN460" s="18" t="s">
        <v>4</v>
      </c>
      <c r="AO460" s="689"/>
      <c r="AP460" s="690"/>
      <c r="AQ460" s="274"/>
      <c r="AR460" s="274"/>
      <c r="AS460" s="274"/>
      <c r="AT460" s="274"/>
      <c r="AU460" s="691"/>
      <c r="AV460" s="692"/>
      <c r="AW460" s="274"/>
      <c r="AX460" s="274"/>
      <c r="AY460" s="274"/>
      <c r="AZ460" s="274"/>
      <c r="BA460" s="274"/>
      <c r="BB460" s="274"/>
      <c r="BC460" s="274"/>
      <c r="BD460" s="274"/>
      <c r="BE460" s="274"/>
      <c r="BF460" s="274"/>
      <c r="BG460" s="274"/>
      <c r="BH460" s="274"/>
      <c r="BI460" s="274"/>
      <c r="BJ460" s="274"/>
      <c r="BK460" s="274"/>
      <c r="BL460" s="274"/>
      <c r="BM460" s="274"/>
      <c r="BN460" s="274"/>
      <c r="BO460" s="274"/>
      <c r="BP460" s="693"/>
      <c r="BQ460" s="274"/>
      <c r="BR460" s="274"/>
      <c r="BS460" s="274"/>
      <c r="BT460" s="274"/>
      <c r="BU460" s="274"/>
      <c r="BV460" s="274"/>
      <c r="BW460" s="274"/>
      <c r="BX460" s="694"/>
      <c r="BY460" s="274"/>
      <c r="BZ460" s="274"/>
      <c r="CA460" s="274"/>
      <c r="CB460" s="274"/>
      <c r="CC460" s="274"/>
      <c r="CD460" s="274"/>
      <c r="CE460" s="274"/>
      <c r="CF460" s="274"/>
      <c r="CG460" s="742"/>
      <c r="CH460" s="742"/>
      <c r="CI460" s="742"/>
      <c r="CJ460" s="742"/>
      <c r="CK460" s="742"/>
      <c r="CL460" s="742"/>
      <c r="CM460" s="742"/>
      <c r="CN460" s="742"/>
      <c r="CO460" s="742"/>
      <c r="CP460" s="742"/>
      <c r="CQ460" s="742"/>
      <c r="CR460" s="742"/>
      <c r="CS460" s="742"/>
      <c r="CT460" s="742"/>
      <c r="CU460" s="742"/>
      <c r="CV460" s="742"/>
      <c r="CW460" s="742"/>
      <c r="CX460" s="4"/>
      <c r="CY460" s="780" t="e">
        <v>#REF!</v>
      </c>
      <c r="CZ460" s="890" t="e">
        <v>#REF!</v>
      </c>
      <c r="DA460" s="890" t="e">
        <v>#REF!</v>
      </c>
      <c r="DB460" s="890">
        <v>0.0</v>
      </c>
      <c r="DC460" s="890">
        <v>0.0</v>
      </c>
      <c r="DD460" s="890">
        <v>0.0</v>
      </c>
      <c r="DE460" s="890">
        <v>0.0</v>
      </c>
      <c r="DF460" s="890">
        <v>0.0</v>
      </c>
      <c r="DG460" s="890">
        <v>0.0</v>
      </c>
      <c r="DH460" s="890"/>
      <c r="DI460" s="890" t="e">
        <v>#REF!</v>
      </c>
      <c r="DJ460" s="890" t="s">
        <v>160</v>
      </c>
      <c r="DK460" s="890" t="s">
        <v>160</v>
      </c>
      <c r="DL460" s="890" t="s">
        <v>160</v>
      </c>
      <c r="DM460" s="890" t="s">
        <v>160</v>
      </c>
      <c r="DN460" s="890" t="s">
        <v>160</v>
      </c>
      <c r="DO460" s="890" t="s">
        <v>160</v>
      </c>
      <c r="DP460" s="2">
        <v>1.0</v>
      </c>
      <c r="DQ460" s="830" t="s">
        <v>160</v>
      </c>
      <c r="DR460" s="915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745"/>
      <c r="EK460" s="4"/>
      <c r="EL460" s="4"/>
      <c r="EM460" s="4"/>
      <c r="EN460" s="4"/>
      <c r="EO460" s="4"/>
      <c r="EP460" s="4"/>
      <c r="EQ460" s="745"/>
      <c r="ER460" s="4"/>
      <c r="ES460" s="4"/>
      <c r="ET460" s="4"/>
      <c r="EU460" s="4"/>
      <c r="EV460" s="4"/>
      <c r="EW460" s="4"/>
      <c r="EX460" s="4"/>
      <c r="EY460" s="895" t="s">
        <v>160</v>
      </c>
      <c r="EZ460" s="927" t="s">
        <v>160</v>
      </c>
      <c r="FA460" s="820" t="str">
        <f t="shared" si="49"/>
        <v/>
      </c>
      <c r="FB460" s="925" t="e">
        <v>#REF!</v>
      </c>
      <c r="FC460" s="4" t="e">
        <v>#REF!</v>
      </c>
      <c r="FD460" s="4" t="e">
        <v>#REF!</v>
      </c>
      <c r="FE460" s="4" t="e">
        <v>#REF!</v>
      </c>
      <c r="FF460" s="4" t="e">
        <v>#REF!</v>
      </c>
      <c r="FG460" s="4" t="e">
        <v>#REF!</v>
      </c>
      <c r="FH460" s="4" t="e">
        <v>#REF!</v>
      </c>
      <c r="FI460" s="834" t="str">
        <f t="shared" si="50"/>
        <v>#REF!</v>
      </c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742"/>
    </row>
    <row r="461" outlineLevel="1">
      <c r="A461" s="743"/>
      <c r="D461" s="1039">
        <f t="shared" si="157"/>
        <v>1</v>
      </c>
      <c r="E461" s="1049" t="str">
        <f t="shared" si="80"/>
        <v/>
      </c>
      <c r="F461" s="1050" t="s">
        <v>402</v>
      </c>
      <c r="G461" s="1042" t="str">
        <f t="shared" si="76"/>
        <v/>
      </c>
      <c r="H461" s="1046"/>
      <c r="I461" s="1044" t="str">
        <f t="shared" si="77"/>
        <v>#REF!</v>
      </c>
      <c r="J461" s="1052" t="str">
        <f t="shared" si="141"/>
        <v>#REF!</v>
      </c>
      <c r="K461" s="1046">
        <v>0.0</v>
      </c>
      <c r="L461" s="1046">
        <v>0.0</v>
      </c>
      <c r="M461" s="1046">
        <v>0.0</v>
      </c>
      <c r="N461" s="1046">
        <v>0.0</v>
      </c>
      <c r="O461" s="1053" t="e">
        <v>#REF!</v>
      </c>
      <c r="P461" s="1053">
        <v>0.0</v>
      </c>
      <c r="Q461" s="1053">
        <v>0.0</v>
      </c>
      <c r="R461" s="1053">
        <v>0.0</v>
      </c>
      <c r="S461" s="1053">
        <v>0.0</v>
      </c>
      <c r="T461" s="1053">
        <v>0.0</v>
      </c>
      <c r="U461" s="1053">
        <v>0.0</v>
      </c>
      <c r="V461" s="825"/>
      <c r="W461" s="1054" t="str">
        <f t="shared" ref="W461:AC461" si="262">if(O$275&gt;$E460,"",if(O$276&lt;$E460,"", if($H461="","", if($D460&lt;=$N$277,O$277,if($D460&lt;=$N$278,O$278,O$279))*if($O$267=$R$267,$V$267, $H461))))</f>
        <v>#REF!</v>
      </c>
      <c r="X461" s="1054" t="str">
        <f t="shared" si="262"/>
        <v/>
      </c>
      <c r="Y461" s="1054" t="str">
        <f t="shared" si="262"/>
        <v/>
      </c>
      <c r="Z461" s="1054" t="str">
        <f t="shared" si="262"/>
        <v/>
      </c>
      <c r="AA461" s="1054" t="str">
        <f t="shared" si="262"/>
        <v/>
      </c>
      <c r="AB461" s="1054" t="str">
        <f t="shared" si="262"/>
        <v/>
      </c>
      <c r="AC461" s="1054" t="str">
        <f t="shared" si="262"/>
        <v/>
      </c>
      <c r="AD461" s="2" t="e">
        <v>#REF!</v>
      </c>
      <c r="AE461" s="2" t="e">
        <v>#REF!</v>
      </c>
      <c r="AF461" s="2" t="e">
        <v>#REF!</v>
      </c>
      <c r="AG461" s="2" t="e">
        <v>#REF!</v>
      </c>
      <c r="AH461" s="2" t="e">
        <v>#REF!</v>
      </c>
      <c r="AI461" s="2" t="e">
        <v>#REF!</v>
      </c>
      <c r="AJ461" s="4" t="e">
        <v>#REF!</v>
      </c>
      <c r="AK461" s="4"/>
      <c r="AL461" s="4"/>
      <c r="AM461" s="4"/>
      <c r="AN461" s="18" t="s">
        <v>4</v>
      </c>
      <c r="AO461" s="689"/>
      <c r="AP461" s="690"/>
      <c r="AQ461" s="274"/>
      <c r="AR461" s="274"/>
      <c r="AS461" s="274"/>
      <c r="AT461" s="274"/>
      <c r="AU461" s="691"/>
      <c r="AV461" s="692"/>
      <c r="AW461" s="274"/>
      <c r="AX461" s="274"/>
      <c r="AY461" s="274"/>
      <c r="AZ461" s="274"/>
      <c r="BA461" s="274"/>
      <c r="BB461" s="274"/>
      <c r="BC461" s="274"/>
      <c r="BD461" s="274"/>
      <c r="BE461" s="274"/>
      <c r="BF461" s="274"/>
      <c r="BG461" s="274"/>
      <c r="BH461" s="274"/>
      <c r="BI461" s="274"/>
      <c r="BJ461" s="274"/>
      <c r="BK461" s="274"/>
      <c r="BL461" s="274"/>
      <c r="BM461" s="274"/>
      <c r="BN461" s="274"/>
      <c r="BO461" s="274"/>
      <c r="BP461" s="693"/>
      <c r="BQ461" s="274"/>
      <c r="BR461" s="274"/>
      <c r="BS461" s="274"/>
      <c r="BT461" s="274"/>
      <c r="BU461" s="274"/>
      <c r="BV461" s="274"/>
      <c r="BW461" s="274"/>
      <c r="BX461" s="694"/>
      <c r="BY461" s="274"/>
      <c r="BZ461" s="274"/>
      <c r="CA461" s="274"/>
      <c r="CB461" s="274"/>
      <c r="CC461" s="274"/>
      <c r="CD461" s="274"/>
      <c r="CE461" s="274"/>
      <c r="CF461" s="274"/>
      <c r="CG461" s="742"/>
      <c r="CH461" s="742"/>
      <c r="CI461" s="742"/>
      <c r="CJ461" s="742"/>
      <c r="CK461" s="742"/>
      <c r="CL461" s="742"/>
      <c r="CM461" s="742"/>
      <c r="CN461" s="742"/>
      <c r="CO461" s="742"/>
      <c r="CP461" s="742"/>
      <c r="CQ461" s="742"/>
      <c r="CR461" s="742"/>
      <c r="CS461" s="742"/>
      <c r="CT461" s="742"/>
      <c r="CU461" s="742"/>
      <c r="CV461" s="742"/>
      <c r="CW461" s="742"/>
      <c r="CX461" s="4"/>
      <c r="CY461" s="780" t="e">
        <v>#REF!</v>
      </c>
      <c r="CZ461" s="890" t="e">
        <v>#REF!</v>
      </c>
      <c r="DA461" s="890" t="e">
        <v>#REF!</v>
      </c>
      <c r="DB461" s="890">
        <v>0.0</v>
      </c>
      <c r="DC461" s="890">
        <v>0.0</v>
      </c>
      <c r="DD461" s="890">
        <v>0.0</v>
      </c>
      <c r="DE461" s="890">
        <v>0.0</v>
      </c>
      <c r="DF461" s="890">
        <v>0.0</v>
      </c>
      <c r="DG461" s="890">
        <v>0.0</v>
      </c>
      <c r="DH461" s="890"/>
      <c r="DI461" s="890" t="e">
        <v>#REF!</v>
      </c>
      <c r="DJ461" s="890" t="s">
        <v>160</v>
      </c>
      <c r="DK461" s="890" t="s">
        <v>160</v>
      </c>
      <c r="DL461" s="890" t="s">
        <v>160</v>
      </c>
      <c r="DM461" s="890" t="s">
        <v>160</v>
      </c>
      <c r="DN461" s="890" t="s">
        <v>160</v>
      </c>
      <c r="DO461" s="890" t="s">
        <v>160</v>
      </c>
      <c r="DP461" s="2">
        <v>1.0</v>
      </c>
      <c r="DQ461" s="830" t="s">
        <v>160</v>
      </c>
      <c r="DR461" s="915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745"/>
      <c r="EK461" s="4"/>
      <c r="EL461" s="4"/>
      <c r="EM461" s="4"/>
      <c r="EN461" s="4"/>
      <c r="EO461" s="4"/>
      <c r="EP461" s="4"/>
      <c r="EQ461" s="745"/>
      <c r="ER461" s="4"/>
      <c r="ES461" s="4"/>
      <c r="ET461" s="4"/>
      <c r="EU461" s="4"/>
      <c r="EV461" s="4"/>
      <c r="EW461" s="4"/>
      <c r="EX461" s="4"/>
      <c r="EY461" s="895" t="s">
        <v>160</v>
      </c>
      <c r="EZ461" s="927" t="s">
        <v>160</v>
      </c>
      <c r="FA461" s="820" t="str">
        <f t="shared" si="49"/>
        <v/>
      </c>
      <c r="FB461" s="925" t="e">
        <v>#REF!</v>
      </c>
      <c r="FC461" s="4" t="e">
        <v>#REF!</v>
      </c>
      <c r="FD461" s="4" t="e">
        <v>#REF!</v>
      </c>
      <c r="FE461" s="4" t="e">
        <v>#REF!</v>
      </c>
      <c r="FF461" s="4" t="e">
        <v>#REF!</v>
      </c>
      <c r="FG461" s="4" t="e">
        <v>#REF!</v>
      </c>
      <c r="FH461" s="4" t="e">
        <v>#REF!</v>
      </c>
      <c r="FI461" s="834" t="str">
        <f t="shared" si="50"/>
        <v>#REF!</v>
      </c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742"/>
    </row>
    <row r="462" outlineLevel="1">
      <c r="A462" s="743"/>
      <c r="D462" s="1039">
        <f t="shared" si="157"/>
        <v>1</v>
      </c>
      <c r="E462" s="1049" t="str">
        <f t="shared" si="80"/>
        <v/>
      </c>
      <c r="F462" s="1050" t="s">
        <v>402</v>
      </c>
      <c r="G462" s="1042" t="str">
        <f t="shared" si="76"/>
        <v/>
      </c>
      <c r="H462" s="1046"/>
      <c r="I462" s="1044" t="str">
        <f t="shared" si="77"/>
        <v>#REF!</v>
      </c>
      <c r="J462" s="1052" t="str">
        <f t="shared" si="141"/>
        <v>#REF!</v>
      </c>
      <c r="K462" s="1046">
        <v>0.0</v>
      </c>
      <c r="L462" s="1046">
        <v>0.0</v>
      </c>
      <c r="M462" s="1046">
        <v>0.0</v>
      </c>
      <c r="N462" s="1046">
        <v>0.0</v>
      </c>
      <c r="O462" s="1053" t="e">
        <v>#REF!</v>
      </c>
      <c r="P462" s="1053">
        <v>0.0</v>
      </c>
      <c r="Q462" s="1053">
        <v>0.0</v>
      </c>
      <c r="R462" s="1053">
        <v>0.0</v>
      </c>
      <c r="S462" s="1053">
        <v>0.0</v>
      </c>
      <c r="T462" s="1053">
        <v>0.0</v>
      </c>
      <c r="U462" s="1053">
        <v>0.0</v>
      </c>
      <c r="V462" s="825"/>
      <c r="W462" s="1054" t="str">
        <f t="shared" ref="W462:AC462" si="263">if(O$275&gt;$E461,"",if(O$276&lt;$E461,"", if($H462="","", if($D461&lt;=$N$277,O$277,if($D461&lt;=$N$278,O$278,O$279))*if($O$267=$R$267,$V$267, $H462))))</f>
        <v>#REF!</v>
      </c>
      <c r="X462" s="1054" t="str">
        <f t="shared" si="263"/>
        <v/>
      </c>
      <c r="Y462" s="1054" t="str">
        <f t="shared" si="263"/>
        <v/>
      </c>
      <c r="Z462" s="1054" t="str">
        <f t="shared" si="263"/>
        <v/>
      </c>
      <c r="AA462" s="1054" t="str">
        <f t="shared" si="263"/>
        <v/>
      </c>
      <c r="AB462" s="1054" t="str">
        <f t="shared" si="263"/>
        <v/>
      </c>
      <c r="AC462" s="1054" t="str">
        <f t="shared" si="263"/>
        <v/>
      </c>
      <c r="AD462" s="2" t="e">
        <v>#REF!</v>
      </c>
      <c r="AE462" s="2" t="e">
        <v>#REF!</v>
      </c>
      <c r="AF462" s="2" t="e">
        <v>#REF!</v>
      </c>
      <c r="AG462" s="2" t="e">
        <v>#REF!</v>
      </c>
      <c r="AH462" s="2" t="e">
        <v>#REF!</v>
      </c>
      <c r="AI462" s="2" t="e">
        <v>#REF!</v>
      </c>
      <c r="AJ462" s="4" t="e">
        <v>#REF!</v>
      </c>
      <c r="AK462" s="4"/>
      <c r="AL462" s="4"/>
      <c r="AM462" s="4"/>
      <c r="AN462" s="18" t="s">
        <v>4</v>
      </c>
      <c r="AO462" s="689"/>
      <c r="AP462" s="690"/>
      <c r="AQ462" s="274"/>
      <c r="AR462" s="274"/>
      <c r="AS462" s="274"/>
      <c r="AT462" s="274"/>
      <c r="AU462" s="691"/>
      <c r="AV462" s="692"/>
      <c r="AW462" s="274"/>
      <c r="AX462" s="274"/>
      <c r="AY462" s="274"/>
      <c r="AZ462" s="274"/>
      <c r="BA462" s="274"/>
      <c r="BB462" s="274"/>
      <c r="BC462" s="274"/>
      <c r="BD462" s="274"/>
      <c r="BE462" s="274"/>
      <c r="BF462" s="274"/>
      <c r="BG462" s="274"/>
      <c r="BH462" s="274"/>
      <c r="BI462" s="274"/>
      <c r="BJ462" s="274"/>
      <c r="BK462" s="274"/>
      <c r="BL462" s="274"/>
      <c r="BM462" s="274"/>
      <c r="BN462" s="274"/>
      <c r="BO462" s="274"/>
      <c r="BP462" s="693"/>
      <c r="BQ462" s="274"/>
      <c r="BR462" s="274"/>
      <c r="BS462" s="274"/>
      <c r="BT462" s="274"/>
      <c r="BU462" s="274"/>
      <c r="BV462" s="274"/>
      <c r="BW462" s="274"/>
      <c r="BX462" s="694"/>
      <c r="BY462" s="274"/>
      <c r="BZ462" s="274"/>
      <c r="CA462" s="274"/>
      <c r="CB462" s="274"/>
      <c r="CC462" s="274"/>
      <c r="CD462" s="274"/>
      <c r="CE462" s="274"/>
      <c r="CF462" s="274"/>
      <c r="CG462" s="742"/>
      <c r="CH462" s="742"/>
      <c r="CI462" s="742"/>
      <c r="CJ462" s="742"/>
      <c r="CK462" s="742"/>
      <c r="CL462" s="742"/>
      <c r="CM462" s="742"/>
      <c r="CN462" s="742"/>
      <c r="CO462" s="742"/>
      <c r="CP462" s="742"/>
      <c r="CQ462" s="742"/>
      <c r="CR462" s="742"/>
      <c r="CS462" s="742"/>
      <c r="CT462" s="742"/>
      <c r="CU462" s="742"/>
      <c r="CV462" s="742"/>
      <c r="CW462" s="742"/>
      <c r="CX462" s="4"/>
      <c r="CY462" s="780" t="e">
        <v>#REF!</v>
      </c>
      <c r="CZ462" s="890" t="e">
        <v>#REF!</v>
      </c>
      <c r="DA462" s="890" t="e">
        <v>#REF!</v>
      </c>
      <c r="DB462" s="890">
        <v>0.0</v>
      </c>
      <c r="DC462" s="890">
        <v>0.0</v>
      </c>
      <c r="DD462" s="890">
        <v>0.0</v>
      </c>
      <c r="DE462" s="890">
        <v>0.0</v>
      </c>
      <c r="DF462" s="890">
        <v>0.0</v>
      </c>
      <c r="DG462" s="890">
        <v>0.0</v>
      </c>
      <c r="DH462" s="890"/>
      <c r="DI462" s="890" t="e">
        <v>#REF!</v>
      </c>
      <c r="DJ462" s="890" t="s">
        <v>160</v>
      </c>
      <c r="DK462" s="890" t="s">
        <v>160</v>
      </c>
      <c r="DL462" s="890" t="s">
        <v>160</v>
      </c>
      <c r="DM462" s="890" t="s">
        <v>160</v>
      </c>
      <c r="DN462" s="890" t="s">
        <v>160</v>
      </c>
      <c r="DO462" s="890" t="s">
        <v>160</v>
      </c>
      <c r="DP462" s="2">
        <v>1.0</v>
      </c>
      <c r="DQ462" s="830" t="s">
        <v>160</v>
      </c>
      <c r="DR462" s="915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745"/>
      <c r="EK462" s="4"/>
      <c r="EL462" s="4"/>
      <c r="EM462" s="4"/>
      <c r="EN462" s="4"/>
      <c r="EO462" s="4"/>
      <c r="EP462" s="4"/>
      <c r="EQ462" s="745"/>
      <c r="ER462" s="4"/>
      <c r="ES462" s="4"/>
      <c r="ET462" s="4"/>
      <c r="EU462" s="4"/>
      <c r="EV462" s="4"/>
      <c r="EW462" s="4"/>
      <c r="EX462" s="4"/>
      <c r="EY462" s="895" t="s">
        <v>160</v>
      </c>
      <c r="EZ462" s="927" t="s">
        <v>160</v>
      </c>
      <c r="FA462" s="820" t="str">
        <f t="shared" si="49"/>
        <v/>
      </c>
      <c r="FB462" s="925" t="e">
        <v>#REF!</v>
      </c>
      <c r="FC462" s="4" t="e">
        <v>#REF!</v>
      </c>
      <c r="FD462" s="4" t="e">
        <v>#REF!</v>
      </c>
      <c r="FE462" s="4" t="e">
        <v>#REF!</v>
      </c>
      <c r="FF462" s="4" t="e">
        <v>#REF!</v>
      </c>
      <c r="FG462" s="4" t="e">
        <v>#REF!</v>
      </c>
      <c r="FH462" s="4" t="e">
        <v>#REF!</v>
      </c>
      <c r="FI462" s="834" t="str">
        <f t="shared" si="50"/>
        <v>#REF!</v>
      </c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742"/>
    </row>
    <row r="463" outlineLevel="1">
      <c r="A463" s="743"/>
      <c r="D463" s="1039">
        <f t="shared" si="157"/>
        <v>1</v>
      </c>
      <c r="E463" s="1049" t="str">
        <f t="shared" si="80"/>
        <v/>
      </c>
      <c r="F463" s="1050" t="s">
        <v>402</v>
      </c>
      <c r="G463" s="1042" t="str">
        <f t="shared" si="76"/>
        <v/>
      </c>
      <c r="H463" s="1046"/>
      <c r="I463" s="1044" t="str">
        <f t="shared" si="77"/>
        <v>#REF!</v>
      </c>
      <c r="J463" s="1052" t="str">
        <f t="shared" si="141"/>
        <v>#REF!</v>
      </c>
      <c r="K463" s="1046">
        <v>0.0</v>
      </c>
      <c r="L463" s="1046">
        <v>0.0</v>
      </c>
      <c r="M463" s="1046">
        <v>0.0</v>
      </c>
      <c r="N463" s="1046">
        <v>0.0</v>
      </c>
      <c r="O463" s="1053" t="e">
        <v>#REF!</v>
      </c>
      <c r="P463" s="1053">
        <v>0.0</v>
      </c>
      <c r="Q463" s="1053">
        <v>0.0</v>
      </c>
      <c r="R463" s="1053">
        <v>0.0</v>
      </c>
      <c r="S463" s="1053">
        <v>0.0</v>
      </c>
      <c r="T463" s="1053">
        <v>0.0</v>
      </c>
      <c r="U463" s="1053">
        <v>0.0</v>
      </c>
      <c r="V463" s="825"/>
      <c r="W463" s="1054" t="str">
        <f t="shared" ref="W463:AC463" si="264">if(O$275&gt;$E462,"",if(O$276&lt;$E462,"", if($H463="","", if($D462&lt;=$N$277,O$277,if($D462&lt;=$N$278,O$278,O$279))*if($O$267=$R$267,$V$267, $H463))))</f>
        <v>#REF!</v>
      </c>
      <c r="X463" s="1054" t="str">
        <f t="shared" si="264"/>
        <v/>
      </c>
      <c r="Y463" s="1054" t="str">
        <f t="shared" si="264"/>
        <v/>
      </c>
      <c r="Z463" s="1054" t="str">
        <f t="shared" si="264"/>
        <v/>
      </c>
      <c r="AA463" s="1054" t="str">
        <f t="shared" si="264"/>
        <v/>
      </c>
      <c r="AB463" s="1054" t="str">
        <f t="shared" si="264"/>
        <v/>
      </c>
      <c r="AC463" s="1054" t="str">
        <f t="shared" si="264"/>
        <v/>
      </c>
      <c r="AD463" s="2" t="e">
        <v>#REF!</v>
      </c>
      <c r="AE463" s="2" t="e">
        <v>#REF!</v>
      </c>
      <c r="AF463" s="2" t="e">
        <v>#REF!</v>
      </c>
      <c r="AG463" s="2" t="e">
        <v>#REF!</v>
      </c>
      <c r="AH463" s="2" t="e">
        <v>#REF!</v>
      </c>
      <c r="AI463" s="2" t="e">
        <v>#REF!</v>
      </c>
      <c r="AJ463" s="4" t="e">
        <v>#REF!</v>
      </c>
      <c r="AK463" s="4"/>
      <c r="AL463" s="4"/>
      <c r="AM463" s="4"/>
      <c r="AN463" s="18" t="s">
        <v>4</v>
      </c>
      <c r="AO463" s="689"/>
      <c r="AP463" s="690"/>
      <c r="AQ463" s="274"/>
      <c r="AR463" s="274"/>
      <c r="AS463" s="274"/>
      <c r="AT463" s="274"/>
      <c r="AU463" s="691"/>
      <c r="AV463" s="692"/>
      <c r="AW463" s="274"/>
      <c r="AX463" s="274"/>
      <c r="AY463" s="274"/>
      <c r="AZ463" s="274"/>
      <c r="BA463" s="274"/>
      <c r="BB463" s="274"/>
      <c r="BC463" s="274"/>
      <c r="BD463" s="274"/>
      <c r="BE463" s="274"/>
      <c r="BF463" s="274"/>
      <c r="BG463" s="274"/>
      <c r="BH463" s="274"/>
      <c r="BI463" s="274"/>
      <c r="BJ463" s="274"/>
      <c r="BK463" s="274"/>
      <c r="BL463" s="274"/>
      <c r="BM463" s="274"/>
      <c r="BN463" s="274"/>
      <c r="BO463" s="274"/>
      <c r="BP463" s="693"/>
      <c r="BQ463" s="274"/>
      <c r="BR463" s="274"/>
      <c r="BS463" s="274"/>
      <c r="BT463" s="274"/>
      <c r="BU463" s="274"/>
      <c r="BV463" s="274"/>
      <c r="BW463" s="274"/>
      <c r="BX463" s="694"/>
      <c r="BY463" s="274"/>
      <c r="BZ463" s="274"/>
      <c r="CA463" s="274"/>
      <c r="CB463" s="274"/>
      <c r="CC463" s="274"/>
      <c r="CD463" s="274"/>
      <c r="CE463" s="274"/>
      <c r="CF463" s="274"/>
      <c r="CG463" s="742"/>
      <c r="CH463" s="742"/>
      <c r="CI463" s="742"/>
      <c r="CJ463" s="742"/>
      <c r="CK463" s="742"/>
      <c r="CL463" s="742"/>
      <c r="CM463" s="742"/>
      <c r="CN463" s="742"/>
      <c r="CO463" s="742"/>
      <c r="CP463" s="742"/>
      <c r="CQ463" s="742"/>
      <c r="CR463" s="742"/>
      <c r="CS463" s="742"/>
      <c r="CT463" s="742"/>
      <c r="CU463" s="742"/>
      <c r="CV463" s="742"/>
      <c r="CW463" s="742"/>
      <c r="CX463" s="4"/>
      <c r="CY463" s="780" t="e">
        <v>#REF!</v>
      </c>
      <c r="CZ463" s="890" t="e">
        <v>#REF!</v>
      </c>
      <c r="DA463" s="890" t="e">
        <v>#REF!</v>
      </c>
      <c r="DB463" s="890">
        <v>0.0</v>
      </c>
      <c r="DC463" s="890">
        <v>0.0</v>
      </c>
      <c r="DD463" s="890">
        <v>0.0</v>
      </c>
      <c r="DE463" s="890">
        <v>0.0</v>
      </c>
      <c r="DF463" s="890">
        <v>0.0</v>
      </c>
      <c r="DG463" s="890">
        <v>0.0</v>
      </c>
      <c r="DH463" s="890"/>
      <c r="DI463" s="890" t="e">
        <v>#REF!</v>
      </c>
      <c r="DJ463" s="890" t="s">
        <v>160</v>
      </c>
      <c r="DK463" s="890" t="s">
        <v>160</v>
      </c>
      <c r="DL463" s="890" t="s">
        <v>160</v>
      </c>
      <c r="DM463" s="890" t="s">
        <v>160</v>
      </c>
      <c r="DN463" s="890" t="s">
        <v>160</v>
      </c>
      <c r="DO463" s="890" t="s">
        <v>160</v>
      </c>
      <c r="DP463" s="2">
        <v>1.0</v>
      </c>
      <c r="DQ463" s="830" t="s">
        <v>160</v>
      </c>
      <c r="DR463" s="915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745"/>
      <c r="EK463" s="4"/>
      <c r="EL463" s="4"/>
      <c r="EM463" s="4"/>
      <c r="EN463" s="4"/>
      <c r="EO463" s="4"/>
      <c r="EP463" s="4"/>
      <c r="EQ463" s="745"/>
      <c r="ER463" s="4"/>
      <c r="ES463" s="4"/>
      <c r="ET463" s="4"/>
      <c r="EU463" s="4"/>
      <c r="EV463" s="4"/>
      <c r="EW463" s="4"/>
      <c r="EX463" s="4"/>
      <c r="EY463" s="895" t="s">
        <v>160</v>
      </c>
      <c r="EZ463" s="927" t="s">
        <v>160</v>
      </c>
      <c r="FA463" s="820" t="str">
        <f t="shared" si="49"/>
        <v/>
      </c>
      <c r="FB463" s="925" t="e">
        <v>#REF!</v>
      </c>
      <c r="FC463" s="4" t="e">
        <v>#REF!</v>
      </c>
      <c r="FD463" s="4" t="e">
        <v>#REF!</v>
      </c>
      <c r="FE463" s="4" t="e">
        <v>#REF!</v>
      </c>
      <c r="FF463" s="4" t="e">
        <v>#REF!</v>
      </c>
      <c r="FG463" s="4" t="e">
        <v>#REF!</v>
      </c>
      <c r="FH463" s="4" t="e">
        <v>#REF!</v>
      </c>
      <c r="FI463" s="834" t="str">
        <f t="shared" si="50"/>
        <v>#REF!</v>
      </c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742"/>
    </row>
    <row r="464" outlineLevel="1">
      <c r="A464" s="743"/>
      <c r="D464" s="1039">
        <f t="shared" si="157"/>
        <v>1</v>
      </c>
      <c r="E464" s="1049" t="str">
        <f t="shared" si="80"/>
        <v/>
      </c>
      <c r="F464" s="1050" t="s">
        <v>402</v>
      </c>
      <c r="G464" s="1042" t="str">
        <f t="shared" si="76"/>
        <v/>
      </c>
      <c r="H464" s="1046"/>
      <c r="I464" s="1044" t="str">
        <f t="shared" si="77"/>
        <v>#REF!</v>
      </c>
      <c r="J464" s="1052" t="str">
        <f t="shared" si="141"/>
        <v>#REF!</v>
      </c>
      <c r="K464" s="1046">
        <v>0.0</v>
      </c>
      <c r="L464" s="1046">
        <v>0.0</v>
      </c>
      <c r="M464" s="1046">
        <v>0.0</v>
      </c>
      <c r="N464" s="1046">
        <v>0.0</v>
      </c>
      <c r="O464" s="1053" t="e">
        <v>#REF!</v>
      </c>
      <c r="P464" s="1053">
        <v>0.0</v>
      </c>
      <c r="Q464" s="1053">
        <v>0.0</v>
      </c>
      <c r="R464" s="1053">
        <v>0.0</v>
      </c>
      <c r="S464" s="1053">
        <v>0.0</v>
      </c>
      <c r="T464" s="1053">
        <v>0.0</v>
      </c>
      <c r="U464" s="1053">
        <v>0.0</v>
      </c>
      <c r="V464" s="825"/>
      <c r="W464" s="1054" t="str">
        <f t="shared" ref="W464:AC464" si="265">if(O$275&gt;$E463,"",if(O$276&lt;$E463,"", if($H464="","", if($D463&lt;=$N$277,O$277,if($D463&lt;=$N$278,O$278,O$279))*if($O$267=$R$267,$V$267, $H464))))</f>
        <v>#REF!</v>
      </c>
      <c r="X464" s="1054" t="str">
        <f t="shared" si="265"/>
        <v/>
      </c>
      <c r="Y464" s="1054" t="str">
        <f t="shared" si="265"/>
        <v/>
      </c>
      <c r="Z464" s="1054" t="str">
        <f t="shared" si="265"/>
        <v/>
      </c>
      <c r="AA464" s="1054" t="str">
        <f t="shared" si="265"/>
        <v/>
      </c>
      <c r="AB464" s="1054" t="str">
        <f t="shared" si="265"/>
        <v/>
      </c>
      <c r="AC464" s="1054" t="str">
        <f t="shared" si="265"/>
        <v/>
      </c>
      <c r="AD464" s="2" t="e">
        <v>#REF!</v>
      </c>
      <c r="AE464" s="2" t="e">
        <v>#REF!</v>
      </c>
      <c r="AF464" s="2" t="e">
        <v>#REF!</v>
      </c>
      <c r="AG464" s="2" t="e">
        <v>#REF!</v>
      </c>
      <c r="AH464" s="2" t="e">
        <v>#REF!</v>
      </c>
      <c r="AI464" s="2" t="e">
        <v>#REF!</v>
      </c>
      <c r="AJ464" s="4" t="e">
        <v>#REF!</v>
      </c>
      <c r="AK464" s="4"/>
      <c r="AL464" s="4"/>
      <c r="AM464" s="4"/>
      <c r="AN464" s="18" t="s">
        <v>4</v>
      </c>
      <c r="AO464" s="689"/>
      <c r="AP464" s="690"/>
      <c r="AQ464" s="274"/>
      <c r="AR464" s="274"/>
      <c r="AS464" s="274"/>
      <c r="AT464" s="274"/>
      <c r="AU464" s="691"/>
      <c r="AV464" s="692"/>
      <c r="AW464" s="274"/>
      <c r="AX464" s="274"/>
      <c r="AY464" s="274"/>
      <c r="AZ464" s="274"/>
      <c r="BA464" s="274"/>
      <c r="BB464" s="274"/>
      <c r="BC464" s="274"/>
      <c r="BD464" s="274"/>
      <c r="BE464" s="274"/>
      <c r="BF464" s="274"/>
      <c r="BG464" s="274"/>
      <c r="BH464" s="274"/>
      <c r="BI464" s="274"/>
      <c r="BJ464" s="274"/>
      <c r="BK464" s="274"/>
      <c r="BL464" s="274"/>
      <c r="BM464" s="274"/>
      <c r="BN464" s="274"/>
      <c r="BO464" s="274"/>
      <c r="BP464" s="693"/>
      <c r="BQ464" s="274"/>
      <c r="BR464" s="274"/>
      <c r="BS464" s="274"/>
      <c r="BT464" s="274"/>
      <c r="BU464" s="274"/>
      <c r="BV464" s="274"/>
      <c r="BW464" s="274"/>
      <c r="BX464" s="694"/>
      <c r="BY464" s="274"/>
      <c r="BZ464" s="274"/>
      <c r="CA464" s="274"/>
      <c r="CB464" s="274"/>
      <c r="CC464" s="274"/>
      <c r="CD464" s="274"/>
      <c r="CE464" s="274"/>
      <c r="CF464" s="274"/>
      <c r="CG464" s="742"/>
      <c r="CH464" s="742"/>
      <c r="CI464" s="742"/>
      <c r="CJ464" s="742"/>
      <c r="CK464" s="742"/>
      <c r="CL464" s="742"/>
      <c r="CM464" s="742"/>
      <c r="CN464" s="742"/>
      <c r="CO464" s="742"/>
      <c r="CP464" s="742"/>
      <c r="CQ464" s="742"/>
      <c r="CR464" s="742"/>
      <c r="CS464" s="742"/>
      <c r="CT464" s="742"/>
      <c r="CU464" s="742"/>
      <c r="CV464" s="742"/>
      <c r="CW464" s="742"/>
      <c r="CX464" s="4"/>
      <c r="CY464" s="780" t="e">
        <v>#REF!</v>
      </c>
      <c r="CZ464" s="890" t="e">
        <v>#REF!</v>
      </c>
      <c r="DA464" s="890" t="e">
        <v>#REF!</v>
      </c>
      <c r="DB464" s="890">
        <v>0.0</v>
      </c>
      <c r="DC464" s="890">
        <v>0.0</v>
      </c>
      <c r="DD464" s="890">
        <v>0.0</v>
      </c>
      <c r="DE464" s="890">
        <v>0.0</v>
      </c>
      <c r="DF464" s="890">
        <v>0.0</v>
      </c>
      <c r="DG464" s="890">
        <v>0.0</v>
      </c>
      <c r="DH464" s="890"/>
      <c r="DI464" s="890" t="e">
        <v>#REF!</v>
      </c>
      <c r="DJ464" s="890" t="s">
        <v>160</v>
      </c>
      <c r="DK464" s="890" t="s">
        <v>160</v>
      </c>
      <c r="DL464" s="890" t="s">
        <v>160</v>
      </c>
      <c r="DM464" s="890" t="s">
        <v>160</v>
      </c>
      <c r="DN464" s="890" t="s">
        <v>160</v>
      </c>
      <c r="DO464" s="890" t="s">
        <v>160</v>
      </c>
      <c r="DP464" s="2">
        <v>1.0</v>
      </c>
      <c r="DQ464" s="830" t="s">
        <v>160</v>
      </c>
      <c r="DR464" s="915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745"/>
      <c r="EK464" s="4"/>
      <c r="EL464" s="4"/>
      <c r="EM464" s="4"/>
      <c r="EN464" s="4"/>
      <c r="EO464" s="4"/>
      <c r="EP464" s="4"/>
      <c r="EQ464" s="745"/>
      <c r="ER464" s="4"/>
      <c r="ES464" s="4"/>
      <c r="ET464" s="4"/>
      <c r="EU464" s="4"/>
      <c r="EV464" s="4"/>
      <c r="EW464" s="4"/>
      <c r="EX464" s="4"/>
      <c r="EY464" s="895" t="s">
        <v>160</v>
      </c>
      <c r="EZ464" s="927" t="s">
        <v>160</v>
      </c>
      <c r="FA464" s="820" t="str">
        <f t="shared" si="49"/>
        <v/>
      </c>
      <c r="FB464" s="925" t="e">
        <v>#REF!</v>
      </c>
      <c r="FC464" s="4" t="e">
        <v>#REF!</v>
      </c>
      <c r="FD464" s="4" t="e">
        <v>#REF!</v>
      </c>
      <c r="FE464" s="4" t="e">
        <v>#REF!</v>
      </c>
      <c r="FF464" s="4" t="e">
        <v>#REF!</v>
      </c>
      <c r="FG464" s="4" t="e">
        <v>#REF!</v>
      </c>
      <c r="FH464" s="4" t="e">
        <v>#REF!</v>
      </c>
      <c r="FI464" s="834" t="str">
        <f t="shared" si="50"/>
        <v>#REF!</v>
      </c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742"/>
    </row>
    <row r="465" outlineLevel="1">
      <c r="A465" s="743"/>
      <c r="D465" s="1039">
        <f t="shared" si="157"/>
        <v>1</v>
      </c>
      <c r="E465" s="1049" t="str">
        <f t="shared" si="80"/>
        <v/>
      </c>
      <c r="F465" s="1050" t="s">
        <v>402</v>
      </c>
      <c r="G465" s="1042" t="str">
        <f t="shared" si="76"/>
        <v/>
      </c>
      <c r="H465" s="1046"/>
      <c r="I465" s="1044" t="str">
        <f t="shared" si="77"/>
        <v>#REF!</v>
      </c>
      <c r="J465" s="1052" t="str">
        <f t="shared" si="141"/>
        <v>#REF!</v>
      </c>
      <c r="K465" s="1046">
        <v>0.0</v>
      </c>
      <c r="L465" s="1046">
        <v>0.0</v>
      </c>
      <c r="M465" s="1046">
        <v>0.0</v>
      </c>
      <c r="N465" s="1046">
        <v>0.0</v>
      </c>
      <c r="O465" s="1053" t="e">
        <v>#REF!</v>
      </c>
      <c r="P465" s="1053">
        <v>0.0</v>
      </c>
      <c r="Q465" s="1053">
        <v>0.0</v>
      </c>
      <c r="R465" s="1053">
        <v>0.0</v>
      </c>
      <c r="S465" s="1053">
        <v>0.0</v>
      </c>
      <c r="T465" s="1053">
        <v>0.0</v>
      </c>
      <c r="U465" s="1053">
        <v>0.0</v>
      </c>
      <c r="V465" s="825"/>
      <c r="W465" s="1054" t="str">
        <f t="shared" ref="W465:AC465" si="266">if(O$275&gt;$E464,"",if(O$276&lt;$E464,"", if($H465="","", if($D464&lt;=$N$277,O$277,if($D464&lt;=$N$278,O$278,O$279))*if($O$267=$R$267,$V$267, $H465))))</f>
        <v>#REF!</v>
      </c>
      <c r="X465" s="1054" t="str">
        <f t="shared" si="266"/>
        <v/>
      </c>
      <c r="Y465" s="1054" t="str">
        <f t="shared" si="266"/>
        <v/>
      </c>
      <c r="Z465" s="1054" t="str">
        <f t="shared" si="266"/>
        <v/>
      </c>
      <c r="AA465" s="1054" t="str">
        <f t="shared" si="266"/>
        <v/>
      </c>
      <c r="AB465" s="1054" t="str">
        <f t="shared" si="266"/>
        <v/>
      </c>
      <c r="AC465" s="1054" t="str">
        <f t="shared" si="266"/>
        <v/>
      </c>
      <c r="AD465" s="2" t="e">
        <v>#REF!</v>
      </c>
      <c r="AE465" s="2" t="e">
        <v>#REF!</v>
      </c>
      <c r="AF465" s="2" t="e">
        <v>#REF!</v>
      </c>
      <c r="AG465" s="2" t="e">
        <v>#REF!</v>
      </c>
      <c r="AH465" s="2" t="e">
        <v>#REF!</v>
      </c>
      <c r="AI465" s="2" t="e">
        <v>#REF!</v>
      </c>
      <c r="AJ465" s="4" t="e">
        <v>#REF!</v>
      </c>
      <c r="AK465" s="4"/>
      <c r="AL465" s="4"/>
      <c r="AM465" s="4"/>
      <c r="AN465" s="18" t="s">
        <v>4</v>
      </c>
      <c r="AO465" s="689"/>
      <c r="AP465" s="690"/>
      <c r="AQ465" s="274"/>
      <c r="AR465" s="274"/>
      <c r="AS465" s="274"/>
      <c r="AT465" s="274"/>
      <c r="AU465" s="691"/>
      <c r="AV465" s="692"/>
      <c r="AW465" s="274"/>
      <c r="AX465" s="274"/>
      <c r="AY465" s="274"/>
      <c r="AZ465" s="274"/>
      <c r="BA465" s="274"/>
      <c r="BB465" s="274"/>
      <c r="BC465" s="274"/>
      <c r="BD465" s="274"/>
      <c r="BE465" s="274"/>
      <c r="BF465" s="274"/>
      <c r="BG465" s="274"/>
      <c r="BH465" s="274"/>
      <c r="BI465" s="274"/>
      <c r="BJ465" s="274"/>
      <c r="BK465" s="274"/>
      <c r="BL465" s="274"/>
      <c r="BM465" s="274"/>
      <c r="BN465" s="274"/>
      <c r="BO465" s="274"/>
      <c r="BP465" s="693"/>
      <c r="BQ465" s="274"/>
      <c r="BR465" s="274"/>
      <c r="BS465" s="274"/>
      <c r="BT465" s="274"/>
      <c r="BU465" s="274"/>
      <c r="BV465" s="274"/>
      <c r="BW465" s="274"/>
      <c r="BX465" s="694"/>
      <c r="BY465" s="274"/>
      <c r="BZ465" s="274"/>
      <c r="CA465" s="274"/>
      <c r="CB465" s="274"/>
      <c r="CC465" s="274"/>
      <c r="CD465" s="274"/>
      <c r="CE465" s="274"/>
      <c r="CF465" s="274"/>
      <c r="CG465" s="742"/>
      <c r="CH465" s="742"/>
      <c r="CI465" s="742"/>
      <c r="CJ465" s="742"/>
      <c r="CK465" s="742"/>
      <c r="CL465" s="742"/>
      <c r="CM465" s="742"/>
      <c r="CN465" s="742"/>
      <c r="CO465" s="742"/>
      <c r="CP465" s="742"/>
      <c r="CQ465" s="742"/>
      <c r="CR465" s="742"/>
      <c r="CS465" s="742"/>
      <c r="CT465" s="742"/>
      <c r="CU465" s="742"/>
      <c r="CV465" s="742"/>
      <c r="CW465" s="742"/>
      <c r="CX465" s="4"/>
      <c r="CY465" s="780" t="e">
        <v>#REF!</v>
      </c>
      <c r="CZ465" s="890" t="e">
        <v>#REF!</v>
      </c>
      <c r="DA465" s="890" t="e">
        <v>#REF!</v>
      </c>
      <c r="DB465" s="890">
        <v>0.0</v>
      </c>
      <c r="DC465" s="890">
        <v>0.0</v>
      </c>
      <c r="DD465" s="890">
        <v>0.0</v>
      </c>
      <c r="DE465" s="890">
        <v>0.0</v>
      </c>
      <c r="DF465" s="890">
        <v>0.0</v>
      </c>
      <c r="DG465" s="890">
        <v>0.0</v>
      </c>
      <c r="DH465" s="890"/>
      <c r="DI465" s="890" t="e">
        <v>#REF!</v>
      </c>
      <c r="DJ465" s="890" t="s">
        <v>160</v>
      </c>
      <c r="DK465" s="890" t="s">
        <v>160</v>
      </c>
      <c r="DL465" s="890" t="s">
        <v>160</v>
      </c>
      <c r="DM465" s="890" t="s">
        <v>160</v>
      </c>
      <c r="DN465" s="890" t="s">
        <v>160</v>
      </c>
      <c r="DO465" s="890" t="s">
        <v>160</v>
      </c>
      <c r="DP465" s="2">
        <v>1.0</v>
      </c>
      <c r="DQ465" s="830" t="s">
        <v>160</v>
      </c>
      <c r="DR465" s="915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745"/>
      <c r="EK465" s="4"/>
      <c r="EL465" s="4"/>
      <c r="EM465" s="4"/>
      <c r="EN465" s="4"/>
      <c r="EO465" s="4"/>
      <c r="EP465" s="4"/>
      <c r="EQ465" s="745"/>
      <c r="ER465" s="4"/>
      <c r="ES465" s="4"/>
      <c r="ET465" s="4"/>
      <c r="EU465" s="4"/>
      <c r="EV465" s="4"/>
      <c r="EW465" s="4"/>
      <c r="EX465" s="4"/>
      <c r="EY465" s="895" t="s">
        <v>160</v>
      </c>
      <c r="EZ465" s="927" t="s">
        <v>160</v>
      </c>
      <c r="FA465" s="820" t="str">
        <f t="shared" si="49"/>
        <v/>
      </c>
      <c r="FB465" s="925" t="e">
        <v>#REF!</v>
      </c>
      <c r="FC465" s="4" t="e">
        <v>#REF!</v>
      </c>
      <c r="FD465" s="4" t="e">
        <v>#REF!</v>
      </c>
      <c r="FE465" s="4" t="e">
        <v>#REF!</v>
      </c>
      <c r="FF465" s="4" t="e">
        <v>#REF!</v>
      </c>
      <c r="FG465" s="4" t="e">
        <v>#REF!</v>
      </c>
      <c r="FH465" s="4" t="e">
        <v>#REF!</v>
      </c>
      <c r="FI465" s="834" t="str">
        <f t="shared" si="50"/>
        <v>#REF!</v>
      </c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742"/>
    </row>
    <row r="466" outlineLevel="1">
      <c r="A466" s="743"/>
      <c r="D466" s="1039">
        <f t="shared" si="157"/>
        <v>1</v>
      </c>
      <c r="E466" s="1049" t="str">
        <f t="shared" si="80"/>
        <v/>
      </c>
      <c r="F466" s="1050" t="s">
        <v>402</v>
      </c>
      <c r="G466" s="1042" t="str">
        <f t="shared" si="76"/>
        <v/>
      </c>
      <c r="H466" s="1046"/>
      <c r="I466" s="1044" t="str">
        <f t="shared" si="77"/>
        <v>#REF!</v>
      </c>
      <c r="J466" s="1052" t="str">
        <f t="shared" si="141"/>
        <v>#REF!</v>
      </c>
      <c r="K466" s="1046">
        <v>0.0</v>
      </c>
      <c r="L466" s="1046">
        <v>0.0</v>
      </c>
      <c r="M466" s="1046">
        <v>0.0</v>
      </c>
      <c r="N466" s="1046">
        <v>0.0</v>
      </c>
      <c r="O466" s="1053" t="e">
        <v>#REF!</v>
      </c>
      <c r="P466" s="1053">
        <v>0.0</v>
      </c>
      <c r="Q466" s="1053">
        <v>0.0</v>
      </c>
      <c r="R466" s="1053">
        <v>0.0</v>
      </c>
      <c r="S466" s="1053">
        <v>0.0</v>
      </c>
      <c r="T466" s="1053">
        <v>0.0</v>
      </c>
      <c r="U466" s="1053">
        <v>0.0</v>
      </c>
      <c r="V466" s="825"/>
      <c r="W466" s="1054" t="str">
        <f t="shared" ref="W466:AC466" si="267">if(O$275&gt;$E465,"",if(O$276&lt;$E465,"", if($H466="","", if($D465&lt;=$N$277,O$277,if($D465&lt;=$N$278,O$278,O$279))*if($O$267=$R$267,$V$267, $H466))))</f>
        <v>#REF!</v>
      </c>
      <c r="X466" s="1054" t="str">
        <f t="shared" si="267"/>
        <v/>
      </c>
      <c r="Y466" s="1054" t="str">
        <f t="shared" si="267"/>
        <v/>
      </c>
      <c r="Z466" s="1054" t="str">
        <f t="shared" si="267"/>
        <v/>
      </c>
      <c r="AA466" s="1054" t="str">
        <f t="shared" si="267"/>
        <v/>
      </c>
      <c r="AB466" s="1054" t="str">
        <f t="shared" si="267"/>
        <v/>
      </c>
      <c r="AC466" s="1054" t="str">
        <f t="shared" si="267"/>
        <v/>
      </c>
      <c r="AD466" s="2" t="e">
        <v>#REF!</v>
      </c>
      <c r="AE466" s="2" t="e">
        <v>#REF!</v>
      </c>
      <c r="AF466" s="2" t="e">
        <v>#REF!</v>
      </c>
      <c r="AG466" s="2" t="e">
        <v>#REF!</v>
      </c>
      <c r="AH466" s="2" t="e">
        <v>#REF!</v>
      </c>
      <c r="AI466" s="2" t="e">
        <v>#REF!</v>
      </c>
      <c r="AJ466" s="4" t="e">
        <v>#REF!</v>
      </c>
      <c r="AK466" s="4"/>
      <c r="AL466" s="4"/>
      <c r="AM466" s="4"/>
      <c r="AN466" s="18" t="s">
        <v>4</v>
      </c>
      <c r="AO466" s="689"/>
      <c r="AP466" s="690"/>
      <c r="AQ466" s="274"/>
      <c r="AR466" s="274"/>
      <c r="AS466" s="274"/>
      <c r="AT466" s="274"/>
      <c r="AU466" s="691"/>
      <c r="AV466" s="692"/>
      <c r="AW466" s="274"/>
      <c r="AX466" s="274"/>
      <c r="AY466" s="274"/>
      <c r="AZ466" s="274"/>
      <c r="BA466" s="274"/>
      <c r="BB466" s="274"/>
      <c r="BC466" s="274"/>
      <c r="BD466" s="274"/>
      <c r="BE466" s="274"/>
      <c r="BF466" s="274"/>
      <c r="BG466" s="274"/>
      <c r="BH466" s="274"/>
      <c r="BI466" s="274"/>
      <c r="BJ466" s="274"/>
      <c r="BK466" s="274"/>
      <c r="BL466" s="274"/>
      <c r="BM466" s="274"/>
      <c r="BN466" s="274"/>
      <c r="BO466" s="274"/>
      <c r="BP466" s="693"/>
      <c r="BQ466" s="274"/>
      <c r="BR466" s="274"/>
      <c r="BS466" s="274"/>
      <c r="BT466" s="274"/>
      <c r="BU466" s="274"/>
      <c r="BV466" s="274"/>
      <c r="BW466" s="274"/>
      <c r="BX466" s="694"/>
      <c r="BY466" s="274"/>
      <c r="BZ466" s="274"/>
      <c r="CA466" s="274"/>
      <c r="CB466" s="274"/>
      <c r="CC466" s="274"/>
      <c r="CD466" s="274"/>
      <c r="CE466" s="274"/>
      <c r="CF466" s="274"/>
      <c r="CG466" s="742"/>
      <c r="CH466" s="742"/>
      <c r="CI466" s="742"/>
      <c r="CJ466" s="742"/>
      <c r="CK466" s="742"/>
      <c r="CL466" s="742"/>
      <c r="CM466" s="742"/>
      <c r="CN466" s="742"/>
      <c r="CO466" s="742"/>
      <c r="CP466" s="742"/>
      <c r="CQ466" s="742"/>
      <c r="CR466" s="742"/>
      <c r="CS466" s="742"/>
      <c r="CT466" s="742"/>
      <c r="CU466" s="742"/>
      <c r="CV466" s="742"/>
      <c r="CW466" s="742"/>
      <c r="CX466" s="4"/>
      <c r="CY466" s="780" t="e">
        <v>#REF!</v>
      </c>
      <c r="CZ466" s="890" t="e">
        <v>#REF!</v>
      </c>
      <c r="DA466" s="890" t="e">
        <v>#REF!</v>
      </c>
      <c r="DB466" s="890">
        <v>0.0</v>
      </c>
      <c r="DC466" s="890">
        <v>0.0</v>
      </c>
      <c r="DD466" s="890">
        <v>0.0</v>
      </c>
      <c r="DE466" s="890">
        <v>0.0</v>
      </c>
      <c r="DF466" s="890">
        <v>0.0</v>
      </c>
      <c r="DG466" s="890">
        <v>0.0</v>
      </c>
      <c r="DH466" s="890"/>
      <c r="DI466" s="890" t="e">
        <v>#REF!</v>
      </c>
      <c r="DJ466" s="890" t="s">
        <v>160</v>
      </c>
      <c r="DK466" s="890" t="s">
        <v>160</v>
      </c>
      <c r="DL466" s="890" t="s">
        <v>160</v>
      </c>
      <c r="DM466" s="890" t="s">
        <v>160</v>
      </c>
      <c r="DN466" s="890" t="s">
        <v>160</v>
      </c>
      <c r="DO466" s="890" t="s">
        <v>160</v>
      </c>
      <c r="DP466" s="2">
        <v>1.0</v>
      </c>
      <c r="DQ466" s="830" t="s">
        <v>160</v>
      </c>
      <c r="DR466" s="915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745"/>
      <c r="EK466" s="4"/>
      <c r="EL466" s="4"/>
      <c r="EM466" s="4"/>
      <c r="EN466" s="4"/>
      <c r="EO466" s="4"/>
      <c r="EP466" s="4"/>
      <c r="EQ466" s="745"/>
      <c r="ER466" s="4"/>
      <c r="ES466" s="4"/>
      <c r="ET466" s="4"/>
      <c r="EU466" s="4"/>
      <c r="EV466" s="4"/>
      <c r="EW466" s="4"/>
      <c r="EX466" s="4"/>
      <c r="EY466" s="895" t="s">
        <v>160</v>
      </c>
      <c r="EZ466" s="927" t="s">
        <v>160</v>
      </c>
      <c r="FA466" s="820" t="str">
        <f t="shared" si="49"/>
        <v/>
      </c>
      <c r="FB466" s="925" t="e">
        <v>#REF!</v>
      </c>
      <c r="FC466" s="4" t="e">
        <v>#REF!</v>
      </c>
      <c r="FD466" s="4" t="e">
        <v>#REF!</v>
      </c>
      <c r="FE466" s="4" t="e">
        <v>#REF!</v>
      </c>
      <c r="FF466" s="4" t="e">
        <v>#REF!</v>
      </c>
      <c r="FG466" s="4" t="e">
        <v>#REF!</v>
      </c>
      <c r="FH466" s="4" t="e">
        <v>#REF!</v>
      </c>
      <c r="FI466" s="834" t="str">
        <f t="shared" si="50"/>
        <v>#REF!</v>
      </c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742"/>
    </row>
    <row r="467" outlineLevel="1">
      <c r="A467" s="743"/>
      <c r="D467" s="1039">
        <f t="shared" si="157"/>
        <v>1</v>
      </c>
      <c r="E467" s="1049" t="str">
        <f t="shared" si="80"/>
        <v/>
      </c>
      <c r="F467" s="1050" t="s">
        <v>402</v>
      </c>
      <c r="G467" s="1042" t="str">
        <f t="shared" si="76"/>
        <v/>
      </c>
      <c r="H467" s="1046"/>
      <c r="I467" s="1044" t="str">
        <f t="shared" si="77"/>
        <v>#REF!</v>
      </c>
      <c r="J467" s="1052" t="str">
        <f t="shared" si="141"/>
        <v>#REF!</v>
      </c>
      <c r="K467" s="1046">
        <v>0.0</v>
      </c>
      <c r="L467" s="1046">
        <v>0.0</v>
      </c>
      <c r="M467" s="1046">
        <v>0.0</v>
      </c>
      <c r="N467" s="1046">
        <v>0.0</v>
      </c>
      <c r="O467" s="1053" t="e">
        <v>#REF!</v>
      </c>
      <c r="P467" s="1053">
        <v>0.0</v>
      </c>
      <c r="Q467" s="1053">
        <v>0.0</v>
      </c>
      <c r="R467" s="1053">
        <v>0.0</v>
      </c>
      <c r="S467" s="1053">
        <v>0.0</v>
      </c>
      <c r="T467" s="1053">
        <v>0.0</v>
      </c>
      <c r="U467" s="1053">
        <v>0.0</v>
      </c>
      <c r="V467" s="825"/>
      <c r="W467" s="1054" t="str">
        <f t="shared" ref="W467:AC467" si="268">if(O$275&gt;$E466,"",if(O$276&lt;$E466,"", if($H467="","", if($D466&lt;=$N$277,O$277,if($D466&lt;=$N$278,O$278,O$279))*if($O$267=$R$267,$V$267, $H467))))</f>
        <v>#REF!</v>
      </c>
      <c r="X467" s="1054" t="str">
        <f t="shared" si="268"/>
        <v/>
      </c>
      <c r="Y467" s="1054" t="str">
        <f t="shared" si="268"/>
        <v/>
      </c>
      <c r="Z467" s="1054" t="str">
        <f t="shared" si="268"/>
        <v/>
      </c>
      <c r="AA467" s="1054" t="str">
        <f t="shared" si="268"/>
        <v/>
      </c>
      <c r="AB467" s="1054" t="str">
        <f t="shared" si="268"/>
        <v/>
      </c>
      <c r="AC467" s="1054" t="str">
        <f t="shared" si="268"/>
        <v/>
      </c>
      <c r="AD467" s="2" t="e">
        <v>#REF!</v>
      </c>
      <c r="AE467" s="2" t="e">
        <v>#REF!</v>
      </c>
      <c r="AF467" s="2" t="e">
        <v>#REF!</v>
      </c>
      <c r="AG467" s="2" t="e">
        <v>#REF!</v>
      </c>
      <c r="AH467" s="2" t="e">
        <v>#REF!</v>
      </c>
      <c r="AI467" s="2" t="e">
        <v>#REF!</v>
      </c>
      <c r="AJ467" s="4" t="e">
        <v>#REF!</v>
      </c>
      <c r="AK467" s="4"/>
      <c r="AL467" s="4"/>
      <c r="AM467" s="4"/>
      <c r="AN467" s="18" t="s">
        <v>4</v>
      </c>
      <c r="AO467" s="689"/>
      <c r="AP467" s="690"/>
      <c r="AQ467" s="274"/>
      <c r="AR467" s="274"/>
      <c r="AS467" s="274"/>
      <c r="AT467" s="274"/>
      <c r="AU467" s="691"/>
      <c r="AV467" s="692"/>
      <c r="AW467" s="274"/>
      <c r="AX467" s="274"/>
      <c r="AY467" s="274"/>
      <c r="AZ467" s="274"/>
      <c r="BA467" s="274"/>
      <c r="BB467" s="274"/>
      <c r="BC467" s="274"/>
      <c r="BD467" s="274"/>
      <c r="BE467" s="274"/>
      <c r="BF467" s="274"/>
      <c r="BG467" s="274"/>
      <c r="BH467" s="274"/>
      <c r="BI467" s="274"/>
      <c r="BJ467" s="274"/>
      <c r="BK467" s="274"/>
      <c r="BL467" s="274"/>
      <c r="BM467" s="274"/>
      <c r="BN467" s="274"/>
      <c r="BO467" s="274"/>
      <c r="BP467" s="693"/>
      <c r="BQ467" s="274"/>
      <c r="BR467" s="274"/>
      <c r="BS467" s="274"/>
      <c r="BT467" s="274"/>
      <c r="BU467" s="274"/>
      <c r="BV467" s="274"/>
      <c r="BW467" s="274"/>
      <c r="BX467" s="694"/>
      <c r="BY467" s="274"/>
      <c r="BZ467" s="274"/>
      <c r="CA467" s="274"/>
      <c r="CB467" s="274"/>
      <c r="CC467" s="274"/>
      <c r="CD467" s="274"/>
      <c r="CE467" s="274"/>
      <c r="CF467" s="274"/>
      <c r="CG467" s="742"/>
      <c r="CH467" s="742"/>
      <c r="CI467" s="742"/>
      <c r="CJ467" s="742"/>
      <c r="CK467" s="742"/>
      <c r="CL467" s="742"/>
      <c r="CM467" s="742"/>
      <c r="CN467" s="742"/>
      <c r="CO467" s="742"/>
      <c r="CP467" s="742"/>
      <c r="CQ467" s="742"/>
      <c r="CR467" s="742"/>
      <c r="CS467" s="742"/>
      <c r="CT467" s="742"/>
      <c r="CU467" s="742"/>
      <c r="CV467" s="742"/>
      <c r="CW467" s="742"/>
      <c r="CX467" s="4"/>
      <c r="CY467" s="780" t="e">
        <v>#REF!</v>
      </c>
      <c r="CZ467" s="890" t="e">
        <v>#REF!</v>
      </c>
      <c r="DA467" s="890" t="e">
        <v>#REF!</v>
      </c>
      <c r="DB467" s="890">
        <v>0.0</v>
      </c>
      <c r="DC467" s="890">
        <v>0.0</v>
      </c>
      <c r="DD467" s="890">
        <v>0.0</v>
      </c>
      <c r="DE467" s="890">
        <v>0.0</v>
      </c>
      <c r="DF467" s="890">
        <v>0.0</v>
      </c>
      <c r="DG467" s="890">
        <v>0.0</v>
      </c>
      <c r="DH467" s="890"/>
      <c r="DI467" s="890" t="e">
        <v>#REF!</v>
      </c>
      <c r="DJ467" s="890" t="s">
        <v>160</v>
      </c>
      <c r="DK467" s="890" t="s">
        <v>160</v>
      </c>
      <c r="DL467" s="890" t="s">
        <v>160</v>
      </c>
      <c r="DM467" s="890" t="s">
        <v>160</v>
      </c>
      <c r="DN467" s="890" t="s">
        <v>160</v>
      </c>
      <c r="DO467" s="890" t="s">
        <v>160</v>
      </c>
      <c r="DP467" s="2">
        <v>1.0</v>
      </c>
      <c r="DQ467" s="830" t="s">
        <v>160</v>
      </c>
      <c r="DR467" s="915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745"/>
      <c r="EK467" s="4"/>
      <c r="EL467" s="4"/>
      <c r="EM467" s="4"/>
      <c r="EN467" s="4"/>
      <c r="EO467" s="4"/>
      <c r="EP467" s="4"/>
      <c r="EQ467" s="745"/>
      <c r="ER467" s="4"/>
      <c r="ES467" s="4"/>
      <c r="ET467" s="4"/>
      <c r="EU467" s="4"/>
      <c r="EV467" s="4"/>
      <c r="EW467" s="4"/>
      <c r="EX467" s="4"/>
      <c r="EY467" s="895" t="s">
        <v>160</v>
      </c>
      <c r="EZ467" s="927" t="s">
        <v>160</v>
      </c>
      <c r="FA467" s="820" t="str">
        <f t="shared" si="49"/>
        <v/>
      </c>
      <c r="FB467" s="925" t="e">
        <v>#REF!</v>
      </c>
      <c r="FC467" s="4" t="e">
        <v>#REF!</v>
      </c>
      <c r="FD467" s="4" t="e">
        <v>#REF!</v>
      </c>
      <c r="FE467" s="4" t="e">
        <v>#REF!</v>
      </c>
      <c r="FF467" s="4" t="e">
        <v>#REF!</v>
      </c>
      <c r="FG467" s="4" t="e">
        <v>#REF!</v>
      </c>
      <c r="FH467" s="4" t="e">
        <v>#REF!</v>
      </c>
      <c r="FI467" s="834" t="str">
        <f t="shared" si="50"/>
        <v>#REF!</v>
      </c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742"/>
    </row>
    <row r="468" outlineLevel="1">
      <c r="A468" s="743"/>
      <c r="D468" s="1039">
        <f t="shared" si="157"/>
        <v>1</v>
      </c>
      <c r="E468" s="1049" t="str">
        <f t="shared" si="80"/>
        <v/>
      </c>
      <c r="F468" s="1050" t="s">
        <v>402</v>
      </c>
      <c r="G468" s="1042" t="str">
        <f t="shared" si="76"/>
        <v/>
      </c>
      <c r="H468" s="1046"/>
      <c r="I468" s="1044" t="str">
        <f t="shared" si="77"/>
        <v>#REF!</v>
      </c>
      <c r="J468" s="1052" t="str">
        <f t="shared" si="141"/>
        <v>#REF!</v>
      </c>
      <c r="K468" s="1046">
        <v>0.0</v>
      </c>
      <c r="L468" s="1046">
        <v>0.0</v>
      </c>
      <c r="M468" s="1046">
        <v>0.0</v>
      </c>
      <c r="N468" s="1046">
        <v>0.0</v>
      </c>
      <c r="O468" s="1053" t="e">
        <v>#REF!</v>
      </c>
      <c r="P468" s="1053">
        <v>0.0</v>
      </c>
      <c r="Q468" s="1053">
        <v>0.0</v>
      </c>
      <c r="R468" s="1053">
        <v>0.0</v>
      </c>
      <c r="S468" s="1053">
        <v>0.0</v>
      </c>
      <c r="T468" s="1053">
        <v>0.0</v>
      </c>
      <c r="U468" s="1053">
        <v>0.0</v>
      </c>
      <c r="V468" s="825"/>
      <c r="W468" s="1054" t="str">
        <f t="shared" ref="W468:AC468" si="269">if(O$275&gt;$E467,"",if(O$276&lt;$E467,"", if($H468="","", if($D467&lt;=$N$277,O$277,if($D467&lt;=$N$278,O$278,O$279))*if($O$267=$R$267,$V$267, $H468))))</f>
        <v>#REF!</v>
      </c>
      <c r="X468" s="1054" t="str">
        <f t="shared" si="269"/>
        <v/>
      </c>
      <c r="Y468" s="1054" t="str">
        <f t="shared" si="269"/>
        <v/>
      </c>
      <c r="Z468" s="1054" t="str">
        <f t="shared" si="269"/>
        <v/>
      </c>
      <c r="AA468" s="1054" t="str">
        <f t="shared" si="269"/>
        <v/>
      </c>
      <c r="AB468" s="1054" t="str">
        <f t="shared" si="269"/>
        <v/>
      </c>
      <c r="AC468" s="1054" t="str">
        <f t="shared" si="269"/>
        <v/>
      </c>
      <c r="AD468" s="2" t="e">
        <v>#REF!</v>
      </c>
      <c r="AE468" s="2" t="e">
        <v>#REF!</v>
      </c>
      <c r="AF468" s="2" t="e">
        <v>#REF!</v>
      </c>
      <c r="AG468" s="2" t="e">
        <v>#REF!</v>
      </c>
      <c r="AH468" s="2" t="e">
        <v>#REF!</v>
      </c>
      <c r="AI468" s="2" t="e">
        <v>#REF!</v>
      </c>
      <c r="AJ468" s="4" t="e">
        <v>#REF!</v>
      </c>
      <c r="AK468" s="4"/>
      <c r="AL468" s="4"/>
      <c r="AM468" s="4"/>
      <c r="AN468" s="18" t="s">
        <v>4</v>
      </c>
      <c r="AO468" s="689"/>
      <c r="AP468" s="690"/>
      <c r="AQ468" s="274"/>
      <c r="AR468" s="274"/>
      <c r="AS468" s="274"/>
      <c r="AT468" s="274"/>
      <c r="AU468" s="691"/>
      <c r="AV468" s="692"/>
      <c r="AW468" s="274"/>
      <c r="AX468" s="274"/>
      <c r="AY468" s="274"/>
      <c r="AZ468" s="274"/>
      <c r="BA468" s="274"/>
      <c r="BB468" s="274"/>
      <c r="BC468" s="274"/>
      <c r="BD468" s="274"/>
      <c r="BE468" s="274"/>
      <c r="BF468" s="274"/>
      <c r="BG468" s="274"/>
      <c r="BH468" s="274"/>
      <c r="BI468" s="274"/>
      <c r="BJ468" s="274"/>
      <c r="BK468" s="274"/>
      <c r="BL468" s="274"/>
      <c r="BM468" s="274"/>
      <c r="BN468" s="274"/>
      <c r="BO468" s="274"/>
      <c r="BP468" s="693"/>
      <c r="BQ468" s="274"/>
      <c r="BR468" s="274"/>
      <c r="BS468" s="274"/>
      <c r="BT468" s="274"/>
      <c r="BU468" s="274"/>
      <c r="BV468" s="274"/>
      <c r="BW468" s="274"/>
      <c r="BX468" s="694"/>
      <c r="BY468" s="274"/>
      <c r="BZ468" s="274"/>
      <c r="CA468" s="274"/>
      <c r="CB468" s="274"/>
      <c r="CC468" s="274"/>
      <c r="CD468" s="274"/>
      <c r="CE468" s="274"/>
      <c r="CF468" s="274"/>
      <c r="CG468" s="742"/>
      <c r="CH468" s="742"/>
      <c r="CI468" s="742"/>
      <c r="CJ468" s="742"/>
      <c r="CK468" s="742"/>
      <c r="CL468" s="742"/>
      <c r="CM468" s="742"/>
      <c r="CN468" s="742"/>
      <c r="CO468" s="742"/>
      <c r="CP468" s="742"/>
      <c r="CQ468" s="742"/>
      <c r="CR468" s="742"/>
      <c r="CS468" s="742"/>
      <c r="CT468" s="742"/>
      <c r="CU468" s="742"/>
      <c r="CV468" s="742"/>
      <c r="CW468" s="742"/>
      <c r="CX468" s="4"/>
      <c r="CY468" s="780" t="e">
        <v>#REF!</v>
      </c>
      <c r="CZ468" s="890" t="e">
        <v>#REF!</v>
      </c>
      <c r="DA468" s="890" t="e">
        <v>#REF!</v>
      </c>
      <c r="DB468" s="890">
        <v>0.0</v>
      </c>
      <c r="DC468" s="890">
        <v>0.0</v>
      </c>
      <c r="DD468" s="890">
        <v>0.0</v>
      </c>
      <c r="DE468" s="890">
        <v>0.0</v>
      </c>
      <c r="DF468" s="890">
        <v>0.0</v>
      </c>
      <c r="DG468" s="890">
        <v>0.0</v>
      </c>
      <c r="DH468" s="890"/>
      <c r="DI468" s="890" t="e">
        <v>#REF!</v>
      </c>
      <c r="DJ468" s="890" t="s">
        <v>160</v>
      </c>
      <c r="DK468" s="890" t="s">
        <v>160</v>
      </c>
      <c r="DL468" s="890" t="s">
        <v>160</v>
      </c>
      <c r="DM468" s="890" t="s">
        <v>160</v>
      </c>
      <c r="DN468" s="890" t="s">
        <v>160</v>
      </c>
      <c r="DO468" s="890" t="s">
        <v>160</v>
      </c>
      <c r="DP468" s="2">
        <v>1.0</v>
      </c>
      <c r="DQ468" s="830" t="s">
        <v>160</v>
      </c>
      <c r="DR468" s="915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745"/>
      <c r="EK468" s="4"/>
      <c r="EL468" s="4"/>
      <c r="EM468" s="4"/>
      <c r="EN468" s="4"/>
      <c r="EO468" s="4"/>
      <c r="EP468" s="4"/>
      <c r="EQ468" s="745"/>
      <c r="ER468" s="4"/>
      <c r="ES468" s="4"/>
      <c r="ET468" s="4"/>
      <c r="EU468" s="4"/>
      <c r="EV468" s="4"/>
      <c r="EW468" s="4"/>
      <c r="EX468" s="4"/>
      <c r="EY468" s="895" t="s">
        <v>160</v>
      </c>
      <c r="EZ468" s="927" t="s">
        <v>160</v>
      </c>
      <c r="FA468" s="820" t="str">
        <f t="shared" si="49"/>
        <v/>
      </c>
      <c r="FB468" s="925" t="e">
        <v>#REF!</v>
      </c>
      <c r="FC468" s="4" t="e">
        <v>#REF!</v>
      </c>
      <c r="FD468" s="4" t="e">
        <v>#REF!</v>
      </c>
      <c r="FE468" s="4" t="e">
        <v>#REF!</v>
      </c>
      <c r="FF468" s="4" t="e">
        <v>#REF!</v>
      </c>
      <c r="FG468" s="4" t="e">
        <v>#REF!</v>
      </c>
      <c r="FH468" s="4" t="e">
        <v>#REF!</v>
      </c>
      <c r="FI468" s="834" t="str">
        <f t="shared" si="50"/>
        <v>#REF!</v>
      </c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742"/>
    </row>
    <row r="469" outlineLevel="1">
      <c r="A469" s="743"/>
      <c r="D469" s="1039">
        <f t="shared" si="157"/>
        <v>1</v>
      </c>
      <c r="E469" s="1049" t="str">
        <f t="shared" si="80"/>
        <v/>
      </c>
      <c r="F469" s="1050" t="s">
        <v>402</v>
      </c>
      <c r="G469" s="1042" t="str">
        <f t="shared" si="76"/>
        <v/>
      </c>
      <c r="H469" s="1046"/>
      <c r="I469" s="1044" t="str">
        <f t="shared" si="77"/>
        <v>#REF!</v>
      </c>
      <c r="J469" s="1052" t="str">
        <f t="shared" si="141"/>
        <v>#REF!</v>
      </c>
      <c r="K469" s="1046">
        <v>0.0</v>
      </c>
      <c r="L469" s="1046">
        <v>0.0</v>
      </c>
      <c r="M469" s="1046">
        <v>0.0</v>
      </c>
      <c r="N469" s="1046">
        <v>0.0</v>
      </c>
      <c r="O469" s="1053" t="e">
        <v>#REF!</v>
      </c>
      <c r="P469" s="1053">
        <v>0.0</v>
      </c>
      <c r="Q469" s="1053">
        <v>0.0</v>
      </c>
      <c r="R469" s="1053">
        <v>0.0</v>
      </c>
      <c r="S469" s="1053">
        <v>0.0</v>
      </c>
      <c r="T469" s="1053">
        <v>0.0</v>
      </c>
      <c r="U469" s="1053">
        <v>0.0</v>
      </c>
      <c r="V469" s="825"/>
      <c r="W469" s="1054" t="str">
        <f t="shared" ref="W469:AC469" si="270">if(O$275&gt;$E468,"",if(O$276&lt;$E468,"", if($H469="","", if($D468&lt;=$N$277,O$277,if($D468&lt;=$N$278,O$278,O$279))*if($O$267=$R$267,$V$267, $H469))))</f>
        <v>#REF!</v>
      </c>
      <c r="X469" s="1054" t="str">
        <f t="shared" si="270"/>
        <v/>
      </c>
      <c r="Y469" s="1054" t="str">
        <f t="shared" si="270"/>
        <v/>
      </c>
      <c r="Z469" s="1054" t="str">
        <f t="shared" si="270"/>
        <v/>
      </c>
      <c r="AA469" s="1054" t="str">
        <f t="shared" si="270"/>
        <v/>
      </c>
      <c r="AB469" s="1054" t="str">
        <f t="shared" si="270"/>
        <v/>
      </c>
      <c r="AC469" s="1054" t="str">
        <f t="shared" si="270"/>
        <v/>
      </c>
      <c r="AD469" s="2" t="e">
        <v>#REF!</v>
      </c>
      <c r="AE469" s="2" t="e">
        <v>#REF!</v>
      </c>
      <c r="AF469" s="2" t="e">
        <v>#REF!</v>
      </c>
      <c r="AG469" s="2" t="e">
        <v>#REF!</v>
      </c>
      <c r="AH469" s="2" t="e">
        <v>#REF!</v>
      </c>
      <c r="AI469" s="2" t="e">
        <v>#REF!</v>
      </c>
      <c r="AJ469" s="4" t="e">
        <v>#REF!</v>
      </c>
      <c r="AK469" s="4"/>
      <c r="AL469" s="4"/>
      <c r="AM469" s="4"/>
      <c r="AN469" s="18" t="s">
        <v>4</v>
      </c>
      <c r="AO469" s="689"/>
      <c r="AP469" s="690"/>
      <c r="AQ469" s="274"/>
      <c r="AR469" s="274"/>
      <c r="AS469" s="274"/>
      <c r="AT469" s="274"/>
      <c r="AU469" s="691"/>
      <c r="AV469" s="692"/>
      <c r="AW469" s="274"/>
      <c r="AX469" s="274"/>
      <c r="AY469" s="274"/>
      <c r="AZ469" s="274"/>
      <c r="BA469" s="274"/>
      <c r="BB469" s="274"/>
      <c r="BC469" s="274"/>
      <c r="BD469" s="274"/>
      <c r="BE469" s="274"/>
      <c r="BF469" s="274"/>
      <c r="BG469" s="274"/>
      <c r="BH469" s="274"/>
      <c r="BI469" s="274"/>
      <c r="BJ469" s="274"/>
      <c r="BK469" s="274"/>
      <c r="BL469" s="274"/>
      <c r="BM469" s="274"/>
      <c r="BN469" s="274"/>
      <c r="BO469" s="274"/>
      <c r="BP469" s="693"/>
      <c r="BQ469" s="274"/>
      <c r="BR469" s="274"/>
      <c r="BS469" s="274"/>
      <c r="BT469" s="274"/>
      <c r="BU469" s="274"/>
      <c r="BV469" s="274"/>
      <c r="BW469" s="274"/>
      <c r="BX469" s="694"/>
      <c r="BY469" s="274"/>
      <c r="BZ469" s="274"/>
      <c r="CA469" s="274"/>
      <c r="CB469" s="274"/>
      <c r="CC469" s="274"/>
      <c r="CD469" s="274"/>
      <c r="CE469" s="274"/>
      <c r="CF469" s="274"/>
      <c r="CG469" s="742"/>
      <c r="CH469" s="742"/>
      <c r="CI469" s="742"/>
      <c r="CJ469" s="742"/>
      <c r="CK469" s="742"/>
      <c r="CL469" s="742"/>
      <c r="CM469" s="742"/>
      <c r="CN469" s="742"/>
      <c r="CO469" s="742"/>
      <c r="CP469" s="742"/>
      <c r="CQ469" s="742"/>
      <c r="CR469" s="742"/>
      <c r="CS469" s="742"/>
      <c r="CT469" s="742"/>
      <c r="CU469" s="742"/>
      <c r="CV469" s="742"/>
      <c r="CW469" s="742"/>
      <c r="CX469" s="4"/>
      <c r="CY469" s="780" t="e">
        <v>#REF!</v>
      </c>
      <c r="CZ469" s="890" t="e">
        <v>#REF!</v>
      </c>
      <c r="DA469" s="890" t="e">
        <v>#REF!</v>
      </c>
      <c r="DB469" s="890">
        <v>0.0</v>
      </c>
      <c r="DC469" s="890">
        <v>0.0</v>
      </c>
      <c r="DD469" s="890">
        <v>0.0</v>
      </c>
      <c r="DE469" s="890">
        <v>0.0</v>
      </c>
      <c r="DF469" s="890">
        <v>0.0</v>
      </c>
      <c r="DG469" s="890">
        <v>0.0</v>
      </c>
      <c r="DH469" s="890"/>
      <c r="DI469" s="890" t="e">
        <v>#REF!</v>
      </c>
      <c r="DJ469" s="890" t="s">
        <v>160</v>
      </c>
      <c r="DK469" s="890" t="s">
        <v>160</v>
      </c>
      <c r="DL469" s="890" t="s">
        <v>160</v>
      </c>
      <c r="DM469" s="890" t="s">
        <v>160</v>
      </c>
      <c r="DN469" s="890" t="s">
        <v>160</v>
      </c>
      <c r="DO469" s="890" t="s">
        <v>160</v>
      </c>
      <c r="DP469" s="2">
        <v>1.0</v>
      </c>
      <c r="DQ469" s="830" t="s">
        <v>160</v>
      </c>
      <c r="DR469" s="915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745"/>
      <c r="EK469" s="4"/>
      <c r="EL469" s="4"/>
      <c r="EM469" s="4"/>
      <c r="EN469" s="4"/>
      <c r="EO469" s="4"/>
      <c r="EP469" s="4"/>
      <c r="EQ469" s="745"/>
      <c r="ER469" s="4"/>
      <c r="ES469" s="4"/>
      <c r="ET469" s="4"/>
      <c r="EU469" s="4"/>
      <c r="EV469" s="4"/>
      <c r="EW469" s="4"/>
      <c r="EX469" s="4"/>
      <c r="EY469" s="895" t="s">
        <v>160</v>
      </c>
      <c r="EZ469" s="927" t="s">
        <v>160</v>
      </c>
      <c r="FA469" s="820" t="str">
        <f t="shared" si="49"/>
        <v/>
      </c>
      <c r="FB469" s="925" t="e">
        <v>#REF!</v>
      </c>
      <c r="FC469" s="4" t="e">
        <v>#REF!</v>
      </c>
      <c r="FD469" s="4" t="e">
        <v>#REF!</v>
      </c>
      <c r="FE469" s="4" t="e">
        <v>#REF!</v>
      </c>
      <c r="FF469" s="4" t="e">
        <v>#REF!</v>
      </c>
      <c r="FG469" s="4" t="e">
        <v>#REF!</v>
      </c>
      <c r="FH469" s="4" t="e">
        <v>#REF!</v>
      </c>
      <c r="FI469" s="834" t="str">
        <f t="shared" si="50"/>
        <v>#REF!</v>
      </c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742"/>
    </row>
    <row r="470" outlineLevel="1">
      <c r="A470" s="743"/>
      <c r="D470" s="1039">
        <f t="shared" si="157"/>
        <v>1</v>
      </c>
      <c r="E470" s="1049" t="str">
        <f t="shared" si="80"/>
        <v/>
      </c>
      <c r="F470" s="1050" t="s">
        <v>402</v>
      </c>
      <c r="G470" s="1042" t="str">
        <f t="shared" si="76"/>
        <v/>
      </c>
      <c r="H470" s="1046"/>
      <c r="I470" s="1044" t="str">
        <f t="shared" si="77"/>
        <v>#REF!</v>
      </c>
      <c r="J470" s="1052" t="str">
        <f t="shared" si="141"/>
        <v>#REF!</v>
      </c>
      <c r="K470" s="1046">
        <v>0.0</v>
      </c>
      <c r="L470" s="1046">
        <v>0.0</v>
      </c>
      <c r="M470" s="1046">
        <v>0.0</v>
      </c>
      <c r="N470" s="1046">
        <v>0.0</v>
      </c>
      <c r="O470" s="1053" t="e">
        <v>#REF!</v>
      </c>
      <c r="P470" s="1053">
        <v>0.0</v>
      </c>
      <c r="Q470" s="1053">
        <v>0.0</v>
      </c>
      <c r="R470" s="1053">
        <v>0.0</v>
      </c>
      <c r="S470" s="1053">
        <v>0.0</v>
      </c>
      <c r="T470" s="1053">
        <v>0.0</v>
      </c>
      <c r="U470" s="1053">
        <v>0.0</v>
      </c>
      <c r="V470" s="825"/>
      <c r="W470" s="1054" t="str">
        <f t="shared" ref="W470:AC470" si="271">if(O$275&gt;$E469,"",if(O$276&lt;$E469,"", if($H470="","", if($D469&lt;=$N$277,O$277,if($D469&lt;=$N$278,O$278,O$279))*if($O$267=$R$267,$V$267, $H470))))</f>
        <v>#REF!</v>
      </c>
      <c r="X470" s="1054" t="str">
        <f t="shared" si="271"/>
        <v/>
      </c>
      <c r="Y470" s="1054" t="str">
        <f t="shared" si="271"/>
        <v/>
      </c>
      <c r="Z470" s="1054" t="str">
        <f t="shared" si="271"/>
        <v/>
      </c>
      <c r="AA470" s="1054" t="str">
        <f t="shared" si="271"/>
        <v/>
      </c>
      <c r="AB470" s="1054" t="str">
        <f t="shared" si="271"/>
        <v/>
      </c>
      <c r="AC470" s="1054" t="str">
        <f t="shared" si="271"/>
        <v/>
      </c>
      <c r="AD470" s="2" t="e">
        <v>#REF!</v>
      </c>
      <c r="AE470" s="2" t="e">
        <v>#REF!</v>
      </c>
      <c r="AF470" s="2" t="e">
        <v>#REF!</v>
      </c>
      <c r="AG470" s="2" t="e">
        <v>#REF!</v>
      </c>
      <c r="AH470" s="2" t="e">
        <v>#REF!</v>
      </c>
      <c r="AI470" s="2" t="e">
        <v>#REF!</v>
      </c>
      <c r="AJ470" s="4" t="e">
        <v>#REF!</v>
      </c>
      <c r="AK470" s="4"/>
      <c r="AL470" s="4"/>
      <c r="AM470" s="4"/>
      <c r="AN470" s="18" t="s">
        <v>4</v>
      </c>
      <c r="AO470" s="689"/>
      <c r="AP470" s="690"/>
      <c r="AQ470" s="274"/>
      <c r="AR470" s="274"/>
      <c r="AS470" s="274"/>
      <c r="AT470" s="274"/>
      <c r="AU470" s="691"/>
      <c r="AV470" s="692"/>
      <c r="AW470" s="274"/>
      <c r="AX470" s="274"/>
      <c r="AY470" s="274"/>
      <c r="AZ470" s="274"/>
      <c r="BA470" s="274"/>
      <c r="BB470" s="274"/>
      <c r="BC470" s="274"/>
      <c r="BD470" s="274"/>
      <c r="BE470" s="274"/>
      <c r="BF470" s="274"/>
      <c r="BG470" s="274"/>
      <c r="BH470" s="274"/>
      <c r="BI470" s="274"/>
      <c r="BJ470" s="274"/>
      <c r="BK470" s="274"/>
      <c r="BL470" s="274"/>
      <c r="BM470" s="274"/>
      <c r="BN470" s="274"/>
      <c r="BO470" s="274"/>
      <c r="BP470" s="693"/>
      <c r="BQ470" s="274"/>
      <c r="BR470" s="274"/>
      <c r="BS470" s="274"/>
      <c r="BT470" s="274"/>
      <c r="BU470" s="274"/>
      <c r="BV470" s="274"/>
      <c r="BW470" s="274"/>
      <c r="BX470" s="694"/>
      <c r="BY470" s="274"/>
      <c r="BZ470" s="274"/>
      <c r="CA470" s="274"/>
      <c r="CB470" s="274"/>
      <c r="CC470" s="274"/>
      <c r="CD470" s="274"/>
      <c r="CE470" s="274"/>
      <c r="CF470" s="274"/>
      <c r="CG470" s="742"/>
      <c r="CH470" s="742"/>
      <c r="CI470" s="742"/>
      <c r="CJ470" s="742"/>
      <c r="CK470" s="742"/>
      <c r="CL470" s="742"/>
      <c r="CM470" s="742"/>
      <c r="CN470" s="742"/>
      <c r="CO470" s="742"/>
      <c r="CP470" s="742"/>
      <c r="CQ470" s="742"/>
      <c r="CR470" s="742"/>
      <c r="CS470" s="742"/>
      <c r="CT470" s="742"/>
      <c r="CU470" s="742"/>
      <c r="CV470" s="742"/>
      <c r="CW470" s="742"/>
      <c r="CX470" s="4"/>
      <c r="CY470" s="780" t="e">
        <v>#REF!</v>
      </c>
      <c r="CZ470" s="890" t="e">
        <v>#REF!</v>
      </c>
      <c r="DA470" s="890" t="e">
        <v>#REF!</v>
      </c>
      <c r="DB470" s="890">
        <v>0.0</v>
      </c>
      <c r="DC470" s="890">
        <v>0.0</v>
      </c>
      <c r="DD470" s="890">
        <v>0.0</v>
      </c>
      <c r="DE470" s="890">
        <v>0.0</v>
      </c>
      <c r="DF470" s="890">
        <v>0.0</v>
      </c>
      <c r="DG470" s="890">
        <v>0.0</v>
      </c>
      <c r="DH470" s="890"/>
      <c r="DI470" s="890" t="e">
        <v>#REF!</v>
      </c>
      <c r="DJ470" s="890" t="s">
        <v>160</v>
      </c>
      <c r="DK470" s="890" t="s">
        <v>160</v>
      </c>
      <c r="DL470" s="890" t="s">
        <v>160</v>
      </c>
      <c r="DM470" s="890" t="s">
        <v>160</v>
      </c>
      <c r="DN470" s="890" t="s">
        <v>160</v>
      </c>
      <c r="DO470" s="890" t="s">
        <v>160</v>
      </c>
      <c r="DP470" s="2">
        <v>1.0</v>
      </c>
      <c r="DQ470" s="830" t="s">
        <v>160</v>
      </c>
      <c r="DR470" s="915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745"/>
      <c r="EK470" s="4"/>
      <c r="EL470" s="4"/>
      <c r="EM470" s="4"/>
      <c r="EN470" s="4"/>
      <c r="EO470" s="4"/>
      <c r="EP470" s="4"/>
      <c r="EQ470" s="745"/>
      <c r="ER470" s="4"/>
      <c r="ES470" s="4"/>
      <c r="ET470" s="4"/>
      <c r="EU470" s="4"/>
      <c r="EV470" s="4"/>
      <c r="EW470" s="4"/>
      <c r="EX470" s="4"/>
      <c r="EY470" s="895" t="s">
        <v>160</v>
      </c>
      <c r="EZ470" s="927" t="s">
        <v>160</v>
      </c>
      <c r="FA470" s="820" t="str">
        <f t="shared" si="49"/>
        <v/>
      </c>
      <c r="FB470" s="925" t="e">
        <v>#REF!</v>
      </c>
      <c r="FC470" s="4" t="e">
        <v>#REF!</v>
      </c>
      <c r="FD470" s="4" t="e">
        <v>#REF!</v>
      </c>
      <c r="FE470" s="4" t="e">
        <v>#REF!</v>
      </c>
      <c r="FF470" s="4" t="e">
        <v>#REF!</v>
      </c>
      <c r="FG470" s="4" t="e">
        <v>#REF!</v>
      </c>
      <c r="FH470" s="4" t="e">
        <v>#REF!</v>
      </c>
      <c r="FI470" s="834" t="str">
        <f t="shared" si="50"/>
        <v>#REF!</v>
      </c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742"/>
    </row>
    <row r="471" outlineLevel="1">
      <c r="A471" s="743"/>
      <c r="D471" s="1039">
        <f t="shared" si="157"/>
        <v>1</v>
      </c>
      <c r="E471" s="1049" t="str">
        <f t="shared" si="80"/>
        <v/>
      </c>
      <c r="F471" s="1050" t="s">
        <v>402</v>
      </c>
      <c r="G471" s="1042" t="str">
        <f t="shared" si="76"/>
        <v/>
      </c>
      <c r="H471" s="1046"/>
      <c r="I471" s="1044" t="str">
        <f t="shared" si="77"/>
        <v>#REF!</v>
      </c>
      <c r="J471" s="1052" t="str">
        <f t="shared" si="141"/>
        <v>#REF!</v>
      </c>
      <c r="K471" s="1046">
        <v>0.0</v>
      </c>
      <c r="L471" s="1046">
        <v>0.0</v>
      </c>
      <c r="M471" s="1046">
        <v>0.0</v>
      </c>
      <c r="N471" s="1046">
        <v>0.0</v>
      </c>
      <c r="O471" s="1053" t="e">
        <v>#REF!</v>
      </c>
      <c r="P471" s="1053">
        <v>0.0</v>
      </c>
      <c r="Q471" s="1053">
        <v>0.0</v>
      </c>
      <c r="R471" s="1053">
        <v>0.0</v>
      </c>
      <c r="S471" s="1053">
        <v>0.0</v>
      </c>
      <c r="T471" s="1053">
        <v>0.0</v>
      </c>
      <c r="U471" s="1053">
        <v>0.0</v>
      </c>
      <c r="V471" s="825"/>
      <c r="W471" s="1054" t="str">
        <f t="shared" ref="W471:AC471" si="272">if(O$275&gt;$E470,"",if(O$276&lt;$E470,"", if($H471="","", if($D470&lt;=$N$277,O$277,if($D470&lt;=$N$278,O$278,O$279))*if($O$267=$R$267,$V$267, $H471))))</f>
        <v>#REF!</v>
      </c>
      <c r="X471" s="1054" t="str">
        <f t="shared" si="272"/>
        <v/>
      </c>
      <c r="Y471" s="1054" t="str">
        <f t="shared" si="272"/>
        <v/>
      </c>
      <c r="Z471" s="1054" t="str">
        <f t="shared" si="272"/>
        <v/>
      </c>
      <c r="AA471" s="1054" t="str">
        <f t="shared" si="272"/>
        <v/>
      </c>
      <c r="AB471" s="1054" t="str">
        <f t="shared" si="272"/>
        <v/>
      </c>
      <c r="AC471" s="1054" t="str">
        <f t="shared" si="272"/>
        <v/>
      </c>
      <c r="AD471" s="2" t="e">
        <v>#REF!</v>
      </c>
      <c r="AE471" s="2" t="e">
        <v>#REF!</v>
      </c>
      <c r="AF471" s="2" t="e">
        <v>#REF!</v>
      </c>
      <c r="AG471" s="2" t="e">
        <v>#REF!</v>
      </c>
      <c r="AH471" s="2" t="e">
        <v>#REF!</v>
      </c>
      <c r="AI471" s="2" t="e">
        <v>#REF!</v>
      </c>
      <c r="AJ471" s="4" t="e">
        <v>#REF!</v>
      </c>
      <c r="AK471" s="4"/>
      <c r="AL471" s="4"/>
      <c r="AM471" s="4"/>
      <c r="AN471" s="18" t="s">
        <v>4</v>
      </c>
      <c r="AO471" s="689"/>
      <c r="AP471" s="690"/>
      <c r="AQ471" s="274"/>
      <c r="AR471" s="274"/>
      <c r="AS471" s="274"/>
      <c r="AT471" s="274"/>
      <c r="AU471" s="691"/>
      <c r="AV471" s="692"/>
      <c r="AW471" s="274"/>
      <c r="AX471" s="274"/>
      <c r="AY471" s="274"/>
      <c r="AZ471" s="274"/>
      <c r="BA471" s="274"/>
      <c r="BB471" s="274"/>
      <c r="BC471" s="274"/>
      <c r="BD471" s="274"/>
      <c r="BE471" s="274"/>
      <c r="BF471" s="274"/>
      <c r="BG471" s="274"/>
      <c r="BH471" s="274"/>
      <c r="BI471" s="274"/>
      <c r="BJ471" s="274"/>
      <c r="BK471" s="274"/>
      <c r="BL471" s="274"/>
      <c r="BM471" s="274"/>
      <c r="BN471" s="274"/>
      <c r="BO471" s="274"/>
      <c r="BP471" s="693"/>
      <c r="BQ471" s="274"/>
      <c r="BR471" s="274"/>
      <c r="BS471" s="274"/>
      <c r="BT471" s="274"/>
      <c r="BU471" s="274"/>
      <c r="BV471" s="274"/>
      <c r="BW471" s="274"/>
      <c r="BX471" s="694"/>
      <c r="BY471" s="274"/>
      <c r="BZ471" s="274"/>
      <c r="CA471" s="274"/>
      <c r="CB471" s="274"/>
      <c r="CC471" s="274"/>
      <c r="CD471" s="274"/>
      <c r="CE471" s="274"/>
      <c r="CF471" s="274"/>
      <c r="CG471" s="742"/>
      <c r="CH471" s="742"/>
      <c r="CI471" s="742"/>
      <c r="CJ471" s="742"/>
      <c r="CK471" s="742"/>
      <c r="CL471" s="742"/>
      <c r="CM471" s="742"/>
      <c r="CN471" s="742"/>
      <c r="CO471" s="742"/>
      <c r="CP471" s="742"/>
      <c r="CQ471" s="742"/>
      <c r="CR471" s="742"/>
      <c r="CS471" s="742"/>
      <c r="CT471" s="742"/>
      <c r="CU471" s="742"/>
      <c r="CV471" s="742"/>
      <c r="CW471" s="742"/>
      <c r="CX471" s="4"/>
      <c r="CY471" s="780" t="e">
        <v>#REF!</v>
      </c>
      <c r="CZ471" s="890" t="e">
        <v>#REF!</v>
      </c>
      <c r="DA471" s="890" t="e">
        <v>#REF!</v>
      </c>
      <c r="DB471" s="890">
        <v>0.0</v>
      </c>
      <c r="DC471" s="890">
        <v>0.0</v>
      </c>
      <c r="DD471" s="890">
        <v>0.0</v>
      </c>
      <c r="DE471" s="890">
        <v>0.0</v>
      </c>
      <c r="DF471" s="890">
        <v>0.0</v>
      </c>
      <c r="DG471" s="890">
        <v>0.0</v>
      </c>
      <c r="DH471" s="890"/>
      <c r="DI471" s="890" t="e">
        <v>#REF!</v>
      </c>
      <c r="DJ471" s="890" t="s">
        <v>160</v>
      </c>
      <c r="DK471" s="890" t="s">
        <v>160</v>
      </c>
      <c r="DL471" s="890" t="s">
        <v>160</v>
      </c>
      <c r="DM471" s="890" t="s">
        <v>160</v>
      </c>
      <c r="DN471" s="890" t="s">
        <v>160</v>
      </c>
      <c r="DO471" s="890" t="s">
        <v>160</v>
      </c>
      <c r="DP471" s="2">
        <v>1.0</v>
      </c>
      <c r="DQ471" s="830" t="s">
        <v>160</v>
      </c>
      <c r="DR471" s="915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745"/>
      <c r="EK471" s="4"/>
      <c r="EL471" s="4"/>
      <c r="EM471" s="4"/>
      <c r="EN471" s="4"/>
      <c r="EO471" s="4"/>
      <c r="EP471" s="4"/>
      <c r="EQ471" s="745"/>
      <c r="ER471" s="4"/>
      <c r="ES471" s="4"/>
      <c r="ET471" s="4"/>
      <c r="EU471" s="4"/>
      <c r="EV471" s="4"/>
      <c r="EW471" s="4"/>
      <c r="EX471" s="4"/>
      <c r="EY471" s="895" t="s">
        <v>160</v>
      </c>
      <c r="EZ471" s="927" t="s">
        <v>160</v>
      </c>
      <c r="FA471" s="820" t="str">
        <f t="shared" si="49"/>
        <v/>
      </c>
      <c r="FB471" s="925" t="e">
        <v>#REF!</v>
      </c>
      <c r="FC471" s="4" t="e">
        <v>#REF!</v>
      </c>
      <c r="FD471" s="4" t="e">
        <v>#REF!</v>
      </c>
      <c r="FE471" s="4" t="e">
        <v>#REF!</v>
      </c>
      <c r="FF471" s="4" t="e">
        <v>#REF!</v>
      </c>
      <c r="FG471" s="4" t="e">
        <v>#REF!</v>
      </c>
      <c r="FH471" s="4" t="e">
        <v>#REF!</v>
      </c>
      <c r="FI471" s="834" t="str">
        <f t="shared" si="50"/>
        <v>#REF!</v>
      </c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742"/>
    </row>
    <row r="472" outlineLevel="1">
      <c r="A472" s="743"/>
      <c r="D472" s="1039">
        <f t="shared" si="157"/>
        <v>1</v>
      </c>
      <c r="E472" s="1049" t="str">
        <f t="shared" si="80"/>
        <v/>
      </c>
      <c r="F472" s="1050" t="s">
        <v>402</v>
      </c>
      <c r="G472" s="1042" t="str">
        <f t="shared" si="76"/>
        <v/>
      </c>
      <c r="H472" s="1046"/>
      <c r="I472" s="1044" t="str">
        <f t="shared" si="77"/>
        <v>#REF!</v>
      </c>
      <c r="J472" s="1052" t="str">
        <f t="shared" si="141"/>
        <v>#REF!</v>
      </c>
      <c r="K472" s="1046">
        <v>0.0</v>
      </c>
      <c r="L472" s="1046">
        <v>0.0</v>
      </c>
      <c r="M472" s="1046">
        <v>0.0</v>
      </c>
      <c r="N472" s="1046">
        <v>0.0</v>
      </c>
      <c r="O472" s="1053" t="e">
        <v>#REF!</v>
      </c>
      <c r="P472" s="1053">
        <v>0.0</v>
      </c>
      <c r="Q472" s="1053">
        <v>0.0</v>
      </c>
      <c r="R472" s="1053">
        <v>0.0</v>
      </c>
      <c r="S472" s="1053">
        <v>0.0</v>
      </c>
      <c r="T472" s="1053">
        <v>0.0</v>
      </c>
      <c r="U472" s="1053">
        <v>0.0</v>
      </c>
      <c r="V472" s="825"/>
      <c r="W472" s="1054" t="str">
        <f t="shared" ref="W472:AC472" si="273">if(O$275&gt;$E471,"",if(O$276&lt;$E471,"", if($H472="","", if($D471&lt;=$N$277,O$277,if($D471&lt;=$N$278,O$278,O$279))*if($O$267=$R$267,$V$267, $H472))))</f>
        <v>#REF!</v>
      </c>
      <c r="X472" s="1054" t="str">
        <f t="shared" si="273"/>
        <v/>
      </c>
      <c r="Y472" s="1054" t="str">
        <f t="shared" si="273"/>
        <v/>
      </c>
      <c r="Z472" s="1054" t="str">
        <f t="shared" si="273"/>
        <v/>
      </c>
      <c r="AA472" s="1054" t="str">
        <f t="shared" si="273"/>
        <v/>
      </c>
      <c r="AB472" s="1054" t="str">
        <f t="shared" si="273"/>
        <v/>
      </c>
      <c r="AC472" s="1054" t="str">
        <f t="shared" si="273"/>
        <v/>
      </c>
      <c r="AD472" s="2" t="e">
        <v>#REF!</v>
      </c>
      <c r="AE472" s="2" t="e">
        <v>#REF!</v>
      </c>
      <c r="AF472" s="2" t="e">
        <v>#REF!</v>
      </c>
      <c r="AG472" s="2" t="e">
        <v>#REF!</v>
      </c>
      <c r="AH472" s="2" t="e">
        <v>#REF!</v>
      </c>
      <c r="AI472" s="2" t="e">
        <v>#REF!</v>
      </c>
      <c r="AJ472" s="4" t="e">
        <v>#REF!</v>
      </c>
      <c r="AK472" s="4"/>
      <c r="AL472" s="4"/>
      <c r="AM472" s="4"/>
      <c r="AN472" s="18" t="s">
        <v>4</v>
      </c>
      <c r="AO472" s="689"/>
      <c r="AP472" s="690"/>
      <c r="AQ472" s="274"/>
      <c r="AR472" s="274"/>
      <c r="AS472" s="274"/>
      <c r="AT472" s="274"/>
      <c r="AU472" s="691"/>
      <c r="AV472" s="692"/>
      <c r="AW472" s="274"/>
      <c r="AX472" s="274"/>
      <c r="AY472" s="274"/>
      <c r="AZ472" s="274"/>
      <c r="BA472" s="274"/>
      <c r="BB472" s="274"/>
      <c r="BC472" s="274"/>
      <c r="BD472" s="274"/>
      <c r="BE472" s="274"/>
      <c r="BF472" s="274"/>
      <c r="BG472" s="274"/>
      <c r="BH472" s="274"/>
      <c r="BI472" s="274"/>
      <c r="BJ472" s="274"/>
      <c r="BK472" s="274"/>
      <c r="BL472" s="274"/>
      <c r="BM472" s="274"/>
      <c r="BN472" s="274"/>
      <c r="BO472" s="274"/>
      <c r="BP472" s="693"/>
      <c r="BQ472" s="274"/>
      <c r="BR472" s="274"/>
      <c r="BS472" s="274"/>
      <c r="BT472" s="274"/>
      <c r="BU472" s="274"/>
      <c r="BV472" s="274"/>
      <c r="BW472" s="274"/>
      <c r="BX472" s="694"/>
      <c r="BY472" s="274"/>
      <c r="BZ472" s="274"/>
      <c r="CA472" s="274"/>
      <c r="CB472" s="274"/>
      <c r="CC472" s="274"/>
      <c r="CD472" s="274"/>
      <c r="CE472" s="274"/>
      <c r="CF472" s="274"/>
      <c r="CG472" s="742"/>
      <c r="CH472" s="742"/>
      <c r="CI472" s="742"/>
      <c r="CJ472" s="742"/>
      <c r="CK472" s="742"/>
      <c r="CL472" s="742"/>
      <c r="CM472" s="742"/>
      <c r="CN472" s="742"/>
      <c r="CO472" s="742"/>
      <c r="CP472" s="742"/>
      <c r="CQ472" s="742"/>
      <c r="CR472" s="742"/>
      <c r="CS472" s="742"/>
      <c r="CT472" s="742"/>
      <c r="CU472" s="742"/>
      <c r="CV472" s="742"/>
      <c r="CW472" s="742"/>
      <c r="CX472" s="4"/>
      <c r="CY472" s="780" t="e">
        <v>#REF!</v>
      </c>
      <c r="CZ472" s="890" t="e">
        <v>#REF!</v>
      </c>
      <c r="DA472" s="890" t="e">
        <v>#REF!</v>
      </c>
      <c r="DB472" s="890">
        <v>0.0</v>
      </c>
      <c r="DC472" s="890">
        <v>0.0</v>
      </c>
      <c r="DD472" s="890">
        <v>0.0</v>
      </c>
      <c r="DE472" s="890">
        <v>0.0</v>
      </c>
      <c r="DF472" s="890">
        <v>0.0</v>
      </c>
      <c r="DG472" s="890">
        <v>0.0</v>
      </c>
      <c r="DH472" s="890"/>
      <c r="DI472" s="890" t="e">
        <v>#REF!</v>
      </c>
      <c r="DJ472" s="890" t="s">
        <v>160</v>
      </c>
      <c r="DK472" s="890" t="s">
        <v>160</v>
      </c>
      <c r="DL472" s="890" t="s">
        <v>160</v>
      </c>
      <c r="DM472" s="890" t="s">
        <v>160</v>
      </c>
      <c r="DN472" s="890" t="s">
        <v>160</v>
      </c>
      <c r="DO472" s="890" t="s">
        <v>160</v>
      </c>
      <c r="DP472" s="2">
        <v>1.0</v>
      </c>
      <c r="DQ472" s="830" t="s">
        <v>160</v>
      </c>
      <c r="DR472" s="915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745"/>
      <c r="EK472" s="4"/>
      <c r="EL472" s="4"/>
      <c r="EM472" s="4"/>
      <c r="EN472" s="4"/>
      <c r="EO472" s="4"/>
      <c r="EP472" s="4"/>
      <c r="EQ472" s="745"/>
      <c r="ER472" s="4"/>
      <c r="ES472" s="4"/>
      <c r="ET472" s="4"/>
      <c r="EU472" s="4"/>
      <c r="EV472" s="4"/>
      <c r="EW472" s="4"/>
      <c r="EX472" s="4"/>
      <c r="EY472" s="895" t="s">
        <v>160</v>
      </c>
      <c r="EZ472" s="927" t="s">
        <v>160</v>
      </c>
      <c r="FA472" s="820" t="str">
        <f t="shared" si="49"/>
        <v/>
      </c>
      <c r="FB472" s="925" t="e">
        <v>#REF!</v>
      </c>
      <c r="FC472" s="4" t="e">
        <v>#REF!</v>
      </c>
      <c r="FD472" s="4" t="e">
        <v>#REF!</v>
      </c>
      <c r="FE472" s="4" t="e">
        <v>#REF!</v>
      </c>
      <c r="FF472" s="4" t="e">
        <v>#REF!</v>
      </c>
      <c r="FG472" s="4" t="e">
        <v>#REF!</v>
      </c>
      <c r="FH472" s="4" t="e">
        <v>#REF!</v>
      </c>
      <c r="FI472" s="834" t="str">
        <f t="shared" si="50"/>
        <v>#REF!</v>
      </c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742"/>
    </row>
    <row r="473" outlineLevel="1">
      <c r="A473" s="743"/>
      <c r="D473" s="1039">
        <f t="shared" si="157"/>
        <v>1</v>
      </c>
      <c r="E473" s="1049" t="str">
        <f t="shared" si="80"/>
        <v/>
      </c>
      <c r="F473" s="1050" t="s">
        <v>402</v>
      </c>
      <c r="G473" s="1042" t="str">
        <f t="shared" si="76"/>
        <v/>
      </c>
      <c r="H473" s="1046"/>
      <c r="I473" s="1044" t="str">
        <f t="shared" si="77"/>
        <v>#REF!</v>
      </c>
      <c r="J473" s="1052" t="str">
        <f t="shared" si="141"/>
        <v>#REF!</v>
      </c>
      <c r="K473" s="1046">
        <v>0.0</v>
      </c>
      <c r="L473" s="1046">
        <v>0.0</v>
      </c>
      <c r="M473" s="1046">
        <v>0.0</v>
      </c>
      <c r="N473" s="1046">
        <v>0.0</v>
      </c>
      <c r="O473" s="1053" t="e">
        <v>#REF!</v>
      </c>
      <c r="P473" s="1053">
        <v>0.0</v>
      </c>
      <c r="Q473" s="1053">
        <v>0.0</v>
      </c>
      <c r="R473" s="1053">
        <v>0.0</v>
      </c>
      <c r="S473" s="1053">
        <v>0.0</v>
      </c>
      <c r="T473" s="1053">
        <v>0.0</v>
      </c>
      <c r="U473" s="1053">
        <v>0.0</v>
      </c>
      <c r="V473" s="825"/>
      <c r="W473" s="1054" t="str">
        <f t="shared" ref="W473:AC473" si="274">if(O$275&gt;$E472,"",if(O$276&lt;$E472,"", if($H473="","", if($D472&lt;=$N$277,O$277,if($D472&lt;=$N$278,O$278,O$279))*if($O$267=$R$267,$V$267, $H473))))</f>
        <v>#REF!</v>
      </c>
      <c r="X473" s="1054" t="str">
        <f t="shared" si="274"/>
        <v/>
      </c>
      <c r="Y473" s="1054" t="str">
        <f t="shared" si="274"/>
        <v/>
      </c>
      <c r="Z473" s="1054" t="str">
        <f t="shared" si="274"/>
        <v/>
      </c>
      <c r="AA473" s="1054" t="str">
        <f t="shared" si="274"/>
        <v/>
      </c>
      <c r="AB473" s="1054" t="str">
        <f t="shared" si="274"/>
        <v/>
      </c>
      <c r="AC473" s="1054" t="str">
        <f t="shared" si="274"/>
        <v/>
      </c>
      <c r="AD473" s="2" t="e">
        <v>#REF!</v>
      </c>
      <c r="AE473" s="2" t="e">
        <v>#REF!</v>
      </c>
      <c r="AF473" s="2" t="e">
        <v>#REF!</v>
      </c>
      <c r="AG473" s="2" t="e">
        <v>#REF!</v>
      </c>
      <c r="AH473" s="2" t="e">
        <v>#REF!</v>
      </c>
      <c r="AI473" s="2" t="e">
        <v>#REF!</v>
      </c>
      <c r="AJ473" s="4" t="e">
        <v>#REF!</v>
      </c>
      <c r="AK473" s="4"/>
      <c r="AL473" s="4"/>
      <c r="AM473" s="4"/>
      <c r="AN473" s="18" t="s">
        <v>4</v>
      </c>
      <c r="AO473" s="689"/>
      <c r="AP473" s="690"/>
      <c r="AQ473" s="274"/>
      <c r="AR473" s="274"/>
      <c r="AS473" s="274"/>
      <c r="AT473" s="274"/>
      <c r="AU473" s="691"/>
      <c r="AV473" s="692"/>
      <c r="AW473" s="274"/>
      <c r="AX473" s="274"/>
      <c r="AY473" s="274"/>
      <c r="AZ473" s="274"/>
      <c r="BA473" s="274"/>
      <c r="BB473" s="274"/>
      <c r="BC473" s="274"/>
      <c r="BD473" s="274"/>
      <c r="BE473" s="274"/>
      <c r="BF473" s="274"/>
      <c r="BG473" s="274"/>
      <c r="BH473" s="274"/>
      <c r="BI473" s="274"/>
      <c r="BJ473" s="274"/>
      <c r="BK473" s="274"/>
      <c r="BL473" s="274"/>
      <c r="BM473" s="274"/>
      <c r="BN473" s="274"/>
      <c r="BO473" s="274"/>
      <c r="BP473" s="693"/>
      <c r="BQ473" s="274"/>
      <c r="BR473" s="274"/>
      <c r="BS473" s="274"/>
      <c r="BT473" s="274"/>
      <c r="BU473" s="274"/>
      <c r="BV473" s="274"/>
      <c r="BW473" s="274"/>
      <c r="BX473" s="694"/>
      <c r="BY473" s="274"/>
      <c r="BZ473" s="274"/>
      <c r="CA473" s="274"/>
      <c r="CB473" s="274"/>
      <c r="CC473" s="274"/>
      <c r="CD473" s="274"/>
      <c r="CE473" s="274"/>
      <c r="CF473" s="274"/>
      <c r="CG473" s="742"/>
      <c r="CH473" s="742"/>
      <c r="CI473" s="742"/>
      <c r="CJ473" s="742"/>
      <c r="CK473" s="742"/>
      <c r="CL473" s="742"/>
      <c r="CM473" s="742"/>
      <c r="CN473" s="742"/>
      <c r="CO473" s="742"/>
      <c r="CP473" s="742"/>
      <c r="CQ473" s="742"/>
      <c r="CR473" s="742"/>
      <c r="CS473" s="742"/>
      <c r="CT473" s="742"/>
      <c r="CU473" s="742"/>
      <c r="CV473" s="742"/>
      <c r="CW473" s="742"/>
      <c r="CX473" s="4"/>
      <c r="CY473" s="780" t="e">
        <v>#REF!</v>
      </c>
      <c r="CZ473" s="890" t="e">
        <v>#REF!</v>
      </c>
      <c r="DA473" s="890" t="e">
        <v>#REF!</v>
      </c>
      <c r="DB473" s="890">
        <v>0.0</v>
      </c>
      <c r="DC473" s="890">
        <v>0.0</v>
      </c>
      <c r="DD473" s="890">
        <v>0.0</v>
      </c>
      <c r="DE473" s="890">
        <v>0.0</v>
      </c>
      <c r="DF473" s="890">
        <v>0.0</v>
      </c>
      <c r="DG473" s="890">
        <v>0.0</v>
      </c>
      <c r="DH473" s="890"/>
      <c r="DI473" s="890" t="e">
        <v>#REF!</v>
      </c>
      <c r="DJ473" s="890" t="s">
        <v>160</v>
      </c>
      <c r="DK473" s="890" t="s">
        <v>160</v>
      </c>
      <c r="DL473" s="890" t="s">
        <v>160</v>
      </c>
      <c r="DM473" s="890" t="s">
        <v>160</v>
      </c>
      <c r="DN473" s="890" t="s">
        <v>160</v>
      </c>
      <c r="DO473" s="890" t="s">
        <v>160</v>
      </c>
      <c r="DP473" s="2">
        <v>1.0</v>
      </c>
      <c r="DQ473" s="830" t="s">
        <v>160</v>
      </c>
      <c r="DR473" s="915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745"/>
      <c r="EK473" s="4"/>
      <c r="EL473" s="4"/>
      <c r="EM473" s="4"/>
      <c r="EN473" s="4"/>
      <c r="EO473" s="4"/>
      <c r="EP473" s="4"/>
      <c r="EQ473" s="745"/>
      <c r="ER473" s="4"/>
      <c r="ES473" s="4"/>
      <c r="ET473" s="4"/>
      <c r="EU473" s="4"/>
      <c r="EV473" s="4"/>
      <c r="EW473" s="4"/>
      <c r="EX473" s="4"/>
      <c r="EY473" s="895" t="s">
        <v>160</v>
      </c>
      <c r="EZ473" s="927" t="s">
        <v>160</v>
      </c>
      <c r="FA473" s="820" t="str">
        <f t="shared" si="49"/>
        <v/>
      </c>
      <c r="FB473" s="925" t="e">
        <v>#REF!</v>
      </c>
      <c r="FC473" s="4" t="e">
        <v>#REF!</v>
      </c>
      <c r="FD473" s="4" t="e">
        <v>#REF!</v>
      </c>
      <c r="FE473" s="4" t="e">
        <v>#REF!</v>
      </c>
      <c r="FF473" s="4" t="e">
        <v>#REF!</v>
      </c>
      <c r="FG473" s="4" t="e">
        <v>#REF!</v>
      </c>
      <c r="FH473" s="4" t="e">
        <v>#REF!</v>
      </c>
      <c r="FI473" s="834" t="str">
        <f t="shared" si="50"/>
        <v>#REF!</v>
      </c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742"/>
    </row>
    <row r="474" outlineLevel="1">
      <c r="A474" s="743"/>
      <c r="D474" s="1039">
        <f t="shared" si="157"/>
        <v>1</v>
      </c>
      <c r="E474" s="1049" t="str">
        <f t="shared" si="80"/>
        <v/>
      </c>
      <c r="F474" s="1050" t="s">
        <v>402</v>
      </c>
      <c r="G474" s="1042" t="str">
        <f t="shared" si="76"/>
        <v/>
      </c>
      <c r="H474" s="1046"/>
      <c r="I474" s="1044" t="str">
        <f t="shared" si="77"/>
        <v>#REF!</v>
      </c>
      <c r="J474" s="1052" t="str">
        <f t="shared" si="141"/>
        <v>#REF!</v>
      </c>
      <c r="K474" s="1046">
        <v>0.0</v>
      </c>
      <c r="L474" s="1046">
        <v>0.0</v>
      </c>
      <c r="M474" s="1046">
        <v>0.0</v>
      </c>
      <c r="N474" s="1046">
        <v>0.0</v>
      </c>
      <c r="O474" s="1053" t="e">
        <v>#REF!</v>
      </c>
      <c r="P474" s="1053">
        <v>0.0</v>
      </c>
      <c r="Q474" s="1053">
        <v>0.0</v>
      </c>
      <c r="R474" s="1053">
        <v>0.0</v>
      </c>
      <c r="S474" s="1053">
        <v>0.0</v>
      </c>
      <c r="T474" s="1053">
        <v>0.0</v>
      </c>
      <c r="U474" s="1053">
        <v>0.0</v>
      </c>
      <c r="V474" s="825"/>
      <c r="W474" s="1054" t="str">
        <f t="shared" ref="W474:AC474" si="275">if(O$275&gt;$E473,"",if(O$276&lt;$E473,"", if($H474="","", if($D473&lt;=$N$277,O$277,if($D473&lt;=$N$278,O$278,O$279))*if($O$267=$R$267,$V$267, $H474))))</f>
        <v>#REF!</v>
      </c>
      <c r="X474" s="1054" t="str">
        <f t="shared" si="275"/>
        <v/>
      </c>
      <c r="Y474" s="1054" t="str">
        <f t="shared" si="275"/>
        <v/>
      </c>
      <c r="Z474" s="1054" t="str">
        <f t="shared" si="275"/>
        <v/>
      </c>
      <c r="AA474" s="1054" t="str">
        <f t="shared" si="275"/>
        <v/>
      </c>
      <c r="AB474" s="1054" t="str">
        <f t="shared" si="275"/>
        <v/>
      </c>
      <c r="AC474" s="1054" t="str">
        <f t="shared" si="275"/>
        <v/>
      </c>
      <c r="AD474" s="2" t="e">
        <v>#REF!</v>
      </c>
      <c r="AE474" s="2" t="e">
        <v>#REF!</v>
      </c>
      <c r="AF474" s="2" t="e">
        <v>#REF!</v>
      </c>
      <c r="AG474" s="2" t="e">
        <v>#REF!</v>
      </c>
      <c r="AH474" s="2" t="e">
        <v>#REF!</v>
      </c>
      <c r="AI474" s="2" t="e">
        <v>#REF!</v>
      </c>
      <c r="AJ474" s="4" t="e">
        <v>#REF!</v>
      </c>
      <c r="AK474" s="4"/>
      <c r="AL474" s="4"/>
      <c r="AM474" s="4"/>
      <c r="AN474" s="18" t="s">
        <v>4</v>
      </c>
      <c r="AO474" s="689"/>
      <c r="AP474" s="690"/>
      <c r="AQ474" s="274"/>
      <c r="AR474" s="274"/>
      <c r="AS474" s="274"/>
      <c r="AT474" s="274"/>
      <c r="AU474" s="691"/>
      <c r="AV474" s="692"/>
      <c r="AW474" s="274"/>
      <c r="AX474" s="274"/>
      <c r="AY474" s="274"/>
      <c r="AZ474" s="274"/>
      <c r="BA474" s="274"/>
      <c r="BB474" s="274"/>
      <c r="BC474" s="274"/>
      <c r="BD474" s="274"/>
      <c r="BE474" s="274"/>
      <c r="BF474" s="274"/>
      <c r="BG474" s="274"/>
      <c r="BH474" s="274"/>
      <c r="BI474" s="274"/>
      <c r="BJ474" s="274"/>
      <c r="BK474" s="274"/>
      <c r="BL474" s="274"/>
      <c r="BM474" s="274"/>
      <c r="BN474" s="274"/>
      <c r="BO474" s="274"/>
      <c r="BP474" s="693"/>
      <c r="BQ474" s="274"/>
      <c r="BR474" s="274"/>
      <c r="BS474" s="274"/>
      <c r="BT474" s="274"/>
      <c r="BU474" s="274"/>
      <c r="BV474" s="274"/>
      <c r="BW474" s="274"/>
      <c r="BX474" s="694"/>
      <c r="BY474" s="274"/>
      <c r="BZ474" s="274"/>
      <c r="CA474" s="274"/>
      <c r="CB474" s="274"/>
      <c r="CC474" s="274"/>
      <c r="CD474" s="274"/>
      <c r="CE474" s="274"/>
      <c r="CF474" s="274"/>
      <c r="CG474" s="742"/>
      <c r="CH474" s="742"/>
      <c r="CI474" s="742"/>
      <c r="CJ474" s="742"/>
      <c r="CK474" s="742"/>
      <c r="CL474" s="742"/>
      <c r="CM474" s="742"/>
      <c r="CN474" s="742"/>
      <c r="CO474" s="742"/>
      <c r="CP474" s="742"/>
      <c r="CQ474" s="742"/>
      <c r="CR474" s="742"/>
      <c r="CS474" s="742"/>
      <c r="CT474" s="742"/>
      <c r="CU474" s="742"/>
      <c r="CV474" s="742"/>
      <c r="CW474" s="742"/>
      <c r="CX474" s="4"/>
      <c r="CY474" s="780" t="e">
        <v>#REF!</v>
      </c>
      <c r="CZ474" s="890" t="e">
        <v>#REF!</v>
      </c>
      <c r="DA474" s="890" t="e">
        <v>#REF!</v>
      </c>
      <c r="DB474" s="890">
        <v>0.0</v>
      </c>
      <c r="DC474" s="890">
        <v>0.0</v>
      </c>
      <c r="DD474" s="890">
        <v>0.0</v>
      </c>
      <c r="DE474" s="890">
        <v>0.0</v>
      </c>
      <c r="DF474" s="890">
        <v>0.0</v>
      </c>
      <c r="DG474" s="890">
        <v>0.0</v>
      </c>
      <c r="DH474" s="890"/>
      <c r="DI474" s="890" t="e">
        <v>#REF!</v>
      </c>
      <c r="DJ474" s="890" t="s">
        <v>160</v>
      </c>
      <c r="DK474" s="890" t="s">
        <v>160</v>
      </c>
      <c r="DL474" s="890" t="s">
        <v>160</v>
      </c>
      <c r="DM474" s="890" t="s">
        <v>160</v>
      </c>
      <c r="DN474" s="890" t="s">
        <v>160</v>
      </c>
      <c r="DO474" s="890" t="s">
        <v>160</v>
      </c>
      <c r="DP474" s="2">
        <v>1.0</v>
      </c>
      <c r="DQ474" s="830" t="s">
        <v>160</v>
      </c>
      <c r="DR474" s="915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745"/>
      <c r="EK474" s="4"/>
      <c r="EL474" s="4"/>
      <c r="EM474" s="4"/>
      <c r="EN474" s="4"/>
      <c r="EO474" s="4"/>
      <c r="EP474" s="4"/>
      <c r="EQ474" s="745"/>
      <c r="ER474" s="4"/>
      <c r="ES474" s="4"/>
      <c r="ET474" s="4"/>
      <c r="EU474" s="4"/>
      <c r="EV474" s="4"/>
      <c r="EW474" s="4"/>
      <c r="EX474" s="4"/>
      <c r="EY474" s="895" t="s">
        <v>160</v>
      </c>
      <c r="EZ474" s="927" t="s">
        <v>160</v>
      </c>
      <c r="FA474" s="820" t="str">
        <f t="shared" si="49"/>
        <v/>
      </c>
      <c r="FB474" s="925" t="e">
        <v>#REF!</v>
      </c>
      <c r="FC474" s="4" t="e">
        <v>#REF!</v>
      </c>
      <c r="FD474" s="4" t="e">
        <v>#REF!</v>
      </c>
      <c r="FE474" s="4" t="e">
        <v>#REF!</v>
      </c>
      <c r="FF474" s="4" t="e">
        <v>#REF!</v>
      </c>
      <c r="FG474" s="4" t="e">
        <v>#REF!</v>
      </c>
      <c r="FH474" s="4" t="e">
        <v>#REF!</v>
      </c>
      <c r="FI474" s="834" t="str">
        <f t="shared" si="50"/>
        <v>#REF!</v>
      </c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742"/>
    </row>
    <row r="475" outlineLevel="1">
      <c r="A475" s="743"/>
      <c r="D475" s="1039">
        <f t="shared" si="157"/>
        <v>1</v>
      </c>
      <c r="E475" s="1049" t="str">
        <f t="shared" si="80"/>
        <v/>
      </c>
      <c r="F475" s="1050" t="s">
        <v>402</v>
      </c>
      <c r="G475" s="1042" t="str">
        <f t="shared" si="76"/>
        <v/>
      </c>
      <c r="H475" s="1046"/>
      <c r="I475" s="1044" t="str">
        <f t="shared" si="77"/>
        <v>#REF!</v>
      </c>
      <c r="J475" s="1052" t="str">
        <f t="shared" si="141"/>
        <v>#REF!</v>
      </c>
      <c r="K475" s="1046">
        <v>0.0</v>
      </c>
      <c r="L475" s="1046">
        <v>0.0</v>
      </c>
      <c r="M475" s="1046">
        <v>0.0</v>
      </c>
      <c r="N475" s="1046">
        <v>0.0</v>
      </c>
      <c r="O475" s="1053" t="e">
        <v>#REF!</v>
      </c>
      <c r="P475" s="1053">
        <v>0.0</v>
      </c>
      <c r="Q475" s="1053">
        <v>0.0</v>
      </c>
      <c r="R475" s="1053">
        <v>0.0</v>
      </c>
      <c r="S475" s="1053">
        <v>0.0</v>
      </c>
      <c r="T475" s="1053">
        <v>0.0</v>
      </c>
      <c r="U475" s="1053">
        <v>0.0</v>
      </c>
      <c r="V475" s="825"/>
      <c r="W475" s="1054" t="str">
        <f t="shared" ref="W475:AC475" si="276">if(O$275&gt;$E474,"",if(O$276&lt;$E474,"", if($H475="","", if($D474&lt;=$N$277,O$277,if($D474&lt;=$N$278,O$278,O$279))*if($O$267=$R$267,$V$267, $H475))))</f>
        <v>#REF!</v>
      </c>
      <c r="X475" s="1054" t="str">
        <f t="shared" si="276"/>
        <v/>
      </c>
      <c r="Y475" s="1054" t="str">
        <f t="shared" si="276"/>
        <v/>
      </c>
      <c r="Z475" s="1054" t="str">
        <f t="shared" si="276"/>
        <v/>
      </c>
      <c r="AA475" s="1054" t="str">
        <f t="shared" si="276"/>
        <v/>
      </c>
      <c r="AB475" s="1054" t="str">
        <f t="shared" si="276"/>
        <v/>
      </c>
      <c r="AC475" s="1054" t="str">
        <f t="shared" si="276"/>
        <v/>
      </c>
      <c r="AD475" s="2" t="e">
        <v>#REF!</v>
      </c>
      <c r="AE475" s="2" t="e">
        <v>#REF!</v>
      </c>
      <c r="AF475" s="2" t="e">
        <v>#REF!</v>
      </c>
      <c r="AG475" s="2" t="e">
        <v>#REF!</v>
      </c>
      <c r="AH475" s="2" t="e">
        <v>#REF!</v>
      </c>
      <c r="AI475" s="2" t="e">
        <v>#REF!</v>
      </c>
      <c r="AJ475" s="4" t="e">
        <v>#REF!</v>
      </c>
      <c r="AK475" s="4"/>
      <c r="AL475" s="4"/>
      <c r="AM475" s="4"/>
      <c r="AN475" s="18" t="s">
        <v>4</v>
      </c>
      <c r="AO475" s="689"/>
      <c r="AP475" s="690"/>
      <c r="AQ475" s="274"/>
      <c r="AR475" s="274"/>
      <c r="AS475" s="274"/>
      <c r="AT475" s="274"/>
      <c r="AU475" s="691"/>
      <c r="AV475" s="692"/>
      <c r="AW475" s="274"/>
      <c r="AX475" s="274"/>
      <c r="AY475" s="274"/>
      <c r="AZ475" s="274"/>
      <c r="BA475" s="274"/>
      <c r="BB475" s="274"/>
      <c r="BC475" s="274"/>
      <c r="BD475" s="274"/>
      <c r="BE475" s="274"/>
      <c r="BF475" s="274"/>
      <c r="BG475" s="274"/>
      <c r="BH475" s="274"/>
      <c r="BI475" s="274"/>
      <c r="BJ475" s="274"/>
      <c r="BK475" s="274"/>
      <c r="BL475" s="274"/>
      <c r="BM475" s="274"/>
      <c r="BN475" s="274"/>
      <c r="BO475" s="274"/>
      <c r="BP475" s="693"/>
      <c r="BQ475" s="274"/>
      <c r="BR475" s="274"/>
      <c r="BS475" s="274"/>
      <c r="BT475" s="274"/>
      <c r="BU475" s="274"/>
      <c r="BV475" s="274"/>
      <c r="BW475" s="274"/>
      <c r="BX475" s="694"/>
      <c r="BY475" s="274"/>
      <c r="BZ475" s="274"/>
      <c r="CA475" s="274"/>
      <c r="CB475" s="274"/>
      <c r="CC475" s="274"/>
      <c r="CD475" s="274"/>
      <c r="CE475" s="274"/>
      <c r="CF475" s="274"/>
      <c r="CG475" s="742"/>
      <c r="CH475" s="742"/>
      <c r="CI475" s="742"/>
      <c r="CJ475" s="742"/>
      <c r="CK475" s="742"/>
      <c r="CL475" s="742"/>
      <c r="CM475" s="742"/>
      <c r="CN475" s="742"/>
      <c r="CO475" s="742"/>
      <c r="CP475" s="742"/>
      <c r="CQ475" s="742"/>
      <c r="CR475" s="742"/>
      <c r="CS475" s="742"/>
      <c r="CT475" s="742"/>
      <c r="CU475" s="742"/>
      <c r="CV475" s="742"/>
      <c r="CW475" s="742"/>
      <c r="CX475" s="4"/>
      <c r="CY475" s="780" t="e">
        <v>#REF!</v>
      </c>
      <c r="CZ475" s="890" t="e">
        <v>#REF!</v>
      </c>
      <c r="DA475" s="890" t="e">
        <v>#REF!</v>
      </c>
      <c r="DB475" s="890">
        <v>0.0</v>
      </c>
      <c r="DC475" s="890">
        <v>0.0</v>
      </c>
      <c r="DD475" s="890">
        <v>0.0</v>
      </c>
      <c r="DE475" s="890">
        <v>0.0</v>
      </c>
      <c r="DF475" s="890">
        <v>0.0</v>
      </c>
      <c r="DG475" s="890">
        <v>0.0</v>
      </c>
      <c r="DH475" s="890"/>
      <c r="DI475" s="890" t="e">
        <v>#REF!</v>
      </c>
      <c r="DJ475" s="890" t="s">
        <v>160</v>
      </c>
      <c r="DK475" s="890" t="s">
        <v>160</v>
      </c>
      <c r="DL475" s="890" t="s">
        <v>160</v>
      </c>
      <c r="DM475" s="890" t="s">
        <v>160</v>
      </c>
      <c r="DN475" s="890" t="s">
        <v>160</v>
      </c>
      <c r="DO475" s="890" t="s">
        <v>160</v>
      </c>
      <c r="DP475" s="2">
        <v>1.0</v>
      </c>
      <c r="DQ475" s="830" t="s">
        <v>160</v>
      </c>
      <c r="DR475" s="915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745"/>
      <c r="EK475" s="4"/>
      <c r="EL475" s="4"/>
      <c r="EM475" s="4"/>
      <c r="EN475" s="4"/>
      <c r="EO475" s="4"/>
      <c r="EP475" s="4"/>
      <c r="EQ475" s="745"/>
      <c r="ER475" s="4"/>
      <c r="ES475" s="4"/>
      <c r="ET475" s="4"/>
      <c r="EU475" s="4"/>
      <c r="EV475" s="4"/>
      <c r="EW475" s="4"/>
      <c r="EX475" s="4"/>
      <c r="EY475" s="895" t="s">
        <v>160</v>
      </c>
      <c r="EZ475" s="927" t="s">
        <v>160</v>
      </c>
      <c r="FA475" s="820" t="str">
        <f t="shared" si="49"/>
        <v/>
      </c>
      <c r="FB475" s="925" t="e">
        <v>#REF!</v>
      </c>
      <c r="FC475" s="4" t="e">
        <v>#REF!</v>
      </c>
      <c r="FD475" s="4" t="e">
        <v>#REF!</v>
      </c>
      <c r="FE475" s="4" t="e">
        <v>#REF!</v>
      </c>
      <c r="FF475" s="4" t="e">
        <v>#REF!</v>
      </c>
      <c r="FG475" s="4" t="e">
        <v>#REF!</v>
      </c>
      <c r="FH475" s="4" t="e">
        <v>#REF!</v>
      </c>
      <c r="FI475" s="834" t="str">
        <f t="shared" si="50"/>
        <v>#REF!</v>
      </c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742"/>
    </row>
    <row r="476" outlineLevel="1">
      <c r="A476" s="743"/>
      <c r="D476" s="1039">
        <f t="shared" si="157"/>
        <v>1</v>
      </c>
      <c r="E476" s="1049" t="str">
        <f t="shared" si="80"/>
        <v/>
      </c>
      <c r="F476" s="1050" t="s">
        <v>402</v>
      </c>
      <c r="G476" s="1042" t="str">
        <f t="shared" si="76"/>
        <v/>
      </c>
      <c r="H476" s="1046"/>
      <c r="I476" s="1044" t="str">
        <f t="shared" si="77"/>
        <v>#REF!</v>
      </c>
      <c r="J476" s="1052" t="str">
        <f t="shared" si="141"/>
        <v>#REF!</v>
      </c>
      <c r="K476" s="1046">
        <v>0.0</v>
      </c>
      <c r="L476" s="1046">
        <v>0.0</v>
      </c>
      <c r="M476" s="1046">
        <v>0.0</v>
      </c>
      <c r="N476" s="1046">
        <v>0.0</v>
      </c>
      <c r="O476" s="1053" t="e">
        <v>#REF!</v>
      </c>
      <c r="P476" s="1053">
        <v>0.0</v>
      </c>
      <c r="Q476" s="1053">
        <v>0.0</v>
      </c>
      <c r="R476" s="1053">
        <v>0.0</v>
      </c>
      <c r="S476" s="1053">
        <v>0.0</v>
      </c>
      <c r="T476" s="1053">
        <v>0.0</v>
      </c>
      <c r="U476" s="1053">
        <v>0.0</v>
      </c>
      <c r="V476" s="825"/>
      <c r="W476" s="1054" t="str">
        <f t="shared" ref="W476:AC476" si="277">if(O$275&gt;$E475,"",if(O$276&lt;$E475,"", if($H476="","", if($D475&lt;=$N$277,O$277,if($D475&lt;=$N$278,O$278,O$279))*if($O$267=$R$267,$V$267, $H476))))</f>
        <v>#REF!</v>
      </c>
      <c r="X476" s="1054" t="str">
        <f t="shared" si="277"/>
        <v/>
      </c>
      <c r="Y476" s="1054" t="str">
        <f t="shared" si="277"/>
        <v/>
      </c>
      <c r="Z476" s="1054" t="str">
        <f t="shared" si="277"/>
        <v/>
      </c>
      <c r="AA476" s="1054" t="str">
        <f t="shared" si="277"/>
        <v/>
      </c>
      <c r="AB476" s="1054" t="str">
        <f t="shared" si="277"/>
        <v/>
      </c>
      <c r="AC476" s="1054" t="str">
        <f t="shared" si="277"/>
        <v/>
      </c>
      <c r="AD476" s="2" t="e">
        <v>#REF!</v>
      </c>
      <c r="AE476" s="2" t="e">
        <v>#REF!</v>
      </c>
      <c r="AF476" s="2" t="e">
        <v>#REF!</v>
      </c>
      <c r="AG476" s="2" t="e">
        <v>#REF!</v>
      </c>
      <c r="AH476" s="2" t="e">
        <v>#REF!</v>
      </c>
      <c r="AI476" s="2" t="e">
        <v>#REF!</v>
      </c>
      <c r="AJ476" s="4" t="e">
        <v>#REF!</v>
      </c>
      <c r="AK476" s="4"/>
      <c r="AL476" s="4"/>
      <c r="AM476" s="4"/>
      <c r="AN476" s="18" t="s">
        <v>4</v>
      </c>
      <c r="AO476" s="689"/>
      <c r="AP476" s="690"/>
      <c r="AQ476" s="274"/>
      <c r="AR476" s="274"/>
      <c r="AS476" s="274"/>
      <c r="AT476" s="274"/>
      <c r="AU476" s="691"/>
      <c r="AV476" s="692"/>
      <c r="AW476" s="274"/>
      <c r="AX476" s="274"/>
      <c r="AY476" s="274"/>
      <c r="AZ476" s="274"/>
      <c r="BA476" s="274"/>
      <c r="BB476" s="274"/>
      <c r="BC476" s="274"/>
      <c r="BD476" s="274"/>
      <c r="BE476" s="274"/>
      <c r="BF476" s="274"/>
      <c r="BG476" s="274"/>
      <c r="BH476" s="274"/>
      <c r="BI476" s="274"/>
      <c r="BJ476" s="274"/>
      <c r="BK476" s="274"/>
      <c r="BL476" s="274"/>
      <c r="BM476" s="274"/>
      <c r="BN476" s="274"/>
      <c r="BO476" s="274"/>
      <c r="BP476" s="693"/>
      <c r="BQ476" s="274"/>
      <c r="BR476" s="274"/>
      <c r="BS476" s="274"/>
      <c r="BT476" s="274"/>
      <c r="BU476" s="274"/>
      <c r="BV476" s="274"/>
      <c r="BW476" s="274"/>
      <c r="BX476" s="694"/>
      <c r="BY476" s="274"/>
      <c r="BZ476" s="274"/>
      <c r="CA476" s="274"/>
      <c r="CB476" s="274"/>
      <c r="CC476" s="274"/>
      <c r="CD476" s="274"/>
      <c r="CE476" s="274"/>
      <c r="CF476" s="274"/>
      <c r="CG476" s="742"/>
      <c r="CH476" s="742"/>
      <c r="CI476" s="742"/>
      <c r="CJ476" s="742"/>
      <c r="CK476" s="742"/>
      <c r="CL476" s="742"/>
      <c r="CM476" s="742"/>
      <c r="CN476" s="742"/>
      <c r="CO476" s="742"/>
      <c r="CP476" s="742"/>
      <c r="CQ476" s="742"/>
      <c r="CR476" s="742"/>
      <c r="CS476" s="742"/>
      <c r="CT476" s="742"/>
      <c r="CU476" s="742"/>
      <c r="CV476" s="742"/>
      <c r="CW476" s="742"/>
      <c r="CX476" s="4"/>
      <c r="CY476" s="780" t="e">
        <v>#REF!</v>
      </c>
      <c r="CZ476" s="890" t="e">
        <v>#REF!</v>
      </c>
      <c r="DA476" s="890" t="e">
        <v>#REF!</v>
      </c>
      <c r="DB476" s="890">
        <v>0.0</v>
      </c>
      <c r="DC476" s="890">
        <v>0.0</v>
      </c>
      <c r="DD476" s="890">
        <v>0.0</v>
      </c>
      <c r="DE476" s="890">
        <v>0.0</v>
      </c>
      <c r="DF476" s="890">
        <v>0.0</v>
      </c>
      <c r="DG476" s="890">
        <v>0.0</v>
      </c>
      <c r="DH476" s="890"/>
      <c r="DI476" s="890" t="e">
        <v>#REF!</v>
      </c>
      <c r="DJ476" s="890" t="s">
        <v>160</v>
      </c>
      <c r="DK476" s="890" t="s">
        <v>160</v>
      </c>
      <c r="DL476" s="890" t="s">
        <v>160</v>
      </c>
      <c r="DM476" s="890" t="s">
        <v>160</v>
      </c>
      <c r="DN476" s="890" t="s">
        <v>160</v>
      </c>
      <c r="DO476" s="890" t="s">
        <v>160</v>
      </c>
      <c r="DP476" s="2">
        <v>1.0</v>
      </c>
      <c r="DQ476" s="830" t="s">
        <v>160</v>
      </c>
      <c r="DR476" s="915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745"/>
      <c r="EK476" s="4"/>
      <c r="EL476" s="4"/>
      <c r="EM476" s="4"/>
      <c r="EN476" s="4"/>
      <c r="EO476" s="4"/>
      <c r="EP476" s="4"/>
      <c r="EQ476" s="745"/>
      <c r="ER476" s="4"/>
      <c r="ES476" s="4"/>
      <c r="ET476" s="4"/>
      <c r="EU476" s="4"/>
      <c r="EV476" s="4"/>
      <c r="EW476" s="4"/>
      <c r="EX476" s="4"/>
      <c r="EY476" s="895" t="s">
        <v>160</v>
      </c>
      <c r="EZ476" s="927" t="s">
        <v>160</v>
      </c>
      <c r="FA476" s="820" t="str">
        <f t="shared" si="49"/>
        <v/>
      </c>
      <c r="FB476" s="925" t="e">
        <v>#REF!</v>
      </c>
      <c r="FC476" s="4" t="e">
        <v>#REF!</v>
      </c>
      <c r="FD476" s="4" t="e">
        <v>#REF!</v>
      </c>
      <c r="FE476" s="4" t="e">
        <v>#REF!</v>
      </c>
      <c r="FF476" s="4" t="e">
        <v>#REF!</v>
      </c>
      <c r="FG476" s="4" t="e">
        <v>#REF!</v>
      </c>
      <c r="FH476" s="4" t="e">
        <v>#REF!</v>
      </c>
      <c r="FI476" s="834" t="str">
        <f t="shared" si="50"/>
        <v>#REF!</v>
      </c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742"/>
    </row>
    <row r="477" outlineLevel="1">
      <c r="A477" s="743"/>
      <c r="D477" s="1039">
        <f t="shared" si="157"/>
        <v>1</v>
      </c>
      <c r="E477" s="1049" t="str">
        <f t="shared" si="80"/>
        <v/>
      </c>
      <c r="F477" s="1050" t="s">
        <v>402</v>
      </c>
      <c r="G477" s="1042" t="str">
        <f t="shared" si="76"/>
        <v/>
      </c>
      <c r="H477" s="1046"/>
      <c r="I477" s="1044" t="str">
        <f t="shared" si="77"/>
        <v>#REF!</v>
      </c>
      <c r="J477" s="1052" t="str">
        <f t="shared" si="141"/>
        <v>#REF!</v>
      </c>
      <c r="K477" s="1046">
        <v>0.0</v>
      </c>
      <c r="L477" s="1046">
        <v>0.0</v>
      </c>
      <c r="M477" s="1046">
        <v>0.0</v>
      </c>
      <c r="N477" s="1046">
        <v>0.0</v>
      </c>
      <c r="O477" s="1053" t="e">
        <v>#REF!</v>
      </c>
      <c r="P477" s="1053">
        <v>0.0</v>
      </c>
      <c r="Q477" s="1053">
        <v>0.0</v>
      </c>
      <c r="R477" s="1053">
        <v>0.0</v>
      </c>
      <c r="S477" s="1053">
        <v>0.0</v>
      </c>
      <c r="T477" s="1053">
        <v>0.0</v>
      </c>
      <c r="U477" s="1053">
        <v>0.0</v>
      </c>
      <c r="V477" s="825"/>
      <c r="W477" s="1054" t="str">
        <f t="shared" ref="W477:AC477" si="278">if(O$275&gt;$E476,"",if(O$276&lt;$E476,"", if($H477="","", if($D476&lt;=$N$277,O$277,if($D476&lt;=$N$278,O$278,O$279))*if($O$267=$R$267,$V$267, $H477))))</f>
        <v>#REF!</v>
      </c>
      <c r="X477" s="1054" t="str">
        <f t="shared" si="278"/>
        <v/>
      </c>
      <c r="Y477" s="1054" t="str">
        <f t="shared" si="278"/>
        <v/>
      </c>
      <c r="Z477" s="1054" t="str">
        <f t="shared" si="278"/>
        <v/>
      </c>
      <c r="AA477" s="1054" t="str">
        <f t="shared" si="278"/>
        <v/>
      </c>
      <c r="AB477" s="1054" t="str">
        <f t="shared" si="278"/>
        <v/>
      </c>
      <c r="AC477" s="1054" t="str">
        <f t="shared" si="278"/>
        <v/>
      </c>
      <c r="AD477" s="2" t="e">
        <v>#REF!</v>
      </c>
      <c r="AE477" s="2" t="e">
        <v>#REF!</v>
      </c>
      <c r="AF477" s="2" t="e">
        <v>#REF!</v>
      </c>
      <c r="AG477" s="2" t="e">
        <v>#REF!</v>
      </c>
      <c r="AH477" s="2" t="e">
        <v>#REF!</v>
      </c>
      <c r="AI477" s="2" t="e">
        <v>#REF!</v>
      </c>
      <c r="AJ477" s="4" t="e">
        <v>#REF!</v>
      </c>
      <c r="AK477" s="4"/>
      <c r="AL477" s="4"/>
      <c r="AM477" s="4"/>
      <c r="AN477" s="18" t="s">
        <v>4</v>
      </c>
      <c r="AO477" s="689"/>
      <c r="AP477" s="690"/>
      <c r="AQ477" s="274"/>
      <c r="AR477" s="274"/>
      <c r="AS477" s="274"/>
      <c r="AT477" s="274"/>
      <c r="AU477" s="691"/>
      <c r="AV477" s="692"/>
      <c r="AW477" s="274"/>
      <c r="AX477" s="274"/>
      <c r="AY477" s="274"/>
      <c r="AZ477" s="274"/>
      <c r="BA477" s="274"/>
      <c r="BB477" s="274"/>
      <c r="BC477" s="274"/>
      <c r="BD477" s="274"/>
      <c r="BE477" s="274"/>
      <c r="BF477" s="274"/>
      <c r="BG477" s="274"/>
      <c r="BH477" s="274"/>
      <c r="BI477" s="274"/>
      <c r="BJ477" s="274"/>
      <c r="BK477" s="274"/>
      <c r="BL477" s="274"/>
      <c r="BM477" s="274"/>
      <c r="BN477" s="274"/>
      <c r="BO477" s="274"/>
      <c r="BP477" s="693"/>
      <c r="BQ477" s="274"/>
      <c r="BR477" s="274"/>
      <c r="BS477" s="274"/>
      <c r="BT477" s="274"/>
      <c r="BU477" s="274"/>
      <c r="BV477" s="274"/>
      <c r="BW477" s="274"/>
      <c r="BX477" s="694"/>
      <c r="BY477" s="274"/>
      <c r="BZ477" s="274"/>
      <c r="CA477" s="274"/>
      <c r="CB477" s="274"/>
      <c r="CC477" s="274"/>
      <c r="CD477" s="274"/>
      <c r="CE477" s="274"/>
      <c r="CF477" s="274"/>
      <c r="CG477" s="742"/>
      <c r="CH477" s="742"/>
      <c r="CI477" s="742"/>
      <c r="CJ477" s="742"/>
      <c r="CK477" s="742"/>
      <c r="CL477" s="742"/>
      <c r="CM477" s="742"/>
      <c r="CN477" s="742"/>
      <c r="CO477" s="742"/>
      <c r="CP477" s="742"/>
      <c r="CQ477" s="742"/>
      <c r="CR477" s="742"/>
      <c r="CS477" s="742"/>
      <c r="CT477" s="742"/>
      <c r="CU477" s="742"/>
      <c r="CV477" s="742"/>
      <c r="CW477" s="742"/>
      <c r="CX477" s="4"/>
      <c r="CY477" s="780" t="e">
        <v>#REF!</v>
      </c>
      <c r="CZ477" s="890" t="e">
        <v>#REF!</v>
      </c>
      <c r="DA477" s="890" t="e">
        <v>#REF!</v>
      </c>
      <c r="DB477" s="890">
        <v>0.0</v>
      </c>
      <c r="DC477" s="890">
        <v>0.0</v>
      </c>
      <c r="DD477" s="890">
        <v>0.0</v>
      </c>
      <c r="DE477" s="890">
        <v>0.0</v>
      </c>
      <c r="DF477" s="890">
        <v>0.0</v>
      </c>
      <c r="DG477" s="890">
        <v>0.0</v>
      </c>
      <c r="DH477" s="890"/>
      <c r="DI477" s="890" t="e">
        <v>#REF!</v>
      </c>
      <c r="DJ477" s="890" t="s">
        <v>160</v>
      </c>
      <c r="DK477" s="890" t="s">
        <v>160</v>
      </c>
      <c r="DL477" s="890" t="s">
        <v>160</v>
      </c>
      <c r="DM477" s="890" t="s">
        <v>160</v>
      </c>
      <c r="DN477" s="890" t="s">
        <v>160</v>
      </c>
      <c r="DO477" s="890" t="s">
        <v>160</v>
      </c>
      <c r="DP477" s="2">
        <v>1.0</v>
      </c>
      <c r="DQ477" s="830" t="s">
        <v>160</v>
      </c>
      <c r="DR477" s="915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745"/>
      <c r="EK477" s="4"/>
      <c r="EL477" s="4"/>
      <c r="EM477" s="4"/>
      <c r="EN477" s="4"/>
      <c r="EO477" s="4"/>
      <c r="EP477" s="4"/>
      <c r="EQ477" s="745"/>
      <c r="ER477" s="4"/>
      <c r="ES477" s="4"/>
      <c r="ET477" s="4"/>
      <c r="EU477" s="4"/>
      <c r="EV477" s="4"/>
      <c r="EW477" s="4"/>
      <c r="EX477" s="4"/>
      <c r="EY477" s="895" t="s">
        <v>160</v>
      </c>
      <c r="EZ477" s="927" t="s">
        <v>160</v>
      </c>
      <c r="FA477" s="820" t="str">
        <f t="shared" si="49"/>
        <v/>
      </c>
      <c r="FB477" s="925" t="e">
        <v>#REF!</v>
      </c>
      <c r="FC477" s="4" t="e">
        <v>#REF!</v>
      </c>
      <c r="FD477" s="4" t="e">
        <v>#REF!</v>
      </c>
      <c r="FE477" s="4" t="e">
        <v>#REF!</v>
      </c>
      <c r="FF477" s="4" t="e">
        <v>#REF!</v>
      </c>
      <c r="FG477" s="4" t="e">
        <v>#REF!</v>
      </c>
      <c r="FH477" s="4" t="e">
        <v>#REF!</v>
      </c>
      <c r="FI477" s="834" t="str">
        <f t="shared" si="50"/>
        <v>#REF!</v>
      </c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742"/>
    </row>
    <row r="478" outlineLevel="1">
      <c r="A478" s="743"/>
      <c r="D478" s="1039">
        <f t="shared" si="157"/>
        <v>1</v>
      </c>
      <c r="E478" s="1049" t="str">
        <f t="shared" si="80"/>
        <v/>
      </c>
      <c r="F478" s="1050" t="s">
        <v>402</v>
      </c>
      <c r="G478" s="1042" t="str">
        <f t="shared" si="76"/>
        <v/>
      </c>
      <c r="H478" s="1046"/>
      <c r="I478" s="1044" t="str">
        <f t="shared" si="77"/>
        <v>#REF!</v>
      </c>
      <c r="J478" s="1052" t="str">
        <f t="shared" si="141"/>
        <v>#REF!</v>
      </c>
      <c r="K478" s="1046">
        <v>0.0</v>
      </c>
      <c r="L478" s="1046">
        <v>0.0</v>
      </c>
      <c r="M478" s="1046">
        <v>0.0</v>
      </c>
      <c r="N478" s="1046">
        <v>0.0</v>
      </c>
      <c r="O478" s="1053" t="e">
        <v>#REF!</v>
      </c>
      <c r="P478" s="1053">
        <v>0.0</v>
      </c>
      <c r="Q478" s="1053">
        <v>0.0</v>
      </c>
      <c r="R478" s="1053">
        <v>0.0</v>
      </c>
      <c r="S478" s="1053">
        <v>0.0</v>
      </c>
      <c r="T478" s="1053">
        <v>0.0</v>
      </c>
      <c r="U478" s="1053">
        <v>0.0</v>
      </c>
      <c r="V478" s="825"/>
      <c r="W478" s="1054" t="str">
        <f t="shared" ref="W478:AC478" si="279">if(O$275&gt;$E477,"",if(O$276&lt;$E477,"", if($H478="","", if($D477&lt;=$N$277,O$277,if($D477&lt;=$N$278,O$278,O$279))*if($O$267=$R$267,$V$267, $H478))))</f>
        <v>#REF!</v>
      </c>
      <c r="X478" s="1054" t="str">
        <f t="shared" si="279"/>
        <v/>
      </c>
      <c r="Y478" s="1054" t="str">
        <f t="shared" si="279"/>
        <v/>
      </c>
      <c r="Z478" s="1054" t="str">
        <f t="shared" si="279"/>
        <v/>
      </c>
      <c r="AA478" s="1054" t="str">
        <f t="shared" si="279"/>
        <v/>
      </c>
      <c r="AB478" s="1054" t="str">
        <f t="shared" si="279"/>
        <v/>
      </c>
      <c r="AC478" s="1054" t="str">
        <f t="shared" si="279"/>
        <v/>
      </c>
      <c r="AD478" s="2" t="e">
        <v>#REF!</v>
      </c>
      <c r="AE478" s="2" t="e">
        <v>#REF!</v>
      </c>
      <c r="AF478" s="2" t="e">
        <v>#REF!</v>
      </c>
      <c r="AG478" s="2" t="e">
        <v>#REF!</v>
      </c>
      <c r="AH478" s="2" t="e">
        <v>#REF!</v>
      </c>
      <c r="AI478" s="2" t="e">
        <v>#REF!</v>
      </c>
      <c r="AJ478" s="4" t="e">
        <v>#REF!</v>
      </c>
      <c r="AK478" s="4"/>
      <c r="AL478" s="4"/>
      <c r="AM478" s="4"/>
      <c r="AN478" s="18" t="s">
        <v>4</v>
      </c>
      <c r="AO478" s="689"/>
      <c r="AP478" s="690"/>
      <c r="AQ478" s="274"/>
      <c r="AR478" s="274"/>
      <c r="AS478" s="274"/>
      <c r="AT478" s="274"/>
      <c r="AU478" s="691"/>
      <c r="AV478" s="692"/>
      <c r="AW478" s="274"/>
      <c r="AX478" s="274"/>
      <c r="AY478" s="274"/>
      <c r="AZ478" s="274"/>
      <c r="BA478" s="274"/>
      <c r="BB478" s="274"/>
      <c r="BC478" s="274"/>
      <c r="BD478" s="274"/>
      <c r="BE478" s="274"/>
      <c r="BF478" s="274"/>
      <c r="BG478" s="274"/>
      <c r="BH478" s="274"/>
      <c r="BI478" s="274"/>
      <c r="BJ478" s="274"/>
      <c r="BK478" s="274"/>
      <c r="BL478" s="274"/>
      <c r="BM478" s="274"/>
      <c r="BN478" s="274"/>
      <c r="BO478" s="274"/>
      <c r="BP478" s="693"/>
      <c r="BQ478" s="274"/>
      <c r="BR478" s="274"/>
      <c r="BS478" s="274"/>
      <c r="BT478" s="274"/>
      <c r="BU478" s="274"/>
      <c r="BV478" s="274"/>
      <c r="BW478" s="274"/>
      <c r="BX478" s="694"/>
      <c r="BY478" s="274"/>
      <c r="BZ478" s="274"/>
      <c r="CA478" s="274"/>
      <c r="CB478" s="274"/>
      <c r="CC478" s="274"/>
      <c r="CD478" s="274"/>
      <c r="CE478" s="274"/>
      <c r="CF478" s="274"/>
      <c r="CG478" s="742"/>
      <c r="CH478" s="742"/>
      <c r="CI478" s="742"/>
      <c r="CJ478" s="742"/>
      <c r="CK478" s="742"/>
      <c r="CL478" s="742"/>
      <c r="CM478" s="742"/>
      <c r="CN478" s="742"/>
      <c r="CO478" s="742"/>
      <c r="CP478" s="742"/>
      <c r="CQ478" s="742"/>
      <c r="CR478" s="742"/>
      <c r="CS478" s="742"/>
      <c r="CT478" s="742"/>
      <c r="CU478" s="742"/>
      <c r="CV478" s="742"/>
      <c r="CW478" s="742"/>
      <c r="CX478" s="4"/>
      <c r="CY478" s="780" t="e">
        <v>#REF!</v>
      </c>
      <c r="CZ478" s="890" t="e">
        <v>#REF!</v>
      </c>
      <c r="DA478" s="890" t="e">
        <v>#REF!</v>
      </c>
      <c r="DB478" s="890">
        <v>0.0</v>
      </c>
      <c r="DC478" s="890">
        <v>0.0</v>
      </c>
      <c r="DD478" s="890">
        <v>0.0</v>
      </c>
      <c r="DE478" s="890">
        <v>0.0</v>
      </c>
      <c r="DF478" s="890">
        <v>0.0</v>
      </c>
      <c r="DG478" s="890">
        <v>0.0</v>
      </c>
      <c r="DH478" s="890"/>
      <c r="DI478" s="890" t="e">
        <v>#REF!</v>
      </c>
      <c r="DJ478" s="890" t="s">
        <v>160</v>
      </c>
      <c r="DK478" s="890" t="s">
        <v>160</v>
      </c>
      <c r="DL478" s="890" t="s">
        <v>160</v>
      </c>
      <c r="DM478" s="890" t="s">
        <v>160</v>
      </c>
      <c r="DN478" s="890" t="s">
        <v>160</v>
      </c>
      <c r="DO478" s="890" t="s">
        <v>160</v>
      </c>
      <c r="DP478" s="2">
        <v>1.0</v>
      </c>
      <c r="DQ478" s="830" t="s">
        <v>160</v>
      </c>
      <c r="DR478" s="915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745"/>
      <c r="EK478" s="4"/>
      <c r="EL478" s="4"/>
      <c r="EM478" s="4"/>
      <c r="EN478" s="4"/>
      <c r="EO478" s="4"/>
      <c r="EP478" s="4"/>
      <c r="EQ478" s="745"/>
      <c r="ER478" s="4"/>
      <c r="ES478" s="4"/>
      <c r="ET478" s="4"/>
      <c r="EU478" s="4"/>
      <c r="EV478" s="4"/>
      <c r="EW478" s="4"/>
      <c r="EX478" s="4"/>
      <c r="EY478" s="895" t="s">
        <v>160</v>
      </c>
      <c r="EZ478" s="927" t="s">
        <v>160</v>
      </c>
      <c r="FA478" s="820" t="str">
        <f t="shared" si="49"/>
        <v/>
      </c>
      <c r="FB478" s="925" t="e">
        <v>#REF!</v>
      </c>
      <c r="FC478" s="4" t="e">
        <v>#REF!</v>
      </c>
      <c r="FD478" s="4" t="e">
        <v>#REF!</v>
      </c>
      <c r="FE478" s="4" t="e">
        <v>#REF!</v>
      </c>
      <c r="FF478" s="4" t="e">
        <v>#REF!</v>
      </c>
      <c r="FG478" s="4" t="e">
        <v>#REF!</v>
      </c>
      <c r="FH478" s="4" t="e">
        <v>#REF!</v>
      </c>
      <c r="FI478" s="834" t="str">
        <f t="shared" si="50"/>
        <v>#REF!</v>
      </c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742"/>
    </row>
    <row r="479" outlineLevel="1">
      <c r="A479" s="743"/>
      <c r="D479" s="1039">
        <f t="shared" si="157"/>
        <v>1</v>
      </c>
      <c r="E479" s="1049" t="str">
        <f t="shared" si="80"/>
        <v/>
      </c>
      <c r="F479" s="1050" t="s">
        <v>402</v>
      </c>
      <c r="G479" s="1042" t="str">
        <f t="shared" si="76"/>
        <v/>
      </c>
      <c r="H479" s="1046"/>
      <c r="I479" s="1044" t="str">
        <f t="shared" si="77"/>
        <v>#REF!</v>
      </c>
      <c r="J479" s="1052" t="str">
        <f t="shared" si="141"/>
        <v>#REF!</v>
      </c>
      <c r="K479" s="1046">
        <v>0.0</v>
      </c>
      <c r="L479" s="1046">
        <v>0.0</v>
      </c>
      <c r="M479" s="1046">
        <v>0.0</v>
      </c>
      <c r="N479" s="1046">
        <v>0.0</v>
      </c>
      <c r="O479" s="1053" t="e">
        <v>#REF!</v>
      </c>
      <c r="P479" s="1053">
        <v>0.0</v>
      </c>
      <c r="Q479" s="1053">
        <v>0.0</v>
      </c>
      <c r="R479" s="1053">
        <v>0.0</v>
      </c>
      <c r="S479" s="1053">
        <v>0.0</v>
      </c>
      <c r="T479" s="1053">
        <v>0.0</v>
      </c>
      <c r="U479" s="1053">
        <v>0.0</v>
      </c>
      <c r="V479" s="825"/>
      <c r="W479" s="1054" t="str">
        <f t="shared" ref="W479:AC479" si="280">if(O$275&gt;$E478,"",if(O$276&lt;$E478,"", if($H479="","", if($D478&lt;=$N$277,O$277,if($D478&lt;=$N$278,O$278,O$279))*if($O$267=$R$267,$V$267, $H479))))</f>
        <v>#REF!</v>
      </c>
      <c r="X479" s="1054" t="str">
        <f t="shared" si="280"/>
        <v/>
      </c>
      <c r="Y479" s="1054" t="str">
        <f t="shared" si="280"/>
        <v/>
      </c>
      <c r="Z479" s="1054" t="str">
        <f t="shared" si="280"/>
        <v/>
      </c>
      <c r="AA479" s="1054" t="str">
        <f t="shared" si="280"/>
        <v/>
      </c>
      <c r="AB479" s="1054" t="str">
        <f t="shared" si="280"/>
        <v/>
      </c>
      <c r="AC479" s="1054" t="str">
        <f t="shared" si="280"/>
        <v/>
      </c>
      <c r="AD479" s="2" t="e">
        <v>#REF!</v>
      </c>
      <c r="AE479" s="2" t="e">
        <v>#REF!</v>
      </c>
      <c r="AF479" s="2" t="e">
        <v>#REF!</v>
      </c>
      <c r="AG479" s="2" t="e">
        <v>#REF!</v>
      </c>
      <c r="AH479" s="2" t="e">
        <v>#REF!</v>
      </c>
      <c r="AI479" s="2" t="e">
        <v>#REF!</v>
      </c>
      <c r="AJ479" s="4" t="e">
        <v>#REF!</v>
      </c>
      <c r="AK479" s="4"/>
      <c r="AL479" s="4"/>
      <c r="AM479" s="4"/>
      <c r="AN479" s="18" t="s">
        <v>4</v>
      </c>
      <c r="AO479" s="689"/>
      <c r="AP479" s="690"/>
      <c r="AQ479" s="274"/>
      <c r="AR479" s="274"/>
      <c r="AS479" s="274"/>
      <c r="AT479" s="274"/>
      <c r="AU479" s="691"/>
      <c r="AV479" s="692"/>
      <c r="AW479" s="274"/>
      <c r="AX479" s="274"/>
      <c r="AY479" s="274"/>
      <c r="AZ479" s="274"/>
      <c r="BA479" s="274"/>
      <c r="BB479" s="274"/>
      <c r="BC479" s="274"/>
      <c r="BD479" s="274"/>
      <c r="BE479" s="274"/>
      <c r="BF479" s="274"/>
      <c r="BG479" s="274"/>
      <c r="BH479" s="274"/>
      <c r="BI479" s="274"/>
      <c r="BJ479" s="274"/>
      <c r="BK479" s="274"/>
      <c r="BL479" s="274"/>
      <c r="BM479" s="274"/>
      <c r="BN479" s="274"/>
      <c r="BO479" s="274"/>
      <c r="BP479" s="693"/>
      <c r="BQ479" s="274"/>
      <c r="BR479" s="274"/>
      <c r="BS479" s="274"/>
      <c r="BT479" s="274"/>
      <c r="BU479" s="274"/>
      <c r="BV479" s="274"/>
      <c r="BW479" s="274"/>
      <c r="BX479" s="694"/>
      <c r="BY479" s="274"/>
      <c r="BZ479" s="274"/>
      <c r="CA479" s="274"/>
      <c r="CB479" s="274"/>
      <c r="CC479" s="274"/>
      <c r="CD479" s="274"/>
      <c r="CE479" s="274"/>
      <c r="CF479" s="274"/>
      <c r="CG479" s="742"/>
      <c r="CH479" s="742"/>
      <c r="CI479" s="742"/>
      <c r="CJ479" s="742"/>
      <c r="CK479" s="742"/>
      <c r="CL479" s="742"/>
      <c r="CM479" s="742"/>
      <c r="CN479" s="742"/>
      <c r="CO479" s="742"/>
      <c r="CP479" s="742"/>
      <c r="CQ479" s="742"/>
      <c r="CR479" s="742"/>
      <c r="CS479" s="742"/>
      <c r="CT479" s="742"/>
      <c r="CU479" s="742"/>
      <c r="CV479" s="742"/>
      <c r="CW479" s="742"/>
      <c r="CX479" s="4"/>
      <c r="CY479" s="780" t="e">
        <v>#REF!</v>
      </c>
      <c r="CZ479" s="890" t="e">
        <v>#REF!</v>
      </c>
      <c r="DA479" s="890" t="e">
        <v>#REF!</v>
      </c>
      <c r="DB479" s="890">
        <v>0.0</v>
      </c>
      <c r="DC479" s="890">
        <v>0.0</v>
      </c>
      <c r="DD479" s="890">
        <v>0.0</v>
      </c>
      <c r="DE479" s="890">
        <v>0.0</v>
      </c>
      <c r="DF479" s="890">
        <v>0.0</v>
      </c>
      <c r="DG479" s="890">
        <v>0.0</v>
      </c>
      <c r="DH479" s="890"/>
      <c r="DI479" s="890" t="e">
        <v>#REF!</v>
      </c>
      <c r="DJ479" s="890" t="s">
        <v>160</v>
      </c>
      <c r="DK479" s="890" t="s">
        <v>160</v>
      </c>
      <c r="DL479" s="890" t="s">
        <v>160</v>
      </c>
      <c r="DM479" s="890" t="s">
        <v>160</v>
      </c>
      <c r="DN479" s="890" t="s">
        <v>160</v>
      </c>
      <c r="DO479" s="890" t="s">
        <v>160</v>
      </c>
      <c r="DP479" s="2">
        <v>1.0</v>
      </c>
      <c r="DQ479" s="830" t="s">
        <v>160</v>
      </c>
      <c r="DR479" s="915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745"/>
      <c r="EK479" s="4"/>
      <c r="EL479" s="4"/>
      <c r="EM479" s="4"/>
      <c r="EN479" s="4"/>
      <c r="EO479" s="4"/>
      <c r="EP479" s="4"/>
      <c r="EQ479" s="745"/>
      <c r="ER479" s="4"/>
      <c r="ES479" s="4"/>
      <c r="ET479" s="4"/>
      <c r="EU479" s="4"/>
      <c r="EV479" s="4"/>
      <c r="EW479" s="4"/>
      <c r="EX479" s="4"/>
      <c r="EY479" s="895" t="s">
        <v>160</v>
      </c>
      <c r="EZ479" s="927" t="s">
        <v>160</v>
      </c>
      <c r="FA479" s="820" t="str">
        <f t="shared" si="49"/>
        <v/>
      </c>
      <c r="FB479" s="925" t="e">
        <v>#REF!</v>
      </c>
      <c r="FC479" s="4" t="e">
        <v>#REF!</v>
      </c>
      <c r="FD479" s="4" t="e">
        <v>#REF!</v>
      </c>
      <c r="FE479" s="4" t="e">
        <v>#REF!</v>
      </c>
      <c r="FF479" s="4" t="e">
        <v>#REF!</v>
      </c>
      <c r="FG479" s="4" t="e">
        <v>#REF!</v>
      </c>
      <c r="FH479" s="4" t="e">
        <v>#REF!</v>
      </c>
      <c r="FI479" s="834" t="str">
        <f t="shared" si="50"/>
        <v>#REF!</v>
      </c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742"/>
    </row>
    <row r="480" outlineLevel="1">
      <c r="A480" s="743"/>
      <c r="D480" s="1039">
        <f t="shared" si="157"/>
        <v>1</v>
      </c>
      <c r="E480" s="1049" t="str">
        <f t="shared" si="80"/>
        <v/>
      </c>
      <c r="F480" s="1050" t="s">
        <v>402</v>
      </c>
      <c r="G480" s="1042" t="str">
        <f t="shared" si="76"/>
        <v/>
      </c>
      <c r="H480" s="1046"/>
      <c r="I480" s="1044" t="str">
        <f t="shared" si="77"/>
        <v>#REF!</v>
      </c>
      <c r="J480" s="1052" t="str">
        <f t="shared" si="141"/>
        <v>#REF!</v>
      </c>
      <c r="K480" s="1046">
        <v>0.0</v>
      </c>
      <c r="L480" s="1046">
        <v>0.0</v>
      </c>
      <c r="M480" s="1046">
        <v>0.0</v>
      </c>
      <c r="N480" s="1046">
        <v>0.0</v>
      </c>
      <c r="O480" s="1053" t="e">
        <v>#REF!</v>
      </c>
      <c r="P480" s="1053">
        <v>0.0</v>
      </c>
      <c r="Q480" s="1053">
        <v>0.0</v>
      </c>
      <c r="R480" s="1053">
        <v>0.0</v>
      </c>
      <c r="S480" s="1053">
        <v>0.0</v>
      </c>
      <c r="T480" s="1053">
        <v>0.0</v>
      </c>
      <c r="U480" s="1053">
        <v>0.0</v>
      </c>
      <c r="V480" s="825"/>
      <c r="W480" s="1054" t="str">
        <f t="shared" ref="W480:AC480" si="281">if(O$275&gt;$E479,"",if(O$276&lt;$E479,"", if($H480="","", if($D479&lt;=$N$277,O$277,if($D479&lt;=$N$278,O$278,O$279))*if($O$267=$R$267,$V$267, $H480))))</f>
        <v>#REF!</v>
      </c>
      <c r="X480" s="1054" t="str">
        <f t="shared" si="281"/>
        <v/>
      </c>
      <c r="Y480" s="1054" t="str">
        <f t="shared" si="281"/>
        <v/>
      </c>
      <c r="Z480" s="1054" t="str">
        <f t="shared" si="281"/>
        <v/>
      </c>
      <c r="AA480" s="1054" t="str">
        <f t="shared" si="281"/>
        <v/>
      </c>
      <c r="AB480" s="1054" t="str">
        <f t="shared" si="281"/>
        <v/>
      </c>
      <c r="AC480" s="1054" t="str">
        <f t="shared" si="281"/>
        <v/>
      </c>
      <c r="AD480" s="2" t="e">
        <v>#REF!</v>
      </c>
      <c r="AE480" s="2" t="e">
        <v>#REF!</v>
      </c>
      <c r="AF480" s="2" t="e">
        <v>#REF!</v>
      </c>
      <c r="AG480" s="2" t="e">
        <v>#REF!</v>
      </c>
      <c r="AH480" s="2" t="e">
        <v>#REF!</v>
      </c>
      <c r="AI480" s="2" t="e">
        <v>#REF!</v>
      </c>
      <c r="AJ480" s="4" t="e">
        <v>#REF!</v>
      </c>
      <c r="AK480" s="4"/>
      <c r="AL480" s="4"/>
      <c r="AM480" s="4"/>
      <c r="AN480" s="18" t="s">
        <v>4</v>
      </c>
      <c r="AO480" s="689"/>
      <c r="AP480" s="690"/>
      <c r="AQ480" s="274"/>
      <c r="AR480" s="274"/>
      <c r="AS480" s="274"/>
      <c r="AT480" s="274"/>
      <c r="AU480" s="691"/>
      <c r="AV480" s="692"/>
      <c r="AW480" s="274"/>
      <c r="AX480" s="274"/>
      <c r="AY480" s="274"/>
      <c r="AZ480" s="274"/>
      <c r="BA480" s="274"/>
      <c r="BB480" s="274"/>
      <c r="BC480" s="274"/>
      <c r="BD480" s="274"/>
      <c r="BE480" s="274"/>
      <c r="BF480" s="274"/>
      <c r="BG480" s="274"/>
      <c r="BH480" s="274"/>
      <c r="BI480" s="274"/>
      <c r="BJ480" s="274"/>
      <c r="BK480" s="274"/>
      <c r="BL480" s="274"/>
      <c r="BM480" s="274"/>
      <c r="BN480" s="274"/>
      <c r="BO480" s="274"/>
      <c r="BP480" s="693"/>
      <c r="BQ480" s="274"/>
      <c r="BR480" s="274"/>
      <c r="BS480" s="274"/>
      <c r="BT480" s="274"/>
      <c r="BU480" s="274"/>
      <c r="BV480" s="274"/>
      <c r="BW480" s="274"/>
      <c r="BX480" s="694"/>
      <c r="BY480" s="274"/>
      <c r="BZ480" s="274"/>
      <c r="CA480" s="274"/>
      <c r="CB480" s="274"/>
      <c r="CC480" s="274"/>
      <c r="CD480" s="274"/>
      <c r="CE480" s="274"/>
      <c r="CF480" s="274"/>
      <c r="CG480" s="742"/>
      <c r="CH480" s="742"/>
      <c r="CI480" s="742"/>
      <c r="CJ480" s="742"/>
      <c r="CK480" s="742"/>
      <c r="CL480" s="742"/>
      <c r="CM480" s="742"/>
      <c r="CN480" s="742"/>
      <c r="CO480" s="742"/>
      <c r="CP480" s="742"/>
      <c r="CQ480" s="742"/>
      <c r="CR480" s="742"/>
      <c r="CS480" s="742"/>
      <c r="CT480" s="742"/>
      <c r="CU480" s="742"/>
      <c r="CV480" s="742"/>
      <c r="CW480" s="742"/>
      <c r="CX480" s="4"/>
      <c r="CY480" s="780" t="e">
        <v>#REF!</v>
      </c>
      <c r="CZ480" s="890" t="e">
        <v>#REF!</v>
      </c>
      <c r="DA480" s="890" t="e">
        <v>#REF!</v>
      </c>
      <c r="DB480" s="890">
        <v>0.0</v>
      </c>
      <c r="DC480" s="890">
        <v>0.0</v>
      </c>
      <c r="DD480" s="890">
        <v>0.0</v>
      </c>
      <c r="DE480" s="890">
        <v>0.0</v>
      </c>
      <c r="DF480" s="890">
        <v>0.0</v>
      </c>
      <c r="DG480" s="890">
        <v>0.0</v>
      </c>
      <c r="DH480" s="890"/>
      <c r="DI480" s="890" t="e">
        <v>#REF!</v>
      </c>
      <c r="DJ480" s="890" t="s">
        <v>160</v>
      </c>
      <c r="DK480" s="890" t="s">
        <v>160</v>
      </c>
      <c r="DL480" s="890" t="s">
        <v>160</v>
      </c>
      <c r="DM480" s="890" t="s">
        <v>160</v>
      </c>
      <c r="DN480" s="890" t="s">
        <v>160</v>
      </c>
      <c r="DO480" s="890" t="s">
        <v>160</v>
      </c>
      <c r="DP480" s="2">
        <v>1.0</v>
      </c>
      <c r="DQ480" s="830" t="s">
        <v>160</v>
      </c>
      <c r="DR480" s="915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745"/>
      <c r="EK480" s="4"/>
      <c r="EL480" s="4"/>
      <c r="EM480" s="4"/>
      <c r="EN480" s="4"/>
      <c r="EO480" s="4"/>
      <c r="EP480" s="4"/>
      <c r="EQ480" s="745"/>
      <c r="ER480" s="4"/>
      <c r="ES480" s="4"/>
      <c r="ET480" s="4"/>
      <c r="EU480" s="4"/>
      <c r="EV480" s="4"/>
      <c r="EW480" s="4"/>
      <c r="EX480" s="4"/>
      <c r="EY480" s="895" t="s">
        <v>160</v>
      </c>
      <c r="EZ480" s="927" t="s">
        <v>160</v>
      </c>
      <c r="FA480" s="820" t="str">
        <f t="shared" si="49"/>
        <v/>
      </c>
      <c r="FB480" s="925" t="e">
        <v>#REF!</v>
      </c>
      <c r="FC480" s="4" t="e">
        <v>#REF!</v>
      </c>
      <c r="FD480" s="4" t="e">
        <v>#REF!</v>
      </c>
      <c r="FE480" s="4" t="e">
        <v>#REF!</v>
      </c>
      <c r="FF480" s="4" t="e">
        <v>#REF!</v>
      </c>
      <c r="FG480" s="4" t="e">
        <v>#REF!</v>
      </c>
      <c r="FH480" s="4" t="e">
        <v>#REF!</v>
      </c>
      <c r="FI480" s="834" t="str">
        <f t="shared" si="50"/>
        <v>#REF!</v>
      </c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742"/>
    </row>
    <row r="481" outlineLevel="1">
      <c r="A481" s="743"/>
      <c r="D481" s="1039">
        <f t="shared" si="157"/>
        <v>1</v>
      </c>
      <c r="E481" s="1049" t="str">
        <f t="shared" si="80"/>
        <v/>
      </c>
      <c r="F481" s="1050" t="s">
        <v>402</v>
      </c>
      <c r="G481" s="1042" t="str">
        <f t="shared" si="76"/>
        <v/>
      </c>
      <c r="H481" s="1046"/>
      <c r="I481" s="1044" t="str">
        <f t="shared" si="77"/>
        <v>#REF!</v>
      </c>
      <c r="J481" s="1052" t="str">
        <f t="shared" si="141"/>
        <v>#REF!</v>
      </c>
      <c r="K481" s="1046">
        <v>0.0</v>
      </c>
      <c r="L481" s="1046">
        <v>0.0</v>
      </c>
      <c r="M481" s="1046">
        <v>0.0</v>
      </c>
      <c r="N481" s="1046">
        <v>0.0</v>
      </c>
      <c r="O481" s="1053" t="e">
        <v>#REF!</v>
      </c>
      <c r="P481" s="1053">
        <v>0.0</v>
      </c>
      <c r="Q481" s="1053">
        <v>0.0</v>
      </c>
      <c r="R481" s="1053">
        <v>0.0</v>
      </c>
      <c r="S481" s="1053">
        <v>0.0</v>
      </c>
      <c r="T481" s="1053">
        <v>0.0</v>
      </c>
      <c r="U481" s="1053">
        <v>0.0</v>
      </c>
      <c r="V481" s="825"/>
      <c r="W481" s="1054" t="str">
        <f t="shared" ref="W481:AC481" si="282">if(O$275&gt;$E480,"",if(O$276&lt;$E480,"", if($H481="","", if($D480&lt;=$N$277,O$277,if($D480&lt;=$N$278,O$278,O$279))*if($O$267=$R$267,$V$267, $H481))))</f>
        <v>#REF!</v>
      </c>
      <c r="X481" s="1054" t="str">
        <f t="shared" si="282"/>
        <v/>
      </c>
      <c r="Y481" s="1054" t="str">
        <f t="shared" si="282"/>
        <v/>
      </c>
      <c r="Z481" s="1054" t="str">
        <f t="shared" si="282"/>
        <v/>
      </c>
      <c r="AA481" s="1054" t="str">
        <f t="shared" si="282"/>
        <v/>
      </c>
      <c r="AB481" s="1054" t="str">
        <f t="shared" si="282"/>
        <v/>
      </c>
      <c r="AC481" s="1054" t="str">
        <f t="shared" si="282"/>
        <v/>
      </c>
      <c r="AD481" s="2" t="e">
        <v>#REF!</v>
      </c>
      <c r="AE481" s="2" t="e">
        <v>#REF!</v>
      </c>
      <c r="AF481" s="2" t="e">
        <v>#REF!</v>
      </c>
      <c r="AG481" s="2" t="e">
        <v>#REF!</v>
      </c>
      <c r="AH481" s="2" t="e">
        <v>#REF!</v>
      </c>
      <c r="AI481" s="2" t="e">
        <v>#REF!</v>
      </c>
      <c r="AJ481" s="4" t="e">
        <v>#REF!</v>
      </c>
      <c r="AK481" s="4"/>
      <c r="AL481" s="4"/>
      <c r="AM481" s="4"/>
      <c r="AN481" s="18" t="s">
        <v>4</v>
      </c>
      <c r="AO481" s="689"/>
      <c r="AP481" s="690"/>
      <c r="AQ481" s="274"/>
      <c r="AR481" s="274"/>
      <c r="AS481" s="274"/>
      <c r="AT481" s="274"/>
      <c r="AU481" s="691"/>
      <c r="AV481" s="692"/>
      <c r="AW481" s="274"/>
      <c r="AX481" s="274"/>
      <c r="AY481" s="274"/>
      <c r="AZ481" s="274"/>
      <c r="BA481" s="274"/>
      <c r="BB481" s="274"/>
      <c r="BC481" s="274"/>
      <c r="BD481" s="274"/>
      <c r="BE481" s="274"/>
      <c r="BF481" s="274"/>
      <c r="BG481" s="274"/>
      <c r="BH481" s="274"/>
      <c r="BI481" s="274"/>
      <c r="BJ481" s="274"/>
      <c r="BK481" s="274"/>
      <c r="BL481" s="274"/>
      <c r="BM481" s="274"/>
      <c r="BN481" s="274"/>
      <c r="BO481" s="274"/>
      <c r="BP481" s="693"/>
      <c r="BQ481" s="274"/>
      <c r="BR481" s="274"/>
      <c r="BS481" s="274"/>
      <c r="BT481" s="274"/>
      <c r="BU481" s="274"/>
      <c r="BV481" s="274"/>
      <c r="BW481" s="274"/>
      <c r="BX481" s="694"/>
      <c r="BY481" s="274"/>
      <c r="BZ481" s="274"/>
      <c r="CA481" s="274"/>
      <c r="CB481" s="274"/>
      <c r="CC481" s="274"/>
      <c r="CD481" s="274"/>
      <c r="CE481" s="274"/>
      <c r="CF481" s="274"/>
      <c r="CG481" s="742"/>
      <c r="CH481" s="742"/>
      <c r="CI481" s="742"/>
      <c r="CJ481" s="742"/>
      <c r="CK481" s="742"/>
      <c r="CL481" s="742"/>
      <c r="CM481" s="742"/>
      <c r="CN481" s="742"/>
      <c r="CO481" s="742"/>
      <c r="CP481" s="742"/>
      <c r="CQ481" s="742"/>
      <c r="CR481" s="742"/>
      <c r="CS481" s="742"/>
      <c r="CT481" s="742"/>
      <c r="CU481" s="742"/>
      <c r="CV481" s="742"/>
      <c r="CW481" s="742"/>
      <c r="CX481" s="4"/>
      <c r="CY481" s="780" t="e">
        <v>#REF!</v>
      </c>
      <c r="CZ481" s="890" t="e">
        <v>#REF!</v>
      </c>
      <c r="DA481" s="890" t="e">
        <v>#REF!</v>
      </c>
      <c r="DB481" s="890">
        <v>0.0</v>
      </c>
      <c r="DC481" s="890">
        <v>0.0</v>
      </c>
      <c r="DD481" s="890">
        <v>0.0</v>
      </c>
      <c r="DE481" s="890">
        <v>0.0</v>
      </c>
      <c r="DF481" s="890">
        <v>0.0</v>
      </c>
      <c r="DG481" s="890">
        <v>0.0</v>
      </c>
      <c r="DH481" s="890"/>
      <c r="DI481" s="890" t="e">
        <v>#REF!</v>
      </c>
      <c r="DJ481" s="890" t="s">
        <v>160</v>
      </c>
      <c r="DK481" s="890" t="s">
        <v>160</v>
      </c>
      <c r="DL481" s="890" t="s">
        <v>160</v>
      </c>
      <c r="DM481" s="890" t="s">
        <v>160</v>
      </c>
      <c r="DN481" s="890" t="s">
        <v>160</v>
      </c>
      <c r="DO481" s="890" t="s">
        <v>160</v>
      </c>
      <c r="DP481" s="2">
        <v>1.0</v>
      </c>
      <c r="DQ481" s="830" t="s">
        <v>160</v>
      </c>
      <c r="DR481" s="915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745"/>
      <c r="EK481" s="4"/>
      <c r="EL481" s="4"/>
      <c r="EM481" s="4"/>
      <c r="EN481" s="4"/>
      <c r="EO481" s="4"/>
      <c r="EP481" s="4"/>
      <c r="EQ481" s="745"/>
      <c r="ER481" s="4"/>
      <c r="ES481" s="4"/>
      <c r="ET481" s="4"/>
      <c r="EU481" s="4"/>
      <c r="EV481" s="4"/>
      <c r="EW481" s="4"/>
      <c r="EX481" s="4"/>
      <c r="EY481" s="895" t="s">
        <v>160</v>
      </c>
      <c r="EZ481" s="927" t="s">
        <v>160</v>
      </c>
      <c r="FA481" s="820" t="str">
        <f t="shared" si="49"/>
        <v/>
      </c>
      <c r="FB481" s="925" t="e">
        <v>#REF!</v>
      </c>
      <c r="FC481" s="4" t="e">
        <v>#REF!</v>
      </c>
      <c r="FD481" s="4" t="e">
        <v>#REF!</v>
      </c>
      <c r="FE481" s="4" t="e">
        <v>#REF!</v>
      </c>
      <c r="FF481" s="4" t="e">
        <v>#REF!</v>
      </c>
      <c r="FG481" s="4" t="e">
        <v>#REF!</v>
      </c>
      <c r="FH481" s="4" t="e">
        <v>#REF!</v>
      </c>
      <c r="FI481" s="834" t="str">
        <f t="shared" si="50"/>
        <v>#REF!</v>
      </c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742"/>
    </row>
    <row r="482" outlineLevel="1">
      <c r="A482" s="743"/>
      <c r="D482" s="1039">
        <f t="shared" si="157"/>
        <v>1</v>
      </c>
      <c r="E482" s="1049" t="str">
        <f t="shared" si="80"/>
        <v/>
      </c>
      <c r="F482" s="1050" t="s">
        <v>402</v>
      </c>
      <c r="G482" s="1042" t="str">
        <f t="shared" si="76"/>
        <v/>
      </c>
      <c r="H482" s="1046"/>
      <c r="I482" s="1044" t="str">
        <f t="shared" si="77"/>
        <v>#REF!</v>
      </c>
      <c r="J482" s="1052" t="str">
        <f t="shared" si="141"/>
        <v>#REF!</v>
      </c>
      <c r="K482" s="1046">
        <v>0.0</v>
      </c>
      <c r="L482" s="1046">
        <v>0.0</v>
      </c>
      <c r="M482" s="1046">
        <v>0.0</v>
      </c>
      <c r="N482" s="1046">
        <v>0.0</v>
      </c>
      <c r="O482" s="1053" t="e">
        <v>#REF!</v>
      </c>
      <c r="P482" s="1053">
        <v>0.0</v>
      </c>
      <c r="Q482" s="1053">
        <v>0.0</v>
      </c>
      <c r="R482" s="1053">
        <v>0.0</v>
      </c>
      <c r="S482" s="1053">
        <v>0.0</v>
      </c>
      <c r="T482" s="1053">
        <v>0.0</v>
      </c>
      <c r="U482" s="1053">
        <v>0.0</v>
      </c>
      <c r="V482" s="825"/>
      <c r="W482" s="1054" t="str">
        <f t="shared" ref="W482:AC482" si="283">if(O$275&gt;$E481,"",if(O$276&lt;$E481,"", if($H482="","", if($D481&lt;=$N$277,O$277,if($D481&lt;=$N$278,O$278,O$279))*if($O$267=$R$267,$V$267, $H482))))</f>
        <v>#REF!</v>
      </c>
      <c r="X482" s="1054" t="str">
        <f t="shared" si="283"/>
        <v/>
      </c>
      <c r="Y482" s="1054" t="str">
        <f t="shared" si="283"/>
        <v/>
      </c>
      <c r="Z482" s="1054" t="str">
        <f t="shared" si="283"/>
        <v/>
      </c>
      <c r="AA482" s="1054" t="str">
        <f t="shared" si="283"/>
        <v/>
      </c>
      <c r="AB482" s="1054" t="str">
        <f t="shared" si="283"/>
        <v/>
      </c>
      <c r="AC482" s="1054" t="str">
        <f t="shared" si="283"/>
        <v/>
      </c>
      <c r="AD482" s="2" t="e">
        <v>#REF!</v>
      </c>
      <c r="AE482" s="2" t="e">
        <v>#REF!</v>
      </c>
      <c r="AF482" s="2" t="e">
        <v>#REF!</v>
      </c>
      <c r="AG482" s="2" t="e">
        <v>#REF!</v>
      </c>
      <c r="AH482" s="2" t="e">
        <v>#REF!</v>
      </c>
      <c r="AI482" s="2" t="e">
        <v>#REF!</v>
      </c>
      <c r="AJ482" s="4" t="e">
        <v>#REF!</v>
      </c>
      <c r="AK482" s="4"/>
      <c r="AL482" s="4"/>
      <c r="AM482" s="4"/>
      <c r="AN482" s="18" t="s">
        <v>4</v>
      </c>
      <c r="AO482" s="689"/>
      <c r="AP482" s="690"/>
      <c r="AQ482" s="274"/>
      <c r="AR482" s="274"/>
      <c r="AS482" s="274"/>
      <c r="AT482" s="274"/>
      <c r="AU482" s="691"/>
      <c r="AV482" s="692"/>
      <c r="AW482" s="274"/>
      <c r="AX482" s="274"/>
      <c r="AY482" s="274"/>
      <c r="AZ482" s="274"/>
      <c r="BA482" s="274"/>
      <c r="BB482" s="274"/>
      <c r="BC482" s="274"/>
      <c r="BD482" s="274"/>
      <c r="BE482" s="274"/>
      <c r="BF482" s="274"/>
      <c r="BG482" s="274"/>
      <c r="BH482" s="274"/>
      <c r="BI482" s="274"/>
      <c r="BJ482" s="274"/>
      <c r="BK482" s="274"/>
      <c r="BL482" s="274"/>
      <c r="BM482" s="274"/>
      <c r="BN482" s="274"/>
      <c r="BO482" s="274"/>
      <c r="BP482" s="693"/>
      <c r="BQ482" s="274"/>
      <c r="BR482" s="274"/>
      <c r="BS482" s="274"/>
      <c r="BT482" s="274"/>
      <c r="BU482" s="274"/>
      <c r="BV482" s="274"/>
      <c r="BW482" s="274"/>
      <c r="BX482" s="694"/>
      <c r="BY482" s="274"/>
      <c r="BZ482" s="274"/>
      <c r="CA482" s="274"/>
      <c r="CB482" s="274"/>
      <c r="CC482" s="274"/>
      <c r="CD482" s="274"/>
      <c r="CE482" s="274"/>
      <c r="CF482" s="274"/>
      <c r="CG482" s="742"/>
      <c r="CH482" s="742"/>
      <c r="CI482" s="742"/>
      <c r="CJ482" s="742"/>
      <c r="CK482" s="742"/>
      <c r="CL482" s="742"/>
      <c r="CM482" s="742"/>
      <c r="CN482" s="742"/>
      <c r="CO482" s="742"/>
      <c r="CP482" s="742"/>
      <c r="CQ482" s="742"/>
      <c r="CR482" s="742"/>
      <c r="CS482" s="742"/>
      <c r="CT482" s="742"/>
      <c r="CU482" s="742"/>
      <c r="CV482" s="742"/>
      <c r="CW482" s="742"/>
      <c r="CX482" s="4"/>
      <c r="CY482" s="780" t="e">
        <v>#REF!</v>
      </c>
      <c r="CZ482" s="890" t="e">
        <v>#REF!</v>
      </c>
      <c r="DA482" s="890" t="e">
        <v>#REF!</v>
      </c>
      <c r="DB482" s="890">
        <v>0.0</v>
      </c>
      <c r="DC482" s="890">
        <v>0.0</v>
      </c>
      <c r="DD482" s="890">
        <v>0.0</v>
      </c>
      <c r="DE482" s="890">
        <v>0.0</v>
      </c>
      <c r="DF482" s="890">
        <v>0.0</v>
      </c>
      <c r="DG482" s="890">
        <v>0.0</v>
      </c>
      <c r="DH482" s="890"/>
      <c r="DI482" s="890" t="e">
        <v>#REF!</v>
      </c>
      <c r="DJ482" s="890" t="s">
        <v>160</v>
      </c>
      <c r="DK482" s="890" t="s">
        <v>160</v>
      </c>
      <c r="DL482" s="890" t="s">
        <v>160</v>
      </c>
      <c r="DM482" s="890" t="s">
        <v>160</v>
      </c>
      <c r="DN482" s="890" t="s">
        <v>160</v>
      </c>
      <c r="DO482" s="890" t="s">
        <v>160</v>
      </c>
      <c r="DP482" s="2">
        <v>1.0</v>
      </c>
      <c r="DQ482" s="830" t="s">
        <v>160</v>
      </c>
      <c r="DR482" s="915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745"/>
      <c r="EK482" s="4"/>
      <c r="EL482" s="4"/>
      <c r="EM482" s="4"/>
      <c r="EN482" s="4"/>
      <c r="EO482" s="4"/>
      <c r="EP482" s="4"/>
      <c r="EQ482" s="745"/>
      <c r="ER482" s="4"/>
      <c r="ES482" s="4"/>
      <c r="ET482" s="4"/>
      <c r="EU482" s="4"/>
      <c r="EV482" s="4"/>
      <c r="EW482" s="4"/>
      <c r="EX482" s="4"/>
      <c r="EY482" s="895" t="s">
        <v>160</v>
      </c>
      <c r="EZ482" s="927" t="s">
        <v>160</v>
      </c>
      <c r="FA482" s="820" t="str">
        <f t="shared" si="49"/>
        <v/>
      </c>
      <c r="FB482" s="925" t="e">
        <v>#REF!</v>
      </c>
      <c r="FC482" s="4" t="e">
        <v>#REF!</v>
      </c>
      <c r="FD482" s="4" t="e">
        <v>#REF!</v>
      </c>
      <c r="FE482" s="4" t="e">
        <v>#REF!</v>
      </c>
      <c r="FF482" s="4" t="e">
        <v>#REF!</v>
      </c>
      <c r="FG482" s="4" t="e">
        <v>#REF!</v>
      </c>
      <c r="FH482" s="4" t="e">
        <v>#REF!</v>
      </c>
      <c r="FI482" s="834" t="str">
        <f t="shared" si="50"/>
        <v>#REF!</v>
      </c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742"/>
    </row>
    <row r="483" outlineLevel="1">
      <c r="A483" s="743"/>
      <c r="D483" s="1039">
        <f t="shared" si="157"/>
        <v>1</v>
      </c>
      <c r="E483" s="1049" t="str">
        <f t="shared" si="80"/>
        <v/>
      </c>
      <c r="F483" s="1050" t="s">
        <v>402</v>
      </c>
      <c r="G483" s="1042" t="str">
        <f t="shared" si="76"/>
        <v/>
      </c>
      <c r="H483" s="1046"/>
      <c r="I483" s="1044" t="str">
        <f t="shared" si="77"/>
        <v>#REF!</v>
      </c>
      <c r="J483" s="1052" t="str">
        <f t="shared" si="141"/>
        <v>#REF!</v>
      </c>
      <c r="K483" s="1046">
        <v>0.0</v>
      </c>
      <c r="L483" s="1046">
        <v>0.0</v>
      </c>
      <c r="M483" s="1046">
        <v>0.0</v>
      </c>
      <c r="N483" s="1046">
        <v>0.0</v>
      </c>
      <c r="O483" s="1053" t="e">
        <v>#REF!</v>
      </c>
      <c r="P483" s="1053">
        <v>0.0</v>
      </c>
      <c r="Q483" s="1053">
        <v>0.0</v>
      </c>
      <c r="R483" s="1053">
        <v>0.0</v>
      </c>
      <c r="S483" s="1053">
        <v>0.0</v>
      </c>
      <c r="T483" s="1053">
        <v>0.0</v>
      </c>
      <c r="U483" s="1053">
        <v>0.0</v>
      </c>
      <c r="V483" s="825"/>
      <c r="W483" s="1054" t="str">
        <f t="shared" ref="W483:AC483" si="284">if(O$275&gt;$E482,"",if(O$276&lt;$E482,"", if($H483="","", if($D482&lt;=$N$277,O$277,if($D482&lt;=$N$278,O$278,O$279))*if($O$267=$R$267,$V$267, $H483))))</f>
        <v>#REF!</v>
      </c>
      <c r="X483" s="1054" t="str">
        <f t="shared" si="284"/>
        <v/>
      </c>
      <c r="Y483" s="1054" t="str">
        <f t="shared" si="284"/>
        <v/>
      </c>
      <c r="Z483" s="1054" t="str">
        <f t="shared" si="284"/>
        <v/>
      </c>
      <c r="AA483" s="1054" t="str">
        <f t="shared" si="284"/>
        <v/>
      </c>
      <c r="AB483" s="1054" t="str">
        <f t="shared" si="284"/>
        <v/>
      </c>
      <c r="AC483" s="1054" t="str">
        <f t="shared" si="284"/>
        <v/>
      </c>
      <c r="AD483" s="2" t="e">
        <v>#REF!</v>
      </c>
      <c r="AE483" s="2" t="e">
        <v>#REF!</v>
      </c>
      <c r="AF483" s="2" t="e">
        <v>#REF!</v>
      </c>
      <c r="AG483" s="2" t="e">
        <v>#REF!</v>
      </c>
      <c r="AH483" s="2" t="e">
        <v>#REF!</v>
      </c>
      <c r="AI483" s="2" t="e">
        <v>#REF!</v>
      </c>
      <c r="AJ483" s="4" t="e">
        <v>#REF!</v>
      </c>
      <c r="AK483" s="4"/>
      <c r="AL483" s="4"/>
      <c r="AM483" s="4"/>
      <c r="AN483" s="18" t="s">
        <v>4</v>
      </c>
      <c r="AO483" s="689"/>
      <c r="AP483" s="690"/>
      <c r="AQ483" s="274"/>
      <c r="AR483" s="274"/>
      <c r="AS483" s="274"/>
      <c r="AT483" s="274"/>
      <c r="AU483" s="691"/>
      <c r="AV483" s="692"/>
      <c r="AW483" s="274"/>
      <c r="AX483" s="274"/>
      <c r="AY483" s="274"/>
      <c r="AZ483" s="274"/>
      <c r="BA483" s="274"/>
      <c r="BB483" s="274"/>
      <c r="BC483" s="274"/>
      <c r="BD483" s="274"/>
      <c r="BE483" s="274"/>
      <c r="BF483" s="274"/>
      <c r="BG483" s="274"/>
      <c r="BH483" s="274"/>
      <c r="BI483" s="274"/>
      <c r="BJ483" s="274"/>
      <c r="BK483" s="274"/>
      <c r="BL483" s="274"/>
      <c r="BM483" s="274"/>
      <c r="BN483" s="274"/>
      <c r="BO483" s="274"/>
      <c r="BP483" s="693"/>
      <c r="BQ483" s="274"/>
      <c r="BR483" s="274"/>
      <c r="BS483" s="274"/>
      <c r="BT483" s="274"/>
      <c r="BU483" s="274"/>
      <c r="BV483" s="274"/>
      <c r="BW483" s="274"/>
      <c r="BX483" s="694"/>
      <c r="BY483" s="274"/>
      <c r="BZ483" s="274"/>
      <c r="CA483" s="274"/>
      <c r="CB483" s="274"/>
      <c r="CC483" s="274"/>
      <c r="CD483" s="274"/>
      <c r="CE483" s="274"/>
      <c r="CF483" s="274"/>
      <c r="CG483" s="742"/>
      <c r="CH483" s="742"/>
      <c r="CI483" s="742"/>
      <c r="CJ483" s="742"/>
      <c r="CK483" s="742"/>
      <c r="CL483" s="742"/>
      <c r="CM483" s="742"/>
      <c r="CN483" s="742"/>
      <c r="CO483" s="742"/>
      <c r="CP483" s="742"/>
      <c r="CQ483" s="742"/>
      <c r="CR483" s="742"/>
      <c r="CS483" s="742"/>
      <c r="CT483" s="742"/>
      <c r="CU483" s="742"/>
      <c r="CV483" s="742"/>
      <c r="CW483" s="742"/>
      <c r="CX483" s="4"/>
      <c r="CY483" s="780" t="e">
        <v>#REF!</v>
      </c>
      <c r="CZ483" s="890" t="e">
        <v>#REF!</v>
      </c>
      <c r="DA483" s="890" t="e">
        <v>#REF!</v>
      </c>
      <c r="DB483" s="890">
        <v>0.0</v>
      </c>
      <c r="DC483" s="890">
        <v>0.0</v>
      </c>
      <c r="DD483" s="890">
        <v>0.0</v>
      </c>
      <c r="DE483" s="890">
        <v>0.0</v>
      </c>
      <c r="DF483" s="890">
        <v>0.0</v>
      </c>
      <c r="DG483" s="890">
        <v>0.0</v>
      </c>
      <c r="DH483" s="890"/>
      <c r="DI483" s="890" t="e">
        <v>#REF!</v>
      </c>
      <c r="DJ483" s="890" t="s">
        <v>160</v>
      </c>
      <c r="DK483" s="890" t="s">
        <v>160</v>
      </c>
      <c r="DL483" s="890" t="s">
        <v>160</v>
      </c>
      <c r="DM483" s="890" t="s">
        <v>160</v>
      </c>
      <c r="DN483" s="890" t="s">
        <v>160</v>
      </c>
      <c r="DO483" s="890" t="s">
        <v>160</v>
      </c>
      <c r="DP483" s="2">
        <v>1.0</v>
      </c>
      <c r="DQ483" s="830" t="s">
        <v>160</v>
      </c>
      <c r="DR483" s="915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745"/>
      <c r="EK483" s="4"/>
      <c r="EL483" s="4"/>
      <c r="EM483" s="4"/>
      <c r="EN483" s="4"/>
      <c r="EO483" s="4"/>
      <c r="EP483" s="4"/>
      <c r="EQ483" s="745"/>
      <c r="ER483" s="4"/>
      <c r="ES483" s="4"/>
      <c r="ET483" s="4"/>
      <c r="EU483" s="4"/>
      <c r="EV483" s="4"/>
      <c r="EW483" s="4"/>
      <c r="EX483" s="4"/>
      <c r="EY483" s="895" t="s">
        <v>160</v>
      </c>
      <c r="EZ483" s="927" t="s">
        <v>160</v>
      </c>
      <c r="FA483" s="820" t="str">
        <f t="shared" si="49"/>
        <v/>
      </c>
      <c r="FB483" s="925" t="e">
        <v>#REF!</v>
      </c>
      <c r="FC483" s="4" t="e">
        <v>#REF!</v>
      </c>
      <c r="FD483" s="4" t="e">
        <v>#REF!</v>
      </c>
      <c r="FE483" s="4" t="e">
        <v>#REF!</v>
      </c>
      <c r="FF483" s="4" t="e">
        <v>#REF!</v>
      </c>
      <c r="FG483" s="4" t="e">
        <v>#REF!</v>
      </c>
      <c r="FH483" s="4" t="e">
        <v>#REF!</v>
      </c>
      <c r="FI483" s="834" t="str">
        <f t="shared" si="50"/>
        <v>#REF!</v>
      </c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742"/>
    </row>
    <row r="484" outlineLevel="1">
      <c r="A484" s="743"/>
      <c r="D484" s="1039">
        <f t="shared" si="157"/>
        <v>1</v>
      </c>
      <c r="E484" s="1049" t="str">
        <f t="shared" si="80"/>
        <v/>
      </c>
      <c r="F484" s="1050" t="s">
        <v>402</v>
      </c>
      <c r="G484" s="1042" t="str">
        <f t="shared" si="76"/>
        <v/>
      </c>
      <c r="H484" s="1046"/>
      <c r="I484" s="1044" t="str">
        <f t="shared" si="77"/>
        <v>#REF!</v>
      </c>
      <c r="J484" s="1052" t="str">
        <f t="shared" si="141"/>
        <v>#REF!</v>
      </c>
      <c r="K484" s="1046">
        <v>0.0</v>
      </c>
      <c r="L484" s="1046">
        <v>0.0</v>
      </c>
      <c r="M484" s="1046">
        <v>0.0</v>
      </c>
      <c r="N484" s="1046">
        <v>0.0</v>
      </c>
      <c r="O484" s="1053" t="e">
        <v>#REF!</v>
      </c>
      <c r="P484" s="1053">
        <v>0.0</v>
      </c>
      <c r="Q484" s="1053">
        <v>0.0</v>
      </c>
      <c r="R484" s="1053">
        <v>0.0</v>
      </c>
      <c r="S484" s="1053">
        <v>0.0</v>
      </c>
      <c r="T484" s="1053">
        <v>0.0</v>
      </c>
      <c r="U484" s="1053">
        <v>0.0</v>
      </c>
      <c r="V484" s="825"/>
      <c r="W484" s="1054" t="str">
        <f t="shared" ref="W484:AC484" si="285">if(O$275&gt;$E483,"",if(O$276&lt;$E483,"", if($H484="","", if($D483&lt;=$N$277,O$277,if($D483&lt;=$N$278,O$278,O$279))*if($O$267=$R$267,$V$267, $H484))))</f>
        <v>#REF!</v>
      </c>
      <c r="X484" s="1054" t="str">
        <f t="shared" si="285"/>
        <v/>
      </c>
      <c r="Y484" s="1054" t="str">
        <f t="shared" si="285"/>
        <v/>
      </c>
      <c r="Z484" s="1054" t="str">
        <f t="shared" si="285"/>
        <v/>
      </c>
      <c r="AA484" s="1054" t="str">
        <f t="shared" si="285"/>
        <v/>
      </c>
      <c r="AB484" s="1054" t="str">
        <f t="shared" si="285"/>
        <v/>
      </c>
      <c r="AC484" s="1054" t="str">
        <f t="shared" si="285"/>
        <v/>
      </c>
      <c r="AD484" s="2" t="e">
        <v>#REF!</v>
      </c>
      <c r="AE484" s="2" t="e">
        <v>#REF!</v>
      </c>
      <c r="AF484" s="2" t="e">
        <v>#REF!</v>
      </c>
      <c r="AG484" s="2" t="e">
        <v>#REF!</v>
      </c>
      <c r="AH484" s="2" t="e">
        <v>#REF!</v>
      </c>
      <c r="AI484" s="2" t="e">
        <v>#REF!</v>
      </c>
      <c r="AJ484" s="4" t="e">
        <v>#REF!</v>
      </c>
      <c r="AK484" s="4"/>
      <c r="AL484" s="4"/>
      <c r="AM484" s="4"/>
      <c r="AN484" s="18" t="s">
        <v>4</v>
      </c>
      <c r="AO484" s="689"/>
      <c r="AP484" s="690"/>
      <c r="AQ484" s="274"/>
      <c r="AR484" s="274"/>
      <c r="AS484" s="274"/>
      <c r="AT484" s="274"/>
      <c r="AU484" s="691"/>
      <c r="AV484" s="692"/>
      <c r="AW484" s="274"/>
      <c r="AX484" s="274"/>
      <c r="AY484" s="274"/>
      <c r="AZ484" s="274"/>
      <c r="BA484" s="274"/>
      <c r="BB484" s="274"/>
      <c r="BC484" s="274"/>
      <c r="BD484" s="274"/>
      <c r="BE484" s="274"/>
      <c r="BF484" s="274"/>
      <c r="BG484" s="274"/>
      <c r="BH484" s="274"/>
      <c r="BI484" s="274"/>
      <c r="BJ484" s="274"/>
      <c r="BK484" s="274"/>
      <c r="BL484" s="274"/>
      <c r="BM484" s="274"/>
      <c r="BN484" s="274"/>
      <c r="BO484" s="274"/>
      <c r="BP484" s="693"/>
      <c r="BQ484" s="274"/>
      <c r="BR484" s="274"/>
      <c r="BS484" s="274"/>
      <c r="BT484" s="274"/>
      <c r="BU484" s="274"/>
      <c r="BV484" s="274"/>
      <c r="BW484" s="274"/>
      <c r="BX484" s="694"/>
      <c r="BY484" s="274"/>
      <c r="BZ484" s="274"/>
      <c r="CA484" s="274"/>
      <c r="CB484" s="274"/>
      <c r="CC484" s="274"/>
      <c r="CD484" s="274"/>
      <c r="CE484" s="274"/>
      <c r="CF484" s="274"/>
      <c r="CG484" s="742"/>
      <c r="CH484" s="742"/>
      <c r="CI484" s="742"/>
      <c r="CJ484" s="742"/>
      <c r="CK484" s="742"/>
      <c r="CL484" s="742"/>
      <c r="CM484" s="742"/>
      <c r="CN484" s="742"/>
      <c r="CO484" s="742"/>
      <c r="CP484" s="742"/>
      <c r="CQ484" s="742"/>
      <c r="CR484" s="742"/>
      <c r="CS484" s="742"/>
      <c r="CT484" s="742"/>
      <c r="CU484" s="742"/>
      <c r="CV484" s="742"/>
      <c r="CW484" s="742"/>
      <c r="CX484" s="4"/>
      <c r="CY484" s="780" t="e">
        <v>#REF!</v>
      </c>
      <c r="CZ484" s="890" t="e">
        <v>#REF!</v>
      </c>
      <c r="DA484" s="890" t="e">
        <v>#REF!</v>
      </c>
      <c r="DB484" s="890">
        <v>0.0</v>
      </c>
      <c r="DC484" s="890">
        <v>0.0</v>
      </c>
      <c r="DD484" s="890">
        <v>0.0</v>
      </c>
      <c r="DE484" s="890">
        <v>0.0</v>
      </c>
      <c r="DF484" s="890">
        <v>0.0</v>
      </c>
      <c r="DG484" s="890">
        <v>0.0</v>
      </c>
      <c r="DH484" s="890"/>
      <c r="DI484" s="890" t="e">
        <v>#REF!</v>
      </c>
      <c r="DJ484" s="890" t="s">
        <v>160</v>
      </c>
      <c r="DK484" s="890" t="s">
        <v>160</v>
      </c>
      <c r="DL484" s="890" t="s">
        <v>160</v>
      </c>
      <c r="DM484" s="890" t="s">
        <v>160</v>
      </c>
      <c r="DN484" s="890" t="s">
        <v>160</v>
      </c>
      <c r="DO484" s="890" t="s">
        <v>160</v>
      </c>
      <c r="DP484" s="2">
        <v>1.0</v>
      </c>
      <c r="DQ484" s="830" t="s">
        <v>160</v>
      </c>
      <c r="DR484" s="915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745"/>
      <c r="EK484" s="4"/>
      <c r="EL484" s="4"/>
      <c r="EM484" s="4"/>
      <c r="EN484" s="4"/>
      <c r="EO484" s="4"/>
      <c r="EP484" s="4"/>
      <c r="EQ484" s="745"/>
      <c r="ER484" s="4"/>
      <c r="ES484" s="4"/>
      <c r="ET484" s="4"/>
      <c r="EU484" s="4"/>
      <c r="EV484" s="4"/>
      <c r="EW484" s="4"/>
      <c r="EX484" s="4"/>
      <c r="EY484" s="895" t="s">
        <v>160</v>
      </c>
      <c r="EZ484" s="927" t="s">
        <v>160</v>
      </c>
      <c r="FA484" s="820" t="str">
        <f t="shared" si="49"/>
        <v/>
      </c>
      <c r="FB484" s="925" t="e">
        <v>#REF!</v>
      </c>
      <c r="FC484" s="4" t="e">
        <v>#REF!</v>
      </c>
      <c r="FD484" s="4" t="e">
        <v>#REF!</v>
      </c>
      <c r="FE484" s="4" t="e">
        <v>#REF!</v>
      </c>
      <c r="FF484" s="4" t="e">
        <v>#REF!</v>
      </c>
      <c r="FG484" s="4" t="e">
        <v>#REF!</v>
      </c>
      <c r="FH484" s="4" t="e">
        <v>#REF!</v>
      </c>
      <c r="FI484" s="834" t="str">
        <f t="shared" si="50"/>
        <v>#REF!</v>
      </c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742"/>
    </row>
    <row r="485" outlineLevel="1">
      <c r="A485" s="743"/>
      <c r="D485" s="1039">
        <f t="shared" si="157"/>
        <v>1</v>
      </c>
      <c r="E485" s="1049" t="str">
        <f t="shared" si="80"/>
        <v/>
      </c>
      <c r="F485" s="1050" t="s">
        <v>402</v>
      </c>
      <c r="G485" s="1042" t="str">
        <f t="shared" si="76"/>
        <v/>
      </c>
      <c r="H485" s="1046"/>
      <c r="I485" s="1044" t="str">
        <f t="shared" si="77"/>
        <v>#REF!</v>
      </c>
      <c r="J485" s="1052" t="str">
        <f t="shared" si="141"/>
        <v>#REF!</v>
      </c>
      <c r="K485" s="1046">
        <v>0.0</v>
      </c>
      <c r="L485" s="1046">
        <v>0.0</v>
      </c>
      <c r="M485" s="1046">
        <v>0.0</v>
      </c>
      <c r="N485" s="1046">
        <v>0.0</v>
      </c>
      <c r="O485" s="1053" t="e">
        <v>#REF!</v>
      </c>
      <c r="P485" s="1053">
        <v>0.0</v>
      </c>
      <c r="Q485" s="1053">
        <v>0.0</v>
      </c>
      <c r="R485" s="1053">
        <v>0.0</v>
      </c>
      <c r="S485" s="1053">
        <v>0.0</v>
      </c>
      <c r="T485" s="1053">
        <v>0.0</v>
      </c>
      <c r="U485" s="1053">
        <v>0.0</v>
      </c>
      <c r="V485" s="825"/>
      <c r="W485" s="1054" t="str">
        <f t="shared" ref="W485:AC485" si="286">if(O$275&gt;$E484,"",if(O$276&lt;$E484,"", if($H485="","", if($D484&lt;=$N$277,O$277,if($D484&lt;=$N$278,O$278,O$279))*if($O$267=$R$267,$V$267, $H485))))</f>
        <v>#REF!</v>
      </c>
      <c r="X485" s="1054" t="str">
        <f t="shared" si="286"/>
        <v/>
      </c>
      <c r="Y485" s="1054" t="str">
        <f t="shared" si="286"/>
        <v/>
      </c>
      <c r="Z485" s="1054" t="str">
        <f t="shared" si="286"/>
        <v/>
      </c>
      <c r="AA485" s="1054" t="str">
        <f t="shared" si="286"/>
        <v/>
      </c>
      <c r="AB485" s="1054" t="str">
        <f t="shared" si="286"/>
        <v/>
      </c>
      <c r="AC485" s="1054" t="str">
        <f t="shared" si="286"/>
        <v/>
      </c>
      <c r="AD485" s="2" t="e">
        <v>#REF!</v>
      </c>
      <c r="AE485" s="2" t="e">
        <v>#REF!</v>
      </c>
      <c r="AF485" s="2" t="e">
        <v>#REF!</v>
      </c>
      <c r="AG485" s="2" t="e">
        <v>#REF!</v>
      </c>
      <c r="AH485" s="2" t="e">
        <v>#REF!</v>
      </c>
      <c r="AI485" s="2" t="e">
        <v>#REF!</v>
      </c>
      <c r="AJ485" s="4" t="e">
        <v>#REF!</v>
      </c>
      <c r="AK485" s="4"/>
      <c r="AL485" s="4"/>
      <c r="AM485" s="4"/>
      <c r="AN485" s="18" t="s">
        <v>4</v>
      </c>
      <c r="AO485" s="689"/>
      <c r="AP485" s="690"/>
      <c r="AQ485" s="274"/>
      <c r="AR485" s="274"/>
      <c r="AS485" s="274"/>
      <c r="AT485" s="274"/>
      <c r="AU485" s="691"/>
      <c r="AV485" s="692"/>
      <c r="AW485" s="274"/>
      <c r="AX485" s="274"/>
      <c r="AY485" s="274"/>
      <c r="AZ485" s="274"/>
      <c r="BA485" s="274"/>
      <c r="BB485" s="274"/>
      <c r="BC485" s="274"/>
      <c r="BD485" s="274"/>
      <c r="BE485" s="274"/>
      <c r="BF485" s="274"/>
      <c r="BG485" s="274"/>
      <c r="BH485" s="274"/>
      <c r="BI485" s="274"/>
      <c r="BJ485" s="274"/>
      <c r="BK485" s="274"/>
      <c r="BL485" s="274"/>
      <c r="BM485" s="274"/>
      <c r="BN485" s="274"/>
      <c r="BO485" s="274"/>
      <c r="BP485" s="693"/>
      <c r="BQ485" s="274"/>
      <c r="BR485" s="274"/>
      <c r="BS485" s="274"/>
      <c r="BT485" s="274"/>
      <c r="BU485" s="274"/>
      <c r="BV485" s="274"/>
      <c r="BW485" s="274"/>
      <c r="BX485" s="694"/>
      <c r="BY485" s="274"/>
      <c r="BZ485" s="274"/>
      <c r="CA485" s="274"/>
      <c r="CB485" s="274"/>
      <c r="CC485" s="274"/>
      <c r="CD485" s="274"/>
      <c r="CE485" s="274"/>
      <c r="CF485" s="274"/>
      <c r="CG485" s="742"/>
      <c r="CH485" s="742"/>
      <c r="CI485" s="742"/>
      <c r="CJ485" s="742"/>
      <c r="CK485" s="742"/>
      <c r="CL485" s="742"/>
      <c r="CM485" s="742"/>
      <c r="CN485" s="742"/>
      <c r="CO485" s="742"/>
      <c r="CP485" s="742"/>
      <c r="CQ485" s="742"/>
      <c r="CR485" s="742"/>
      <c r="CS485" s="742"/>
      <c r="CT485" s="742"/>
      <c r="CU485" s="742"/>
      <c r="CV485" s="742"/>
      <c r="CW485" s="742"/>
      <c r="CX485" s="4"/>
      <c r="CY485" s="780" t="e">
        <v>#REF!</v>
      </c>
      <c r="CZ485" s="890" t="e">
        <v>#REF!</v>
      </c>
      <c r="DA485" s="890" t="e">
        <v>#REF!</v>
      </c>
      <c r="DB485" s="890">
        <v>0.0</v>
      </c>
      <c r="DC485" s="890">
        <v>0.0</v>
      </c>
      <c r="DD485" s="890">
        <v>0.0</v>
      </c>
      <c r="DE485" s="890">
        <v>0.0</v>
      </c>
      <c r="DF485" s="890">
        <v>0.0</v>
      </c>
      <c r="DG485" s="890">
        <v>0.0</v>
      </c>
      <c r="DH485" s="890"/>
      <c r="DI485" s="890" t="e">
        <v>#REF!</v>
      </c>
      <c r="DJ485" s="890" t="s">
        <v>160</v>
      </c>
      <c r="DK485" s="890" t="s">
        <v>160</v>
      </c>
      <c r="DL485" s="890" t="s">
        <v>160</v>
      </c>
      <c r="DM485" s="890" t="s">
        <v>160</v>
      </c>
      <c r="DN485" s="890" t="s">
        <v>160</v>
      </c>
      <c r="DO485" s="890" t="s">
        <v>160</v>
      </c>
      <c r="DP485" s="2">
        <v>1.0</v>
      </c>
      <c r="DQ485" s="830" t="s">
        <v>160</v>
      </c>
      <c r="DR485" s="915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745"/>
      <c r="EK485" s="4"/>
      <c r="EL485" s="4"/>
      <c r="EM485" s="4"/>
      <c r="EN485" s="4"/>
      <c r="EO485" s="4"/>
      <c r="EP485" s="4"/>
      <c r="EQ485" s="745"/>
      <c r="ER485" s="4"/>
      <c r="ES485" s="4"/>
      <c r="ET485" s="4"/>
      <c r="EU485" s="4"/>
      <c r="EV485" s="4"/>
      <c r="EW485" s="4"/>
      <c r="EX485" s="4"/>
      <c r="EY485" s="895" t="s">
        <v>160</v>
      </c>
      <c r="EZ485" s="927" t="s">
        <v>160</v>
      </c>
      <c r="FA485" s="820" t="str">
        <f t="shared" si="49"/>
        <v/>
      </c>
      <c r="FB485" s="925" t="e">
        <v>#REF!</v>
      </c>
      <c r="FC485" s="4" t="e">
        <v>#REF!</v>
      </c>
      <c r="FD485" s="4" t="e">
        <v>#REF!</v>
      </c>
      <c r="FE485" s="4" t="e">
        <v>#REF!</v>
      </c>
      <c r="FF485" s="4" t="e">
        <v>#REF!</v>
      </c>
      <c r="FG485" s="4" t="e">
        <v>#REF!</v>
      </c>
      <c r="FH485" s="4" t="e">
        <v>#REF!</v>
      </c>
      <c r="FI485" s="834" t="str">
        <f t="shared" si="50"/>
        <v>#REF!</v>
      </c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742"/>
    </row>
    <row r="486" outlineLevel="1">
      <c r="A486" s="743"/>
      <c r="D486" s="1039">
        <f t="shared" si="157"/>
        <v>1</v>
      </c>
      <c r="E486" s="1049" t="str">
        <f t="shared" si="80"/>
        <v/>
      </c>
      <c r="F486" s="1050" t="s">
        <v>402</v>
      </c>
      <c r="G486" s="1042" t="str">
        <f t="shared" si="76"/>
        <v/>
      </c>
      <c r="H486" s="1046"/>
      <c r="I486" s="1044" t="str">
        <f t="shared" si="77"/>
        <v>#REF!</v>
      </c>
      <c r="J486" s="1052" t="str">
        <f t="shared" si="141"/>
        <v>#REF!</v>
      </c>
      <c r="K486" s="1046">
        <v>0.0</v>
      </c>
      <c r="L486" s="1046">
        <v>0.0</v>
      </c>
      <c r="M486" s="1046">
        <v>0.0</v>
      </c>
      <c r="N486" s="1046">
        <v>0.0</v>
      </c>
      <c r="O486" s="1053" t="e">
        <v>#REF!</v>
      </c>
      <c r="P486" s="1053">
        <v>0.0</v>
      </c>
      <c r="Q486" s="1053">
        <v>0.0</v>
      </c>
      <c r="R486" s="1053">
        <v>0.0</v>
      </c>
      <c r="S486" s="1053">
        <v>0.0</v>
      </c>
      <c r="T486" s="1053">
        <v>0.0</v>
      </c>
      <c r="U486" s="1053">
        <v>0.0</v>
      </c>
      <c r="V486" s="825"/>
      <c r="W486" s="1054" t="str">
        <f t="shared" ref="W486:AC486" si="287">if(O$275&gt;$E485,"",if(O$276&lt;$E485,"", if($H486="","", if($D485&lt;=$N$277,O$277,if($D485&lt;=$N$278,O$278,O$279))*if($O$267=$R$267,$V$267, $H486))))</f>
        <v>#REF!</v>
      </c>
      <c r="X486" s="1054" t="str">
        <f t="shared" si="287"/>
        <v/>
      </c>
      <c r="Y486" s="1054" t="str">
        <f t="shared" si="287"/>
        <v/>
      </c>
      <c r="Z486" s="1054" t="str">
        <f t="shared" si="287"/>
        <v/>
      </c>
      <c r="AA486" s="1054" t="str">
        <f t="shared" si="287"/>
        <v/>
      </c>
      <c r="AB486" s="1054" t="str">
        <f t="shared" si="287"/>
        <v/>
      </c>
      <c r="AC486" s="1054" t="str">
        <f t="shared" si="287"/>
        <v/>
      </c>
      <c r="AD486" s="2" t="e">
        <v>#REF!</v>
      </c>
      <c r="AE486" s="2" t="e">
        <v>#REF!</v>
      </c>
      <c r="AF486" s="2" t="e">
        <v>#REF!</v>
      </c>
      <c r="AG486" s="2" t="e">
        <v>#REF!</v>
      </c>
      <c r="AH486" s="2" t="e">
        <v>#REF!</v>
      </c>
      <c r="AI486" s="2" t="e">
        <v>#REF!</v>
      </c>
      <c r="AJ486" s="4" t="e">
        <v>#REF!</v>
      </c>
      <c r="AK486" s="4"/>
      <c r="AL486" s="4"/>
      <c r="AM486" s="4"/>
      <c r="AN486" s="18" t="s">
        <v>4</v>
      </c>
      <c r="AO486" s="689"/>
      <c r="AP486" s="690"/>
      <c r="AQ486" s="274"/>
      <c r="AR486" s="274"/>
      <c r="AS486" s="274"/>
      <c r="AT486" s="274"/>
      <c r="AU486" s="691"/>
      <c r="AV486" s="692"/>
      <c r="AW486" s="274"/>
      <c r="AX486" s="274"/>
      <c r="AY486" s="274"/>
      <c r="AZ486" s="274"/>
      <c r="BA486" s="274"/>
      <c r="BB486" s="274"/>
      <c r="BC486" s="274"/>
      <c r="BD486" s="274"/>
      <c r="BE486" s="274"/>
      <c r="BF486" s="274"/>
      <c r="BG486" s="274"/>
      <c r="BH486" s="274"/>
      <c r="BI486" s="274"/>
      <c r="BJ486" s="274"/>
      <c r="BK486" s="274"/>
      <c r="BL486" s="274"/>
      <c r="BM486" s="274"/>
      <c r="BN486" s="274"/>
      <c r="BO486" s="274"/>
      <c r="BP486" s="693"/>
      <c r="BQ486" s="274"/>
      <c r="BR486" s="274"/>
      <c r="BS486" s="274"/>
      <c r="BT486" s="274"/>
      <c r="BU486" s="274"/>
      <c r="BV486" s="274"/>
      <c r="BW486" s="274"/>
      <c r="BX486" s="694"/>
      <c r="BY486" s="274"/>
      <c r="BZ486" s="274"/>
      <c r="CA486" s="274"/>
      <c r="CB486" s="274"/>
      <c r="CC486" s="274"/>
      <c r="CD486" s="274"/>
      <c r="CE486" s="274"/>
      <c r="CF486" s="274"/>
      <c r="CG486" s="742"/>
      <c r="CH486" s="742"/>
      <c r="CI486" s="742"/>
      <c r="CJ486" s="742"/>
      <c r="CK486" s="742"/>
      <c r="CL486" s="742"/>
      <c r="CM486" s="742"/>
      <c r="CN486" s="742"/>
      <c r="CO486" s="742"/>
      <c r="CP486" s="742"/>
      <c r="CQ486" s="742"/>
      <c r="CR486" s="742"/>
      <c r="CS486" s="742"/>
      <c r="CT486" s="742"/>
      <c r="CU486" s="742"/>
      <c r="CV486" s="742"/>
      <c r="CW486" s="742"/>
      <c r="CX486" s="4"/>
      <c r="CY486" s="780" t="e">
        <v>#REF!</v>
      </c>
      <c r="CZ486" s="890" t="e">
        <v>#REF!</v>
      </c>
      <c r="DA486" s="890" t="e">
        <v>#REF!</v>
      </c>
      <c r="DB486" s="890">
        <v>0.0</v>
      </c>
      <c r="DC486" s="890">
        <v>0.0</v>
      </c>
      <c r="DD486" s="890">
        <v>0.0</v>
      </c>
      <c r="DE486" s="890">
        <v>0.0</v>
      </c>
      <c r="DF486" s="890">
        <v>0.0</v>
      </c>
      <c r="DG486" s="890">
        <v>0.0</v>
      </c>
      <c r="DH486" s="890"/>
      <c r="DI486" s="890" t="e">
        <v>#REF!</v>
      </c>
      <c r="DJ486" s="890" t="s">
        <v>160</v>
      </c>
      <c r="DK486" s="890" t="s">
        <v>160</v>
      </c>
      <c r="DL486" s="890" t="s">
        <v>160</v>
      </c>
      <c r="DM486" s="890" t="s">
        <v>160</v>
      </c>
      <c r="DN486" s="890" t="s">
        <v>160</v>
      </c>
      <c r="DO486" s="890" t="s">
        <v>160</v>
      </c>
      <c r="DP486" s="2">
        <v>1.0</v>
      </c>
      <c r="DQ486" s="830" t="s">
        <v>160</v>
      </c>
      <c r="DR486" s="915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745"/>
      <c r="EK486" s="4"/>
      <c r="EL486" s="4"/>
      <c r="EM486" s="4"/>
      <c r="EN486" s="4"/>
      <c r="EO486" s="4"/>
      <c r="EP486" s="4"/>
      <c r="EQ486" s="745"/>
      <c r="ER486" s="4"/>
      <c r="ES486" s="4"/>
      <c r="ET486" s="4"/>
      <c r="EU486" s="4"/>
      <c r="EV486" s="4"/>
      <c r="EW486" s="4"/>
      <c r="EX486" s="4"/>
      <c r="EY486" s="895" t="s">
        <v>160</v>
      </c>
      <c r="EZ486" s="927" t="s">
        <v>160</v>
      </c>
      <c r="FA486" s="820" t="str">
        <f t="shared" si="49"/>
        <v/>
      </c>
      <c r="FB486" s="925" t="e">
        <v>#REF!</v>
      </c>
      <c r="FC486" s="4" t="e">
        <v>#REF!</v>
      </c>
      <c r="FD486" s="4" t="e">
        <v>#REF!</v>
      </c>
      <c r="FE486" s="4" t="e">
        <v>#REF!</v>
      </c>
      <c r="FF486" s="4" t="e">
        <v>#REF!</v>
      </c>
      <c r="FG486" s="4" t="e">
        <v>#REF!</v>
      </c>
      <c r="FH486" s="4" t="e">
        <v>#REF!</v>
      </c>
      <c r="FI486" s="834" t="str">
        <f t="shared" si="50"/>
        <v>#REF!</v>
      </c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742"/>
    </row>
    <row r="487" outlineLevel="1">
      <c r="A487" s="743"/>
      <c r="D487" s="1039">
        <f t="shared" si="157"/>
        <v>1</v>
      </c>
      <c r="E487" s="1049" t="str">
        <f t="shared" si="80"/>
        <v/>
      </c>
      <c r="F487" s="1050" t="s">
        <v>402</v>
      </c>
      <c r="G487" s="1042" t="str">
        <f t="shared" si="76"/>
        <v/>
      </c>
      <c r="H487" s="1046"/>
      <c r="I487" s="1044" t="str">
        <f t="shared" si="77"/>
        <v>#REF!</v>
      </c>
      <c r="J487" s="1052" t="str">
        <f t="shared" si="141"/>
        <v>#REF!</v>
      </c>
      <c r="K487" s="1046">
        <v>0.0</v>
      </c>
      <c r="L487" s="1046">
        <v>0.0</v>
      </c>
      <c r="M487" s="1046">
        <v>0.0</v>
      </c>
      <c r="N487" s="1046">
        <v>0.0</v>
      </c>
      <c r="O487" s="1053" t="e">
        <v>#REF!</v>
      </c>
      <c r="P487" s="1053">
        <v>0.0</v>
      </c>
      <c r="Q487" s="1053">
        <v>0.0</v>
      </c>
      <c r="R487" s="1053">
        <v>0.0</v>
      </c>
      <c r="S487" s="1053">
        <v>0.0</v>
      </c>
      <c r="T487" s="1053">
        <v>0.0</v>
      </c>
      <c r="U487" s="1053">
        <v>0.0</v>
      </c>
      <c r="V487" s="825"/>
      <c r="W487" s="1054" t="str">
        <f t="shared" ref="W487:AC487" si="288">if(O$275&gt;$E486,"",if(O$276&lt;$E486,"", if($H487="","", if($D486&lt;=$N$277,O$277,if($D486&lt;=$N$278,O$278,O$279))*if($O$267=$R$267,$V$267, $H487))))</f>
        <v>#REF!</v>
      </c>
      <c r="X487" s="1054" t="str">
        <f t="shared" si="288"/>
        <v/>
      </c>
      <c r="Y487" s="1054" t="str">
        <f t="shared" si="288"/>
        <v/>
      </c>
      <c r="Z487" s="1054" t="str">
        <f t="shared" si="288"/>
        <v/>
      </c>
      <c r="AA487" s="1054" t="str">
        <f t="shared" si="288"/>
        <v/>
      </c>
      <c r="AB487" s="1054" t="str">
        <f t="shared" si="288"/>
        <v/>
      </c>
      <c r="AC487" s="1054" t="str">
        <f t="shared" si="288"/>
        <v/>
      </c>
      <c r="AD487" s="2" t="e">
        <v>#REF!</v>
      </c>
      <c r="AE487" s="2" t="e">
        <v>#REF!</v>
      </c>
      <c r="AF487" s="2" t="e">
        <v>#REF!</v>
      </c>
      <c r="AG487" s="2" t="e">
        <v>#REF!</v>
      </c>
      <c r="AH487" s="2" t="e">
        <v>#REF!</v>
      </c>
      <c r="AI487" s="2" t="e">
        <v>#REF!</v>
      </c>
      <c r="AJ487" s="4" t="e">
        <v>#REF!</v>
      </c>
      <c r="AK487" s="4"/>
      <c r="AL487" s="4"/>
      <c r="AM487" s="4"/>
      <c r="AN487" s="18" t="s">
        <v>4</v>
      </c>
      <c r="AO487" s="689"/>
      <c r="AP487" s="690"/>
      <c r="AQ487" s="274"/>
      <c r="AR487" s="274"/>
      <c r="AS487" s="274"/>
      <c r="AT487" s="274"/>
      <c r="AU487" s="691"/>
      <c r="AV487" s="692"/>
      <c r="AW487" s="274"/>
      <c r="AX487" s="274"/>
      <c r="AY487" s="274"/>
      <c r="AZ487" s="274"/>
      <c r="BA487" s="274"/>
      <c r="BB487" s="274"/>
      <c r="BC487" s="274"/>
      <c r="BD487" s="274"/>
      <c r="BE487" s="274"/>
      <c r="BF487" s="274"/>
      <c r="BG487" s="274"/>
      <c r="BH487" s="274"/>
      <c r="BI487" s="274"/>
      <c r="BJ487" s="274"/>
      <c r="BK487" s="274"/>
      <c r="BL487" s="274"/>
      <c r="BM487" s="274"/>
      <c r="BN487" s="274"/>
      <c r="BO487" s="274"/>
      <c r="BP487" s="693"/>
      <c r="BQ487" s="274"/>
      <c r="BR487" s="274"/>
      <c r="BS487" s="274"/>
      <c r="BT487" s="274"/>
      <c r="BU487" s="274"/>
      <c r="BV487" s="274"/>
      <c r="BW487" s="274"/>
      <c r="BX487" s="694"/>
      <c r="BY487" s="274"/>
      <c r="BZ487" s="274"/>
      <c r="CA487" s="274"/>
      <c r="CB487" s="274"/>
      <c r="CC487" s="274"/>
      <c r="CD487" s="274"/>
      <c r="CE487" s="274"/>
      <c r="CF487" s="274"/>
      <c r="CG487" s="742"/>
      <c r="CH487" s="742"/>
      <c r="CI487" s="742"/>
      <c r="CJ487" s="742"/>
      <c r="CK487" s="742"/>
      <c r="CL487" s="742"/>
      <c r="CM487" s="742"/>
      <c r="CN487" s="742"/>
      <c r="CO487" s="742"/>
      <c r="CP487" s="742"/>
      <c r="CQ487" s="742"/>
      <c r="CR487" s="742"/>
      <c r="CS487" s="742"/>
      <c r="CT487" s="742"/>
      <c r="CU487" s="742"/>
      <c r="CV487" s="742"/>
      <c r="CW487" s="742"/>
      <c r="CX487" s="4"/>
      <c r="CY487" s="780" t="e">
        <v>#REF!</v>
      </c>
      <c r="CZ487" s="890" t="e">
        <v>#REF!</v>
      </c>
      <c r="DA487" s="890" t="e">
        <v>#REF!</v>
      </c>
      <c r="DB487" s="890">
        <v>0.0</v>
      </c>
      <c r="DC487" s="890">
        <v>0.0</v>
      </c>
      <c r="DD487" s="890">
        <v>0.0</v>
      </c>
      <c r="DE487" s="890">
        <v>0.0</v>
      </c>
      <c r="DF487" s="890">
        <v>0.0</v>
      </c>
      <c r="DG487" s="890">
        <v>0.0</v>
      </c>
      <c r="DH487" s="890"/>
      <c r="DI487" s="890" t="e">
        <v>#REF!</v>
      </c>
      <c r="DJ487" s="890" t="s">
        <v>160</v>
      </c>
      <c r="DK487" s="890" t="s">
        <v>160</v>
      </c>
      <c r="DL487" s="890" t="s">
        <v>160</v>
      </c>
      <c r="DM487" s="890" t="s">
        <v>160</v>
      </c>
      <c r="DN487" s="890" t="s">
        <v>160</v>
      </c>
      <c r="DO487" s="890" t="s">
        <v>160</v>
      </c>
      <c r="DP487" s="2">
        <v>1.0</v>
      </c>
      <c r="DQ487" s="830" t="s">
        <v>160</v>
      </c>
      <c r="DR487" s="915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745"/>
      <c r="EK487" s="4"/>
      <c r="EL487" s="4"/>
      <c r="EM487" s="4"/>
      <c r="EN487" s="4"/>
      <c r="EO487" s="4"/>
      <c r="EP487" s="4"/>
      <c r="EQ487" s="745"/>
      <c r="ER487" s="4"/>
      <c r="ES487" s="4"/>
      <c r="ET487" s="4"/>
      <c r="EU487" s="4"/>
      <c r="EV487" s="4"/>
      <c r="EW487" s="4"/>
      <c r="EX487" s="4"/>
      <c r="EY487" s="895" t="s">
        <v>160</v>
      </c>
      <c r="EZ487" s="927" t="s">
        <v>160</v>
      </c>
      <c r="FA487" s="820" t="str">
        <f t="shared" si="49"/>
        <v/>
      </c>
      <c r="FB487" s="925" t="e">
        <v>#REF!</v>
      </c>
      <c r="FC487" s="4" t="e">
        <v>#REF!</v>
      </c>
      <c r="FD487" s="4" t="e">
        <v>#REF!</v>
      </c>
      <c r="FE487" s="4" t="e">
        <v>#REF!</v>
      </c>
      <c r="FF487" s="4" t="e">
        <v>#REF!</v>
      </c>
      <c r="FG487" s="4" t="e">
        <v>#REF!</v>
      </c>
      <c r="FH487" s="4" t="e">
        <v>#REF!</v>
      </c>
      <c r="FI487" s="834" t="str">
        <f t="shared" si="50"/>
        <v>#REF!</v>
      </c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742"/>
    </row>
    <row r="488" outlineLevel="1">
      <c r="A488" s="743"/>
      <c r="D488" s="1039">
        <f t="shared" si="157"/>
        <v>1</v>
      </c>
      <c r="E488" s="1049" t="str">
        <f t="shared" si="80"/>
        <v/>
      </c>
      <c r="F488" s="1050" t="s">
        <v>402</v>
      </c>
      <c r="G488" s="1042" t="str">
        <f t="shared" si="76"/>
        <v/>
      </c>
      <c r="H488" s="1046"/>
      <c r="I488" s="1044" t="str">
        <f t="shared" si="77"/>
        <v>#REF!</v>
      </c>
      <c r="J488" s="1052" t="str">
        <f t="shared" si="141"/>
        <v>#REF!</v>
      </c>
      <c r="K488" s="1046">
        <v>0.0</v>
      </c>
      <c r="L488" s="1046">
        <v>0.0</v>
      </c>
      <c r="M488" s="1046">
        <v>0.0</v>
      </c>
      <c r="N488" s="1046">
        <v>0.0</v>
      </c>
      <c r="O488" s="1053" t="e">
        <v>#REF!</v>
      </c>
      <c r="P488" s="1053">
        <v>0.0</v>
      </c>
      <c r="Q488" s="1053">
        <v>0.0</v>
      </c>
      <c r="R488" s="1053">
        <v>0.0</v>
      </c>
      <c r="S488" s="1053">
        <v>0.0</v>
      </c>
      <c r="T488" s="1053">
        <v>0.0</v>
      </c>
      <c r="U488" s="1053">
        <v>0.0</v>
      </c>
      <c r="V488" s="825"/>
      <c r="W488" s="1054" t="str">
        <f t="shared" ref="W488:AC488" si="289">if(O$275&gt;$E487,"",if(O$276&lt;$E487,"", if($H488="","", if($D487&lt;=$N$277,O$277,if($D487&lt;=$N$278,O$278,O$279))*if($O$267=$R$267,$V$267, $H488))))</f>
        <v>#REF!</v>
      </c>
      <c r="X488" s="1054" t="str">
        <f t="shared" si="289"/>
        <v/>
      </c>
      <c r="Y488" s="1054" t="str">
        <f t="shared" si="289"/>
        <v/>
      </c>
      <c r="Z488" s="1054" t="str">
        <f t="shared" si="289"/>
        <v/>
      </c>
      <c r="AA488" s="1054" t="str">
        <f t="shared" si="289"/>
        <v/>
      </c>
      <c r="AB488" s="1054" t="str">
        <f t="shared" si="289"/>
        <v/>
      </c>
      <c r="AC488" s="1054" t="str">
        <f t="shared" si="289"/>
        <v/>
      </c>
      <c r="AD488" s="2" t="e">
        <v>#REF!</v>
      </c>
      <c r="AE488" s="2" t="e">
        <v>#REF!</v>
      </c>
      <c r="AF488" s="2" t="e">
        <v>#REF!</v>
      </c>
      <c r="AG488" s="2" t="e">
        <v>#REF!</v>
      </c>
      <c r="AH488" s="2" t="e">
        <v>#REF!</v>
      </c>
      <c r="AI488" s="2" t="e">
        <v>#REF!</v>
      </c>
      <c r="AJ488" s="4" t="e">
        <v>#REF!</v>
      </c>
      <c r="AK488" s="4"/>
      <c r="AL488" s="4"/>
      <c r="AM488" s="4"/>
      <c r="AN488" s="18" t="s">
        <v>4</v>
      </c>
      <c r="AO488" s="689"/>
      <c r="AP488" s="690"/>
      <c r="AQ488" s="274"/>
      <c r="AR488" s="274"/>
      <c r="AS488" s="274"/>
      <c r="AT488" s="274"/>
      <c r="AU488" s="691"/>
      <c r="AV488" s="692"/>
      <c r="AW488" s="274"/>
      <c r="AX488" s="274"/>
      <c r="AY488" s="274"/>
      <c r="AZ488" s="274"/>
      <c r="BA488" s="274"/>
      <c r="BB488" s="274"/>
      <c r="BC488" s="274"/>
      <c r="BD488" s="274"/>
      <c r="BE488" s="274"/>
      <c r="BF488" s="274"/>
      <c r="BG488" s="274"/>
      <c r="BH488" s="274"/>
      <c r="BI488" s="274"/>
      <c r="BJ488" s="274"/>
      <c r="BK488" s="274"/>
      <c r="BL488" s="274"/>
      <c r="BM488" s="274"/>
      <c r="BN488" s="274"/>
      <c r="BO488" s="274"/>
      <c r="BP488" s="693"/>
      <c r="BQ488" s="274"/>
      <c r="BR488" s="274"/>
      <c r="BS488" s="274"/>
      <c r="BT488" s="274"/>
      <c r="BU488" s="274"/>
      <c r="BV488" s="274"/>
      <c r="BW488" s="274"/>
      <c r="BX488" s="694"/>
      <c r="BY488" s="274"/>
      <c r="BZ488" s="274"/>
      <c r="CA488" s="274"/>
      <c r="CB488" s="274"/>
      <c r="CC488" s="274"/>
      <c r="CD488" s="274"/>
      <c r="CE488" s="274"/>
      <c r="CF488" s="274"/>
      <c r="CG488" s="742"/>
      <c r="CH488" s="742"/>
      <c r="CI488" s="742"/>
      <c r="CJ488" s="742"/>
      <c r="CK488" s="742"/>
      <c r="CL488" s="742"/>
      <c r="CM488" s="742"/>
      <c r="CN488" s="742"/>
      <c r="CO488" s="742"/>
      <c r="CP488" s="742"/>
      <c r="CQ488" s="742"/>
      <c r="CR488" s="742"/>
      <c r="CS488" s="742"/>
      <c r="CT488" s="742"/>
      <c r="CU488" s="742"/>
      <c r="CV488" s="742"/>
      <c r="CW488" s="742"/>
      <c r="CX488" s="4"/>
      <c r="CY488" s="780" t="e">
        <v>#REF!</v>
      </c>
      <c r="CZ488" s="890" t="e">
        <v>#REF!</v>
      </c>
      <c r="DA488" s="890" t="e">
        <v>#REF!</v>
      </c>
      <c r="DB488" s="890">
        <v>0.0</v>
      </c>
      <c r="DC488" s="890">
        <v>0.0</v>
      </c>
      <c r="DD488" s="890">
        <v>0.0</v>
      </c>
      <c r="DE488" s="890">
        <v>0.0</v>
      </c>
      <c r="DF488" s="890">
        <v>0.0</v>
      </c>
      <c r="DG488" s="890">
        <v>0.0</v>
      </c>
      <c r="DH488" s="890"/>
      <c r="DI488" s="890" t="e">
        <v>#REF!</v>
      </c>
      <c r="DJ488" s="890" t="s">
        <v>160</v>
      </c>
      <c r="DK488" s="890" t="s">
        <v>160</v>
      </c>
      <c r="DL488" s="890" t="s">
        <v>160</v>
      </c>
      <c r="DM488" s="890" t="s">
        <v>160</v>
      </c>
      <c r="DN488" s="890" t="s">
        <v>160</v>
      </c>
      <c r="DO488" s="890" t="s">
        <v>160</v>
      </c>
      <c r="DP488" s="2">
        <v>1.0</v>
      </c>
      <c r="DQ488" s="830" t="s">
        <v>160</v>
      </c>
      <c r="DR488" s="915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745"/>
      <c r="EK488" s="4"/>
      <c r="EL488" s="4"/>
      <c r="EM488" s="4"/>
      <c r="EN488" s="4"/>
      <c r="EO488" s="4"/>
      <c r="EP488" s="4"/>
      <c r="EQ488" s="745"/>
      <c r="ER488" s="4"/>
      <c r="ES488" s="4"/>
      <c r="ET488" s="4"/>
      <c r="EU488" s="4"/>
      <c r="EV488" s="4"/>
      <c r="EW488" s="4"/>
      <c r="EX488" s="4"/>
      <c r="EY488" s="895" t="s">
        <v>160</v>
      </c>
      <c r="EZ488" s="927" t="s">
        <v>160</v>
      </c>
      <c r="FA488" s="820" t="str">
        <f t="shared" si="49"/>
        <v/>
      </c>
      <c r="FB488" s="925" t="e">
        <v>#REF!</v>
      </c>
      <c r="FC488" s="4" t="e">
        <v>#REF!</v>
      </c>
      <c r="FD488" s="4" t="e">
        <v>#REF!</v>
      </c>
      <c r="FE488" s="4" t="e">
        <v>#REF!</v>
      </c>
      <c r="FF488" s="4" t="e">
        <v>#REF!</v>
      </c>
      <c r="FG488" s="4" t="e">
        <v>#REF!</v>
      </c>
      <c r="FH488" s="4" t="e">
        <v>#REF!</v>
      </c>
      <c r="FI488" s="834" t="str">
        <f t="shared" si="50"/>
        <v>#REF!</v>
      </c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742"/>
    </row>
    <row r="489" outlineLevel="1">
      <c r="A489" s="743"/>
      <c r="D489" s="1039">
        <f t="shared" si="157"/>
        <v>1</v>
      </c>
      <c r="E489" s="1049" t="str">
        <f t="shared" si="80"/>
        <v/>
      </c>
      <c r="F489" s="1050" t="s">
        <v>402</v>
      </c>
      <c r="G489" s="1042" t="str">
        <f t="shared" si="76"/>
        <v/>
      </c>
      <c r="H489" s="1046"/>
      <c r="I489" s="1044" t="str">
        <f t="shared" si="77"/>
        <v>#REF!</v>
      </c>
      <c r="J489" s="1052" t="str">
        <f t="shared" si="141"/>
        <v>#REF!</v>
      </c>
      <c r="K489" s="1046">
        <v>0.0</v>
      </c>
      <c r="L489" s="1046">
        <v>0.0</v>
      </c>
      <c r="M489" s="1046">
        <v>0.0</v>
      </c>
      <c r="N489" s="1046">
        <v>0.0</v>
      </c>
      <c r="O489" s="1053" t="e">
        <v>#REF!</v>
      </c>
      <c r="P489" s="1053">
        <v>0.0</v>
      </c>
      <c r="Q489" s="1053">
        <v>0.0</v>
      </c>
      <c r="R489" s="1053">
        <v>0.0</v>
      </c>
      <c r="S489" s="1053">
        <v>0.0</v>
      </c>
      <c r="T489" s="1053">
        <v>0.0</v>
      </c>
      <c r="U489" s="1053">
        <v>0.0</v>
      </c>
      <c r="V489" s="825"/>
      <c r="W489" s="1054" t="str">
        <f t="shared" ref="W489:AC489" si="290">if(O$275&gt;$E488,"",if(O$276&lt;$E488,"", if($H489="","", if($D488&lt;=$N$277,O$277,if($D488&lt;=$N$278,O$278,O$279))*if($O$267=$R$267,$V$267, $H489))))</f>
        <v>#REF!</v>
      </c>
      <c r="X489" s="1054" t="str">
        <f t="shared" si="290"/>
        <v/>
      </c>
      <c r="Y489" s="1054" t="str">
        <f t="shared" si="290"/>
        <v/>
      </c>
      <c r="Z489" s="1054" t="str">
        <f t="shared" si="290"/>
        <v/>
      </c>
      <c r="AA489" s="1054" t="str">
        <f t="shared" si="290"/>
        <v/>
      </c>
      <c r="AB489" s="1054" t="str">
        <f t="shared" si="290"/>
        <v/>
      </c>
      <c r="AC489" s="1054" t="str">
        <f t="shared" si="290"/>
        <v/>
      </c>
      <c r="AD489" s="2" t="e">
        <v>#REF!</v>
      </c>
      <c r="AE489" s="2" t="e">
        <v>#REF!</v>
      </c>
      <c r="AF489" s="2" t="e">
        <v>#REF!</v>
      </c>
      <c r="AG489" s="2" t="e">
        <v>#REF!</v>
      </c>
      <c r="AH489" s="2" t="e">
        <v>#REF!</v>
      </c>
      <c r="AI489" s="2" t="e">
        <v>#REF!</v>
      </c>
      <c r="AJ489" s="4" t="e">
        <v>#REF!</v>
      </c>
      <c r="AK489" s="4"/>
      <c r="AL489" s="4"/>
      <c r="AM489" s="4"/>
      <c r="AN489" s="18" t="s">
        <v>4</v>
      </c>
      <c r="AO489" s="689"/>
      <c r="AP489" s="690"/>
      <c r="AQ489" s="274"/>
      <c r="AR489" s="274"/>
      <c r="AS489" s="274"/>
      <c r="AT489" s="274"/>
      <c r="AU489" s="691"/>
      <c r="AV489" s="692"/>
      <c r="AW489" s="274"/>
      <c r="AX489" s="274"/>
      <c r="AY489" s="274"/>
      <c r="AZ489" s="274"/>
      <c r="BA489" s="274"/>
      <c r="BB489" s="274"/>
      <c r="BC489" s="274"/>
      <c r="BD489" s="274"/>
      <c r="BE489" s="274"/>
      <c r="BF489" s="274"/>
      <c r="BG489" s="274"/>
      <c r="BH489" s="274"/>
      <c r="BI489" s="274"/>
      <c r="BJ489" s="274"/>
      <c r="BK489" s="274"/>
      <c r="BL489" s="274"/>
      <c r="BM489" s="274"/>
      <c r="BN489" s="274"/>
      <c r="BO489" s="274"/>
      <c r="BP489" s="693"/>
      <c r="BQ489" s="274"/>
      <c r="BR489" s="274"/>
      <c r="BS489" s="274"/>
      <c r="BT489" s="274"/>
      <c r="BU489" s="274"/>
      <c r="BV489" s="274"/>
      <c r="BW489" s="274"/>
      <c r="BX489" s="694"/>
      <c r="BY489" s="274"/>
      <c r="BZ489" s="274"/>
      <c r="CA489" s="274"/>
      <c r="CB489" s="274"/>
      <c r="CC489" s="274"/>
      <c r="CD489" s="274"/>
      <c r="CE489" s="274"/>
      <c r="CF489" s="274"/>
      <c r="CG489" s="742"/>
      <c r="CH489" s="742"/>
      <c r="CI489" s="742"/>
      <c r="CJ489" s="742"/>
      <c r="CK489" s="742"/>
      <c r="CL489" s="742"/>
      <c r="CM489" s="742"/>
      <c r="CN489" s="742"/>
      <c r="CO489" s="742"/>
      <c r="CP489" s="742"/>
      <c r="CQ489" s="742"/>
      <c r="CR489" s="742"/>
      <c r="CS489" s="742"/>
      <c r="CT489" s="742"/>
      <c r="CU489" s="742"/>
      <c r="CV489" s="742"/>
      <c r="CW489" s="742"/>
      <c r="CX489" s="4"/>
      <c r="CY489" s="780" t="e">
        <v>#REF!</v>
      </c>
      <c r="CZ489" s="890" t="e">
        <v>#REF!</v>
      </c>
      <c r="DA489" s="890" t="e">
        <v>#REF!</v>
      </c>
      <c r="DB489" s="890">
        <v>0.0</v>
      </c>
      <c r="DC489" s="890">
        <v>0.0</v>
      </c>
      <c r="DD489" s="890">
        <v>0.0</v>
      </c>
      <c r="DE489" s="890">
        <v>0.0</v>
      </c>
      <c r="DF489" s="890">
        <v>0.0</v>
      </c>
      <c r="DG489" s="890">
        <v>0.0</v>
      </c>
      <c r="DH489" s="890"/>
      <c r="DI489" s="890" t="e">
        <v>#REF!</v>
      </c>
      <c r="DJ489" s="890" t="s">
        <v>160</v>
      </c>
      <c r="DK489" s="890" t="s">
        <v>160</v>
      </c>
      <c r="DL489" s="890" t="s">
        <v>160</v>
      </c>
      <c r="DM489" s="890" t="s">
        <v>160</v>
      </c>
      <c r="DN489" s="890" t="s">
        <v>160</v>
      </c>
      <c r="DO489" s="890" t="s">
        <v>160</v>
      </c>
      <c r="DP489" s="2">
        <v>1.0</v>
      </c>
      <c r="DQ489" s="830" t="s">
        <v>160</v>
      </c>
      <c r="DR489" s="915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745"/>
      <c r="EK489" s="4"/>
      <c r="EL489" s="4"/>
      <c r="EM489" s="4"/>
      <c r="EN489" s="4"/>
      <c r="EO489" s="4"/>
      <c r="EP489" s="4"/>
      <c r="EQ489" s="745"/>
      <c r="ER489" s="4"/>
      <c r="ES489" s="4"/>
      <c r="ET489" s="4"/>
      <c r="EU489" s="4"/>
      <c r="EV489" s="4"/>
      <c r="EW489" s="4"/>
      <c r="EX489" s="4"/>
      <c r="EY489" s="895" t="s">
        <v>160</v>
      </c>
      <c r="EZ489" s="927" t="s">
        <v>160</v>
      </c>
      <c r="FA489" s="820" t="str">
        <f t="shared" si="49"/>
        <v/>
      </c>
      <c r="FB489" s="925" t="e">
        <v>#REF!</v>
      </c>
      <c r="FC489" s="4" t="e">
        <v>#REF!</v>
      </c>
      <c r="FD489" s="4" t="e">
        <v>#REF!</v>
      </c>
      <c r="FE489" s="4" t="e">
        <v>#REF!</v>
      </c>
      <c r="FF489" s="4" t="e">
        <v>#REF!</v>
      </c>
      <c r="FG489" s="4" t="e">
        <v>#REF!</v>
      </c>
      <c r="FH489" s="4" t="e">
        <v>#REF!</v>
      </c>
      <c r="FI489" s="834" t="str">
        <f t="shared" si="50"/>
        <v>#REF!</v>
      </c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742"/>
    </row>
    <row r="490" outlineLevel="1">
      <c r="A490" s="743"/>
      <c r="D490" s="1039">
        <f t="shared" si="157"/>
        <v>1</v>
      </c>
      <c r="E490" s="1049" t="str">
        <f t="shared" si="80"/>
        <v/>
      </c>
      <c r="F490" s="1050" t="s">
        <v>402</v>
      </c>
      <c r="G490" s="1042" t="str">
        <f t="shared" si="76"/>
        <v/>
      </c>
      <c r="H490" s="1046"/>
      <c r="I490" s="1044" t="str">
        <f t="shared" si="77"/>
        <v>#REF!</v>
      </c>
      <c r="J490" s="1052" t="str">
        <f t="shared" si="141"/>
        <v>#REF!</v>
      </c>
      <c r="K490" s="1046">
        <v>0.0</v>
      </c>
      <c r="L490" s="1046">
        <v>0.0</v>
      </c>
      <c r="M490" s="1046">
        <v>0.0</v>
      </c>
      <c r="N490" s="1046">
        <v>0.0</v>
      </c>
      <c r="O490" s="1053" t="e">
        <v>#REF!</v>
      </c>
      <c r="P490" s="1053">
        <v>0.0</v>
      </c>
      <c r="Q490" s="1053">
        <v>0.0</v>
      </c>
      <c r="R490" s="1053">
        <v>0.0</v>
      </c>
      <c r="S490" s="1053">
        <v>0.0</v>
      </c>
      <c r="T490" s="1053">
        <v>0.0</v>
      </c>
      <c r="U490" s="1053">
        <v>0.0</v>
      </c>
      <c r="V490" s="825"/>
      <c r="W490" s="1054" t="str">
        <f t="shared" ref="W490:AC490" si="291">if(O$275&gt;$E489,"",if(O$276&lt;$E489,"", if($H490="","", if($D489&lt;=$N$277,O$277,if($D489&lt;=$N$278,O$278,O$279))*if($O$267=$R$267,$V$267, $H490))))</f>
        <v>#REF!</v>
      </c>
      <c r="X490" s="1054" t="str">
        <f t="shared" si="291"/>
        <v/>
      </c>
      <c r="Y490" s="1054" t="str">
        <f t="shared" si="291"/>
        <v/>
      </c>
      <c r="Z490" s="1054" t="str">
        <f t="shared" si="291"/>
        <v/>
      </c>
      <c r="AA490" s="1054" t="str">
        <f t="shared" si="291"/>
        <v/>
      </c>
      <c r="AB490" s="1054" t="str">
        <f t="shared" si="291"/>
        <v/>
      </c>
      <c r="AC490" s="1054" t="str">
        <f t="shared" si="291"/>
        <v/>
      </c>
      <c r="AD490" s="2" t="e">
        <v>#REF!</v>
      </c>
      <c r="AE490" s="2" t="e">
        <v>#REF!</v>
      </c>
      <c r="AF490" s="2" t="e">
        <v>#REF!</v>
      </c>
      <c r="AG490" s="2" t="e">
        <v>#REF!</v>
      </c>
      <c r="AH490" s="2" t="e">
        <v>#REF!</v>
      </c>
      <c r="AI490" s="2" t="e">
        <v>#REF!</v>
      </c>
      <c r="AJ490" s="4" t="e">
        <v>#REF!</v>
      </c>
      <c r="AK490" s="4"/>
      <c r="AL490" s="4"/>
      <c r="AM490" s="4"/>
      <c r="AN490" s="18" t="s">
        <v>4</v>
      </c>
      <c r="AO490" s="689"/>
      <c r="AP490" s="690"/>
      <c r="AQ490" s="274"/>
      <c r="AR490" s="274"/>
      <c r="AS490" s="274"/>
      <c r="AT490" s="274"/>
      <c r="AU490" s="691"/>
      <c r="AV490" s="692"/>
      <c r="AW490" s="274"/>
      <c r="AX490" s="274"/>
      <c r="AY490" s="274"/>
      <c r="AZ490" s="274"/>
      <c r="BA490" s="274"/>
      <c r="BB490" s="274"/>
      <c r="BC490" s="274"/>
      <c r="BD490" s="274"/>
      <c r="BE490" s="274"/>
      <c r="BF490" s="274"/>
      <c r="BG490" s="274"/>
      <c r="BH490" s="274"/>
      <c r="BI490" s="274"/>
      <c r="BJ490" s="274"/>
      <c r="BK490" s="274"/>
      <c r="BL490" s="274"/>
      <c r="BM490" s="274"/>
      <c r="BN490" s="274"/>
      <c r="BO490" s="274"/>
      <c r="BP490" s="693"/>
      <c r="BQ490" s="274"/>
      <c r="BR490" s="274"/>
      <c r="BS490" s="274"/>
      <c r="BT490" s="274"/>
      <c r="BU490" s="274"/>
      <c r="BV490" s="274"/>
      <c r="BW490" s="274"/>
      <c r="BX490" s="694"/>
      <c r="BY490" s="274"/>
      <c r="BZ490" s="274"/>
      <c r="CA490" s="274"/>
      <c r="CB490" s="274"/>
      <c r="CC490" s="274"/>
      <c r="CD490" s="274"/>
      <c r="CE490" s="274"/>
      <c r="CF490" s="274"/>
      <c r="CG490" s="742"/>
      <c r="CH490" s="742"/>
      <c r="CI490" s="742"/>
      <c r="CJ490" s="742"/>
      <c r="CK490" s="742"/>
      <c r="CL490" s="742"/>
      <c r="CM490" s="742"/>
      <c r="CN490" s="742"/>
      <c r="CO490" s="742"/>
      <c r="CP490" s="742"/>
      <c r="CQ490" s="742"/>
      <c r="CR490" s="742"/>
      <c r="CS490" s="742"/>
      <c r="CT490" s="742"/>
      <c r="CU490" s="742"/>
      <c r="CV490" s="742"/>
      <c r="CW490" s="742"/>
      <c r="CX490" s="4"/>
      <c r="CY490" s="780" t="e">
        <v>#REF!</v>
      </c>
      <c r="CZ490" s="890" t="e">
        <v>#REF!</v>
      </c>
      <c r="DA490" s="890" t="e">
        <v>#REF!</v>
      </c>
      <c r="DB490" s="890">
        <v>0.0</v>
      </c>
      <c r="DC490" s="890">
        <v>0.0</v>
      </c>
      <c r="DD490" s="890">
        <v>0.0</v>
      </c>
      <c r="DE490" s="890">
        <v>0.0</v>
      </c>
      <c r="DF490" s="890">
        <v>0.0</v>
      </c>
      <c r="DG490" s="890">
        <v>0.0</v>
      </c>
      <c r="DH490" s="890"/>
      <c r="DI490" s="890" t="e">
        <v>#REF!</v>
      </c>
      <c r="DJ490" s="890" t="s">
        <v>160</v>
      </c>
      <c r="DK490" s="890" t="s">
        <v>160</v>
      </c>
      <c r="DL490" s="890" t="s">
        <v>160</v>
      </c>
      <c r="DM490" s="890" t="s">
        <v>160</v>
      </c>
      <c r="DN490" s="890" t="s">
        <v>160</v>
      </c>
      <c r="DO490" s="890" t="s">
        <v>160</v>
      </c>
      <c r="DP490" s="2">
        <v>1.0</v>
      </c>
      <c r="DQ490" s="830" t="s">
        <v>160</v>
      </c>
      <c r="DR490" s="915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745"/>
      <c r="EK490" s="4"/>
      <c r="EL490" s="4"/>
      <c r="EM490" s="4"/>
      <c r="EN490" s="4"/>
      <c r="EO490" s="4"/>
      <c r="EP490" s="4"/>
      <c r="EQ490" s="745"/>
      <c r="ER490" s="4"/>
      <c r="ES490" s="4"/>
      <c r="ET490" s="4"/>
      <c r="EU490" s="4"/>
      <c r="EV490" s="4"/>
      <c r="EW490" s="4"/>
      <c r="EX490" s="4"/>
      <c r="EY490" s="895" t="s">
        <v>160</v>
      </c>
      <c r="EZ490" s="927" t="s">
        <v>160</v>
      </c>
      <c r="FA490" s="820" t="str">
        <f t="shared" si="49"/>
        <v/>
      </c>
      <c r="FB490" s="925" t="e">
        <v>#REF!</v>
      </c>
      <c r="FC490" s="4" t="e">
        <v>#REF!</v>
      </c>
      <c r="FD490" s="4" t="e">
        <v>#REF!</v>
      </c>
      <c r="FE490" s="4" t="e">
        <v>#REF!</v>
      </c>
      <c r="FF490" s="4" t="e">
        <v>#REF!</v>
      </c>
      <c r="FG490" s="4" t="e">
        <v>#REF!</v>
      </c>
      <c r="FH490" s="4" t="e">
        <v>#REF!</v>
      </c>
      <c r="FI490" s="834" t="str">
        <f t="shared" si="50"/>
        <v>#REF!</v>
      </c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742"/>
    </row>
    <row r="491" outlineLevel="1">
      <c r="A491" s="743"/>
      <c r="D491" s="1039">
        <f t="shared" si="157"/>
        <v>1</v>
      </c>
      <c r="E491" s="1049" t="str">
        <f t="shared" si="80"/>
        <v/>
      </c>
      <c r="F491" s="1050" t="s">
        <v>402</v>
      </c>
      <c r="G491" s="1042" t="str">
        <f t="shared" si="76"/>
        <v/>
      </c>
      <c r="H491" s="1046"/>
      <c r="I491" s="1044" t="str">
        <f t="shared" si="77"/>
        <v>#REF!</v>
      </c>
      <c r="J491" s="1052" t="str">
        <f t="shared" si="141"/>
        <v>#REF!</v>
      </c>
      <c r="K491" s="1046">
        <v>0.0</v>
      </c>
      <c r="L491" s="1046">
        <v>0.0</v>
      </c>
      <c r="M491" s="1046">
        <v>0.0</v>
      </c>
      <c r="N491" s="1046">
        <v>0.0</v>
      </c>
      <c r="O491" s="1053" t="e">
        <v>#REF!</v>
      </c>
      <c r="P491" s="1053">
        <v>0.0</v>
      </c>
      <c r="Q491" s="1053">
        <v>0.0</v>
      </c>
      <c r="R491" s="1053">
        <v>0.0</v>
      </c>
      <c r="S491" s="1053">
        <v>0.0</v>
      </c>
      <c r="T491" s="1053">
        <v>0.0</v>
      </c>
      <c r="U491" s="1053">
        <v>0.0</v>
      </c>
      <c r="V491" s="825"/>
      <c r="W491" s="1054" t="str">
        <f t="shared" ref="W491:AC491" si="292">if(O$275&gt;$E490,"",if(O$276&lt;$E490,"", if($H491="","", if($D490&lt;=$N$277,O$277,if($D490&lt;=$N$278,O$278,O$279))*if($O$267=$R$267,$V$267, $H491))))</f>
        <v>#REF!</v>
      </c>
      <c r="X491" s="1054" t="str">
        <f t="shared" si="292"/>
        <v/>
      </c>
      <c r="Y491" s="1054" t="str">
        <f t="shared" si="292"/>
        <v/>
      </c>
      <c r="Z491" s="1054" t="str">
        <f t="shared" si="292"/>
        <v/>
      </c>
      <c r="AA491" s="1054" t="str">
        <f t="shared" si="292"/>
        <v/>
      </c>
      <c r="AB491" s="1054" t="str">
        <f t="shared" si="292"/>
        <v/>
      </c>
      <c r="AC491" s="1054" t="str">
        <f t="shared" si="292"/>
        <v/>
      </c>
      <c r="AD491" s="2" t="e">
        <v>#REF!</v>
      </c>
      <c r="AE491" s="2" t="e">
        <v>#REF!</v>
      </c>
      <c r="AF491" s="2" t="e">
        <v>#REF!</v>
      </c>
      <c r="AG491" s="2" t="e">
        <v>#REF!</v>
      </c>
      <c r="AH491" s="2" t="e">
        <v>#REF!</v>
      </c>
      <c r="AI491" s="2" t="e">
        <v>#REF!</v>
      </c>
      <c r="AJ491" s="4" t="e">
        <v>#REF!</v>
      </c>
      <c r="AK491" s="4"/>
      <c r="AL491" s="4"/>
      <c r="AM491" s="4"/>
      <c r="AN491" s="18" t="s">
        <v>4</v>
      </c>
      <c r="AO491" s="689"/>
      <c r="AP491" s="690"/>
      <c r="AQ491" s="274"/>
      <c r="AR491" s="274"/>
      <c r="AS491" s="274"/>
      <c r="AT491" s="274"/>
      <c r="AU491" s="691"/>
      <c r="AV491" s="692"/>
      <c r="AW491" s="274"/>
      <c r="AX491" s="274"/>
      <c r="AY491" s="274"/>
      <c r="AZ491" s="274"/>
      <c r="BA491" s="274"/>
      <c r="BB491" s="274"/>
      <c r="BC491" s="274"/>
      <c r="BD491" s="274"/>
      <c r="BE491" s="274"/>
      <c r="BF491" s="274"/>
      <c r="BG491" s="274"/>
      <c r="BH491" s="274"/>
      <c r="BI491" s="274"/>
      <c r="BJ491" s="274"/>
      <c r="BK491" s="274"/>
      <c r="BL491" s="274"/>
      <c r="BM491" s="274"/>
      <c r="BN491" s="274"/>
      <c r="BO491" s="274"/>
      <c r="BP491" s="693"/>
      <c r="BQ491" s="274"/>
      <c r="BR491" s="274"/>
      <c r="BS491" s="274"/>
      <c r="BT491" s="274"/>
      <c r="BU491" s="274"/>
      <c r="BV491" s="274"/>
      <c r="BW491" s="274"/>
      <c r="BX491" s="694"/>
      <c r="BY491" s="274"/>
      <c r="BZ491" s="274"/>
      <c r="CA491" s="274"/>
      <c r="CB491" s="274"/>
      <c r="CC491" s="274"/>
      <c r="CD491" s="274"/>
      <c r="CE491" s="274"/>
      <c r="CF491" s="274"/>
      <c r="CG491" s="742"/>
      <c r="CH491" s="742"/>
      <c r="CI491" s="742"/>
      <c r="CJ491" s="742"/>
      <c r="CK491" s="742"/>
      <c r="CL491" s="742"/>
      <c r="CM491" s="742"/>
      <c r="CN491" s="742"/>
      <c r="CO491" s="742"/>
      <c r="CP491" s="742"/>
      <c r="CQ491" s="742"/>
      <c r="CR491" s="742"/>
      <c r="CS491" s="742"/>
      <c r="CT491" s="742"/>
      <c r="CU491" s="742"/>
      <c r="CV491" s="742"/>
      <c r="CW491" s="742"/>
      <c r="CX491" s="4"/>
      <c r="CY491" s="780" t="e">
        <v>#REF!</v>
      </c>
      <c r="CZ491" s="890" t="e">
        <v>#REF!</v>
      </c>
      <c r="DA491" s="890" t="e">
        <v>#REF!</v>
      </c>
      <c r="DB491" s="890">
        <v>0.0</v>
      </c>
      <c r="DC491" s="890">
        <v>0.0</v>
      </c>
      <c r="DD491" s="890">
        <v>0.0</v>
      </c>
      <c r="DE491" s="890">
        <v>0.0</v>
      </c>
      <c r="DF491" s="890">
        <v>0.0</v>
      </c>
      <c r="DG491" s="890">
        <v>0.0</v>
      </c>
      <c r="DH491" s="890"/>
      <c r="DI491" s="890" t="e">
        <v>#REF!</v>
      </c>
      <c r="DJ491" s="890" t="s">
        <v>160</v>
      </c>
      <c r="DK491" s="890" t="s">
        <v>160</v>
      </c>
      <c r="DL491" s="890" t="s">
        <v>160</v>
      </c>
      <c r="DM491" s="890" t="s">
        <v>160</v>
      </c>
      <c r="DN491" s="890" t="s">
        <v>160</v>
      </c>
      <c r="DO491" s="890" t="s">
        <v>160</v>
      </c>
      <c r="DP491" s="2">
        <v>1.0</v>
      </c>
      <c r="DQ491" s="830" t="s">
        <v>160</v>
      </c>
      <c r="DR491" s="915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745"/>
      <c r="EK491" s="4"/>
      <c r="EL491" s="4"/>
      <c r="EM491" s="4"/>
      <c r="EN491" s="4"/>
      <c r="EO491" s="4"/>
      <c r="EP491" s="4"/>
      <c r="EQ491" s="745"/>
      <c r="ER491" s="4"/>
      <c r="ES491" s="4"/>
      <c r="ET491" s="4"/>
      <c r="EU491" s="4"/>
      <c r="EV491" s="4"/>
      <c r="EW491" s="4"/>
      <c r="EX491" s="4"/>
      <c r="EY491" s="895" t="s">
        <v>160</v>
      </c>
      <c r="EZ491" s="927" t="s">
        <v>160</v>
      </c>
      <c r="FA491" s="820" t="str">
        <f t="shared" si="49"/>
        <v/>
      </c>
      <c r="FB491" s="925" t="e">
        <v>#REF!</v>
      </c>
      <c r="FC491" s="4" t="e">
        <v>#REF!</v>
      </c>
      <c r="FD491" s="4" t="e">
        <v>#REF!</v>
      </c>
      <c r="FE491" s="4" t="e">
        <v>#REF!</v>
      </c>
      <c r="FF491" s="4" t="e">
        <v>#REF!</v>
      </c>
      <c r="FG491" s="4" t="e">
        <v>#REF!</v>
      </c>
      <c r="FH491" s="4" t="e">
        <v>#REF!</v>
      </c>
      <c r="FI491" s="834" t="str">
        <f t="shared" si="50"/>
        <v>#REF!</v>
      </c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742"/>
    </row>
    <row r="492" outlineLevel="1">
      <c r="A492" s="743"/>
      <c r="D492" s="1039">
        <f t="shared" si="157"/>
        <v>1</v>
      </c>
      <c r="E492" s="1049" t="str">
        <f t="shared" si="80"/>
        <v/>
      </c>
      <c r="F492" s="1050" t="s">
        <v>402</v>
      </c>
      <c r="G492" s="1042" t="str">
        <f t="shared" si="76"/>
        <v/>
      </c>
      <c r="H492" s="1046"/>
      <c r="I492" s="1044" t="str">
        <f t="shared" si="77"/>
        <v>#REF!</v>
      </c>
      <c r="J492" s="1052" t="str">
        <f t="shared" si="141"/>
        <v>#REF!</v>
      </c>
      <c r="K492" s="1046">
        <v>0.0</v>
      </c>
      <c r="L492" s="1046">
        <v>0.0</v>
      </c>
      <c r="M492" s="1046">
        <v>0.0</v>
      </c>
      <c r="N492" s="1046">
        <v>0.0</v>
      </c>
      <c r="O492" s="1053" t="e">
        <v>#REF!</v>
      </c>
      <c r="P492" s="1053">
        <v>0.0</v>
      </c>
      <c r="Q492" s="1053">
        <v>0.0</v>
      </c>
      <c r="R492" s="1053">
        <v>0.0</v>
      </c>
      <c r="S492" s="1053">
        <v>0.0</v>
      </c>
      <c r="T492" s="1053">
        <v>0.0</v>
      </c>
      <c r="U492" s="1053">
        <v>0.0</v>
      </c>
      <c r="V492" s="825"/>
      <c r="W492" s="1054" t="str">
        <f t="shared" ref="W492:AC492" si="293">if(O$275&gt;$E491,"",if(O$276&lt;$E491,"", if($H492="","", if($D491&lt;=$N$277,O$277,if($D491&lt;=$N$278,O$278,O$279))*if($O$267=$R$267,$V$267, $H492))))</f>
        <v>#REF!</v>
      </c>
      <c r="X492" s="1054" t="str">
        <f t="shared" si="293"/>
        <v/>
      </c>
      <c r="Y492" s="1054" t="str">
        <f t="shared" si="293"/>
        <v/>
      </c>
      <c r="Z492" s="1054" t="str">
        <f t="shared" si="293"/>
        <v/>
      </c>
      <c r="AA492" s="1054" t="str">
        <f t="shared" si="293"/>
        <v/>
      </c>
      <c r="AB492" s="1054" t="str">
        <f t="shared" si="293"/>
        <v/>
      </c>
      <c r="AC492" s="1054" t="str">
        <f t="shared" si="293"/>
        <v/>
      </c>
      <c r="AD492" s="2" t="e">
        <v>#REF!</v>
      </c>
      <c r="AE492" s="2" t="e">
        <v>#REF!</v>
      </c>
      <c r="AF492" s="2" t="e">
        <v>#REF!</v>
      </c>
      <c r="AG492" s="2" t="e">
        <v>#REF!</v>
      </c>
      <c r="AH492" s="2" t="e">
        <v>#REF!</v>
      </c>
      <c r="AI492" s="2" t="e">
        <v>#REF!</v>
      </c>
      <c r="AJ492" s="4" t="e">
        <v>#REF!</v>
      </c>
      <c r="AK492" s="4"/>
      <c r="AL492" s="4"/>
      <c r="AM492" s="4"/>
      <c r="AN492" s="18" t="s">
        <v>4</v>
      </c>
      <c r="AO492" s="689"/>
      <c r="AP492" s="690"/>
      <c r="AQ492" s="274"/>
      <c r="AR492" s="274"/>
      <c r="AS492" s="274"/>
      <c r="AT492" s="274"/>
      <c r="AU492" s="691"/>
      <c r="AV492" s="692"/>
      <c r="AW492" s="274"/>
      <c r="AX492" s="274"/>
      <c r="AY492" s="274"/>
      <c r="AZ492" s="274"/>
      <c r="BA492" s="274"/>
      <c r="BB492" s="274"/>
      <c r="BC492" s="274"/>
      <c r="BD492" s="274"/>
      <c r="BE492" s="274"/>
      <c r="BF492" s="274"/>
      <c r="BG492" s="274"/>
      <c r="BH492" s="274"/>
      <c r="BI492" s="274"/>
      <c r="BJ492" s="274"/>
      <c r="BK492" s="274"/>
      <c r="BL492" s="274"/>
      <c r="BM492" s="274"/>
      <c r="BN492" s="274"/>
      <c r="BO492" s="274"/>
      <c r="BP492" s="693"/>
      <c r="BQ492" s="274"/>
      <c r="BR492" s="274"/>
      <c r="BS492" s="274"/>
      <c r="BT492" s="274"/>
      <c r="BU492" s="274"/>
      <c r="BV492" s="274"/>
      <c r="BW492" s="274"/>
      <c r="BX492" s="694"/>
      <c r="BY492" s="274"/>
      <c r="BZ492" s="274"/>
      <c r="CA492" s="274"/>
      <c r="CB492" s="274"/>
      <c r="CC492" s="274"/>
      <c r="CD492" s="274"/>
      <c r="CE492" s="274"/>
      <c r="CF492" s="274"/>
      <c r="CG492" s="742"/>
      <c r="CH492" s="742"/>
      <c r="CI492" s="742"/>
      <c r="CJ492" s="742"/>
      <c r="CK492" s="742"/>
      <c r="CL492" s="742"/>
      <c r="CM492" s="742"/>
      <c r="CN492" s="742"/>
      <c r="CO492" s="742"/>
      <c r="CP492" s="742"/>
      <c r="CQ492" s="742"/>
      <c r="CR492" s="742"/>
      <c r="CS492" s="742"/>
      <c r="CT492" s="742"/>
      <c r="CU492" s="742"/>
      <c r="CV492" s="742"/>
      <c r="CW492" s="742"/>
      <c r="CX492" s="4"/>
      <c r="CY492" s="780" t="e">
        <v>#REF!</v>
      </c>
      <c r="CZ492" s="890" t="e">
        <v>#REF!</v>
      </c>
      <c r="DA492" s="890" t="e">
        <v>#REF!</v>
      </c>
      <c r="DB492" s="890">
        <v>0.0</v>
      </c>
      <c r="DC492" s="890">
        <v>0.0</v>
      </c>
      <c r="DD492" s="890">
        <v>0.0</v>
      </c>
      <c r="DE492" s="890">
        <v>0.0</v>
      </c>
      <c r="DF492" s="890">
        <v>0.0</v>
      </c>
      <c r="DG492" s="890">
        <v>0.0</v>
      </c>
      <c r="DH492" s="890"/>
      <c r="DI492" s="890" t="e">
        <v>#REF!</v>
      </c>
      <c r="DJ492" s="890" t="s">
        <v>160</v>
      </c>
      <c r="DK492" s="890" t="s">
        <v>160</v>
      </c>
      <c r="DL492" s="890" t="s">
        <v>160</v>
      </c>
      <c r="DM492" s="890" t="s">
        <v>160</v>
      </c>
      <c r="DN492" s="890" t="s">
        <v>160</v>
      </c>
      <c r="DO492" s="890" t="s">
        <v>160</v>
      </c>
      <c r="DP492" s="2">
        <v>1.0</v>
      </c>
      <c r="DQ492" s="830" t="s">
        <v>160</v>
      </c>
      <c r="DR492" s="915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745"/>
      <c r="EK492" s="4"/>
      <c r="EL492" s="4"/>
      <c r="EM492" s="4"/>
      <c r="EN492" s="4"/>
      <c r="EO492" s="4"/>
      <c r="EP492" s="4"/>
      <c r="EQ492" s="745"/>
      <c r="ER492" s="4"/>
      <c r="ES492" s="4"/>
      <c r="ET492" s="4"/>
      <c r="EU492" s="4"/>
      <c r="EV492" s="4"/>
      <c r="EW492" s="4"/>
      <c r="EX492" s="4"/>
      <c r="EY492" s="895" t="s">
        <v>160</v>
      </c>
      <c r="EZ492" s="927" t="s">
        <v>160</v>
      </c>
      <c r="FA492" s="820" t="str">
        <f t="shared" si="49"/>
        <v/>
      </c>
      <c r="FB492" s="925" t="e">
        <v>#REF!</v>
      </c>
      <c r="FC492" s="4" t="e">
        <v>#REF!</v>
      </c>
      <c r="FD492" s="4" t="e">
        <v>#REF!</v>
      </c>
      <c r="FE492" s="4" t="e">
        <v>#REF!</v>
      </c>
      <c r="FF492" s="4" t="e">
        <v>#REF!</v>
      </c>
      <c r="FG492" s="4" t="e">
        <v>#REF!</v>
      </c>
      <c r="FH492" s="4" t="e">
        <v>#REF!</v>
      </c>
      <c r="FI492" s="834" t="str">
        <f t="shared" si="50"/>
        <v>#REF!</v>
      </c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742"/>
    </row>
    <row r="493" outlineLevel="1">
      <c r="A493" s="743"/>
      <c r="D493" s="1039">
        <f t="shared" si="157"/>
        <v>1</v>
      </c>
      <c r="E493" s="1049" t="str">
        <f t="shared" si="80"/>
        <v/>
      </c>
      <c r="F493" s="1050" t="s">
        <v>402</v>
      </c>
      <c r="G493" s="1042" t="str">
        <f t="shared" si="76"/>
        <v/>
      </c>
      <c r="H493" s="1046"/>
      <c r="I493" s="1044" t="str">
        <f t="shared" si="77"/>
        <v>#REF!</v>
      </c>
      <c r="J493" s="1052" t="str">
        <f t="shared" si="141"/>
        <v>#REF!</v>
      </c>
      <c r="K493" s="1046">
        <v>0.0</v>
      </c>
      <c r="L493" s="1046">
        <v>0.0</v>
      </c>
      <c r="M493" s="1046">
        <v>0.0</v>
      </c>
      <c r="N493" s="1046">
        <v>0.0</v>
      </c>
      <c r="O493" s="1053" t="e">
        <v>#REF!</v>
      </c>
      <c r="P493" s="1053">
        <v>0.0</v>
      </c>
      <c r="Q493" s="1053">
        <v>0.0</v>
      </c>
      <c r="R493" s="1053">
        <v>0.0</v>
      </c>
      <c r="S493" s="1053">
        <v>0.0</v>
      </c>
      <c r="T493" s="1053">
        <v>0.0</v>
      </c>
      <c r="U493" s="1053">
        <v>0.0</v>
      </c>
      <c r="V493" s="825"/>
      <c r="W493" s="1054" t="str">
        <f t="shared" ref="W493:AC493" si="294">if(O$275&gt;$E492,"",if(O$276&lt;$E492,"", if($H493="","", if($D492&lt;=$N$277,O$277,if($D492&lt;=$N$278,O$278,O$279))*if($O$267=$R$267,$V$267, $H493))))</f>
        <v>#REF!</v>
      </c>
      <c r="X493" s="1054" t="str">
        <f t="shared" si="294"/>
        <v/>
      </c>
      <c r="Y493" s="1054" t="str">
        <f t="shared" si="294"/>
        <v/>
      </c>
      <c r="Z493" s="1054" t="str">
        <f t="shared" si="294"/>
        <v/>
      </c>
      <c r="AA493" s="1054" t="str">
        <f t="shared" si="294"/>
        <v/>
      </c>
      <c r="AB493" s="1054" t="str">
        <f t="shared" si="294"/>
        <v/>
      </c>
      <c r="AC493" s="1054" t="str">
        <f t="shared" si="294"/>
        <v/>
      </c>
      <c r="AD493" s="2" t="e">
        <v>#REF!</v>
      </c>
      <c r="AE493" s="2" t="e">
        <v>#REF!</v>
      </c>
      <c r="AF493" s="2" t="e">
        <v>#REF!</v>
      </c>
      <c r="AG493" s="2" t="e">
        <v>#REF!</v>
      </c>
      <c r="AH493" s="2" t="e">
        <v>#REF!</v>
      </c>
      <c r="AI493" s="2" t="e">
        <v>#REF!</v>
      </c>
      <c r="AJ493" s="4" t="e">
        <v>#REF!</v>
      </c>
      <c r="AK493" s="4"/>
      <c r="AL493" s="4"/>
      <c r="AM493" s="4"/>
      <c r="AN493" s="18" t="s">
        <v>4</v>
      </c>
      <c r="AO493" s="689"/>
      <c r="AP493" s="690"/>
      <c r="AQ493" s="274"/>
      <c r="AR493" s="274"/>
      <c r="AS493" s="274"/>
      <c r="AT493" s="274"/>
      <c r="AU493" s="691"/>
      <c r="AV493" s="692"/>
      <c r="AW493" s="274"/>
      <c r="AX493" s="274"/>
      <c r="AY493" s="274"/>
      <c r="AZ493" s="274"/>
      <c r="BA493" s="274"/>
      <c r="BB493" s="274"/>
      <c r="BC493" s="274"/>
      <c r="BD493" s="274"/>
      <c r="BE493" s="274"/>
      <c r="BF493" s="274"/>
      <c r="BG493" s="274"/>
      <c r="BH493" s="274"/>
      <c r="BI493" s="274"/>
      <c r="BJ493" s="274"/>
      <c r="BK493" s="274"/>
      <c r="BL493" s="274"/>
      <c r="BM493" s="274"/>
      <c r="BN493" s="274"/>
      <c r="BO493" s="274"/>
      <c r="BP493" s="693"/>
      <c r="BQ493" s="274"/>
      <c r="BR493" s="274"/>
      <c r="BS493" s="274"/>
      <c r="BT493" s="274"/>
      <c r="BU493" s="274"/>
      <c r="BV493" s="274"/>
      <c r="BW493" s="274"/>
      <c r="BX493" s="694"/>
      <c r="BY493" s="274"/>
      <c r="BZ493" s="274"/>
      <c r="CA493" s="274"/>
      <c r="CB493" s="274"/>
      <c r="CC493" s="274"/>
      <c r="CD493" s="274"/>
      <c r="CE493" s="274"/>
      <c r="CF493" s="274"/>
      <c r="CG493" s="742"/>
      <c r="CH493" s="742"/>
      <c r="CI493" s="742"/>
      <c r="CJ493" s="742"/>
      <c r="CK493" s="742"/>
      <c r="CL493" s="742"/>
      <c r="CM493" s="742"/>
      <c r="CN493" s="742"/>
      <c r="CO493" s="742"/>
      <c r="CP493" s="742"/>
      <c r="CQ493" s="742"/>
      <c r="CR493" s="742"/>
      <c r="CS493" s="742"/>
      <c r="CT493" s="742"/>
      <c r="CU493" s="742"/>
      <c r="CV493" s="742"/>
      <c r="CW493" s="742"/>
      <c r="CX493" s="4"/>
      <c r="CY493" s="780" t="e">
        <v>#REF!</v>
      </c>
      <c r="CZ493" s="890" t="e">
        <v>#REF!</v>
      </c>
      <c r="DA493" s="890" t="e">
        <v>#REF!</v>
      </c>
      <c r="DB493" s="890">
        <v>0.0</v>
      </c>
      <c r="DC493" s="890">
        <v>0.0</v>
      </c>
      <c r="DD493" s="890">
        <v>0.0</v>
      </c>
      <c r="DE493" s="890">
        <v>0.0</v>
      </c>
      <c r="DF493" s="890">
        <v>0.0</v>
      </c>
      <c r="DG493" s="890">
        <v>0.0</v>
      </c>
      <c r="DH493" s="890"/>
      <c r="DI493" s="890" t="e">
        <v>#REF!</v>
      </c>
      <c r="DJ493" s="890" t="s">
        <v>160</v>
      </c>
      <c r="DK493" s="890" t="s">
        <v>160</v>
      </c>
      <c r="DL493" s="890" t="s">
        <v>160</v>
      </c>
      <c r="DM493" s="890" t="s">
        <v>160</v>
      </c>
      <c r="DN493" s="890" t="s">
        <v>160</v>
      </c>
      <c r="DO493" s="890" t="s">
        <v>160</v>
      </c>
      <c r="DP493" s="2">
        <v>1.0</v>
      </c>
      <c r="DQ493" s="830" t="s">
        <v>160</v>
      </c>
      <c r="DR493" s="915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745"/>
      <c r="EK493" s="4"/>
      <c r="EL493" s="4"/>
      <c r="EM493" s="4"/>
      <c r="EN493" s="4"/>
      <c r="EO493" s="4"/>
      <c r="EP493" s="4"/>
      <c r="EQ493" s="745"/>
      <c r="ER493" s="4"/>
      <c r="ES493" s="4"/>
      <c r="ET493" s="4"/>
      <c r="EU493" s="4"/>
      <c r="EV493" s="4"/>
      <c r="EW493" s="4"/>
      <c r="EX493" s="4"/>
      <c r="EY493" s="895" t="s">
        <v>160</v>
      </c>
      <c r="EZ493" s="927" t="s">
        <v>160</v>
      </c>
      <c r="FA493" s="820" t="str">
        <f t="shared" si="49"/>
        <v/>
      </c>
      <c r="FB493" s="925" t="e">
        <v>#REF!</v>
      </c>
      <c r="FC493" s="4" t="e">
        <v>#REF!</v>
      </c>
      <c r="FD493" s="4" t="e">
        <v>#REF!</v>
      </c>
      <c r="FE493" s="4" t="e">
        <v>#REF!</v>
      </c>
      <c r="FF493" s="4" t="e">
        <v>#REF!</v>
      </c>
      <c r="FG493" s="4" t="e">
        <v>#REF!</v>
      </c>
      <c r="FH493" s="4" t="e">
        <v>#REF!</v>
      </c>
      <c r="FI493" s="834" t="str">
        <f t="shared" si="50"/>
        <v>#REF!</v>
      </c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742"/>
    </row>
    <row r="494" outlineLevel="1">
      <c r="A494" s="743"/>
      <c r="D494" s="1039">
        <f t="shared" si="157"/>
        <v>1</v>
      </c>
      <c r="E494" s="1049" t="str">
        <f t="shared" si="80"/>
        <v/>
      </c>
      <c r="F494" s="1050" t="s">
        <v>402</v>
      </c>
      <c r="G494" s="1042" t="str">
        <f t="shared" si="76"/>
        <v/>
      </c>
      <c r="H494" s="1046"/>
      <c r="I494" s="1044" t="str">
        <f t="shared" si="77"/>
        <v>#REF!</v>
      </c>
      <c r="J494" s="1052" t="str">
        <f t="shared" si="141"/>
        <v>#REF!</v>
      </c>
      <c r="K494" s="1046">
        <v>0.0</v>
      </c>
      <c r="L494" s="1046">
        <v>0.0</v>
      </c>
      <c r="M494" s="1046">
        <v>0.0</v>
      </c>
      <c r="N494" s="1046">
        <v>0.0</v>
      </c>
      <c r="O494" s="1053" t="e">
        <v>#REF!</v>
      </c>
      <c r="P494" s="1053">
        <v>0.0</v>
      </c>
      <c r="Q494" s="1053">
        <v>0.0</v>
      </c>
      <c r="R494" s="1053">
        <v>0.0</v>
      </c>
      <c r="S494" s="1053">
        <v>0.0</v>
      </c>
      <c r="T494" s="1053">
        <v>0.0</v>
      </c>
      <c r="U494" s="1053">
        <v>0.0</v>
      </c>
      <c r="V494" s="825"/>
      <c r="W494" s="1054" t="str">
        <f t="shared" ref="W494:AC494" si="295">if(O$275&gt;$E493,"",if(O$276&lt;$E493,"", if($H494="","", if($D493&lt;=$N$277,O$277,if($D493&lt;=$N$278,O$278,O$279))*if($O$267=$R$267,$V$267, $H494))))</f>
        <v>#REF!</v>
      </c>
      <c r="X494" s="1054" t="str">
        <f t="shared" si="295"/>
        <v/>
      </c>
      <c r="Y494" s="1054" t="str">
        <f t="shared" si="295"/>
        <v/>
      </c>
      <c r="Z494" s="1054" t="str">
        <f t="shared" si="295"/>
        <v/>
      </c>
      <c r="AA494" s="1054" t="str">
        <f t="shared" si="295"/>
        <v/>
      </c>
      <c r="AB494" s="1054" t="str">
        <f t="shared" si="295"/>
        <v/>
      </c>
      <c r="AC494" s="1054" t="str">
        <f t="shared" si="295"/>
        <v/>
      </c>
      <c r="AD494" s="2" t="e">
        <v>#REF!</v>
      </c>
      <c r="AE494" s="2" t="e">
        <v>#REF!</v>
      </c>
      <c r="AF494" s="2" t="e">
        <v>#REF!</v>
      </c>
      <c r="AG494" s="2" t="e">
        <v>#REF!</v>
      </c>
      <c r="AH494" s="2" t="e">
        <v>#REF!</v>
      </c>
      <c r="AI494" s="2" t="e">
        <v>#REF!</v>
      </c>
      <c r="AJ494" s="4" t="e">
        <v>#REF!</v>
      </c>
      <c r="AK494" s="4"/>
      <c r="AL494" s="4"/>
      <c r="AM494" s="4"/>
      <c r="AN494" s="18" t="s">
        <v>4</v>
      </c>
      <c r="AO494" s="689"/>
      <c r="AP494" s="690"/>
      <c r="AQ494" s="274"/>
      <c r="AR494" s="274"/>
      <c r="AS494" s="274"/>
      <c r="AT494" s="274"/>
      <c r="AU494" s="691"/>
      <c r="AV494" s="692"/>
      <c r="AW494" s="274"/>
      <c r="AX494" s="274"/>
      <c r="AY494" s="274"/>
      <c r="AZ494" s="274"/>
      <c r="BA494" s="274"/>
      <c r="BB494" s="274"/>
      <c r="BC494" s="274"/>
      <c r="BD494" s="274"/>
      <c r="BE494" s="274"/>
      <c r="BF494" s="274"/>
      <c r="BG494" s="274"/>
      <c r="BH494" s="274"/>
      <c r="BI494" s="274"/>
      <c r="BJ494" s="274"/>
      <c r="BK494" s="274"/>
      <c r="BL494" s="274"/>
      <c r="BM494" s="274"/>
      <c r="BN494" s="274"/>
      <c r="BO494" s="274"/>
      <c r="BP494" s="693"/>
      <c r="BQ494" s="274"/>
      <c r="BR494" s="274"/>
      <c r="BS494" s="274"/>
      <c r="BT494" s="274"/>
      <c r="BU494" s="274"/>
      <c r="BV494" s="274"/>
      <c r="BW494" s="274"/>
      <c r="BX494" s="694"/>
      <c r="BY494" s="274"/>
      <c r="BZ494" s="274"/>
      <c r="CA494" s="274"/>
      <c r="CB494" s="274"/>
      <c r="CC494" s="274"/>
      <c r="CD494" s="274"/>
      <c r="CE494" s="274"/>
      <c r="CF494" s="274"/>
      <c r="CG494" s="742"/>
      <c r="CH494" s="742"/>
      <c r="CI494" s="742"/>
      <c r="CJ494" s="742"/>
      <c r="CK494" s="742"/>
      <c r="CL494" s="742"/>
      <c r="CM494" s="742"/>
      <c r="CN494" s="742"/>
      <c r="CO494" s="742"/>
      <c r="CP494" s="742"/>
      <c r="CQ494" s="742"/>
      <c r="CR494" s="742"/>
      <c r="CS494" s="742"/>
      <c r="CT494" s="742"/>
      <c r="CU494" s="742"/>
      <c r="CV494" s="742"/>
      <c r="CW494" s="742"/>
      <c r="CX494" s="4"/>
      <c r="CY494" s="780" t="e">
        <v>#REF!</v>
      </c>
      <c r="CZ494" s="890" t="e">
        <v>#REF!</v>
      </c>
      <c r="DA494" s="890" t="e">
        <v>#REF!</v>
      </c>
      <c r="DB494" s="890">
        <v>0.0</v>
      </c>
      <c r="DC494" s="890">
        <v>0.0</v>
      </c>
      <c r="DD494" s="890">
        <v>0.0</v>
      </c>
      <c r="DE494" s="890">
        <v>0.0</v>
      </c>
      <c r="DF494" s="890">
        <v>0.0</v>
      </c>
      <c r="DG494" s="890">
        <v>0.0</v>
      </c>
      <c r="DH494" s="890"/>
      <c r="DI494" s="890" t="e">
        <v>#REF!</v>
      </c>
      <c r="DJ494" s="890" t="s">
        <v>160</v>
      </c>
      <c r="DK494" s="890" t="s">
        <v>160</v>
      </c>
      <c r="DL494" s="890" t="s">
        <v>160</v>
      </c>
      <c r="DM494" s="890" t="s">
        <v>160</v>
      </c>
      <c r="DN494" s="890" t="s">
        <v>160</v>
      </c>
      <c r="DO494" s="890" t="s">
        <v>160</v>
      </c>
      <c r="DP494" s="2">
        <v>1.0</v>
      </c>
      <c r="DQ494" s="830" t="s">
        <v>160</v>
      </c>
      <c r="DR494" s="915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745"/>
      <c r="EK494" s="4"/>
      <c r="EL494" s="4"/>
      <c r="EM494" s="4"/>
      <c r="EN494" s="4"/>
      <c r="EO494" s="4"/>
      <c r="EP494" s="4"/>
      <c r="EQ494" s="745"/>
      <c r="ER494" s="4"/>
      <c r="ES494" s="4"/>
      <c r="ET494" s="4"/>
      <c r="EU494" s="4"/>
      <c r="EV494" s="4"/>
      <c r="EW494" s="4"/>
      <c r="EX494" s="4"/>
      <c r="EY494" s="895" t="s">
        <v>160</v>
      </c>
      <c r="EZ494" s="927" t="s">
        <v>160</v>
      </c>
      <c r="FA494" s="820" t="str">
        <f t="shared" si="49"/>
        <v/>
      </c>
      <c r="FB494" s="925" t="e">
        <v>#REF!</v>
      </c>
      <c r="FC494" s="4" t="e">
        <v>#REF!</v>
      </c>
      <c r="FD494" s="4" t="e">
        <v>#REF!</v>
      </c>
      <c r="FE494" s="4" t="e">
        <v>#REF!</v>
      </c>
      <c r="FF494" s="4" t="e">
        <v>#REF!</v>
      </c>
      <c r="FG494" s="4" t="e">
        <v>#REF!</v>
      </c>
      <c r="FH494" s="4" t="e">
        <v>#REF!</v>
      </c>
      <c r="FI494" s="834" t="str">
        <f t="shared" si="50"/>
        <v>#REF!</v>
      </c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742"/>
    </row>
    <row r="495" outlineLevel="1">
      <c r="A495" s="743"/>
      <c r="D495" s="1039">
        <f t="shared" si="157"/>
        <v>1</v>
      </c>
      <c r="E495" s="1049" t="str">
        <f t="shared" si="80"/>
        <v/>
      </c>
      <c r="F495" s="1050" t="s">
        <v>402</v>
      </c>
      <c r="G495" s="1042" t="str">
        <f t="shared" si="76"/>
        <v/>
      </c>
      <c r="H495" s="1046"/>
      <c r="I495" s="1044" t="str">
        <f t="shared" si="77"/>
        <v>#REF!</v>
      </c>
      <c r="J495" s="1052" t="str">
        <f t="shared" si="141"/>
        <v>#REF!</v>
      </c>
      <c r="K495" s="1046">
        <v>0.0</v>
      </c>
      <c r="L495" s="1046">
        <v>0.0</v>
      </c>
      <c r="M495" s="1046">
        <v>0.0</v>
      </c>
      <c r="N495" s="1046">
        <v>0.0</v>
      </c>
      <c r="O495" s="1053" t="e">
        <v>#REF!</v>
      </c>
      <c r="P495" s="1053">
        <v>0.0</v>
      </c>
      <c r="Q495" s="1053">
        <v>0.0</v>
      </c>
      <c r="R495" s="1053">
        <v>0.0</v>
      </c>
      <c r="S495" s="1053">
        <v>0.0</v>
      </c>
      <c r="T495" s="1053">
        <v>0.0</v>
      </c>
      <c r="U495" s="1053">
        <v>0.0</v>
      </c>
      <c r="V495" s="825"/>
      <c r="W495" s="1054" t="str">
        <f t="shared" ref="W495:AC495" si="296">if(O$275&gt;$E494,"",if(O$276&lt;$E494,"", if($H495="","", if($D494&lt;=$N$277,O$277,if($D494&lt;=$N$278,O$278,O$279))*if($O$267=$R$267,$V$267, $H495))))</f>
        <v>#REF!</v>
      </c>
      <c r="X495" s="1054" t="str">
        <f t="shared" si="296"/>
        <v/>
      </c>
      <c r="Y495" s="1054" t="str">
        <f t="shared" si="296"/>
        <v/>
      </c>
      <c r="Z495" s="1054" t="str">
        <f t="shared" si="296"/>
        <v/>
      </c>
      <c r="AA495" s="1054" t="str">
        <f t="shared" si="296"/>
        <v/>
      </c>
      <c r="AB495" s="1054" t="str">
        <f t="shared" si="296"/>
        <v/>
      </c>
      <c r="AC495" s="1054" t="str">
        <f t="shared" si="296"/>
        <v/>
      </c>
      <c r="AD495" s="2" t="e">
        <v>#REF!</v>
      </c>
      <c r="AE495" s="2" t="e">
        <v>#REF!</v>
      </c>
      <c r="AF495" s="2" t="e">
        <v>#REF!</v>
      </c>
      <c r="AG495" s="2" t="e">
        <v>#REF!</v>
      </c>
      <c r="AH495" s="2" t="e">
        <v>#REF!</v>
      </c>
      <c r="AI495" s="2" t="e">
        <v>#REF!</v>
      </c>
      <c r="AJ495" s="4" t="e">
        <v>#REF!</v>
      </c>
      <c r="AK495" s="4"/>
      <c r="AL495" s="4"/>
      <c r="AM495" s="4"/>
      <c r="AN495" s="18" t="s">
        <v>4</v>
      </c>
      <c r="AO495" s="689"/>
      <c r="AP495" s="690"/>
      <c r="AQ495" s="274"/>
      <c r="AR495" s="274"/>
      <c r="AS495" s="274"/>
      <c r="AT495" s="274"/>
      <c r="AU495" s="691"/>
      <c r="AV495" s="692"/>
      <c r="AW495" s="274"/>
      <c r="AX495" s="274"/>
      <c r="AY495" s="274"/>
      <c r="AZ495" s="274"/>
      <c r="BA495" s="274"/>
      <c r="BB495" s="274"/>
      <c r="BC495" s="274"/>
      <c r="BD495" s="274"/>
      <c r="BE495" s="274"/>
      <c r="BF495" s="274"/>
      <c r="BG495" s="274"/>
      <c r="BH495" s="274"/>
      <c r="BI495" s="274"/>
      <c r="BJ495" s="274"/>
      <c r="BK495" s="274"/>
      <c r="BL495" s="274"/>
      <c r="BM495" s="274"/>
      <c r="BN495" s="274"/>
      <c r="BO495" s="274"/>
      <c r="BP495" s="693"/>
      <c r="BQ495" s="274"/>
      <c r="BR495" s="274"/>
      <c r="BS495" s="274"/>
      <c r="BT495" s="274"/>
      <c r="BU495" s="274"/>
      <c r="BV495" s="274"/>
      <c r="BW495" s="274"/>
      <c r="BX495" s="694"/>
      <c r="BY495" s="274"/>
      <c r="BZ495" s="274"/>
      <c r="CA495" s="274"/>
      <c r="CB495" s="274"/>
      <c r="CC495" s="274"/>
      <c r="CD495" s="274"/>
      <c r="CE495" s="274"/>
      <c r="CF495" s="274"/>
      <c r="CG495" s="742"/>
      <c r="CH495" s="742"/>
      <c r="CI495" s="742"/>
      <c r="CJ495" s="742"/>
      <c r="CK495" s="742"/>
      <c r="CL495" s="742"/>
      <c r="CM495" s="742"/>
      <c r="CN495" s="742"/>
      <c r="CO495" s="742"/>
      <c r="CP495" s="742"/>
      <c r="CQ495" s="742"/>
      <c r="CR495" s="742"/>
      <c r="CS495" s="742"/>
      <c r="CT495" s="742"/>
      <c r="CU495" s="742"/>
      <c r="CV495" s="742"/>
      <c r="CW495" s="742"/>
      <c r="CX495" s="4"/>
      <c r="CY495" s="780" t="e">
        <v>#REF!</v>
      </c>
      <c r="CZ495" s="890" t="e">
        <v>#REF!</v>
      </c>
      <c r="DA495" s="890" t="e">
        <v>#REF!</v>
      </c>
      <c r="DB495" s="890">
        <v>0.0</v>
      </c>
      <c r="DC495" s="890">
        <v>0.0</v>
      </c>
      <c r="DD495" s="890">
        <v>0.0</v>
      </c>
      <c r="DE495" s="890">
        <v>0.0</v>
      </c>
      <c r="DF495" s="890">
        <v>0.0</v>
      </c>
      <c r="DG495" s="890">
        <v>0.0</v>
      </c>
      <c r="DH495" s="890"/>
      <c r="DI495" s="890" t="e">
        <v>#REF!</v>
      </c>
      <c r="DJ495" s="890" t="s">
        <v>160</v>
      </c>
      <c r="DK495" s="890" t="s">
        <v>160</v>
      </c>
      <c r="DL495" s="890" t="s">
        <v>160</v>
      </c>
      <c r="DM495" s="890" t="s">
        <v>160</v>
      </c>
      <c r="DN495" s="890" t="s">
        <v>160</v>
      </c>
      <c r="DO495" s="890" t="s">
        <v>160</v>
      </c>
      <c r="DP495" s="2">
        <v>1.0</v>
      </c>
      <c r="DQ495" s="830" t="s">
        <v>160</v>
      </c>
      <c r="DR495" s="915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745"/>
      <c r="EK495" s="4"/>
      <c r="EL495" s="4"/>
      <c r="EM495" s="4"/>
      <c r="EN495" s="4"/>
      <c r="EO495" s="4"/>
      <c r="EP495" s="4"/>
      <c r="EQ495" s="745"/>
      <c r="ER495" s="4"/>
      <c r="ES495" s="4"/>
      <c r="ET495" s="4"/>
      <c r="EU495" s="4"/>
      <c r="EV495" s="4"/>
      <c r="EW495" s="4"/>
      <c r="EX495" s="4"/>
      <c r="EY495" s="895" t="s">
        <v>160</v>
      </c>
      <c r="EZ495" s="927" t="s">
        <v>160</v>
      </c>
      <c r="FA495" s="820" t="str">
        <f t="shared" si="49"/>
        <v/>
      </c>
      <c r="FB495" s="925" t="e">
        <v>#REF!</v>
      </c>
      <c r="FC495" s="4" t="e">
        <v>#REF!</v>
      </c>
      <c r="FD495" s="4" t="e">
        <v>#REF!</v>
      </c>
      <c r="FE495" s="4" t="e">
        <v>#REF!</v>
      </c>
      <c r="FF495" s="4" t="e">
        <v>#REF!</v>
      </c>
      <c r="FG495" s="4" t="e">
        <v>#REF!</v>
      </c>
      <c r="FH495" s="4" t="e">
        <v>#REF!</v>
      </c>
      <c r="FI495" s="834" t="str">
        <f t="shared" si="50"/>
        <v>#REF!</v>
      </c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742"/>
    </row>
    <row r="496" outlineLevel="1">
      <c r="A496" s="743"/>
      <c r="D496" s="1039">
        <f t="shared" si="157"/>
        <v>1</v>
      </c>
      <c r="E496" s="1049" t="str">
        <f t="shared" si="80"/>
        <v/>
      </c>
      <c r="F496" s="1050" t="s">
        <v>402</v>
      </c>
      <c r="G496" s="1042" t="str">
        <f t="shared" si="76"/>
        <v/>
      </c>
      <c r="H496" s="1046"/>
      <c r="I496" s="1044" t="str">
        <f t="shared" si="77"/>
        <v>#REF!</v>
      </c>
      <c r="J496" s="1052" t="str">
        <f t="shared" si="141"/>
        <v>#REF!</v>
      </c>
      <c r="K496" s="1046">
        <v>0.0</v>
      </c>
      <c r="L496" s="1046">
        <v>0.0</v>
      </c>
      <c r="M496" s="1046">
        <v>0.0</v>
      </c>
      <c r="N496" s="1046">
        <v>0.0</v>
      </c>
      <c r="O496" s="1053" t="e">
        <v>#REF!</v>
      </c>
      <c r="P496" s="1053">
        <v>0.0</v>
      </c>
      <c r="Q496" s="1053">
        <v>0.0</v>
      </c>
      <c r="R496" s="1053">
        <v>0.0</v>
      </c>
      <c r="S496" s="1053">
        <v>0.0</v>
      </c>
      <c r="T496" s="1053">
        <v>0.0</v>
      </c>
      <c r="U496" s="1053">
        <v>0.0</v>
      </c>
      <c r="V496" s="825"/>
      <c r="W496" s="1054" t="str">
        <f t="shared" ref="W496:AC496" si="297">if(O$275&gt;$E495,"",if(O$276&lt;$E495,"", if($H496="","", if($D495&lt;=$N$277,O$277,if($D495&lt;=$N$278,O$278,O$279))*if($O$267=$R$267,$V$267, $H496))))</f>
        <v>#REF!</v>
      </c>
      <c r="X496" s="1054" t="str">
        <f t="shared" si="297"/>
        <v/>
      </c>
      <c r="Y496" s="1054" t="str">
        <f t="shared" si="297"/>
        <v/>
      </c>
      <c r="Z496" s="1054" t="str">
        <f t="shared" si="297"/>
        <v/>
      </c>
      <c r="AA496" s="1054" t="str">
        <f t="shared" si="297"/>
        <v/>
      </c>
      <c r="AB496" s="1054" t="str">
        <f t="shared" si="297"/>
        <v/>
      </c>
      <c r="AC496" s="1054" t="str">
        <f t="shared" si="297"/>
        <v/>
      </c>
      <c r="AD496" s="2" t="e">
        <v>#REF!</v>
      </c>
      <c r="AE496" s="2" t="e">
        <v>#REF!</v>
      </c>
      <c r="AF496" s="2" t="e">
        <v>#REF!</v>
      </c>
      <c r="AG496" s="2" t="e">
        <v>#REF!</v>
      </c>
      <c r="AH496" s="2" t="e">
        <v>#REF!</v>
      </c>
      <c r="AI496" s="2" t="e">
        <v>#REF!</v>
      </c>
      <c r="AJ496" s="4" t="e">
        <v>#REF!</v>
      </c>
      <c r="AK496" s="4"/>
      <c r="AL496" s="4"/>
      <c r="AM496" s="4"/>
      <c r="AN496" s="18" t="s">
        <v>4</v>
      </c>
      <c r="AO496" s="689"/>
      <c r="AP496" s="690"/>
      <c r="AQ496" s="274"/>
      <c r="AR496" s="274"/>
      <c r="AS496" s="274"/>
      <c r="AT496" s="274"/>
      <c r="AU496" s="691"/>
      <c r="AV496" s="692"/>
      <c r="AW496" s="274"/>
      <c r="AX496" s="274"/>
      <c r="AY496" s="274"/>
      <c r="AZ496" s="274"/>
      <c r="BA496" s="274"/>
      <c r="BB496" s="274"/>
      <c r="BC496" s="274"/>
      <c r="BD496" s="274"/>
      <c r="BE496" s="274"/>
      <c r="BF496" s="274"/>
      <c r="BG496" s="274"/>
      <c r="BH496" s="274"/>
      <c r="BI496" s="274"/>
      <c r="BJ496" s="274"/>
      <c r="BK496" s="274"/>
      <c r="BL496" s="274"/>
      <c r="BM496" s="274"/>
      <c r="BN496" s="274"/>
      <c r="BO496" s="274"/>
      <c r="BP496" s="693"/>
      <c r="BQ496" s="274"/>
      <c r="BR496" s="274"/>
      <c r="BS496" s="274"/>
      <c r="BT496" s="274"/>
      <c r="BU496" s="274"/>
      <c r="BV496" s="274"/>
      <c r="BW496" s="274"/>
      <c r="BX496" s="694"/>
      <c r="BY496" s="274"/>
      <c r="BZ496" s="274"/>
      <c r="CA496" s="274"/>
      <c r="CB496" s="274"/>
      <c r="CC496" s="274"/>
      <c r="CD496" s="274"/>
      <c r="CE496" s="274"/>
      <c r="CF496" s="274"/>
      <c r="CG496" s="742"/>
      <c r="CH496" s="742"/>
      <c r="CI496" s="742"/>
      <c r="CJ496" s="742"/>
      <c r="CK496" s="742"/>
      <c r="CL496" s="742"/>
      <c r="CM496" s="742"/>
      <c r="CN496" s="742"/>
      <c r="CO496" s="742"/>
      <c r="CP496" s="742"/>
      <c r="CQ496" s="742"/>
      <c r="CR496" s="742"/>
      <c r="CS496" s="742"/>
      <c r="CT496" s="742"/>
      <c r="CU496" s="742"/>
      <c r="CV496" s="742"/>
      <c r="CW496" s="742"/>
      <c r="CX496" s="4"/>
      <c r="CY496" s="780" t="e">
        <v>#REF!</v>
      </c>
      <c r="CZ496" s="890" t="e">
        <v>#REF!</v>
      </c>
      <c r="DA496" s="890" t="e">
        <v>#REF!</v>
      </c>
      <c r="DB496" s="890">
        <v>0.0</v>
      </c>
      <c r="DC496" s="890">
        <v>0.0</v>
      </c>
      <c r="DD496" s="890">
        <v>0.0</v>
      </c>
      <c r="DE496" s="890">
        <v>0.0</v>
      </c>
      <c r="DF496" s="890">
        <v>0.0</v>
      </c>
      <c r="DG496" s="890">
        <v>0.0</v>
      </c>
      <c r="DH496" s="890"/>
      <c r="DI496" s="890" t="e">
        <v>#REF!</v>
      </c>
      <c r="DJ496" s="890" t="s">
        <v>160</v>
      </c>
      <c r="DK496" s="890" t="s">
        <v>160</v>
      </c>
      <c r="DL496" s="890" t="s">
        <v>160</v>
      </c>
      <c r="DM496" s="890" t="s">
        <v>160</v>
      </c>
      <c r="DN496" s="890" t="s">
        <v>160</v>
      </c>
      <c r="DO496" s="890" t="s">
        <v>160</v>
      </c>
      <c r="DP496" s="2">
        <v>1.0</v>
      </c>
      <c r="DQ496" s="830" t="s">
        <v>160</v>
      </c>
      <c r="DR496" s="915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745"/>
      <c r="EK496" s="4"/>
      <c r="EL496" s="4"/>
      <c r="EM496" s="4"/>
      <c r="EN496" s="4"/>
      <c r="EO496" s="4"/>
      <c r="EP496" s="4"/>
      <c r="EQ496" s="745"/>
      <c r="ER496" s="4"/>
      <c r="ES496" s="4"/>
      <c r="ET496" s="4"/>
      <c r="EU496" s="4"/>
      <c r="EV496" s="4"/>
      <c r="EW496" s="4"/>
      <c r="EX496" s="4"/>
      <c r="EY496" s="895" t="s">
        <v>160</v>
      </c>
      <c r="EZ496" s="927" t="s">
        <v>160</v>
      </c>
      <c r="FA496" s="820" t="str">
        <f t="shared" si="49"/>
        <v/>
      </c>
      <c r="FB496" s="925" t="e">
        <v>#REF!</v>
      </c>
      <c r="FC496" s="4" t="e">
        <v>#REF!</v>
      </c>
      <c r="FD496" s="4" t="e">
        <v>#REF!</v>
      </c>
      <c r="FE496" s="4" t="e">
        <v>#REF!</v>
      </c>
      <c r="FF496" s="4" t="e">
        <v>#REF!</v>
      </c>
      <c r="FG496" s="4" t="e">
        <v>#REF!</v>
      </c>
      <c r="FH496" s="4" t="e">
        <v>#REF!</v>
      </c>
      <c r="FI496" s="834" t="str">
        <f t="shared" si="50"/>
        <v>#REF!</v>
      </c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742"/>
    </row>
    <row r="497" outlineLevel="1">
      <c r="A497" s="743"/>
      <c r="D497" s="1039">
        <f t="shared" si="157"/>
        <v>1</v>
      </c>
      <c r="E497" s="1049" t="str">
        <f t="shared" si="80"/>
        <v/>
      </c>
      <c r="F497" s="1050" t="s">
        <v>402</v>
      </c>
      <c r="G497" s="1042" t="str">
        <f t="shared" si="76"/>
        <v/>
      </c>
      <c r="H497" s="1046"/>
      <c r="I497" s="1044" t="str">
        <f t="shared" si="77"/>
        <v>#REF!</v>
      </c>
      <c r="J497" s="1052" t="str">
        <f t="shared" si="141"/>
        <v>#REF!</v>
      </c>
      <c r="K497" s="1046">
        <v>0.0</v>
      </c>
      <c r="L497" s="1046">
        <v>0.0</v>
      </c>
      <c r="M497" s="1046">
        <v>0.0</v>
      </c>
      <c r="N497" s="1046">
        <v>0.0</v>
      </c>
      <c r="O497" s="1053" t="e">
        <v>#REF!</v>
      </c>
      <c r="P497" s="1053">
        <v>0.0</v>
      </c>
      <c r="Q497" s="1053">
        <v>0.0</v>
      </c>
      <c r="R497" s="1053">
        <v>0.0</v>
      </c>
      <c r="S497" s="1053">
        <v>0.0</v>
      </c>
      <c r="T497" s="1053">
        <v>0.0</v>
      </c>
      <c r="U497" s="1053">
        <v>0.0</v>
      </c>
      <c r="V497" s="825"/>
      <c r="W497" s="1054" t="str">
        <f t="shared" ref="W497:AC497" si="298">if(O$275&gt;$E496,"",if(O$276&lt;$E496,"", if($H497="","", if($D496&lt;=$N$277,O$277,if($D496&lt;=$N$278,O$278,O$279))*if($O$267=$R$267,$V$267, $H497))))</f>
        <v>#REF!</v>
      </c>
      <c r="X497" s="1054" t="str">
        <f t="shared" si="298"/>
        <v/>
      </c>
      <c r="Y497" s="1054" t="str">
        <f t="shared" si="298"/>
        <v/>
      </c>
      <c r="Z497" s="1054" t="str">
        <f t="shared" si="298"/>
        <v/>
      </c>
      <c r="AA497" s="1054" t="str">
        <f t="shared" si="298"/>
        <v/>
      </c>
      <c r="AB497" s="1054" t="str">
        <f t="shared" si="298"/>
        <v/>
      </c>
      <c r="AC497" s="1054" t="str">
        <f t="shared" si="298"/>
        <v/>
      </c>
      <c r="AD497" s="2" t="e">
        <v>#REF!</v>
      </c>
      <c r="AE497" s="2" t="e">
        <v>#REF!</v>
      </c>
      <c r="AF497" s="2" t="e">
        <v>#REF!</v>
      </c>
      <c r="AG497" s="2" t="e">
        <v>#REF!</v>
      </c>
      <c r="AH497" s="2" t="e">
        <v>#REF!</v>
      </c>
      <c r="AI497" s="2" t="e">
        <v>#REF!</v>
      </c>
      <c r="AJ497" s="4" t="e">
        <v>#REF!</v>
      </c>
      <c r="AK497" s="4"/>
      <c r="AL497" s="4"/>
      <c r="AM497" s="4"/>
      <c r="AN497" s="18" t="s">
        <v>4</v>
      </c>
      <c r="AO497" s="689"/>
      <c r="AP497" s="690"/>
      <c r="AQ497" s="274"/>
      <c r="AR497" s="274"/>
      <c r="AS497" s="274"/>
      <c r="AT497" s="274"/>
      <c r="AU497" s="691"/>
      <c r="AV497" s="692"/>
      <c r="AW497" s="274"/>
      <c r="AX497" s="274"/>
      <c r="AY497" s="274"/>
      <c r="AZ497" s="274"/>
      <c r="BA497" s="274"/>
      <c r="BB497" s="274"/>
      <c r="BC497" s="274"/>
      <c r="BD497" s="274"/>
      <c r="BE497" s="274"/>
      <c r="BF497" s="274"/>
      <c r="BG497" s="274"/>
      <c r="BH497" s="274"/>
      <c r="BI497" s="274"/>
      <c r="BJ497" s="274"/>
      <c r="BK497" s="274"/>
      <c r="BL497" s="274"/>
      <c r="BM497" s="274"/>
      <c r="BN497" s="274"/>
      <c r="BO497" s="274"/>
      <c r="BP497" s="693"/>
      <c r="BQ497" s="274"/>
      <c r="BR497" s="274"/>
      <c r="BS497" s="274"/>
      <c r="BT497" s="274"/>
      <c r="BU497" s="274"/>
      <c r="BV497" s="274"/>
      <c r="BW497" s="274"/>
      <c r="BX497" s="694"/>
      <c r="BY497" s="274"/>
      <c r="BZ497" s="274"/>
      <c r="CA497" s="274"/>
      <c r="CB497" s="274"/>
      <c r="CC497" s="274"/>
      <c r="CD497" s="274"/>
      <c r="CE497" s="274"/>
      <c r="CF497" s="274"/>
      <c r="CG497" s="742"/>
      <c r="CH497" s="742"/>
      <c r="CI497" s="742"/>
      <c r="CJ497" s="742"/>
      <c r="CK497" s="742"/>
      <c r="CL497" s="742"/>
      <c r="CM497" s="742"/>
      <c r="CN497" s="742"/>
      <c r="CO497" s="742"/>
      <c r="CP497" s="742"/>
      <c r="CQ497" s="742"/>
      <c r="CR497" s="742"/>
      <c r="CS497" s="742"/>
      <c r="CT497" s="742"/>
      <c r="CU497" s="742"/>
      <c r="CV497" s="742"/>
      <c r="CW497" s="742"/>
      <c r="CX497" s="4"/>
      <c r="CY497" s="780" t="e">
        <v>#REF!</v>
      </c>
      <c r="CZ497" s="890" t="e">
        <v>#REF!</v>
      </c>
      <c r="DA497" s="890" t="e">
        <v>#REF!</v>
      </c>
      <c r="DB497" s="890">
        <v>0.0</v>
      </c>
      <c r="DC497" s="890">
        <v>0.0</v>
      </c>
      <c r="DD497" s="890">
        <v>0.0</v>
      </c>
      <c r="DE497" s="890">
        <v>0.0</v>
      </c>
      <c r="DF497" s="890">
        <v>0.0</v>
      </c>
      <c r="DG497" s="890">
        <v>0.0</v>
      </c>
      <c r="DH497" s="890"/>
      <c r="DI497" s="890" t="e">
        <v>#REF!</v>
      </c>
      <c r="DJ497" s="890" t="s">
        <v>160</v>
      </c>
      <c r="DK497" s="890" t="s">
        <v>160</v>
      </c>
      <c r="DL497" s="890" t="s">
        <v>160</v>
      </c>
      <c r="DM497" s="890" t="s">
        <v>160</v>
      </c>
      <c r="DN497" s="890" t="s">
        <v>160</v>
      </c>
      <c r="DO497" s="890" t="s">
        <v>160</v>
      </c>
      <c r="DP497" s="2">
        <v>1.0</v>
      </c>
      <c r="DQ497" s="830" t="s">
        <v>160</v>
      </c>
      <c r="DR497" s="915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745"/>
      <c r="EK497" s="4"/>
      <c r="EL497" s="4"/>
      <c r="EM497" s="4"/>
      <c r="EN497" s="4"/>
      <c r="EO497" s="4"/>
      <c r="EP497" s="4"/>
      <c r="EQ497" s="745"/>
      <c r="ER497" s="4"/>
      <c r="ES497" s="4"/>
      <c r="ET497" s="4"/>
      <c r="EU497" s="4"/>
      <c r="EV497" s="4"/>
      <c r="EW497" s="4"/>
      <c r="EX497" s="4"/>
      <c r="EY497" s="895" t="s">
        <v>160</v>
      </c>
      <c r="EZ497" s="927" t="s">
        <v>160</v>
      </c>
      <c r="FA497" s="820" t="str">
        <f t="shared" si="49"/>
        <v/>
      </c>
      <c r="FB497" s="925" t="e">
        <v>#REF!</v>
      </c>
      <c r="FC497" s="4" t="e">
        <v>#REF!</v>
      </c>
      <c r="FD497" s="4" t="e">
        <v>#REF!</v>
      </c>
      <c r="FE497" s="4" t="e">
        <v>#REF!</v>
      </c>
      <c r="FF497" s="4" t="e">
        <v>#REF!</v>
      </c>
      <c r="FG497" s="4" t="e">
        <v>#REF!</v>
      </c>
      <c r="FH497" s="4" t="e">
        <v>#REF!</v>
      </c>
      <c r="FI497" s="834" t="str">
        <f t="shared" si="50"/>
        <v>#REF!</v>
      </c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742"/>
    </row>
    <row r="498" outlineLevel="1">
      <c r="A498" s="743"/>
      <c r="D498" s="1039">
        <f t="shared" si="157"/>
        <v>1</v>
      </c>
      <c r="E498" s="1049" t="str">
        <f t="shared" si="80"/>
        <v/>
      </c>
      <c r="F498" s="1050" t="s">
        <v>402</v>
      </c>
      <c r="G498" s="1042" t="str">
        <f t="shared" si="76"/>
        <v/>
      </c>
      <c r="H498" s="1046"/>
      <c r="I498" s="1044" t="str">
        <f t="shared" si="77"/>
        <v>#REF!</v>
      </c>
      <c r="J498" s="1052" t="str">
        <f t="shared" si="141"/>
        <v>#REF!</v>
      </c>
      <c r="K498" s="1046">
        <v>0.0</v>
      </c>
      <c r="L498" s="1046">
        <v>0.0</v>
      </c>
      <c r="M498" s="1046">
        <v>0.0</v>
      </c>
      <c r="N498" s="1046">
        <v>0.0</v>
      </c>
      <c r="O498" s="1053" t="e">
        <v>#REF!</v>
      </c>
      <c r="P498" s="1053">
        <v>0.0</v>
      </c>
      <c r="Q498" s="1053">
        <v>0.0</v>
      </c>
      <c r="R498" s="1053">
        <v>0.0</v>
      </c>
      <c r="S498" s="1053">
        <v>0.0</v>
      </c>
      <c r="T498" s="1053">
        <v>0.0</v>
      </c>
      <c r="U498" s="1053">
        <v>0.0</v>
      </c>
      <c r="V498" s="825"/>
      <c r="W498" s="1054" t="str">
        <f t="shared" ref="W498:AC498" si="299">if(O$275&gt;$E497,"",if(O$276&lt;$E497,"", if($H498="","", if($D497&lt;=$N$277,O$277,if($D497&lt;=$N$278,O$278,O$279))*if($O$267=$R$267,$V$267, $H498))))</f>
        <v>#REF!</v>
      </c>
      <c r="X498" s="1054" t="str">
        <f t="shared" si="299"/>
        <v/>
      </c>
      <c r="Y498" s="1054" t="str">
        <f t="shared" si="299"/>
        <v/>
      </c>
      <c r="Z498" s="1054" t="str">
        <f t="shared" si="299"/>
        <v/>
      </c>
      <c r="AA498" s="1054" t="str">
        <f t="shared" si="299"/>
        <v/>
      </c>
      <c r="AB498" s="1054" t="str">
        <f t="shared" si="299"/>
        <v/>
      </c>
      <c r="AC498" s="1054" t="str">
        <f t="shared" si="299"/>
        <v/>
      </c>
      <c r="AD498" s="2" t="e">
        <v>#REF!</v>
      </c>
      <c r="AE498" s="2" t="e">
        <v>#REF!</v>
      </c>
      <c r="AF498" s="2" t="e">
        <v>#REF!</v>
      </c>
      <c r="AG498" s="2" t="e">
        <v>#REF!</v>
      </c>
      <c r="AH498" s="2" t="e">
        <v>#REF!</v>
      </c>
      <c r="AI498" s="2" t="e">
        <v>#REF!</v>
      </c>
      <c r="AJ498" s="4" t="e">
        <v>#REF!</v>
      </c>
      <c r="AK498" s="4"/>
      <c r="AL498" s="4"/>
      <c r="AM498" s="4"/>
      <c r="AN498" s="18" t="s">
        <v>4</v>
      </c>
      <c r="AO498" s="689"/>
      <c r="AP498" s="690"/>
      <c r="AQ498" s="274"/>
      <c r="AR498" s="274"/>
      <c r="AS498" s="274"/>
      <c r="AT498" s="274"/>
      <c r="AU498" s="691"/>
      <c r="AV498" s="692"/>
      <c r="AW498" s="274"/>
      <c r="AX498" s="274"/>
      <c r="AY498" s="274"/>
      <c r="AZ498" s="274"/>
      <c r="BA498" s="274"/>
      <c r="BB498" s="274"/>
      <c r="BC498" s="274"/>
      <c r="BD498" s="274"/>
      <c r="BE498" s="274"/>
      <c r="BF498" s="274"/>
      <c r="BG498" s="274"/>
      <c r="BH498" s="274"/>
      <c r="BI498" s="274"/>
      <c r="BJ498" s="274"/>
      <c r="BK498" s="274"/>
      <c r="BL498" s="274"/>
      <c r="BM498" s="274"/>
      <c r="BN498" s="274"/>
      <c r="BO498" s="274"/>
      <c r="BP498" s="693"/>
      <c r="BQ498" s="274"/>
      <c r="BR498" s="274"/>
      <c r="BS498" s="274"/>
      <c r="BT498" s="274"/>
      <c r="BU498" s="274"/>
      <c r="BV498" s="274"/>
      <c r="BW498" s="274"/>
      <c r="BX498" s="694"/>
      <c r="BY498" s="274"/>
      <c r="BZ498" s="274"/>
      <c r="CA498" s="274"/>
      <c r="CB498" s="274"/>
      <c r="CC498" s="274"/>
      <c r="CD498" s="274"/>
      <c r="CE498" s="274"/>
      <c r="CF498" s="274"/>
      <c r="CG498" s="742"/>
      <c r="CH498" s="742"/>
      <c r="CI498" s="742"/>
      <c r="CJ498" s="742"/>
      <c r="CK498" s="742"/>
      <c r="CL498" s="742"/>
      <c r="CM498" s="742"/>
      <c r="CN498" s="742"/>
      <c r="CO498" s="742"/>
      <c r="CP498" s="742"/>
      <c r="CQ498" s="742"/>
      <c r="CR498" s="742"/>
      <c r="CS498" s="742"/>
      <c r="CT498" s="742"/>
      <c r="CU498" s="742"/>
      <c r="CV498" s="742"/>
      <c r="CW498" s="742"/>
      <c r="CX498" s="4"/>
      <c r="CY498" s="780" t="e">
        <v>#REF!</v>
      </c>
      <c r="CZ498" s="890" t="e">
        <v>#REF!</v>
      </c>
      <c r="DA498" s="890" t="e">
        <v>#REF!</v>
      </c>
      <c r="DB498" s="890">
        <v>0.0</v>
      </c>
      <c r="DC498" s="890">
        <v>0.0</v>
      </c>
      <c r="DD498" s="890">
        <v>0.0</v>
      </c>
      <c r="DE498" s="890">
        <v>0.0</v>
      </c>
      <c r="DF498" s="890">
        <v>0.0</v>
      </c>
      <c r="DG498" s="890">
        <v>0.0</v>
      </c>
      <c r="DH498" s="890"/>
      <c r="DI498" s="890" t="e">
        <v>#REF!</v>
      </c>
      <c r="DJ498" s="890" t="s">
        <v>160</v>
      </c>
      <c r="DK498" s="890" t="s">
        <v>160</v>
      </c>
      <c r="DL498" s="890" t="s">
        <v>160</v>
      </c>
      <c r="DM498" s="890" t="s">
        <v>160</v>
      </c>
      <c r="DN498" s="890" t="s">
        <v>160</v>
      </c>
      <c r="DO498" s="890" t="s">
        <v>160</v>
      </c>
      <c r="DP498" s="2">
        <v>1.0</v>
      </c>
      <c r="DQ498" s="830" t="s">
        <v>160</v>
      </c>
      <c r="DR498" s="915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745"/>
      <c r="EK498" s="4"/>
      <c r="EL498" s="4"/>
      <c r="EM498" s="4"/>
      <c r="EN498" s="4"/>
      <c r="EO498" s="4"/>
      <c r="EP498" s="4"/>
      <c r="EQ498" s="745"/>
      <c r="ER498" s="4"/>
      <c r="ES498" s="4"/>
      <c r="ET498" s="4"/>
      <c r="EU498" s="4"/>
      <c r="EV498" s="4"/>
      <c r="EW498" s="4"/>
      <c r="EX498" s="4"/>
      <c r="EY498" s="895" t="s">
        <v>160</v>
      </c>
      <c r="EZ498" s="927" t="s">
        <v>160</v>
      </c>
      <c r="FA498" s="820" t="str">
        <f t="shared" si="49"/>
        <v/>
      </c>
      <c r="FB498" s="925" t="e">
        <v>#REF!</v>
      </c>
      <c r="FC498" s="4" t="e">
        <v>#REF!</v>
      </c>
      <c r="FD498" s="4" t="e">
        <v>#REF!</v>
      </c>
      <c r="FE498" s="4" t="e">
        <v>#REF!</v>
      </c>
      <c r="FF498" s="4" t="e">
        <v>#REF!</v>
      </c>
      <c r="FG498" s="4" t="e">
        <v>#REF!</v>
      </c>
      <c r="FH498" s="4" t="e">
        <v>#REF!</v>
      </c>
      <c r="FI498" s="834" t="str">
        <f t="shared" si="50"/>
        <v>#REF!</v>
      </c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742"/>
    </row>
    <row r="499" outlineLevel="1">
      <c r="A499" s="743"/>
      <c r="D499" s="1039">
        <f t="shared" si="157"/>
        <v>1</v>
      </c>
      <c r="E499" s="1049" t="str">
        <f t="shared" si="80"/>
        <v/>
      </c>
      <c r="F499" s="1050" t="s">
        <v>402</v>
      </c>
      <c r="G499" s="1042" t="str">
        <f t="shared" si="76"/>
        <v/>
      </c>
      <c r="H499" s="1046"/>
      <c r="I499" s="1044" t="str">
        <f t="shared" si="77"/>
        <v>#REF!</v>
      </c>
      <c r="J499" s="1052" t="str">
        <f t="shared" si="141"/>
        <v>#REF!</v>
      </c>
      <c r="K499" s="1046">
        <v>0.0</v>
      </c>
      <c r="L499" s="1046">
        <v>0.0</v>
      </c>
      <c r="M499" s="1046">
        <v>0.0</v>
      </c>
      <c r="N499" s="1046">
        <v>0.0</v>
      </c>
      <c r="O499" s="1053" t="e">
        <v>#REF!</v>
      </c>
      <c r="P499" s="1053">
        <v>0.0</v>
      </c>
      <c r="Q499" s="1053">
        <v>0.0</v>
      </c>
      <c r="R499" s="1053">
        <v>0.0</v>
      </c>
      <c r="S499" s="1053">
        <v>0.0</v>
      </c>
      <c r="T499" s="1053">
        <v>0.0</v>
      </c>
      <c r="U499" s="1053">
        <v>0.0</v>
      </c>
      <c r="V499" s="825"/>
      <c r="W499" s="1054" t="str">
        <f t="shared" ref="W499:AC499" si="300">if(O$275&gt;$E498,"",if(O$276&lt;$E498,"", if($H499="","", if($D498&lt;=$N$277,O$277,if($D498&lt;=$N$278,O$278,O$279))*if($O$267=$R$267,$V$267, $H499))))</f>
        <v>#REF!</v>
      </c>
      <c r="X499" s="1054" t="str">
        <f t="shared" si="300"/>
        <v/>
      </c>
      <c r="Y499" s="1054" t="str">
        <f t="shared" si="300"/>
        <v/>
      </c>
      <c r="Z499" s="1054" t="str">
        <f t="shared" si="300"/>
        <v/>
      </c>
      <c r="AA499" s="1054" t="str">
        <f t="shared" si="300"/>
        <v/>
      </c>
      <c r="AB499" s="1054" t="str">
        <f t="shared" si="300"/>
        <v/>
      </c>
      <c r="AC499" s="1054" t="str">
        <f t="shared" si="300"/>
        <v/>
      </c>
      <c r="AD499" s="2" t="e">
        <v>#REF!</v>
      </c>
      <c r="AE499" s="2" t="e">
        <v>#REF!</v>
      </c>
      <c r="AF499" s="2" t="e">
        <v>#REF!</v>
      </c>
      <c r="AG499" s="2" t="e">
        <v>#REF!</v>
      </c>
      <c r="AH499" s="2" t="e">
        <v>#REF!</v>
      </c>
      <c r="AI499" s="2" t="e">
        <v>#REF!</v>
      </c>
      <c r="AJ499" s="4" t="e">
        <v>#REF!</v>
      </c>
      <c r="AK499" s="4"/>
      <c r="AL499" s="4"/>
      <c r="AM499" s="4"/>
      <c r="AN499" s="18" t="s">
        <v>4</v>
      </c>
      <c r="AO499" s="689"/>
      <c r="AP499" s="690"/>
      <c r="AQ499" s="274"/>
      <c r="AR499" s="274"/>
      <c r="AS499" s="274"/>
      <c r="AT499" s="274"/>
      <c r="AU499" s="691"/>
      <c r="AV499" s="692"/>
      <c r="AW499" s="274"/>
      <c r="AX499" s="274"/>
      <c r="AY499" s="274"/>
      <c r="AZ499" s="274"/>
      <c r="BA499" s="274"/>
      <c r="BB499" s="274"/>
      <c r="BC499" s="274"/>
      <c r="BD499" s="274"/>
      <c r="BE499" s="274"/>
      <c r="BF499" s="274"/>
      <c r="BG499" s="274"/>
      <c r="BH499" s="274"/>
      <c r="BI499" s="274"/>
      <c r="BJ499" s="274"/>
      <c r="BK499" s="274"/>
      <c r="BL499" s="274"/>
      <c r="BM499" s="274"/>
      <c r="BN499" s="274"/>
      <c r="BO499" s="274"/>
      <c r="BP499" s="693"/>
      <c r="BQ499" s="274"/>
      <c r="BR499" s="274"/>
      <c r="BS499" s="274"/>
      <c r="BT499" s="274"/>
      <c r="BU499" s="274"/>
      <c r="BV499" s="274"/>
      <c r="BW499" s="274"/>
      <c r="BX499" s="694"/>
      <c r="BY499" s="274"/>
      <c r="BZ499" s="274"/>
      <c r="CA499" s="274"/>
      <c r="CB499" s="274"/>
      <c r="CC499" s="274"/>
      <c r="CD499" s="274"/>
      <c r="CE499" s="274"/>
      <c r="CF499" s="274"/>
      <c r="CG499" s="742"/>
      <c r="CH499" s="742"/>
      <c r="CI499" s="742"/>
      <c r="CJ499" s="742"/>
      <c r="CK499" s="742"/>
      <c r="CL499" s="742"/>
      <c r="CM499" s="742"/>
      <c r="CN499" s="742"/>
      <c r="CO499" s="742"/>
      <c r="CP499" s="742"/>
      <c r="CQ499" s="742"/>
      <c r="CR499" s="742"/>
      <c r="CS499" s="742"/>
      <c r="CT499" s="742"/>
      <c r="CU499" s="742"/>
      <c r="CV499" s="742"/>
      <c r="CW499" s="742"/>
      <c r="CX499" s="4"/>
      <c r="CY499" s="780" t="e">
        <v>#REF!</v>
      </c>
      <c r="CZ499" s="890" t="e">
        <v>#REF!</v>
      </c>
      <c r="DA499" s="890" t="e">
        <v>#REF!</v>
      </c>
      <c r="DB499" s="890">
        <v>0.0</v>
      </c>
      <c r="DC499" s="890">
        <v>0.0</v>
      </c>
      <c r="DD499" s="890">
        <v>0.0</v>
      </c>
      <c r="DE499" s="890">
        <v>0.0</v>
      </c>
      <c r="DF499" s="890">
        <v>0.0</v>
      </c>
      <c r="DG499" s="890">
        <v>0.0</v>
      </c>
      <c r="DH499" s="890"/>
      <c r="DI499" s="890" t="e">
        <v>#REF!</v>
      </c>
      <c r="DJ499" s="890" t="s">
        <v>160</v>
      </c>
      <c r="DK499" s="890" t="s">
        <v>160</v>
      </c>
      <c r="DL499" s="890" t="s">
        <v>160</v>
      </c>
      <c r="DM499" s="890" t="s">
        <v>160</v>
      </c>
      <c r="DN499" s="890" t="s">
        <v>160</v>
      </c>
      <c r="DO499" s="890" t="s">
        <v>160</v>
      </c>
      <c r="DP499" s="2">
        <v>1.0</v>
      </c>
      <c r="DQ499" s="830" t="s">
        <v>160</v>
      </c>
      <c r="DR499" s="915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745"/>
      <c r="EK499" s="4"/>
      <c r="EL499" s="4"/>
      <c r="EM499" s="4"/>
      <c r="EN499" s="4"/>
      <c r="EO499" s="4"/>
      <c r="EP499" s="4"/>
      <c r="EQ499" s="745"/>
      <c r="ER499" s="4"/>
      <c r="ES499" s="4"/>
      <c r="ET499" s="4"/>
      <c r="EU499" s="4"/>
      <c r="EV499" s="4"/>
      <c r="EW499" s="4"/>
      <c r="EX499" s="4"/>
      <c r="EY499" s="895" t="s">
        <v>160</v>
      </c>
      <c r="EZ499" s="927" t="s">
        <v>160</v>
      </c>
      <c r="FA499" s="820" t="str">
        <f t="shared" si="49"/>
        <v/>
      </c>
      <c r="FB499" s="925" t="e">
        <v>#REF!</v>
      </c>
      <c r="FC499" s="4" t="e">
        <v>#REF!</v>
      </c>
      <c r="FD499" s="4" t="e">
        <v>#REF!</v>
      </c>
      <c r="FE499" s="4" t="e">
        <v>#REF!</v>
      </c>
      <c r="FF499" s="4" t="e">
        <v>#REF!</v>
      </c>
      <c r="FG499" s="4" t="e">
        <v>#REF!</v>
      </c>
      <c r="FH499" s="4" t="e">
        <v>#REF!</v>
      </c>
      <c r="FI499" s="834" t="str">
        <f t="shared" si="50"/>
        <v>#REF!</v>
      </c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742"/>
    </row>
    <row r="500" outlineLevel="1">
      <c r="A500" s="743"/>
      <c r="D500" s="1039">
        <f t="shared" si="157"/>
        <v>1</v>
      </c>
      <c r="E500" s="1049" t="str">
        <f t="shared" si="80"/>
        <v/>
      </c>
      <c r="F500" s="1050" t="s">
        <v>402</v>
      </c>
      <c r="G500" s="1042" t="str">
        <f t="shared" si="76"/>
        <v/>
      </c>
      <c r="H500" s="1046"/>
      <c r="I500" s="1044" t="str">
        <f t="shared" si="77"/>
        <v>#REF!</v>
      </c>
      <c r="J500" s="1052" t="str">
        <f t="shared" si="141"/>
        <v>#REF!</v>
      </c>
      <c r="K500" s="1046">
        <v>0.0</v>
      </c>
      <c r="L500" s="1046">
        <v>0.0</v>
      </c>
      <c r="M500" s="1046">
        <v>0.0</v>
      </c>
      <c r="N500" s="1046">
        <v>0.0</v>
      </c>
      <c r="O500" s="1053" t="e">
        <v>#REF!</v>
      </c>
      <c r="P500" s="1053">
        <v>0.0</v>
      </c>
      <c r="Q500" s="1053">
        <v>0.0</v>
      </c>
      <c r="R500" s="1053">
        <v>0.0</v>
      </c>
      <c r="S500" s="1053">
        <v>0.0</v>
      </c>
      <c r="T500" s="1053">
        <v>0.0</v>
      </c>
      <c r="U500" s="1053">
        <v>0.0</v>
      </c>
      <c r="V500" s="825"/>
      <c r="W500" s="1054" t="str">
        <f t="shared" ref="W500:AC500" si="301">if(O$275&gt;$E499,"",if(O$276&lt;$E499,"", if($H500="","", if($D499&lt;=$N$277,O$277,if($D499&lt;=$N$278,O$278,O$279))*if($O$267=$R$267,$V$267, $H500))))</f>
        <v>#REF!</v>
      </c>
      <c r="X500" s="1054" t="str">
        <f t="shared" si="301"/>
        <v/>
      </c>
      <c r="Y500" s="1054" t="str">
        <f t="shared" si="301"/>
        <v/>
      </c>
      <c r="Z500" s="1054" t="str">
        <f t="shared" si="301"/>
        <v/>
      </c>
      <c r="AA500" s="1054" t="str">
        <f t="shared" si="301"/>
        <v/>
      </c>
      <c r="AB500" s="1054" t="str">
        <f t="shared" si="301"/>
        <v/>
      </c>
      <c r="AC500" s="1054" t="str">
        <f t="shared" si="301"/>
        <v/>
      </c>
      <c r="AD500" s="2" t="e">
        <v>#REF!</v>
      </c>
      <c r="AE500" s="2" t="e">
        <v>#REF!</v>
      </c>
      <c r="AF500" s="2" t="e">
        <v>#REF!</v>
      </c>
      <c r="AG500" s="2" t="e">
        <v>#REF!</v>
      </c>
      <c r="AH500" s="2" t="e">
        <v>#REF!</v>
      </c>
      <c r="AI500" s="2" t="e">
        <v>#REF!</v>
      </c>
      <c r="AJ500" s="4" t="e">
        <v>#REF!</v>
      </c>
      <c r="AK500" s="4"/>
      <c r="AL500" s="4"/>
      <c r="AM500" s="4"/>
      <c r="AN500" s="18" t="s">
        <v>4</v>
      </c>
      <c r="AO500" s="689"/>
      <c r="AP500" s="690"/>
      <c r="AQ500" s="274"/>
      <c r="AR500" s="274"/>
      <c r="AS500" s="274"/>
      <c r="AT500" s="274"/>
      <c r="AU500" s="691"/>
      <c r="AV500" s="692"/>
      <c r="AW500" s="274"/>
      <c r="AX500" s="274"/>
      <c r="AY500" s="274"/>
      <c r="AZ500" s="274"/>
      <c r="BA500" s="274"/>
      <c r="BB500" s="274"/>
      <c r="BC500" s="274"/>
      <c r="BD500" s="274"/>
      <c r="BE500" s="274"/>
      <c r="BF500" s="274"/>
      <c r="BG500" s="274"/>
      <c r="BH500" s="274"/>
      <c r="BI500" s="274"/>
      <c r="BJ500" s="274"/>
      <c r="BK500" s="274"/>
      <c r="BL500" s="274"/>
      <c r="BM500" s="274"/>
      <c r="BN500" s="274"/>
      <c r="BO500" s="274"/>
      <c r="BP500" s="693"/>
      <c r="BQ500" s="274"/>
      <c r="BR500" s="274"/>
      <c r="BS500" s="274"/>
      <c r="BT500" s="274"/>
      <c r="BU500" s="274"/>
      <c r="BV500" s="274"/>
      <c r="BW500" s="274"/>
      <c r="BX500" s="694"/>
      <c r="BY500" s="274"/>
      <c r="BZ500" s="274"/>
      <c r="CA500" s="274"/>
      <c r="CB500" s="274"/>
      <c r="CC500" s="274"/>
      <c r="CD500" s="274"/>
      <c r="CE500" s="274"/>
      <c r="CF500" s="274"/>
      <c r="CG500" s="742"/>
      <c r="CH500" s="742"/>
      <c r="CI500" s="742"/>
      <c r="CJ500" s="742"/>
      <c r="CK500" s="742"/>
      <c r="CL500" s="742"/>
      <c r="CM500" s="742"/>
      <c r="CN500" s="742"/>
      <c r="CO500" s="742"/>
      <c r="CP500" s="742"/>
      <c r="CQ500" s="742"/>
      <c r="CR500" s="742"/>
      <c r="CS500" s="742"/>
      <c r="CT500" s="742"/>
      <c r="CU500" s="742"/>
      <c r="CV500" s="742"/>
      <c r="CW500" s="742"/>
      <c r="CX500" s="4"/>
      <c r="CY500" s="780" t="e">
        <v>#REF!</v>
      </c>
      <c r="CZ500" s="890" t="e">
        <v>#REF!</v>
      </c>
      <c r="DA500" s="890" t="e">
        <v>#REF!</v>
      </c>
      <c r="DB500" s="890">
        <v>0.0</v>
      </c>
      <c r="DC500" s="890">
        <v>0.0</v>
      </c>
      <c r="DD500" s="890">
        <v>0.0</v>
      </c>
      <c r="DE500" s="890">
        <v>0.0</v>
      </c>
      <c r="DF500" s="890">
        <v>0.0</v>
      </c>
      <c r="DG500" s="890">
        <v>0.0</v>
      </c>
      <c r="DH500" s="890"/>
      <c r="DI500" s="890" t="e">
        <v>#REF!</v>
      </c>
      <c r="DJ500" s="890" t="s">
        <v>160</v>
      </c>
      <c r="DK500" s="890" t="s">
        <v>160</v>
      </c>
      <c r="DL500" s="890" t="s">
        <v>160</v>
      </c>
      <c r="DM500" s="890" t="s">
        <v>160</v>
      </c>
      <c r="DN500" s="890" t="s">
        <v>160</v>
      </c>
      <c r="DO500" s="890" t="s">
        <v>160</v>
      </c>
      <c r="DP500" s="2">
        <v>1.0</v>
      </c>
      <c r="DQ500" s="830" t="s">
        <v>160</v>
      </c>
      <c r="DR500" s="915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745"/>
      <c r="EK500" s="4"/>
      <c r="EL500" s="4"/>
      <c r="EM500" s="4"/>
      <c r="EN500" s="4"/>
      <c r="EO500" s="4"/>
      <c r="EP500" s="4"/>
      <c r="EQ500" s="745"/>
      <c r="ER500" s="4"/>
      <c r="ES500" s="4"/>
      <c r="ET500" s="4"/>
      <c r="EU500" s="4"/>
      <c r="EV500" s="4"/>
      <c r="EW500" s="4"/>
      <c r="EX500" s="4"/>
      <c r="EY500" s="895" t="s">
        <v>160</v>
      </c>
      <c r="EZ500" s="927" t="s">
        <v>160</v>
      </c>
      <c r="FA500" s="820" t="str">
        <f t="shared" si="49"/>
        <v/>
      </c>
      <c r="FB500" s="925" t="e">
        <v>#REF!</v>
      </c>
      <c r="FC500" s="4" t="e">
        <v>#REF!</v>
      </c>
      <c r="FD500" s="4" t="e">
        <v>#REF!</v>
      </c>
      <c r="FE500" s="4" t="e">
        <v>#REF!</v>
      </c>
      <c r="FF500" s="4" t="e">
        <v>#REF!</v>
      </c>
      <c r="FG500" s="4" t="e">
        <v>#REF!</v>
      </c>
      <c r="FH500" s="4" t="e">
        <v>#REF!</v>
      </c>
      <c r="FI500" s="834" t="str">
        <f t="shared" si="50"/>
        <v>#REF!</v>
      </c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742"/>
    </row>
    <row r="501" outlineLevel="1">
      <c r="A501" s="743"/>
      <c r="D501" s="1039">
        <f t="shared" si="157"/>
        <v>1</v>
      </c>
      <c r="E501" s="1049" t="str">
        <f t="shared" si="80"/>
        <v/>
      </c>
      <c r="F501" s="1050" t="s">
        <v>402</v>
      </c>
      <c r="G501" s="1042" t="str">
        <f t="shared" si="76"/>
        <v/>
      </c>
      <c r="H501" s="1046"/>
      <c r="I501" s="1044" t="str">
        <f t="shared" si="77"/>
        <v>#REF!</v>
      </c>
      <c r="J501" s="1052" t="str">
        <f t="shared" si="141"/>
        <v>#REF!</v>
      </c>
      <c r="K501" s="1046">
        <v>0.0</v>
      </c>
      <c r="L501" s="1046">
        <v>0.0</v>
      </c>
      <c r="M501" s="1046">
        <v>0.0</v>
      </c>
      <c r="N501" s="1046">
        <v>0.0</v>
      </c>
      <c r="O501" s="1053" t="e">
        <v>#REF!</v>
      </c>
      <c r="P501" s="1053">
        <v>0.0</v>
      </c>
      <c r="Q501" s="1053">
        <v>0.0</v>
      </c>
      <c r="R501" s="1053">
        <v>0.0</v>
      </c>
      <c r="S501" s="1053">
        <v>0.0</v>
      </c>
      <c r="T501" s="1053">
        <v>0.0</v>
      </c>
      <c r="U501" s="1053">
        <v>0.0</v>
      </c>
      <c r="V501" s="825"/>
      <c r="W501" s="1054" t="str">
        <f t="shared" ref="W501:AC501" si="302">if(O$275&gt;$E500,"",if(O$276&lt;$E500,"", if($H501="","", if($D500&lt;=$N$277,O$277,if($D500&lt;=$N$278,O$278,O$279))*if($O$267=$R$267,$V$267, $H501))))</f>
        <v>#REF!</v>
      </c>
      <c r="X501" s="1054" t="str">
        <f t="shared" si="302"/>
        <v/>
      </c>
      <c r="Y501" s="1054" t="str">
        <f t="shared" si="302"/>
        <v/>
      </c>
      <c r="Z501" s="1054" t="str">
        <f t="shared" si="302"/>
        <v/>
      </c>
      <c r="AA501" s="1054" t="str">
        <f t="shared" si="302"/>
        <v/>
      </c>
      <c r="AB501" s="1054" t="str">
        <f t="shared" si="302"/>
        <v/>
      </c>
      <c r="AC501" s="1054" t="str">
        <f t="shared" si="302"/>
        <v/>
      </c>
      <c r="AD501" s="2" t="e">
        <v>#REF!</v>
      </c>
      <c r="AE501" s="2" t="e">
        <v>#REF!</v>
      </c>
      <c r="AF501" s="2" t="e">
        <v>#REF!</v>
      </c>
      <c r="AG501" s="2" t="e">
        <v>#REF!</v>
      </c>
      <c r="AH501" s="2" t="e">
        <v>#REF!</v>
      </c>
      <c r="AI501" s="2" t="e">
        <v>#REF!</v>
      </c>
      <c r="AJ501" s="4" t="e">
        <v>#REF!</v>
      </c>
      <c r="AK501" s="4"/>
      <c r="AL501" s="4"/>
      <c r="AM501" s="4"/>
      <c r="AN501" s="18" t="s">
        <v>4</v>
      </c>
      <c r="AO501" s="689"/>
      <c r="AP501" s="690"/>
      <c r="AQ501" s="274"/>
      <c r="AR501" s="274"/>
      <c r="AS501" s="274"/>
      <c r="AT501" s="274"/>
      <c r="AU501" s="691"/>
      <c r="AV501" s="692"/>
      <c r="AW501" s="274"/>
      <c r="AX501" s="274"/>
      <c r="AY501" s="274"/>
      <c r="AZ501" s="274"/>
      <c r="BA501" s="274"/>
      <c r="BB501" s="274"/>
      <c r="BC501" s="274"/>
      <c r="BD501" s="274"/>
      <c r="BE501" s="274"/>
      <c r="BF501" s="274"/>
      <c r="BG501" s="274"/>
      <c r="BH501" s="274"/>
      <c r="BI501" s="274"/>
      <c r="BJ501" s="274"/>
      <c r="BK501" s="274"/>
      <c r="BL501" s="274"/>
      <c r="BM501" s="274"/>
      <c r="BN501" s="274"/>
      <c r="BO501" s="274"/>
      <c r="BP501" s="693"/>
      <c r="BQ501" s="274"/>
      <c r="BR501" s="274"/>
      <c r="BS501" s="274"/>
      <c r="BT501" s="274"/>
      <c r="BU501" s="274"/>
      <c r="BV501" s="274"/>
      <c r="BW501" s="274"/>
      <c r="BX501" s="694"/>
      <c r="BY501" s="274"/>
      <c r="BZ501" s="274"/>
      <c r="CA501" s="274"/>
      <c r="CB501" s="274"/>
      <c r="CC501" s="274"/>
      <c r="CD501" s="274"/>
      <c r="CE501" s="274"/>
      <c r="CF501" s="274"/>
      <c r="CG501" s="742"/>
      <c r="CH501" s="742"/>
      <c r="CI501" s="742"/>
      <c r="CJ501" s="742"/>
      <c r="CK501" s="742"/>
      <c r="CL501" s="742"/>
      <c r="CM501" s="742"/>
      <c r="CN501" s="742"/>
      <c r="CO501" s="742"/>
      <c r="CP501" s="742"/>
      <c r="CQ501" s="742"/>
      <c r="CR501" s="742"/>
      <c r="CS501" s="742"/>
      <c r="CT501" s="742"/>
      <c r="CU501" s="742"/>
      <c r="CV501" s="742"/>
      <c r="CW501" s="742"/>
      <c r="CX501" s="4"/>
      <c r="CY501" s="780" t="e">
        <v>#REF!</v>
      </c>
      <c r="CZ501" s="890" t="e">
        <v>#REF!</v>
      </c>
      <c r="DA501" s="890" t="e">
        <v>#REF!</v>
      </c>
      <c r="DB501" s="890">
        <v>0.0</v>
      </c>
      <c r="DC501" s="890">
        <v>0.0</v>
      </c>
      <c r="DD501" s="890">
        <v>0.0</v>
      </c>
      <c r="DE501" s="890">
        <v>0.0</v>
      </c>
      <c r="DF501" s="890">
        <v>0.0</v>
      </c>
      <c r="DG501" s="890">
        <v>0.0</v>
      </c>
      <c r="DH501" s="890"/>
      <c r="DI501" s="890" t="e">
        <v>#REF!</v>
      </c>
      <c r="DJ501" s="890" t="s">
        <v>160</v>
      </c>
      <c r="DK501" s="890" t="s">
        <v>160</v>
      </c>
      <c r="DL501" s="890" t="s">
        <v>160</v>
      </c>
      <c r="DM501" s="890" t="s">
        <v>160</v>
      </c>
      <c r="DN501" s="890" t="s">
        <v>160</v>
      </c>
      <c r="DO501" s="890" t="s">
        <v>160</v>
      </c>
      <c r="DP501" s="2">
        <v>1.0</v>
      </c>
      <c r="DQ501" s="830" t="s">
        <v>160</v>
      </c>
      <c r="DR501" s="915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745"/>
      <c r="EK501" s="4"/>
      <c r="EL501" s="4"/>
      <c r="EM501" s="4"/>
      <c r="EN501" s="4"/>
      <c r="EO501" s="4"/>
      <c r="EP501" s="4"/>
      <c r="EQ501" s="745"/>
      <c r="ER501" s="4"/>
      <c r="ES501" s="4"/>
      <c r="ET501" s="4"/>
      <c r="EU501" s="4"/>
      <c r="EV501" s="4"/>
      <c r="EW501" s="4"/>
      <c r="EX501" s="4"/>
      <c r="EY501" s="895" t="s">
        <v>160</v>
      </c>
      <c r="EZ501" s="927" t="s">
        <v>160</v>
      </c>
      <c r="FA501" s="820" t="str">
        <f t="shared" si="49"/>
        <v/>
      </c>
      <c r="FB501" s="925" t="e">
        <v>#REF!</v>
      </c>
      <c r="FC501" s="4" t="e">
        <v>#REF!</v>
      </c>
      <c r="FD501" s="4" t="e">
        <v>#REF!</v>
      </c>
      <c r="FE501" s="4" t="e">
        <v>#REF!</v>
      </c>
      <c r="FF501" s="4" t="e">
        <v>#REF!</v>
      </c>
      <c r="FG501" s="4" t="e">
        <v>#REF!</v>
      </c>
      <c r="FH501" s="4" t="e">
        <v>#REF!</v>
      </c>
      <c r="FI501" s="834" t="str">
        <f t="shared" si="50"/>
        <v>#REF!</v>
      </c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742"/>
    </row>
    <row r="502" outlineLevel="1">
      <c r="A502" s="743"/>
      <c r="D502" s="1039">
        <f t="shared" si="157"/>
        <v>1</v>
      </c>
      <c r="E502" s="1049" t="str">
        <f t="shared" si="80"/>
        <v/>
      </c>
      <c r="F502" s="1050" t="s">
        <v>402</v>
      </c>
      <c r="G502" s="1042" t="str">
        <f t="shared" si="76"/>
        <v/>
      </c>
      <c r="H502" s="1046"/>
      <c r="I502" s="1044" t="str">
        <f t="shared" si="77"/>
        <v>#REF!</v>
      </c>
      <c r="J502" s="1052" t="str">
        <f t="shared" si="141"/>
        <v>#REF!</v>
      </c>
      <c r="K502" s="1046">
        <v>0.0</v>
      </c>
      <c r="L502" s="1046">
        <v>0.0</v>
      </c>
      <c r="M502" s="1046">
        <v>0.0</v>
      </c>
      <c r="N502" s="1046">
        <v>0.0</v>
      </c>
      <c r="O502" s="1053" t="e">
        <v>#REF!</v>
      </c>
      <c r="P502" s="1053">
        <v>0.0</v>
      </c>
      <c r="Q502" s="1053">
        <v>0.0</v>
      </c>
      <c r="R502" s="1053">
        <v>0.0</v>
      </c>
      <c r="S502" s="1053">
        <v>0.0</v>
      </c>
      <c r="T502" s="1053">
        <v>0.0</v>
      </c>
      <c r="U502" s="1053">
        <v>0.0</v>
      </c>
      <c r="V502" s="825"/>
      <c r="W502" s="1054" t="str">
        <f t="shared" ref="W502:AC502" si="303">if(O$275&gt;$E501,"",if(O$276&lt;$E501,"", if($H502="","", if($D501&lt;=$N$277,O$277,if($D501&lt;=$N$278,O$278,O$279))*if($O$267=$R$267,$V$267, $H502))))</f>
        <v>#REF!</v>
      </c>
      <c r="X502" s="1054" t="str">
        <f t="shared" si="303"/>
        <v/>
      </c>
      <c r="Y502" s="1054" t="str">
        <f t="shared" si="303"/>
        <v/>
      </c>
      <c r="Z502" s="1054" t="str">
        <f t="shared" si="303"/>
        <v/>
      </c>
      <c r="AA502" s="1054" t="str">
        <f t="shared" si="303"/>
        <v/>
      </c>
      <c r="AB502" s="1054" t="str">
        <f t="shared" si="303"/>
        <v/>
      </c>
      <c r="AC502" s="1054" t="str">
        <f t="shared" si="303"/>
        <v/>
      </c>
      <c r="AD502" s="2" t="e">
        <v>#REF!</v>
      </c>
      <c r="AE502" s="2" t="e">
        <v>#REF!</v>
      </c>
      <c r="AF502" s="2" t="e">
        <v>#REF!</v>
      </c>
      <c r="AG502" s="2" t="e">
        <v>#REF!</v>
      </c>
      <c r="AH502" s="2" t="e">
        <v>#REF!</v>
      </c>
      <c r="AI502" s="2" t="e">
        <v>#REF!</v>
      </c>
      <c r="AJ502" s="4" t="e">
        <v>#REF!</v>
      </c>
      <c r="AK502" s="4"/>
      <c r="AL502" s="4"/>
      <c r="AM502" s="4"/>
      <c r="AN502" s="18" t="s">
        <v>4</v>
      </c>
      <c r="AO502" s="689"/>
      <c r="AP502" s="690"/>
      <c r="AQ502" s="274"/>
      <c r="AR502" s="274"/>
      <c r="AS502" s="274"/>
      <c r="AT502" s="274"/>
      <c r="AU502" s="691"/>
      <c r="AV502" s="692"/>
      <c r="AW502" s="274"/>
      <c r="AX502" s="274"/>
      <c r="AY502" s="274"/>
      <c r="AZ502" s="274"/>
      <c r="BA502" s="274"/>
      <c r="BB502" s="274"/>
      <c r="BC502" s="274"/>
      <c r="BD502" s="274"/>
      <c r="BE502" s="274"/>
      <c r="BF502" s="274"/>
      <c r="BG502" s="274"/>
      <c r="BH502" s="274"/>
      <c r="BI502" s="274"/>
      <c r="BJ502" s="274"/>
      <c r="BK502" s="274"/>
      <c r="BL502" s="274"/>
      <c r="BM502" s="274"/>
      <c r="BN502" s="274"/>
      <c r="BO502" s="274"/>
      <c r="BP502" s="693"/>
      <c r="BQ502" s="274"/>
      <c r="BR502" s="274"/>
      <c r="BS502" s="274"/>
      <c r="BT502" s="274"/>
      <c r="BU502" s="274"/>
      <c r="BV502" s="274"/>
      <c r="BW502" s="274"/>
      <c r="BX502" s="694"/>
      <c r="BY502" s="274"/>
      <c r="BZ502" s="274"/>
      <c r="CA502" s="274"/>
      <c r="CB502" s="274"/>
      <c r="CC502" s="274"/>
      <c r="CD502" s="274"/>
      <c r="CE502" s="274"/>
      <c r="CF502" s="274"/>
      <c r="CG502" s="742"/>
      <c r="CH502" s="742"/>
      <c r="CI502" s="742"/>
      <c r="CJ502" s="742"/>
      <c r="CK502" s="742"/>
      <c r="CL502" s="742"/>
      <c r="CM502" s="742"/>
      <c r="CN502" s="742"/>
      <c r="CO502" s="742"/>
      <c r="CP502" s="742"/>
      <c r="CQ502" s="742"/>
      <c r="CR502" s="742"/>
      <c r="CS502" s="742"/>
      <c r="CT502" s="742"/>
      <c r="CU502" s="742"/>
      <c r="CV502" s="742"/>
      <c r="CW502" s="742"/>
      <c r="CX502" s="4"/>
      <c r="CY502" s="780" t="e">
        <v>#REF!</v>
      </c>
      <c r="CZ502" s="890" t="e">
        <v>#REF!</v>
      </c>
      <c r="DA502" s="890" t="e">
        <v>#REF!</v>
      </c>
      <c r="DB502" s="890">
        <v>0.0</v>
      </c>
      <c r="DC502" s="890">
        <v>0.0</v>
      </c>
      <c r="DD502" s="890">
        <v>0.0</v>
      </c>
      <c r="DE502" s="890">
        <v>0.0</v>
      </c>
      <c r="DF502" s="890">
        <v>0.0</v>
      </c>
      <c r="DG502" s="890">
        <v>0.0</v>
      </c>
      <c r="DH502" s="890"/>
      <c r="DI502" s="890" t="e">
        <v>#REF!</v>
      </c>
      <c r="DJ502" s="890" t="s">
        <v>160</v>
      </c>
      <c r="DK502" s="890" t="s">
        <v>160</v>
      </c>
      <c r="DL502" s="890" t="s">
        <v>160</v>
      </c>
      <c r="DM502" s="890" t="s">
        <v>160</v>
      </c>
      <c r="DN502" s="890" t="s">
        <v>160</v>
      </c>
      <c r="DO502" s="890" t="s">
        <v>160</v>
      </c>
      <c r="DP502" s="2">
        <v>1.0</v>
      </c>
      <c r="DQ502" s="830" t="s">
        <v>160</v>
      </c>
      <c r="DR502" s="915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745"/>
      <c r="EK502" s="4"/>
      <c r="EL502" s="4"/>
      <c r="EM502" s="4"/>
      <c r="EN502" s="4"/>
      <c r="EO502" s="4"/>
      <c r="EP502" s="4"/>
      <c r="EQ502" s="745"/>
      <c r="ER502" s="4"/>
      <c r="ES502" s="4"/>
      <c r="ET502" s="4"/>
      <c r="EU502" s="4"/>
      <c r="EV502" s="4"/>
      <c r="EW502" s="4"/>
      <c r="EX502" s="4"/>
      <c r="EY502" s="895" t="s">
        <v>160</v>
      </c>
      <c r="EZ502" s="927" t="s">
        <v>160</v>
      </c>
      <c r="FA502" s="820" t="str">
        <f t="shared" si="49"/>
        <v/>
      </c>
      <c r="FB502" s="925" t="e">
        <v>#REF!</v>
      </c>
      <c r="FC502" s="4" t="e">
        <v>#REF!</v>
      </c>
      <c r="FD502" s="4" t="e">
        <v>#REF!</v>
      </c>
      <c r="FE502" s="4" t="e">
        <v>#REF!</v>
      </c>
      <c r="FF502" s="4" t="e">
        <v>#REF!</v>
      </c>
      <c r="FG502" s="4" t="e">
        <v>#REF!</v>
      </c>
      <c r="FH502" s="4" t="e">
        <v>#REF!</v>
      </c>
      <c r="FI502" s="834" t="str">
        <f t="shared" si="50"/>
        <v>#REF!</v>
      </c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742"/>
    </row>
    <row r="503" outlineLevel="1">
      <c r="A503" s="743"/>
      <c r="D503" s="1039">
        <f t="shared" si="157"/>
        <v>1</v>
      </c>
      <c r="E503" s="1049" t="str">
        <f t="shared" si="80"/>
        <v/>
      </c>
      <c r="F503" s="1050" t="s">
        <v>402</v>
      </c>
      <c r="G503" s="1042" t="str">
        <f t="shared" si="76"/>
        <v/>
      </c>
      <c r="H503" s="1046"/>
      <c r="I503" s="1044" t="str">
        <f t="shared" si="77"/>
        <v>#REF!</v>
      </c>
      <c r="J503" s="1052" t="str">
        <f t="shared" si="141"/>
        <v>#REF!</v>
      </c>
      <c r="K503" s="1046">
        <v>0.0</v>
      </c>
      <c r="L503" s="1046">
        <v>0.0</v>
      </c>
      <c r="M503" s="1046">
        <v>0.0</v>
      </c>
      <c r="N503" s="1046">
        <v>0.0</v>
      </c>
      <c r="O503" s="1053" t="e">
        <v>#REF!</v>
      </c>
      <c r="P503" s="1053">
        <v>0.0</v>
      </c>
      <c r="Q503" s="1053">
        <v>0.0</v>
      </c>
      <c r="R503" s="1053">
        <v>0.0</v>
      </c>
      <c r="S503" s="1053">
        <v>0.0</v>
      </c>
      <c r="T503" s="1053">
        <v>0.0</v>
      </c>
      <c r="U503" s="1053">
        <v>0.0</v>
      </c>
      <c r="V503" s="825"/>
      <c r="W503" s="1054" t="str">
        <f t="shared" ref="W503:AC503" si="304">if(O$275&gt;$E502,"",if(O$276&lt;$E502,"", if($H503="","", if($D502&lt;=$N$277,O$277,if($D502&lt;=$N$278,O$278,O$279))*if($O$267=$R$267,$V$267, $H503))))</f>
        <v>#REF!</v>
      </c>
      <c r="X503" s="1054" t="str">
        <f t="shared" si="304"/>
        <v/>
      </c>
      <c r="Y503" s="1054" t="str">
        <f t="shared" si="304"/>
        <v/>
      </c>
      <c r="Z503" s="1054" t="str">
        <f t="shared" si="304"/>
        <v/>
      </c>
      <c r="AA503" s="1054" t="str">
        <f t="shared" si="304"/>
        <v/>
      </c>
      <c r="AB503" s="1054" t="str">
        <f t="shared" si="304"/>
        <v/>
      </c>
      <c r="AC503" s="1054" t="str">
        <f t="shared" si="304"/>
        <v/>
      </c>
      <c r="AD503" s="2" t="e">
        <v>#REF!</v>
      </c>
      <c r="AE503" s="2" t="e">
        <v>#REF!</v>
      </c>
      <c r="AF503" s="2" t="e">
        <v>#REF!</v>
      </c>
      <c r="AG503" s="2" t="e">
        <v>#REF!</v>
      </c>
      <c r="AH503" s="2" t="e">
        <v>#REF!</v>
      </c>
      <c r="AI503" s="2" t="e">
        <v>#REF!</v>
      </c>
      <c r="AJ503" s="4" t="e">
        <v>#REF!</v>
      </c>
      <c r="AK503" s="4"/>
      <c r="AL503" s="4"/>
      <c r="AM503" s="4"/>
      <c r="AN503" s="18" t="s">
        <v>4</v>
      </c>
      <c r="AO503" s="689"/>
      <c r="AP503" s="690"/>
      <c r="AQ503" s="274"/>
      <c r="AR503" s="274"/>
      <c r="AS503" s="274"/>
      <c r="AT503" s="274"/>
      <c r="AU503" s="691"/>
      <c r="AV503" s="692"/>
      <c r="AW503" s="274"/>
      <c r="AX503" s="274"/>
      <c r="AY503" s="274"/>
      <c r="AZ503" s="274"/>
      <c r="BA503" s="274"/>
      <c r="BB503" s="274"/>
      <c r="BC503" s="274"/>
      <c r="BD503" s="274"/>
      <c r="BE503" s="274"/>
      <c r="BF503" s="274"/>
      <c r="BG503" s="274"/>
      <c r="BH503" s="274"/>
      <c r="BI503" s="274"/>
      <c r="BJ503" s="274"/>
      <c r="BK503" s="274"/>
      <c r="BL503" s="274"/>
      <c r="BM503" s="274"/>
      <c r="BN503" s="274"/>
      <c r="BO503" s="274"/>
      <c r="BP503" s="693"/>
      <c r="BQ503" s="274"/>
      <c r="BR503" s="274"/>
      <c r="BS503" s="274"/>
      <c r="BT503" s="274"/>
      <c r="BU503" s="274"/>
      <c r="BV503" s="274"/>
      <c r="BW503" s="274"/>
      <c r="BX503" s="694"/>
      <c r="BY503" s="274"/>
      <c r="BZ503" s="274"/>
      <c r="CA503" s="274"/>
      <c r="CB503" s="274"/>
      <c r="CC503" s="274"/>
      <c r="CD503" s="274"/>
      <c r="CE503" s="274"/>
      <c r="CF503" s="274"/>
      <c r="CG503" s="742"/>
      <c r="CH503" s="742"/>
      <c r="CI503" s="742"/>
      <c r="CJ503" s="742"/>
      <c r="CK503" s="742"/>
      <c r="CL503" s="742"/>
      <c r="CM503" s="742"/>
      <c r="CN503" s="742"/>
      <c r="CO503" s="742"/>
      <c r="CP503" s="742"/>
      <c r="CQ503" s="742"/>
      <c r="CR503" s="742"/>
      <c r="CS503" s="742"/>
      <c r="CT503" s="742"/>
      <c r="CU503" s="742"/>
      <c r="CV503" s="742"/>
      <c r="CW503" s="742"/>
      <c r="CX503" s="4"/>
      <c r="CY503" s="780" t="e">
        <v>#REF!</v>
      </c>
      <c r="CZ503" s="890" t="e">
        <v>#REF!</v>
      </c>
      <c r="DA503" s="890" t="e">
        <v>#REF!</v>
      </c>
      <c r="DB503" s="890">
        <v>0.0</v>
      </c>
      <c r="DC503" s="890">
        <v>0.0</v>
      </c>
      <c r="DD503" s="890">
        <v>0.0</v>
      </c>
      <c r="DE503" s="890">
        <v>0.0</v>
      </c>
      <c r="DF503" s="890">
        <v>0.0</v>
      </c>
      <c r="DG503" s="890">
        <v>0.0</v>
      </c>
      <c r="DH503" s="890"/>
      <c r="DI503" s="890" t="e">
        <v>#REF!</v>
      </c>
      <c r="DJ503" s="890" t="s">
        <v>160</v>
      </c>
      <c r="DK503" s="890" t="s">
        <v>160</v>
      </c>
      <c r="DL503" s="890" t="s">
        <v>160</v>
      </c>
      <c r="DM503" s="890" t="s">
        <v>160</v>
      </c>
      <c r="DN503" s="890" t="s">
        <v>160</v>
      </c>
      <c r="DO503" s="890" t="s">
        <v>160</v>
      </c>
      <c r="DP503" s="2">
        <v>1.0</v>
      </c>
      <c r="DQ503" s="830" t="s">
        <v>160</v>
      </c>
      <c r="DR503" s="915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745"/>
      <c r="EK503" s="4"/>
      <c r="EL503" s="4"/>
      <c r="EM503" s="4"/>
      <c r="EN503" s="4"/>
      <c r="EO503" s="4"/>
      <c r="EP503" s="4"/>
      <c r="EQ503" s="745"/>
      <c r="ER503" s="4"/>
      <c r="ES503" s="4"/>
      <c r="ET503" s="4"/>
      <c r="EU503" s="4"/>
      <c r="EV503" s="4"/>
      <c r="EW503" s="4"/>
      <c r="EX503" s="4"/>
      <c r="EY503" s="895" t="s">
        <v>160</v>
      </c>
      <c r="EZ503" s="927" t="s">
        <v>160</v>
      </c>
      <c r="FA503" s="820" t="str">
        <f t="shared" si="49"/>
        <v/>
      </c>
      <c r="FB503" s="925" t="e">
        <v>#REF!</v>
      </c>
      <c r="FC503" s="4" t="e">
        <v>#REF!</v>
      </c>
      <c r="FD503" s="4" t="e">
        <v>#REF!</v>
      </c>
      <c r="FE503" s="4" t="e">
        <v>#REF!</v>
      </c>
      <c r="FF503" s="4" t="e">
        <v>#REF!</v>
      </c>
      <c r="FG503" s="4" t="e">
        <v>#REF!</v>
      </c>
      <c r="FH503" s="4" t="e">
        <v>#REF!</v>
      </c>
      <c r="FI503" s="834" t="str">
        <f t="shared" si="50"/>
        <v>#REF!</v>
      </c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742"/>
    </row>
    <row r="504" outlineLevel="1">
      <c r="A504" s="743"/>
      <c r="D504" s="1039">
        <f t="shared" si="157"/>
        <v>1</v>
      </c>
      <c r="E504" s="1049" t="str">
        <f t="shared" si="80"/>
        <v/>
      </c>
      <c r="F504" s="1050" t="s">
        <v>402</v>
      </c>
      <c r="G504" s="1042" t="str">
        <f t="shared" si="76"/>
        <v/>
      </c>
      <c r="H504" s="1046"/>
      <c r="I504" s="1044" t="str">
        <f t="shared" si="77"/>
        <v>#REF!</v>
      </c>
      <c r="J504" s="1052" t="str">
        <f t="shared" si="141"/>
        <v>#REF!</v>
      </c>
      <c r="K504" s="1046">
        <v>0.0</v>
      </c>
      <c r="L504" s="1046">
        <v>0.0</v>
      </c>
      <c r="M504" s="1046">
        <v>0.0</v>
      </c>
      <c r="N504" s="1046">
        <v>0.0</v>
      </c>
      <c r="O504" s="1053" t="e">
        <v>#REF!</v>
      </c>
      <c r="P504" s="1053">
        <v>0.0</v>
      </c>
      <c r="Q504" s="1053">
        <v>0.0</v>
      </c>
      <c r="R504" s="1053">
        <v>0.0</v>
      </c>
      <c r="S504" s="1053">
        <v>0.0</v>
      </c>
      <c r="T504" s="1053">
        <v>0.0</v>
      </c>
      <c r="U504" s="1053">
        <v>0.0</v>
      </c>
      <c r="V504" s="825"/>
      <c r="W504" s="1054" t="str">
        <f t="shared" ref="W504:AC504" si="305">if(O$275&gt;$E503,"",if(O$276&lt;$E503,"", if($H504="","", if($D503&lt;=$N$277,O$277,if($D503&lt;=$N$278,O$278,O$279))*if($O$267=$R$267,$V$267, $H504))))</f>
        <v>#REF!</v>
      </c>
      <c r="X504" s="1054" t="str">
        <f t="shared" si="305"/>
        <v/>
      </c>
      <c r="Y504" s="1054" t="str">
        <f t="shared" si="305"/>
        <v/>
      </c>
      <c r="Z504" s="1054" t="str">
        <f t="shared" si="305"/>
        <v/>
      </c>
      <c r="AA504" s="1054" t="str">
        <f t="shared" si="305"/>
        <v/>
      </c>
      <c r="AB504" s="1054" t="str">
        <f t="shared" si="305"/>
        <v/>
      </c>
      <c r="AC504" s="1054" t="str">
        <f t="shared" si="305"/>
        <v/>
      </c>
      <c r="AD504" s="2" t="e">
        <v>#REF!</v>
      </c>
      <c r="AE504" s="2" t="e">
        <v>#REF!</v>
      </c>
      <c r="AF504" s="2" t="e">
        <v>#REF!</v>
      </c>
      <c r="AG504" s="2" t="e">
        <v>#REF!</v>
      </c>
      <c r="AH504" s="2" t="e">
        <v>#REF!</v>
      </c>
      <c r="AI504" s="2" t="e">
        <v>#REF!</v>
      </c>
      <c r="AJ504" s="4" t="e">
        <v>#REF!</v>
      </c>
      <c r="AK504" s="4"/>
      <c r="AL504" s="4"/>
      <c r="AM504" s="4"/>
      <c r="AN504" s="18" t="s">
        <v>4</v>
      </c>
      <c r="AO504" s="689"/>
      <c r="AP504" s="690"/>
      <c r="AQ504" s="274"/>
      <c r="AR504" s="274"/>
      <c r="AS504" s="274"/>
      <c r="AT504" s="274"/>
      <c r="AU504" s="691"/>
      <c r="AV504" s="692"/>
      <c r="AW504" s="274"/>
      <c r="AX504" s="274"/>
      <c r="AY504" s="274"/>
      <c r="AZ504" s="274"/>
      <c r="BA504" s="274"/>
      <c r="BB504" s="274"/>
      <c r="BC504" s="274"/>
      <c r="BD504" s="274"/>
      <c r="BE504" s="274"/>
      <c r="BF504" s="274"/>
      <c r="BG504" s="274"/>
      <c r="BH504" s="274"/>
      <c r="BI504" s="274"/>
      <c r="BJ504" s="274"/>
      <c r="BK504" s="274"/>
      <c r="BL504" s="274"/>
      <c r="BM504" s="274"/>
      <c r="BN504" s="274"/>
      <c r="BO504" s="274"/>
      <c r="BP504" s="693"/>
      <c r="BQ504" s="274"/>
      <c r="BR504" s="274"/>
      <c r="BS504" s="274"/>
      <c r="BT504" s="274"/>
      <c r="BU504" s="274"/>
      <c r="BV504" s="274"/>
      <c r="BW504" s="274"/>
      <c r="BX504" s="694"/>
      <c r="BY504" s="274"/>
      <c r="BZ504" s="274"/>
      <c r="CA504" s="274"/>
      <c r="CB504" s="274"/>
      <c r="CC504" s="274"/>
      <c r="CD504" s="274"/>
      <c r="CE504" s="274"/>
      <c r="CF504" s="274"/>
      <c r="CG504" s="742"/>
      <c r="CH504" s="742"/>
      <c r="CI504" s="742"/>
      <c r="CJ504" s="742"/>
      <c r="CK504" s="742"/>
      <c r="CL504" s="742"/>
      <c r="CM504" s="742"/>
      <c r="CN504" s="742"/>
      <c r="CO504" s="742"/>
      <c r="CP504" s="742"/>
      <c r="CQ504" s="742"/>
      <c r="CR504" s="742"/>
      <c r="CS504" s="742"/>
      <c r="CT504" s="742"/>
      <c r="CU504" s="742"/>
      <c r="CV504" s="742"/>
      <c r="CW504" s="742"/>
      <c r="CX504" s="4"/>
      <c r="CY504" s="780" t="e">
        <v>#REF!</v>
      </c>
      <c r="CZ504" s="890" t="e">
        <v>#REF!</v>
      </c>
      <c r="DA504" s="890" t="e">
        <v>#REF!</v>
      </c>
      <c r="DB504" s="890">
        <v>0.0</v>
      </c>
      <c r="DC504" s="890">
        <v>0.0</v>
      </c>
      <c r="DD504" s="890">
        <v>0.0</v>
      </c>
      <c r="DE504" s="890">
        <v>0.0</v>
      </c>
      <c r="DF504" s="890">
        <v>0.0</v>
      </c>
      <c r="DG504" s="890">
        <v>0.0</v>
      </c>
      <c r="DH504" s="890"/>
      <c r="DI504" s="890" t="e">
        <v>#REF!</v>
      </c>
      <c r="DJ504" s="890" t="s">
        <v>160</v>
      </c>
      <c r="DK504" s="890" t="s">
        <v>160</v>
      </c>
      <c r="DL504" s="890" t="s">
        <v>160</v>
      </c>
      <c r="DM504" s="890" t="s">
        <v>160</v>
      </c>
      <c r="DN504" s="890" t="s">
        <v>160</v>
      </c>
      <c r="DO504" s="890" t="s">
        <v>160</v>
      </c>
      <c r="DP504" s="2">
        <v>1.0</v>
      </c>
      <c r="DQ504" s="830" t="s">
        <v>160</v>
      </c>
      <c r="DR504" s="915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745"/>
      <c r="EK504" s="4"/>
      <c r="EL504" s="4"/>
      <c r="EM504" s="4"/>
      <c r="EN504" s="4"/>
      <c r="EO504" s="4"/>
      <c r="EP504" s="4"/>
      <c r="EQ504" s="745"/>
      <c r="ER504" s="4"/>
      <c r="ES504" s="4"/>
      <c r="ET504" s="4"/>
      <c r="EU504" s="4"/>
      <c r="EV504" s="4"/>
      <c r="EW504" s="4"/>
      <c r="EX504" s="4"/>
      <c r="EY504" s="895" t="s">
        <v>160</v>
      </c>
      <c r="EZ504" s="927" t="s">
        <v>160</v>
      </c>
      <c r="FA504" s="820" t="str">
        <f t="shared" si="49"/>
        <v/>
      </c>
      <c r="FB504" s="925" t="e">
        <v>#REF!</v>
      </c>
      <c r="FC504" s="4" t="e">
        <v>#REF!</v>
      </c>
      <c r="FD504" s="4" t="e">
        <v>#REF!</v>
      </c>
      <c r="FE504" s="4" t="e">
        <v>#REF!</v>
      </c>
      <c r="FF504" s="4" t="e">
        <v>#REF!</v>
      </c>
      <c r="FG504" s="4" t="e">
        <v>#REF!</v>
      </c>
      <c r="FH504" s="4" t="e">
        <v>#REF!</v>
      </c>
      <c r="FI504" s="834" t="str">
        <f t="shared" si="50"/>
        <v>#REF!</v>
      </c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742"/>
    </row>
    <row r="505" outlineLevel="1">
      <c r="A505" s="743"/>
      <c r="D505" s="1039">
        <f t="shared" si="157"/>
        <v>1</v>
      </c>
      <c r="E505" s="1049" t="str">
        <f t="shared" si="80"/>
        <v/>
      </c>
      <c r="F505" s="1050" t="s">
        <v>402</v>
      </c>
      <c r="G505" s="1042" t="str">
        <f t="shared" si="76"/>
        <v/>
      </c>
      <c r="H505" s="1046"/>
      <c r="I505" s="1044" t="str">
        <f t="shared" si="77"/>
        <v>#REF!</v>
      </c>
      <c r="J505" s="1052" t="str">
        <f t="shared" si="141"/>
        <v>#REF!</v>
      </c>
      <c r="K505" s="1046">
        <v>0.0</v>
      </c>
      <c r="L505" s="1046">
        <v>0.0</v>
      </c>
      <c r="M505" s="1046">
        <v>0.0</v>
      </c>
      <c r="N505" s="1046">
        <v>0.0</v>
      </c>
      <c r="O505" s="1053" t="e">
        <v>#REF!</v>
      </c>
      <c r="P505" s="1053">
        <v>0.0</v>
      </c>
      <c r="Q505" s="1053">
        <v>0.0</v>
      </c>
      <c r="R505" s="1053">
        <v>0.0</v>
      </c>
      <c r="S505" s="1053">
        <v>0.0</v>
      </c>
      <c r="T505" s="1053">
        <v>0.0</v>
      </c>
      <c r="U505" s="1053">
        <v>0.0</v>
      </c>
      <c r="V505" s="825"/>
      <c r="W505" s="1054" t="str">
        <f t="shared" ref="W505:AC505" si="306">if(O$275&gt;$E504,"",if(O$276&lt;$E504,"", if($H505="","", if($D504&lt;=$N$277,O$277,if($D504&lt;=$N$278,O$278,O$279))*if($O$267=$R$267,$V$267, $H505))))</f>
        <v>#REF!</v>
      </c>
      <c r="X505" s="1054" t="str">
        <f t="shared" si="306"/>
        <v/>
      </c>
      <c r="Y505" s="1054" t="str">
        <f t="shared" si="306"/>
        <v/>
      </c>
      <c r="Z505" s="1054" t="str">
        <f t="shared" si="306"/>
        <v/>
      </c>
      <c r="AA505" s="1054" t="str">
        <f t="shared" si="306"/>
        <v/>
      </c>
      <c r="AB505" s="1054" t="str">
        <f t="shared" si="306"/>
        <v/>
      </c>
      <c r="AC505" s="1054" t="str">
        <f t="shared" si="306"/>
        <v/>
      </c>
      <c r="AD505" s="2" t="e">
        <v>#REF!</v>
      </c>
      <c r="AE505" s="2" t="e">
        <v>#REF!</v>
      </c>
      <c r="AF505" s="2" t="e">
        <v>#REF!</v>
      </c>
      <c r="AG505" s="2" t="e">
        <v>#REF!</v>
      </c>
      <c r="AH505" s="2" t="e">
        <v>#REF!</v>
      </c>
      <c r="AI505" s="2" t="e">
        <v>#REF!</v>
      </c>
      <c r="AJ505" s="4" t="e">
        <v>#REF!</v>
      </c>
      <c r="AK505" s="4"/>
      <c r="AL505" s="4"/>
      <c r="AM505" s="4"/>
      <c r="AN505" s="18" t="s">
        <v>4</v>
      </c>
      <c r="AO505" s="689"/>
      <c r="AP505" s="690"/>
      <c r="AQ505" s="274"/>
      <c r="AR505" s="274"/>
      <c r="AS505" s="274"/>
      <c r="AT505" s="274"/>
      <c r="AU505" s="691"/>
      <c r="AV505" s="692"/>
      <c r="AW505" s="274"/>
      <c r="AX505" s="274"/>
      <c r="AY505" s="274"/>
      <c r="AZ505" s="274"/>
      <c r="BA505" s="274"/>
      <c r="BB505" s="274"/>
      <c r="BC505" s="274"/>
      <c r="BD505" s="274"/>
      <c r="BE505" s="274"/>
      <c r="BF505" s="274"/>
      <c r="BG505" s="274"/>
      <c r="BH505" s="274"/>
      <c r="BI505" s="274"/>
      <c r="BJ505" s="274"/>
      <c r="BK505" s="274"/>
      <c r="BL505" s="274"/>
      <c r="BM505" s="274"/>
      <c r="BN505" s="274"/>
      <c r="BO505" s="274"/>
      <c r="BP505" s="693"/>
      <c r="BQ505" s="274"/>
      <c r="BR505" s="274"/>
      <c r="BS505" s="274"/>
      <c r="BT505" s="274"/>
      <c r="BU505" s="274"/>
      <c r="BV505" s="274"/>
      <c r="BW505" s="274"/>
      <c r="BX505" s="694"/>
      <c r="BY505" s="274"/>
      <c r="BZ505" s="274"/>
      <c r="CA505" s="274"/>
      <c r="CB505" s="274"/>
      <c r="CC505" s="274"/>
      <c r="CD505" s="274"/>
      <c r="CE505" s="274"/>
      <c r="CF505" s="274"/>
      <c r="CG505" s="742"/>
      <c r="CH505" s="742"/>
      <c r="CI505" s="742"/>
      <c r="CJ505" s="742"/>
      <c r="CK505" s="742"/>
      <c r="CL505" s="742"/>
      <c r="CM505" s="742"/>
      <c r="CN505" s="742"/>
      <c r="CO505" s="742"/>
      <c r="CP505" s="742"/>
      <c r="CQ505" s="742"/>
      <c r="CR505" s="742"/>
      <c r="CS505" s="742"/>
      <c r="CT505" s="742"/>
      <c r="CU505" s="742"/>
      <c r="CV505" s="742"/>
      <c r="CW505" s="742"/>
      <c r="CX505" s="4"/>
      <c r="CY505" s="780" t="e">
        <v>#REF!</v>
      </c>
      <c r="CZ505" s="890" t="e">
        <v>#REF!</v>
      </c>
      <c r="DA505" s="890" t="e">
        <v>#REF!</v>
      </c>
      <c r="DB505" s="890">
        <v>0.0</v>
      </c>
      <c r="DC505" s="890">
        <v>0.0</v>
      </c>
      <c r="DD505" s="890">
        <v>0.0</v>
      </c>
      <c r="DE505" s="890">
        <v>0.0</v>
      </c>
      <c r="DF505" s="890">
        <v>0.0</v>
      </c>
      <c r="DG505" s="890">
        <v>0.0</v>
      </c>
      <c r="DH505" s="890"/>
      <c r="DI505" s="890" t="e">
        <v>#REF!</v>
      </c>
      <c r="DJ505" s="890" t="s">
        <v>160</v>
      </c>
      <c r="DK505" s="890" t="s">
        <v>160</v>
      </c>
      <c r="DL505" s="890" t="s">
        <v>160</v>
      </c>
      <c r="DM505" s="890" t="s">
        <v>160</v>
      </c>
      <c r="DN505" s="890" t="s">
        <v>160</v>
      </c>
      <c r="DO505" s="890" t="s">
        <v>160</v>
      </c>
      <c r="DP505" s="2">
        <v>1.0</v>
      </c>
      <c r="DQ505" s="830" t="s">
        <v>160</v>
      </c>
      <c r="DR505" s="915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745"/>
      <c r="EK505" s="4"/>
      <c r="EL505" s="4"/>
      <c r="EM505" s="4"/>
      <c r="EN505" s="4"/>
      <c r="EO505" s="4"/>
      <c r="EP505" s="4"/>
      <c r="EQ505" s="745"/>
      <c r="ER505" s="4"/>
      <c r="ES505" s="4"/>
      <c r="ET505" s="4"/>
      <c r="EU505" s="4"/>
      <c r="EV505" s="4"/>
      <c r="EW505" s="4"/>
      <c r="EX505" s="4"/>
      <c r="EY505" s="895" t="s">
        <v>160</v>
      </c>
      <c r="EZ505" s="927" t="s">
        <v>160</v>
      </c>
      <c r="FA505" s="820" t="str">
        <f t="shared" si="49"/>
        <v/>
      </c>
      <c r="FB505" s="925" t="e">
        <v>#REF!</v>
      </c>
      <c r="FC505" s="4" t="e">
        <v>#REF!</v>
      </c>
      <c r="FD505" s="4" t="e">
        <v>#REF!</v>
      </c>
      <c r="FE505" s="4" t="e">
        <v>#REF!</v>
      </c>
      <c r="FF505" s="4" t="e">
        <v>#REF!</v>
      </c>
      <c r="FG505" s="4" t="e">
        <v>#REF!</v>
      </c>
      <c r="FH505" s="4" t="e">
        <v>#REF!</v>
      </c>
      <c r="FI505" s="834" t="str">
        <f t="shared" si="50"/>
        <v>#REF!</v>
      </c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742"/>
    </row>
    <row r="506" outlineLevel="1">
      <c r="A506" s="743"/>
      <c r="D506" s="1039">
        <f t="shared" si="157"/>
        <v>1</v>
      </c>
      <c r="E506" s="1049" t="str">
        <f t="shared" si="80"/>
        <v/>
      </c>
      <c r="F506" s="1050" t="s">
        <v>402</v>
      </c>
      <c r="G506" s="1042" t="str">
        <f t="shared" si="76"/>
        <v/>
      </c>
      <c r="H506" s="1046"/>
      <c r="I506" s="1044" t="str">
        <f t="shared" si="77"/>
        <v>#REF!</v>
      </c>
      <c r="J506" s="1052" t="str">
        <f t="shared" si="141"/>
        <v>#REF!</v>
      </c>
      <c r="K506" s="1046">
        <v>0.0</v>
      </c>
      <c r="L506" s="1046">
        <v>0.0</v>
      </c>
      <c r="M506" s="1046">
        <v>0.0</v>
      </c>
      <c r="N506" s="1046">
        <v>0.0</v>
      </c>
      <c r="O506" s="1053" t="e">
        <v>#REF!</v>
      </c>
      <c r="P506" s="1053">
        <v>0.0</v>
      </c>
      <c r="Q506" s="1053">
        <v>0.0</v>
      </c>
      <c r="R506" s="1053">
        <v>0.0</v>
      </c>
      <c r="S506" s="1053">
        <v>0.0</v>
      </c>
      <c r="T506" s="1053">
        <v>0.0</v>
      </c>
      <c r="U506" s="1053">
        <v>0.0</v>
      </c>
      <c r="V506" s="825"/>
      <c r="W506" s="1054" t="str">
        <f t="shared" ref="W506:AC506" si="307">if(O$275&gt;$E505,"",if(O$276&lt;$E505,"", if($H506="","", if($D505&lt;=$N$277,O$277,if($D505&lt;=$N$278,O$278,O$279))*if($O$267=$R$267,$V$267, $H506))))</f>
        <v>#REF!</v>
      </c>
      <c r="X506" s="1054" t="str">
        <f t="shared" si="307"/>
        <v/>
      </c>
      <c r="Y506" s="1054" t="str">
        <f t="shared" si="307"/>
        <v/>
      </c>
      <c r="Z506" s="1054" t="str">
        <f t="shared" si="307"/>
        <v/>
      </c>
      <c r="AA506" s="1054" t="str">
        <f t="shared" si="307"/>
        <v/>
      </c>
      <c r="AB506" s="1054" t="str">
        <f t="shared" si="307"/>
        <v/>
      </c>
      <c r="AC506" s="1054" t="str">
        <f t="shared" si="307"/>
        <v/>
      </c>
      <c r="AD506" s="2" t="e">
        <v>#REF!</v>
      </c>
      <c r="AE506" s="2" t="e">
        <v>#REF!</v>
      </c>
      <c r="AF506" s="2" t="e">
        <v>#REF!</v>
      </c>
      <c r="AG506" s="2" t="e">
        <v>#REF!</v>
      </c>
      <c r="AH506" s="2" t="e">
        <v>#REF!</v>
      </c>
      <c r="AI506" s="2" t="e">
        <v>#REF!</v>
      </c>
      <c r="AJ506" s="4" t="e">
        <v>#REF!</v>
      </c>
      <c r="AK506" s="4"/>
      <c r="AL506" s="4"/>
      <c r="AM506" s="4"/>
      <c r="AN506" s="18" t="s">
        <v>4</v>
      </c>
      <c r="AO506" s="689"/>
      <c r="AP506" s="690"/>
      <c r="AQ506" s="274"/>
      <c r="AR506" s="274"/>
      <c r="AS506" s="274"/>
      <c r="AT506" s="274"/>
      <c r="AU506" s="691"/>
      <c r="AV506" s="692"/>
      <c r="AW506" s="274"/>
      <c r="AX506" s="274"/>
      <c r="AY506" s="274"/>
      <c r="AZ506" s="274"/>
      <c r="BA506" s="274"/>
      <c r="BB506" s="274"/>
      <c r="BC506" s="274"/>
      <c r="BD506" s="274"/>
      <c r="BE506" s="274"/>
      <c r="BF506" s="274"/>
      <c r="BG506" s="274"/>
      <c r="BH506" s="274"/>
      <c r="BI506" s="274"/>
      <c r="BJ506" s="274"/>
      <c r="BK506" s="274"/>
      <c r="BL506" s="274"/>
      <c r="BM506" s="274"/>
      <c r="BN506" s="274"/>
      <c r="BO506" s="274"/>
      <c r="BP506" s="693"/>
      <c r="BQ506" s="274"/>
      <c r="BR506" s="274"/>
      <c r="BS506" s="274"/>
      <c r="BT506" s="274"/>
      <c r="BU506" s="274"/>
      <c r="BV506" s="274"/>
      <c r="BW506" s="274"/>
      <c r="BX506" s="694"/>
      <c r="BY506" s="274"/>
      <c r="BZ506" s="274"/>
      <c r="CA506" s="274"/>
      <c r="CB506" s="274"/>
      <c r="CC506" s="274"/>
      <c r="CD506" s="274"/>
      <c r="CE506" s="274"/>
      <c r="CF506" s="274"/>
      <c r="CG506" s="742"/>
      <c r="CH506" s="742"/>
      <c r="CI506" s="742"/>
      <c r="CJ506" s="742"/>
      <c r="CK506" s="742"/>
      <c r="CL506" s="742"/>
      <c r="CM506" s="742"/>
      <c r="CN506" s="742"/>
      <c r="CO506" s="742"/>
      <c r="CP506" s="742"/>
      <c r="CQ506" s="742"/>
      <c r="CR506" s="742"/>
      <c r="CS506" s="742"/>
      <c r="CT506" s="742"/>
      <c r="CU506" s="742"/>
      <c r="CV506" s="742"/>
      <c r="CW506" s="742"/>
      <c r="CX506" s="4"/>
      <c r="CY506" s="780" t="e">
        <v>#REF!</v>
      </c>
      <c r="CZ506" s="890" t="e">
        <v>#REF!</v>
      </c>
      <c r="DA506" s="890" t="e">
        <v>#REF!</v>
      </c>
      <c r="DB506" s="890">
        <v>0.0</v>
      </c>
      <c r="DC506" s="890">
        <v>0.0</v>
      </c>
      <c r="DD506" s="890">
        <v>0.0</v>
      </c>
      <c r="DE506" s="890">
        <v>0.0</v>
      </c>
      <c r="DF506" s="890">
        <v>0.0</v>
      </c>
      <c r="DG506" s="890">
        <v>0.0</v>
      </c>
      <c r="DH506" s="890"/>
      <c r="DI506" s="890" t="e">
        <v>#REF!</v>
      </c>
      <c r="DJ506" s="890" t="s">
        <v>160</v>
      </c>
      <c r="DK506" s="890" t="s">
        <v>160</v>
      </c>
      <c r="DL506" s="890" t="s">
        <v>160</v>
      </c>
      <c r="DM506" s="890" t="s">
        <v>160</v>
      </c>
      <c r="DN506" s="890" t="s">
        <v>160</v>
      </c>
      <c r="DO506" s="890" t="s">
        <v>160</v>
      </c>
      <c r="DP506" s="2">
        <v>1.0</v>
      </c>
      <c r="DQ506" s="830" t="s">
        <v>160</v>
      </c>
      <c r="DR506" s="915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745"/>
      <c r="EK506" s="4"/>
      <c r="EL506" s="4"/>
      <c r="EM506" s="4"/>
      <c r="EN506" s="4"/>
      <c r="EO506" s="4"/>
      <c r="EP506" s="4"/>
      <c r="EQ506" s="745"/>
      <c r="ER506" s="4"/>
      <c r="ES506" s="4"/>
      <c r="ET506" s="4"/>
      <c r="EU506" s="4"/>
      <c r="EV506" s="4"/>
      <c r="EW506" s="4"/>
      <c r="EX506" s="4"/>
      <c r="EY506" s="895" t="s">
        <v>160</v>
      </c>
      <c r="EZ506" s="927" t="s">
        <v>160</v>
      </c>
      <c r="FA506" s="820" t="str">
        <f t="shared" si="49"/>
        <v/>
      </c>
      <c r="FB506" s="925" t="e">
        <v>#REF!</v>
      </c>
      <c r="FC506" s="4" t="e">
        <v>#REF!</v>
      </c>
      <c r="FD506" s="4" t="e">
        <v>#REF!</v>
      </c>
      <c r="FE506" s="4" t="e">
        <v>#REF!</v>
      </c>
      <c r="FF506" s="4" t="e">
        <v>#REF!</v>
      </c>
      <c r="FG506" s="4" t="e">
        <v>#REF!</v>
      </c>
      <c r="FH506" s="4" t="e">
        <v>#REF!</v>
      </c>
      <c r="FI506" s="834" t="str">
        <f t="shared" si="50"/>
        <v>#REF!</v>
      </c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742"/>
    </row>
    <row r="507" outlineLevel="1">
      <c r="A507" s="743"/>
      <c r="D507" s="1039">
        <f t="shared" si="157"/>
        <v>1</v>
      </c>
      <c r="E507" s="1049" t="str">
        <f t="shared" si="80"/>
        <v/>
      </c>
      <c r="F507" s="1050" t="s">
        <v>402</v>
      </c>
      <c r="G507" s="1042" t="str">
        <f t="shared" si="76"/>
        <v/>
      </c>
      <c r="H507" s="1046"/>
      <c r="I507" s="1044" t="str">
        <f t="shared" si="77"/>
        <v>#REF!</v>
      </c>
      <c r="J507" s="1052" t="str">
        <f t="shared" si="141"/>
        <v>#REF!</v>
      </c>
      <c r="K507" s="1046">
        <v>0.0</v>
      </c>
      <c r="L507" s="1046">
        <v>0.0</v>
      </c>
      <c r="M507" s="1046">
        <v>0.0</v>
      </c>
      <c r="N507" s="1046">
        <v>0.0</v>
      </c>
      <c r="O507" s="1053" t="e">
        <v>#REF!</v>
      </c>
      <c r="P507" s="1053">
        <v>0.0</v>
      </c>
      <c r="Q507" s="1053">
        <v>0.0</v>
      </c>
      <c r="R507" s="1053">
        <v>0.0</v>
      </c>
      <c r="S507" s="1053">
        <v>0.0</v>
      </c>
      <c r="T507" s="1053">
        <v>0.0</v>
      </c>
      <c r="U507" s="1053">
        <v>0.0</v>
      </c>
      <c r="V507" s="825"/>
      <c r="W507" s="1054" t="str">
        <f t="shared" ref="W507:AC507" si="308">if(O$275&gt;$E506,"",if(O$276&lt;$E506,"", if($H507="","", if($D506&lt;=$N$277,O$277,if($D506&lt;=$N$278,O$278,O$279))*if($O$267=$R$267,$V$267, $H507))))</f>
        <v>#REF!</v>
      </c>
      <c r="X507" s="1054" t="str">
        <f t="shared" si="308"/>
        <v/>
      </c>
      <c r="Y507" s="1054" t="str">
        <f t="shared" si="308"/>
        <v/>
      </c>
      <c r="Z507" s="1054" t="str">
        <f t="shared" si="308"/>
        <v/>
      </c>
      <c r="AA507" s="1054" t="str">
        <f t="shared" si="308"/>
        <v/>
      </c>
      <c r="AB507" s="1054" t="str">
        <f t="shared" si="308"/>
        <v/>
      </c>
      <c r="AC507" s="1054" t="str">
        <f t="shared" si="308"/>
        <v/>
      </c>
      <c r="AD507" s="2" t="e">
        <v>#REF!</v>
      </c>
      <c r="AE507" s="2" t="e">
        <v>#REF!</v>
      </c>
      <c r="AF507" s="2" t="e">
        <v>#REF!</v>
      </c>
      <c r="AG507" s="2" t="e">
        <v>#REF!</v>
      </c>
      <c r="AH507" s="2" t="e">
        <v>#REF!</v>
      </c>
      <c r="AI507" s="2" t="e">
        <v>#REF!</v>
      </c>
      <c r="AJ507" s="4" t="e">
        <v>#REF!</v>
      </c>
      <c r="AK507" s="4"/>
      <c r="AL507" s="4"/>
      <c r="AM507" s="4"/>
      <c r="AN507" s="18" t="s">
        <v>4</v>
      </c>
      <c r="AO507" s="689"/>
      <c r="AP507" s="690"/>
      <c r="AQ507" s="274"/>
      <c r="AR507" s="274"/>
      <c r="AS507" s="274"/>
      <c r="AT507" s="274"/>
      <c r="AU507" s="691"/>
      <c r="AV507" s="692"/>
      <c r="AW507" s="274"/>
      <c r="AX507" s="274"/>
      <c r="AY507" s="274"/>
      <c r="AZ507" s="274"/>
      <c r="BA507" s="274"/>
      <c r="BB507" s="274"/>
      <c r="BC507" s="274"/>
      <c r="BD507" s="274"/>
      <c r="BE507" s="274"/>
      <c r="BF507" s="274"/>
      <c r="BG507" s="274"/>
      <c r="BH507" s="274"/>
      <c r="BI507" s="274"/>
      <c r="BJ507" s="274"/>
      <c r="BK507" s="274"/>
      <c r="BL507" s="274"/>
      <c r="BM507" s="274"/>
      <c r="BN507" s="274"/>
      <c r="BO507" s="274"/>
      <c r="BP507" s="693"/>
      <c r="BQ507" s="274"/>
      <c r="BR507" s="274"/>
      <c r="BS507" s="274"/>
      <c r="BT507" s="274"/>
      <c r="BU507" s="274"/>
      <c r="BV507" s="274"/>
      <c r="BW507" s="274"/>
      <c r="BX507" s="694"/>
      <c r="BY507" s="274"/>
      <c r="BZ507" s="274"/>
      <c r="CA507" s="274"/>
      <c r="CB507" s="274"/>
      <c r="CC507" s="274"/>
      <c r="CD507" s="274"/>
      <c r="CE507" s="274"/>
      <c r="CF507" s="274"/>
      <c r="CG507" s="742"/>
      <c r="CH507" s="742"/>
      <c r="CI507" s="742"/>
      <c r="CJ507" s="742"/>
      <c r="CK507" s="742"/>
      <c r="CL507" s="742"/>
      <c r="CM507" s="742"/>
      <c r="CN507" s="742"/>
      <c r="CO507" s="742"/>
      <c r="CP507" s="742"/>
      <c r="CQ507" s="742"/>
      <c r="CR507" s="742"/>
      <c r="CS507" s="742"/>
      <c r="CT507" s="742"/>
      <c r="CU507" s="742"/>
      <c r="CV507" s="742"/>
      <c r="CW507" s="742"/>
      <c r="CX507" s="4"/>
      <c r="CY507" s="780" t="e">
        <v>#REF!</v>
      </c>
      <c r="CZ507" s="890" t="e">
        <v>#REF!</v>
      </c>
      <c r="DA507" s="890" t="e">
        <v>#REF!</v>
      </c>
      <c r="DB507" s="890">
        <v>0.0</v>
      </c>
      <c r="DC507" s="890">
        <v>0.0</v>
      </c>
      <c r="DD507" s="890">
        <v>0.0</v>
      </c>
      <c r="DE507" s="890">
        <v>0.0</v>
      </c>
      <c r="DF507" s="890">
        <v>0.0</v>
      </c>
      <c r="DG507" s="890">
        <v>0.0</v>
      </c>
      <c r="DH507" s="890"/>
      <c r="DI507" s="890" t="e">
        <v>#REF!</v>
      </c>
      <c r="DJ507" s="890" t="s">
        <v>160</v>
      </c>
      <c r="DK507" s="890" t="s">
        <v>160</v>
      </c>
      <c r="DL507" s="890" t="s">
        <v>160</v>
      </c>
      <c r="DM507" s="890" t="s">
        <v>160</v>
      </c>
      <c r="DN507" s="890" t="s">
        <v>160</v>
      </c>
      <c r="DO507" s="890" t="s">
        <v>160</v>
      </c>
      <c r="DP507" s="2">
        <v>1.0</v>
      </c>
      <c r="DQ507" s="830" t="s">
        <v>160</v>
      </c>
      <c r="DR507" s="915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745"/>
      <c r="EK507" s="4"/>
      <c r="EL507" s="4"/>
      <c r="EM507" s="4"/>
      <c r="EN507" s="4"/>
      <c r="EO507" s="4"/>
      <c r="EP507" s="4"/>
      <c r="EQ507" s="745"/>
      <c r="ER507" s="4"/>
      <c r="ES507" s="4"/>
      <c r="ET507" s="4"/>
      <c r="EU507" s="4"/>
      <c r="EV507" s="4"/>
      <c r="EW507" s="4"/>
      <c r="EX507" s="4"/>
      <c r="EY507" s="895" t="s">
        <v>160</v>
      </c>
      <c r="EZ507" s="927" t="s">
        <v>160</v>
      </c>
      <c r="FA507" s="820" t="str">
        <f t="shared" si="49"/>
        <v/>
      </c>
      <c r="FB507" s="925" t="e">
        <v>#REF!</v>
      </c>
      <c r="FC507" s="4" t="e">
        <v>#REF!</v>
      </c>
      <c r="FD507" s="4" t="e">
        <v>#REF!</v>
      </c>
      <c r="FE507" s="4" t="e">
        <v>#REF!</v>
      </c>
      <c r="FF507" s="4" t="e">
        <v>#REF!</v>
      </c>
      <c r="FG507" s="4" t="e">
        <v>#REF!</v>
      </c>
      <c r="FH507" s="4" t="e">
        <v>#REF!</v>
      </c>
      <c r="FI507" s="834" t="str">
        <f t="shared" si="50"/>
        <v>#REF!</v>
      </c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742"/>
    </row>
    <row r="508" outlineLevel="1">
      <c r="A508" s="743"/>
      <c r="D508" s="1039">
        <f t="shared" si="157"/>
        <v>1</v>
      </c>
      <c r="E508" s="1049" t="str">
        <f t="shared" si="80"/>
        <v/>
      </c>
      <c r="F508" s="1050" t="s">
        <v>402</v>
      </c>
      <c r="G508" s="1042" t="str">
        <f t="shared" si="76"/>
        <v/>
      </c>
      <c r="H508" s="1046"/>
      <c r="I508" s="1044" t="str">
        <f t="shared" si="77"/>
        <v>#REF!</v>
      </c>
      <c r="J508" s="1052" t="str">
        <f t="shared" si="141"/>
        <v>#REF!</v>
      </c>
      <c r="K508" s="1046">
        <v>0.0</v>
      </c>
      <c r="L508" s="1046">
        <v>0.0</v>
      </c>
      <c r="M508" s="1046">
        <v>0.0</v>
      </c>
      <c r="N508" s="1046">
        <v>0.0</v>
      </c>
      <c r="O508" s="1053" t="e">
        <v>#REF!</v>
      </c>
      <c r="P508" s="1053">
        <v>0.0</v>
      </c>
      <c r="Q508" s="1053">
        <v>0.0</v>
      </c>
      <c r="R508" s="1053">
        <v>0.0</v>
      </c>
      <c r="S508" s="1053">
        <v>0.0</v>
      </c>
      <c r="T508" s="1053">
        <v>0.0</v>
      </c>
      <c r="U508" s="1053">
        <v>0.0</v>
      </c>
      <c r="V508" s="825"/>
      <c r="W508" s="1054" t="str">
        <f t="shared" ref="W508:AC508" si="309">if(O$275&gt;$E507,"",if(O$276&lt;$E507,"", if($H508="","", if($D507&lt;=$N$277,O$277,if($D507&lt;=$N$278,O$278,O$279))*if($O$267=$R$267,$V$267, $H508))))</f>
        <v>#REF!</v>
      </c>
      <c r="X508" s="1054" t="str">
        <f t="shared" si="309"/>
        <v/>
      </c>
      <c r="Y508" s="1054" t="str">
        <f t="shared" si="309"/>
        <v/>
      </c>
      <c r="Z508" s="1054" t="str">
        <f t="shared" si="309"/>
        <v/>
      </c>
      <c r="AA508" s="1054" t="str">
        <f t="shared" si="309"/>
        <v/>
      </c>
      <c r="AB508" s="1054" t="str">
        <f t="shared" si="309"/>
        <v/>
      </c>
      <c r="AC508" s="1054" t="str">
        <f t="shared" si="309"/>
        <v/>
      </c>
      <c r="AD508" s="2" t="e">
        <v>#REF!</v>
      </c>
      <c r="AE508" s="2" t="e">
        <v>#REF!</v>
      </c>
      <c r="AF508" s="2" t="e">
        <v>#REF!</v>
      </c>
      <c r="AG508" s="2" t="e">
        <v>#REF!</v>
      </c>
      <c r="AH508" s="2" t="e">
        <v>#REF!</v>
      </c>
      <c r="AI508" s="2" t="e">
        <v>#REF!</v>
      </c>
      <c r="AJ508" s="4" t="e">
        <v>#REF!</v>
      </c>
      <c r="AK508" s="4"/>
      <c r="AL508" s="4"/>
      <c r="AM508" s="4"/>
      <c r="AN508" s="18" t="s">
        <v>4</v>
      </c>
      <c r="AO508" s="689"/>
      <c r="AP508" s="690"/>
      <c r="AQ508" s="274"/>
      <c r="AR508" s="274"/>
      <c r="AS508" s="274"/>
      <c r="AT508" s="274"/>
      <c r="AU508" s="691"/>
      <c r="AV508" s="692"/>
      <c r="AW508" s="274"/>
      <c r="AX508" s="274"/>
      <c r="AY508" s="274"/>
      <c r="AZ508" s="274"/>
      <c r="BA508" s="274"/>
      <c r="BB508" s="274"/>
      <c r="BC508" s="274"/>
      <c r="BD508" s="274"/>
      <c r="BE508" s="274"/>
      <c r="BF508" s="274"/>
      <c r="BG508" s="274"/>
      <c r="BH508" s="274"/>
      <c r="BI508" s="274"/>
      <c r="BJ508" s="274"/>
      <c r="BK508" s="274"/>
      <c r="BL508" s="274"/>
      <c r="BM508" s="274"/>
      <c r="BN508" s="274"/>
      <c r="BO508" s="274"/>
      <c r="BP508" s="693"/>
      <c r="BQ508" s="274"/>
      <c r="BR508" s="274"/>
      <c r="BS508" s="274"/>
      <c r="BT508" s="274"/>
      <c r="BU508" s="274"/>
      <c r="BV508" s="274"/>
      <c r="BW508" s="274"/>
      <c r="BX508" s="694"/>
      <c r="BY508" s="274"/>
      <c r="BZ508" s="274"/>
      <c r="CA508" s="274"/>
      <c r="CB508" s="274"/>
      <c r="CC508" s="274"/>
      <c r="CD508" s="274"/>
      <c r="CE508" s="274"/>
      <c r="CF508" s="274"/>
      <c r="CG508" s="742"/>
      <c r="CH508" s="742"/>
      <c r="CI508" s="742"/>
      <c r="CJ508" s="742"/>
      <c r="CK508" s="742"/>
      <c r="CL508" s="742"/>
      <c r="CM508" s="742"/>
      <c r="CN508" s="742"/>
      <c r="CO508" s="742"/>
      <c r="CP508" s="742"/>
      <c r="CQ508" s="742"/>
      <c r="CR508" s="742"/>
      <c r="CS508" s="742"/>
      <c r="CT508" s="742"/>
      <c r="CU508" s="742"/>
      <c r="CV508" s="742"/>
      <c r="CW508" s="742"/>
      <c r="CX508" s="4"/>
      <c r="CY508" s="780" t="e">
        <v>#REF!</v>
      </c>
      <c r="CZ508" s="890" t="e">
        <v>#REF!</v>
      </c>
      <c r="DA508" s="890" t="e">
        <v>#REF!</v>
      </c>
      <c r="DB508" s="890">
        <v>0.0</v>
      </c>
      <c r="DC508" s="890">
        <v>0.0</v>
      </c>
      <c r="DD508" s="890">
        <v>0.0</v>
      </c>
      <c r="DE508" s="890">
        <v>0.0</v>
      </c>
      <c r="DF508" s="890">
        <v>0.0</v>
      </c>
      <c r="DG508" s="890">
        <v>0.0</v>
      </c>
      <c r="DH508" s="890"/>
      <c r="DI508" s="890" t="e">
        <v>#REF!</v>
      </c>
      <c r="DJ508" s="890" t="s">
        <v>160</v>
      </c>
      <c r="DK508" s="890" t="s">
        <v>160</v>
      </c>
      <c r="DL508" s="890" t="s">
        <v>160</v>
      </c>
      <c r="DM508" s="890" t="s">
        <v>160</v>
      </c>
      <c r="DN508" s="890" t="s">
        <v>160</v>
      </c>
      <c r="DO508" s="890" t="s">
        <v>160</v>
      </c>
      <c r="DP508" s="2">
        <v>1.0</v>
      </c>
      <c r="DQ508" s="830" t="s">
        <v>160</v>
      </c>
      <c r="DR508" s="915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745"/>
      <c r="EK508" s="4"/>
      <c r="EL508" s="4"/>
      <c r="EM508" s="4"/>
      <c r="EN508" s="4"/>
      <c r="EO508" s="4"/>
      <c r="EP508" s="4"/>
      <c r="EQ508" s="745"/>
      <c r="ER508" s="4"/>
      <c r="ES508" s="4"/>
      <c r="ET508" s="4"/>
      <c r="EU508" s="4"/>
      <c r="EV508" s="4"/>
      <c r="EW508" s="4"/>
      <c r="EX508" s="4"/>
      <c r="EY508" s="895" t="s">
        <v>160</v>
      </c>
      <c r="EZ508" s="927" t="s">
        <v>160</v>
      </c>
      <c r="FA508" s="820" t="str">
        <f t="shared" si="49"/>
        <v/>
      </c>
      <c r="FB508" s="925" t="e">
        <v>#REF!</v>
      </c>
      <c r="FC508" s="4" t="e">
        <v>#REF!</v>
      </c>
      <c r="FD508" s="4" t="e">
        <v>#REF!</v>
      </c>
      <c r="FE508" s="4" t="e">
        <v>#REF!</v>
      </c>
      <c r="FF508" s="4" t="e">
        <v>#REF!</v>
      </c>
      <c r="FG508" s="4" t="e">
        <v>#REF!</v>
      </c>
      <c r="FH508" s="4" t="e">
        <v>#REF!</v>
      </c>
      <c r="FI508" s="834" t="str">
        <f t="shared" si="50"/>
        <v>#REF!</v>
      </c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742"/>
    </row>
    <row r="509" outlineLevel="1">
      <c r="A509" s="743"/>
      <c r="D509" s="1039">
        <f t="shared" si="157"/>
        <v>1</v>
      </c>
      <c r="E509" s="1049" t="str">
        <f t="shared" si="80"/>
        <v/>
      </c>
      <c r="F509" s="1050" t="s">
        <v>402</v>
      </c>
      <c r="G509" s="1042" t="str">
        <f t="shared" si="76"/>
        <v/>
      </c>
      <c r="H509" s="1046"/>
      <c r="I509" s="1044" t="str">
        <f t="shared" si="77"/>
        <v>#REF!</v>
      </c>
      <c r="J509" s="1052" t="str">
        <f t="shared" si="141"/>
        <v>#REF!</v>
      </c>
      <c r="K509" s="1046">
        <v>0.0</v>
      </c>
      <c r="L509" s="1046">
        <v>0.0</v>
      </c>
      <c r="M509" s="1046">
        <v>0.0</v>
      </c>
      <c r="N509" s="1046">
        <v>0.0</v>
      </c>
      <c r="O509" s="1053" t="e">
        <v>#REF!</v>
      </c>
      <c r="P509" s="1053">
        <v>0.0</v>
      </c>
      <c r="Q509" s="1053">
        <v>0.0</v>
      </c>
      <c r="R509" s="1053">
        <v>0.0</v>
      </c>
      <c r="S509" s="1053">
        <v>0.0</v>
      </c>
      <c r="T509" s="1053">
        <v>0.0</v>
      </c>
      <c r="U509" s="1053">
        <v>0.0</v>
      </c>
      <c r="V509" s="825"/>
      <c r="W509" s="1054" t="str">
        <f t="shared" ref="W509:AC509" si="310">if(O$275&gt;$E508,"",if(O$276&lt;$E508,"", if($H509="","", if($D508&lt;=$N$277,O$277,if($D508&lt;=$N$278,O$278,O$279))*if($O$267=$R$267,$V$267, $H509))))</f>
        <v>#REF!</v>
      </c>
      <c r="X509" s="1054" t="str">
        <f t="shared" si="310"/>
        <v/>
      </c>
      <c r="Y509" s="1054" t="str">
        <f t="shared" si="310"/>
        <v/>
      </c>
      <c r="Z509" s="1054" t="str">
        <f t="shared" si="310"/>
        <v/>
      </c>
      <c r="AA509" s="1054" t="str">
        <f t="shared" si="310"/>
        <v/>
      </c>
      <c r="AB509" s="1054" t="str">
        <f t="shared" si="310"/>
        <v/>
      </c>
      <c r="AC509" s="1054" t="str">
        <f t="shared" si="310"/>
        <v/>
      </c>
      <c r="AD509" s="2" t="e">
        <v>#REF!</v>
      </c>
      <c r="AE509" s="2" t="e">
        <v>#REF!</v>
      </c>
      <c r="AF509" s="2" t="e">
        <v>#REF!</v>
      </c>
      <c r="AG509" s="2" t="e">
        <v>#REF!</v>
      </c>
      <c r="AH509" s="2" t="e">
        <v>#REF!</v>
      </c>
      <c r="AI509" s="2" t="e">
        <v>#REF!</v>
      </c>
      <c r="AJ509" s="4" t="e">
        <v>#REF!</v>
      </c>
      <c r="AK509" s="4"/>
      <c r="AL509" s="4"/>
      <c r="AM509" s="4"/>
      <c r="AN509" s="18" t="s">
        <v>4</v>
      </c>
      <c r="AO509" s="689"/>
      <c r="AP509" s="690"/>
      <c r="AQ509" s="274"/>
      <c r="AR509" s="274"/>
      <c r="AS509" s="274"/>
      <c r="AT509" s="274"/>
      <c r="AU509" s="691"/>
      <c r="AV509" s="692"/>
      <c r="AW509" s="274"/>
      <c r="AX509" s="274"/>
      <c r="AY509" s="274"/>
      <c r="AZ509" s="274"/>
      <c r="BA509" s="274"/>
      <c r="BB509" s="274"/>
      <c r="BC509" s="274"/>
      <c r="BD509" s="274"/>
      <c r="BE509" s="274"/>
      <c r="BF509" s="274"/>
      <c r="BG509" s="274"/>
      <c r="BH509" s="274"/>
      <c r="BI509" s="274"/>
      <c r="BJ509" s="274"/>
      <c r="BK509" s="274"/>
      <c r="BL509" s="274"/>
      <c r="BM509" s="274"/>
      <c r="BN509" s="274"/>
      <c r="BO509" s="274"/>
      <c r="BP509" s="693"/>
      <c r="BQ509" s="274"/>
      <c r="BR509" s="274"/>
      <c r="BS509" s="274"/>
      <c r="BT509" s="274"/>
      <c r="BU509" s="274"/>
      <c r="BV509" s="274"/>
      <c r="BW509" s="274"/>
      <c r="BX509" s="694"/>
      <c r="BY509" s="274"/>
      <c r="BZ509" s="274"/>
      <c r="CA509" s="274"/>
      <c r="CB509" s="274"/>
      <c r="CC509" s="274"/>
      <c r="CD509" s="274"/>
      <c r="CE509" s="274"/>
      <c r="CF509" s="274"/>
      <c r="CG509" s="742"/>
      <c r="CH509" s="742"/>
      <c r="CI509" s="742"/>
      <c r="CJ509" s="742"/>
      <c r="CK509" s="742"/>
      <c r="CL509" s="742"/>
      <c r="CM509" s="742"/>
      <c r="CN509" s="742"/>
      <c r="CO509" s="742"/>
      <c r="CP509" s="742"/>
      <c r="CQ509" s="742"/>
      <c r="CR509" s="742"/>
      <c r="CS509" s="742"/>
      <c r="CT509" s="742"/>
      <c r="CU509" s="742"/>
      <c r="CV509" s="742"/>
      <c r="CW509" s="742"/>
      <c r="CX509" s="4"/>
      <c r="CY509" s="780" t="e">
        <v>#REF!</v>
      </c>
      <c r="CZ509" s="890" t="e">
        <v>#REF!</v>
      </c>
      <c r="DA509" s="890" t="e">
        <v>#REF!</v>
      </c>
      <c r="DB509" s="890">
        <v>0.0</v>
      </c>
      <c r="DC509" s="890">
        <v>0.0</v>
      </c>
      <c r="DD509" s="890">
        <v>0.0</v>
      </c>
      <c r="DE509" s="890">
        <v>0.0</v>
      </c>
      <c r="DF509" s="890">
        <v>0.0</v>
      </c>
      <c r="DG509" s="890">
        <v>0.0</v>
      </c>
      <c r="DH509" s="890"/>
      <c r="DI509" s="890" t="e">
        <v>#REF!</v>
      </c>
      <c r="DJ509" s="890" t="s">
        <v>160</v>
      </c>
      <c r="DK509" s="890" t="s">
        <v>160</v>
      </c>
      <c r="DL509" s="890" t="s">
        <v>160</v>
      </c>
      <c r="DM509" s="890" t="s">
        <v>160</v>
      </c>
      <c r="DN509" s="890" t="s">
        <v>160</v>
      </c>
      <c r="DO509" s="890" t="s">
        <v>160</v>
      </c>
      <c r="DP509" s="2">
        <v>1.0</v>
      </c>
      <c r="DQ509" s="830" t="s">
        <v>160</v>
      </c>
      <c r="DR509" s="915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745"/>
      <c r="EK509" s="4"/>
      <c r="EL509" s="4"/>
      <c r="EM509" s="4"/>
      <c r="EN509" s="4"/>
      <c r="EO509" s="4"/>
      <c r="EP509" s="4"/>
      <c r="EQ509" s="745"/>
      <c r="ER509" s="4"/>
      <c r="ES509" s="4"/>
      <c r="ET509" s="4"/>
      <c r="EU509" s="4"/>
      <c r="EV509" s="4"/>
      <c r="EW509" s="4"/>
      <c r="EX509" s="4"/>
      <c r="EY509" s="895" t="s">
        <v>160</v>
      </c>
      <c r="EZ509" s="927" t="s">
        <v>160</v>
      </c>
      <c r="FA509" s="820" t="str">
        <f t="shared" si="49"/>
        <v/>
      </c>
      <c r="FB509" s="925" t="e">
        <v>#REF!</v>
      </c>
      <c r="FC509" s="4" t="e">
        <v>#REF!</v>
      </c>
      <c r="FD509" s="4" t="e">
        <v>#REF!</v>
      </c>
      <c r="FE509" s="4" t="e">
        <v>#REF!</v>
      </c>
      <c r="FF509" s="4" t="e">
        <v>#REF!</v>
      </c>
      <c r="FG509" s="4" t="e">
        <v>#REF!</v>
      </c>
      <c r="FH509" s="4" t="e">
        <v>#REF!</v>
      </c>
      <c r="FI509" s="834" t="str">
        <f t="shared" si="50"/>
        <v>#REF!</v>
      </c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742"/>
    </row>
    <row r="510" outlineLevel="1">
      <c r="A510" s="743"/>
      <c r="D510" s="1039">
        <f t="shared" si="157"/>
        <v>1</v>
      </c>
      <c r="E510" s="1049" t="str">
        <f t="shared" si="80"/>
        <v/>
      </c>
      <c r="F510" s="1050" t="s">
        <v>402</v>
      </c>
      <c r="G510" s="1042" t="str">
        <f t="shared" si="76"/>
        <v/>
      </c>
      <c r="H510" s="1046"/>
      <c r="I510" s="1044" t="str">
        <f t="shared" si="77"/>
        <v>#REF!</v>
      </c>
      <c r="J510" s="1052" t="str">
        <f t="shared" si="141"/>
        <v>#REF!</v>
      </c>
      <c r="K510" s="1046">
        <v>0.0</v>
      </c>
      <c r="L510" s="1046">
        <v>0.0</v>
      </c>
      <c r="M510" s="1046">
        <v>0.0</v>
      </c>
      <c r="N510" s="1046">
        <v>0.0</v>
      </c>
      <c r="O510" s="1053" t="e">
        <v>#REF!</v>
      </c>
      <c r="P510" s="1053">
        <v>0.0</v>
      </c>
      <c r="Q510" s="1053">
        <v>0.0</v>
      </c>
      <c r="R510" s="1053">
        <v>0.0</v>
      </c>
      <c r="S510" s="1053">
        <v>0.0</v>
      </c>
      <c r="T510" s="1053">
        <v>0.0</v>
      </c>
      <c r="U510" s="1053">
        <v>0.0</v>
      </c>
      <c r="V510" s="825"/>
      <c r="W510" s="1054" t="str">
        <f t="shared" ref="W510:AC510" si="311">if(O$275&gt;$E509,"",if(O$276&lt;$E509,"", if($H510="","", if($D509&lt;=$N$277,O$277,if($D509&lt;=$N$278,O$278,O$279))*if($O$267=$R$267,$V$267, $H510))))</f>
        <v>#REF!</v>
      </c>
      <c r="X510" s="1054" t="str">
        <f t="shared" si="311"/>
        <v/>
      </c>
      <c r="Y510" s="1054" t="str">
        <f t="shared" si="311"/>
        <v/>
      </c>
      <c r="Z510" s="1054" t="str">
        <f t="shared" si="311"/>
        <v/>
      </c>
      <c r="AA510" s="1054" t="str">
        <f t="shared" si="311"/>
        <v/>
      </c>
      <c r="AB510" s="1054" t="str">
        <f t="shared" si="311"/>
        <v/>
      </c>
      <c r="AC510" s="1054" t="str">
        <f t="shared" si="311"/>
        <v/>
      </c>
      <c r="AD510" s="2" t="e">
        <v>#REF!</v>
      </c>
      <c r="AE510" s="2" t="e">
        <v>#REF!</v>
      </c>
      <c r="AF510" s="2" t="e">
        <v>#REF!</v>
      </c>
      <c r="AG510" s="2" t="e">
        <v>#REF!</v>
      </c>
      <c r="AH510" s="2" t="e">
        <v>#REF!</v>
      </c>
      <c r="AI510" s="2" t="e">
        <v>#REF!</v>
      </c>
      <c r="AJ510" s="4" t="e">
        <v>#REF!</v>
      </c>
      <c r="AK510" s="4"/>
      <c r="AL510" s="4"/>
      <c r="AM510" s="4"/>
      <c r="AN510" s="18" t="s">
        <v>4</v>
      </c>
      <c r="AO510" s="689"/>
      <c r="AP510" s="690"/>
      <c r="AQ510" s="274"/>
      <c r="AR510" s="274"/>
      <c r="AS510" s="274"/>
      <c r="AT510" s="274"/>
      <c r="AU510" s="691"/>
      <c r="AV510" s="692"/>
      <c r="AW510" s="274"/>
      <c r="AX510" s="274"/>
      <c r="AY510" s="274"/>
      <c r="AZ510" s="274"/>
      <c r="BA510" s="274"/>
      <c r="BB510" s="274"/>
      <c r="BC510" s="274"/>
      <c r="BD510" s="274"/>
      <c r="BE510" s="274"/>
      <c r="BF510" s="274"/>
      <c r="BG510" s="274"/>
      <c r="BH510" s="274"/>
      <c r="BI510" s="274"/>
      <c r="BJ510" s="274"/>
      <c r="BK510" s="274"/>
      <c r="BL510" s="274"/>
      <c r="BM510" s="274"/>
      <c r="BN510" s="274"/>
      <c r="BO510" s="274"/>
      <c r="BP510" s="693"/>
      <c r="BQ510" s="274"/>
      <c r="BR510" s="274"/>
      <c r="BS510" s="274"/>
      <c r="BT510" s="274"/>
      <c r="BU510" s="274"/>
      <c r="BV510" s="274"/>
      <c r="BW510" s="274"/>
      <c r="BX510" s="694"/>
      <c r="BY510" s="274"/>
      <c r="BZ510" s="274"/>
      <c r="CA510" s="274"/>
      <c r="CB510" s="274"/>
      <c r="CC510" s="274"/>
      <c r="CD510" s="274"/>
      <c r="CE510" s="274"/>
      <c r="CF510" s="274"/>
      <c r="CG510" s="742"/>
      <c r="CH510" s="742"/>
      <c r="CI510" s="742"/>
      <c r="CJ510" s="742"/>
      <c r="CK510" s="742"/>
      <c r="CL510" s="742"/>
      <c r="CM510" s="742"/>
      <c r="CN510" s="742"/>
      <c r="CO510" s="742"/>
      <c r="CP510" s="742"/>
      <c r="CQ510" s="742"/>
      <c r="CR510" s="742"/>
      <c r="CS510" s="742"/>
      <c r="CT510" s="742"/>
      <c r="CU510" s="742"/>
      <c r="CV510" s="742"/>
      <c r="CW510" s="742"/>
      <c r="CX510" s="4"/>
      <c r="CY510" s="780" t="e">
        <v>#REF!</v>
      </c>
      <c r="CZ510" s="890" t="e">
        <v>#REF!</v>
      </c>
      <c r="DA510" s="890" t="e">
        <v>#REF!</v>
      </c>
      <c r="DB510" s="890">
        <v>0.0</v>
      </c>
      <c r="DC510" s="890">
        <v>0.0</v>
      </c>
      <c r="DD510" s="890">
        <v>0.0</v>
      </c>
      <c r="DE510" s="890">
        <v>0.0</v>
      </c>
      <c r="DF510" s="890">
        <v>0.0</v>
      </c>
      <c r="DG510" s="890">
        <v>0.0</v>
      </c>
      <c r="DH510" s="890"/>
      <c r="DI510" s="890" t="e">
        <v>#REF!</v>
      </c>
      <c r="DJ510" s="890" t="s">
        <v>160</v>
      </c>
      <c r="DK510" s="890" t="s">
        <v>160</v>
      </c>
      <c r="DL510" s="890" t="s">
        <v>160</v>
      </c>
      <c r="DM510" s="890" t="s">
        <v>160</v>
      </c>
      <c r="DN510" s="890" t="s">
        <v>160</v>
      </c>
      <c r="DO510" s="890" t="s">
        <v>160</v>
      </c>
      <c r="DP510" s="2">
        <v>1.0</v>
      </c>
      <c r="DQ510" s="830" t="s">
        <v>160</v>
      </c>
      <c r="DR510" s="915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745"/>
      <c r="EK510" s="4"/>
      <c r="EL510" s="4"/>
      <c r="EM510" s="4"/>
      <c r="EN510" s="4"/>
      <c r="EO510" s="4"/>
      <c r="EP510" s="4"/>
      <c r="EQ510" s="745"/>
      <c r="ER510" s="4"/>
      <c r="ES510" s="4"/>
      <c r="ET510" s="4"/>
      <c r="EU510" s="4"/>
      <c r="EV510" s="4"/>
      <c r="EW510" s="4"/>
      <c r="EX510" s="4"/>
      <c r="EY510" s="895" t="s">
        <v>160</v>
      </c>
      <c r="EZ510" s="927" t="s">
        <v>160</v>
      </c>
      <c r="FA510" s="820" t="str">
        <f t="shared" si="49"/>
        <v/>
      </c>
      <c r="FB510" s="925" t="e">
        <v>#REF!</v>
      </c>
      <c r="FC510" s="4" t="e">
        <v>#REF!</v>
      </c>
      <c r="FD510" s="4" t="e">
        <v>#REF!</v>
      </c>
      <c r="FE510" s="4" t="e">
        <v>#REF!</v>
      </c>
      <c r="FF510" s="4" t="e">
        <v>#REF!</v>
      </c>
      <c r="FG510" s="4" t="e">
        <v>#REF!</v>
      </c>
      <c r="FH510" s="4" t="e">
        <v>#REF!</v>
      </c>
      <c r="FI510" s="834" t="str">
        <f t="shared" si="50"/>
        <v>#REF!</v>
      </c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742"/>
    </row>
    <row r="511" outlineLevel="1">
      <c r="A511" s="743"/>
      <c r="D511" s="1039">
        <f t="shared" si="157"/>
        <v>1</v>
      </c>
      <c r="E511" s="1049" t="str">
        <f t="shared" si="80"/>
        <v/>
      </c>
      <c r="F511" s="1050" t="s">
        <v>402</v>
      </c>
      <c r="G511" s="1042" t="str">
        <f t="shared" si="76"/>
        <v/>
      </c>
      <c r="H511" s="1046"/>
      <c r="I511" s="1044" t="str">
        <f t="shared" si="77"/>
        <v>#REF!</v>
      </c>
      <c r="J511" s="1052" t="str">
        <f t="shared" si="141"/>
        <v>#REF!</v>
      </c>
      <c r="K511" s="1046">
        <v>0.0</v>
      </c>
      <c r="L511" s="1046">
        <v>0.0</v>
      </c>
      <c r="M511" s="1046">
        <v>0.0</v>
      </c>
      <c r="N511" s="1046">
        <v>0.0</v>
      </c>
      <c r="O511" s="1053" t="e">
        <v>#REF!</v>
      </c>
      <c r="P511" s="1053">
        <v>0.0</v>
      </c>
      <c r="Q511" s="1053">
        <v>0.0</v>
      </c>
      <c r="R511" s="1053">
        <v>0.0</v>
      </c>
      <c r="S511" s="1053">
        <v>0.0</v>
      </c>
      <c r="T511" s="1053">
        <v>0.0</v>
      </c>
      <c r="U511" s="1053">
        <v>0.0</v>
      </c>
      <c r="V511" s="825"/>
      <c r="W511" s="1054" t="str">
        <f t="shared" ref="W511:AC511" si="312">if(O$275&gt;$E510,"",if(O$276&lt;$E510,"", if($H511="","", if($D510&lt;=$N$277,O$277,if($D510&lt;=$N$278,O$278,O$279))*if($O$267=$R$267,$V$267, $H511))))</f>
        <v>#REF!</v>
      </c>
      <c r="X511" s="1054" t="str">
        <f t="shared" si="312"/>
        <v/>
      </c>
      <c r="Y511" s="1054" t="str">
        <f t="shared" si="312"/>
        <v/>
      </c>
      <c r="Z511" s="1054" t="str">
        <f t="shared" si="312"/>
        <v/>
      </c>
      <c r="AA511" s="1054" t="str">
        <f t="shared" si="312"/>
        <v/>
      </c>
      <c r="AB511" s="1054" t="str">
        <f t="shared" si="312"/>
        <v/>
      </c>
      <c r="AC511" s="1054" t="str">
        <f t="shared" si="312"/>
        <v/>
      </c>
      <c r="AD511" s="2" t="e">
        <v>#REF!</v>
      </c>
      <c r="AE511" s="2" t="e">
        <v>#REF!</v>
      </c>
      <c r="AF511" s="2" t="e">
        <v>#REF!</v>
      </c>
      <c r="AG511" s="2" t="e">
        <v>#REF!</v>
      </c>
      <c r="AH511" s="2" t="e">
        <v>#REF!</v>
      </c>
      <c r="AI511" s="2" t="e">
        <v>#REF!</v>
      </c>
      <c r="AJ511" s="4" t="e">
        <v>#REF!</v>
      </c>
      <c r="AK511" s="4"/>
      <c r="AL511" s="4"/>
      <c r="AM511" s="4"/>
      <c r="AN511" s="18" t="s">
        <v>4</v>
      </c>
      <c r="AO511" s="689"/>
      <c r="AP511" s="690"/>
      <c r="AQ511" s="274"/>
      <c r="AR511" s="274"/>
      <c r="AS511" s="274"/>
      <c r="AT511" s="274"/>
      <c r="AU511" s="691"/>
      <c r="AV511" s="692"/>
      <c r="AW511" s="274"/>
      <c r="AX511" s="274"/>
      <c r="AY511" s="274"/>
      <c r="AZ511" s="274"/>
      <c r="BA511" s="274"/>
      <c r="BB511" s="274"/>
      <c r="BC511" s="274"/>
      <c r="BD511" s="274"/>
      <c r="BE511" s="274"/>
      <c r="BF511" s="274"/>
      <c r="BG511" s="274"/>
      <c r="BH511" s="274"/>
      <c r="BI511" s="274"/>
      <c r="BJ511" s="274"/>
      <c r="BK511" s="274"/>
      <c r="BL511" s="274"/>
      <c r="BM511" s="274"/>
      <c r="BN511" s="274"/>
      <c r="BO511" s="274"/>
      <c r="BP511" s="693"/>
      <c r="BQ511" s="274"/>
      <c r="BR511" s="274"/>
      <c r="BS511" s="274"/>
      <c r="BT511" s="274"/>
      <c r="BU511" s="274"/>
      <c r="BV511" s="274"/>
      <c r="BW511" s="274"/>
      <c r="BX511" s="694"/>
      <c r="BY511" s="274"/>
      <c r="BZ511" s="274"/>
      <c r="CA511" s="274"/>
      <c r="CB511" s="274"/>
      <c r="CC511" s="274"/>
      <c r="CD511" s="274"/>
      <c r="CE511" s="274"/>
      <c r="CF511" s="274"/>
      <c r="CG511" s="742"/>
      <c r="CH511" s="742"/>
      <c r="CI511" s="742"/>
      <c r="CJ511" s="742"/>
      <c r="CK511" s="742"/>
      <c r="CL511" s="742"/>
      <c r="CM511" s="742"/>
      <c r="CN511" s="742"/>
      <c r="CO511" s="742"/>
      <c r="CP511" s="742"/>
      <c r="CQ511" s="742"/>
      <c r="CR511" s="742"/>
      <c r="CS511" s="742"/>
      <c r="CT511" s="742"/>
      <c r="CU511" s="742"/>
      <c r="CV511" s="742"/>
      <c r="CW511" s="742"/>
      <c r="CX511" s="4"/>
      <c r="CY511" s="780" t="e">
        <v>#REF!</v>
      </c>
      <c r="CZ511" s="890" t="e">
        <v>#REF!</v>
      </c>
      <c r="DA511" s="890" t="e">
        <v>#REF!</v>
      </c>
      <c r="DB511" s="890">
        <v>0.0</v>
      </c>
      <c r="DC511" s="890">
        <v>0.0</v>
      </c>
      <c r="DD511" s="890">
        <v>0.0</v>
      </c>
      <c r="DE511" s="890">
        <v>0.0</v>
      </c>
      <c r="DF511" s="890">
        <v>0.0</v>
      </c>
      <c r="DG511" s="890">
        <v>0.0</v>
      </c>
      <c r="DH511" s="890"/>
      <c r="DI511" s="890" t="e">
        <v>#REF!</v>
      </c>
      <c r="DJ511" s="890" t="s">
        <v>160</v>
      </c>
      <c r="DK511" s="890" t="s">
        <v>160</v>
      </c>
      <c r="DL511" s="890" t="s">
        <v>160</v>
      </c>
      <c r="DM511" s="890" t="s">
        <v>160</v>
      </c>
      <c r="DN511" s="890" t="s">
        <v>160</v>
      </c>
      <c r="DO511" s="890" t="s">
        <v>160</v>
      </c>
      <c r="DP511" s="2">
        <v>1.0</v>
      </c>
      <c r="DQ511" s="830" t="s">
        <v>160</v>
      </c>
      <c r="DR511" s="915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745"/>
      <c r="EK511" s="4"/>
      <c r="EL511" s="4"/>
      <c r="EM511" s="4"/>
      <c r="EN511" s="4"/>
      <c r="EO511" s="4"/>
      <c r="EP511" s="4"/>
      <c r="EQ511" s="745"/>
      <c r="ER511" s="4"/>
      <c r="ES511" s="4"/>
      <c r="ET511" s="4"/>
      <c r="EU511" s="4"/>
      <c r="EV511" s="4"/>
      <c r="EW511" s="4"/>
      <c r="EX511" s="4"/>
      <c r="EY511" s="895" t="s">
        <v>160</v>
      </c>
      <c r="EZ511" s="927" t="s">
        <v>160</v>
      </c>
      <c r="FA511" s="820" t="str">
        <f t="shared" si="49"/>
        <v/>
      </c>
      <c r="FB511" s="925" t="e">
        <v>#REF!</v>
      </c>
      <c r="FC511" s="4" t="e">
        <v>#REF!</v>
      </c>
      <c r="FD511" s="4" t="e">
        <v>#REF!</v>
      </c>
      <c r="FE511" s="4" t="e">
        <v>#REF!</v>
      </c>
      <c r="FF511" s="4" t="e">
        <v>#REF!</v>
      </c>
      <c r="FG511" s="4" t="e">
        <v>#REF!</v>
      </c>
      <c r="FH511" s="4" t="e">
        <v>#REF!</v>
      </c>
      <c r="FI511" s="834" t="str">
        <f t="shared" si="50"/>
        <v>#REF!</v>
      </c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742"/>
    </row>
    <row r="512" outlineLevel="1">
      <c r="A512" s="743"/>
      <c r="D512" s="1039">
        <f t="shared" si="157"/>
        <v>1</v>
      </c>
      <c r="E512" s="1049" t="str">
        <f t="shared" si="80"/>
        <v/>
      </c>
      <c r="F512" s="1050" t="s">
        <v>402</v>
      </c>
      <c r="G512" s="1042" t="str">
        <f t="shared" si="76"/>
        <v/>
      </c>
      <c r="H512" s="1046"/>
      <c r="I512" s="1044" t="str">
        <f t="shared" si="77"/>
        <v>#REF!</v>
      </c>
      <c r="J512" s="1052" t="str">
        <f t="shared" si="141"/>
        <v>#REF!</v>
      </c>
      <c r="K512" s="1046">
        <v>0.0</v>
      </c>
      <c r="L512" s="1046">
        <v>0.0</v>
      </c>
      <c r="M512" s="1046">
        <v>0.0</v>
      </c>
      <c r="N512" s="1046">
        <v>0.0</v>
      </c>
      <c r="O512" s="1053" t="e">
        <v>#REF!</v>
      </c>
      <c r="P512" s="1053">
        <v>0.0</v>
      </c>
      <c r="Q512" s="1053">
        <v>0.0</v>
      </c>
      <c r="R512" s="1053">
        <v>0.0</v>
      </c>
      <c r="S512" s="1053">
        <v>0.0</v>
      </c>
      <c r="T512" s="1053">
        <v>0.0</v>
      </c>
      <c r="U512" s="1053">
        <v>0.0</v>
      </c>
      <c r="V512" s="825"/>
      <c r="W512" s="1054" t="str">
        <f t="shared" ref="W512:AC512" si="313">if(O$275&gt;$E511,"",if(O$276&lt;$E511,"", if($H512="","", if($D511&lt;=$N$277,O$277,if($D511&lt;=$N$278,O$278,O$279))*if($O$267=$R$267,$V$267, $H512))))</f>
        <v>#REF!</v>
      </c>
      <c r="X512" s="1054" t="str">
        <f t="shared" si="313"/>
        <v/>
      </c>
      <c r="Y512" s="1054" t="str">
        <f t="shared" si="313"/>
        <v/>
      </c>
      <c r="Z512" s="1054" t="str">
        <f t="shared" si="313"/>
        <v/>
      </c>
      <c r="AA512" s="1054" t="str">
        <f t="shared" si="313"/>
        <v/>
      </c>
      <c r="AB512" s="1054" t="str">
        <f t="shared" si="313"/>
        <v/>
      </c>
      <c r="AC512" s="1054" t="str">
        <f t="shared" si="313"/>
        <v/>
      </c>
      <c r="AD512" s="2" t="e">
        <v>#REF!</v>
      </c>
      <c r="AE512" s="2" t="e">
        <v>#REF!</v>
      </c>
      <c r="AF512" s="2" t="e">
        <v>#REF!</v>
      </c>
      <c r="AG512" s="2" t="e">
        <v>#REF!</v>
      </c>
      <c r="AH512" s="2" t="e">
        <v>#REF!</v>
      </c>
      <c r="AI512" s="2" t="e">
        <v>#REF!</v>
      </c>
      <c r="AJ512" s="4" t="e">
        <v>#REF!</v>
      </c>
      <c r="AK512" s="4"/>
      <c r="AL512" s="4"/>
      <c r="AM512" s="4"/>
      <c r="AN512" s="18" t="s">
        <v>4</v>
      </c>
      <c r="AO512" s="689"/>
      <c r="AP512" s="690"/>
      <c r="AQ512" s="274"/>
      <c r="AR512" s="274"/>
      <c r="AS512" s="274"/>
      <c r="AT512" s="274"/>
      <c r="AU512" s="691"/>
      <c r="AV512" s="692"/>
      <c r="AW512" s="274"/>
      <c r="AX512" s="274"/>
      <c r="AY512" s="274"/>
      <c r="AZ512" s="274"/>
      <c r="BA512" s="274"/>
      <c r="BB512" s="274"/>
      <c r="BC512" s="274"/>
      <c r="BD512" s="274"/>
      <c r="BE512" s="274"/>
      <c r="BF512" s="274"/>
      <c r="BG512" s="274"/>
      <c r="BH512" s="274"/>
      <c r="BI512" s="274"/>
      <c r="BJ512" s="274"/>
      <c r="BK512" s="274"/>
      <c r="BL512" s="274"/>
      <c r="BM512" s="274"/>
      <c r="BN512" s="274"/>
      <c r="BO512" s="274"/>
      <c r="BP512" s="693"/>
      <c r="BQ512" s="274"/>
      <c r="BR512" s="274"/>
      <c r="BS512" s="274"/>
      <c r="BT512" s="274"/>
      <c r="BU512" s="274"/>
      <c r="BV512" s="274"/>
      <c r="BW512" s="274"/>
      <c r="BX512" s="694"/>
      <c r="BY512" s="274"/>
      <c r="BZ512" s="274"/>
      <c r="CA512" s="274"/>
      <c r="CB512" s="274"/>
      <c r="CC512" s="274"/>
      <c r="CD512" s="274"/>
      <c r="CE512" s="274"/>
      <c r="CF512" s="274"/>
      <c r="CG512" s="742"/>
      <c r="CH512" s="742"/>
      <c r="CI512" s="742"/>
      <c r="CJ512" s="742"/>
      <c r="CK512" s="742"/>
      <c r="CL512" s="742"/>
      <c r="CM512" s="742"/>
      <c r="CN512" s="742"/>
      <c r="CO512" s="742"/>
      <c r="CP512" s="742"/>
      <c r="CQ512" s="742"/>
      <c r="CR512" s="742"/>
      <c r="CS512" s="742"/>
      <c r="CT512" s="742"/>
      <c r="CU512" s="742"/>
      <c r="CV512" s="742"/>
      <c r="CW512" s="742"/>
      <c r="CX512" s="4"/>
      <c r="CY512" s="780" t="e">
        <v>#REF!</v>
      </c>
      <c r="CZ512" s="890" t="e">
        <v>#REF!</v>
      </c>
      <c r="DA512" s="890" t="e">
        <v>#REF!</v>
      </c>
      <c r="DB512" s="890">
        <v>0.0</v>
      </c>
      <c r="DC512" s="890">
        <v>0.0</v>
      </c>
      <c r="DD512" s="890">
        <v>0.0</v>
      </c>
      <c r="DE512" s="890">
        <v>0.0</v>
      </c>
      <c r="DF512" s="890">
        <v>0.0</v>
      </c>
      <c r="DG512" s="890">
        <v>0.0</v>
      </c>
      <c r="DH512" s="890"/>
      <c r="DI512" s="890" t="e">
        <v>#REF!</v>
      </c>
      <c r="DJ512" s="890" t="s">
        <v>160</v>
      </c>
      <c r="DK512" s="890" t="s">
        <v>160</v>
      </c>
      <c r="DL512" s="890" t="s">
        <v>160</v>
      </c>
      <c r="DM512" s="890" t="s">
        <v>160</v>
      </c>
      <c r="DN512" s="890" t="s">
        <v>160</v>
      </c>
      <c r="DO512" s="890" t="s">
        <v>160</v>
      </c>
      <c r="DP512" s="2">
        <v>1.0</v>
      </c>
      <c r="DQ512" s="830" t="s">
        <v>160</v>
      </c>
      <c r="DR512" s="915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745"/>
      <c r="EK512" s="4"/>
      <c r="EL512" s="4"/>
      <c r="EM512" s="4"/>
      <c r="EN512" s="4"/>
      <c r="EO512" s="4"/>
      <c r="EP512" s="4"/>
      <c r="EQ512" s="745"/>
      <c r="ER512" s="4"/>
      <c r="ES512" s="4"/>
      <c r="ET512" s="4"/>
      <c r="EU512" s="4"/>
      <c r="EV512" s="4"/>
      <c r="EW512" s="4"/>
      <c r="EX512" s="4"/>
      <c r="EY512" s="895" t="s">
        <v>160</v>
      </c>
      <c r="EZ512" s="927" t="s">
        <v>160</v>
      </c>
      <c r="FA512" s="820" t="str">
        <f t="shared" si="49"/>
        <v/>
      </c>
      <c r="FB512" s="925" t="e">
        <v>#REF!</v>
      </c>
      <c r="FC512" s="4" t="e">
        <v>#REF!</v>
      </c>
      <c r="FD512" s="4" t="e">
        <v>#REF!</v>
      </c>
      <c r="FE512" s="4" t="e">
        <v>#REF!</v>
      </c>
      <c r="FF512" s="4" t="e">
        <v>#REF!</v>
      </c>
      <c r="FG512" s="4" t="e">
        <v>#REF!</v>
      </c>
      <c r="FH512" s="4" t="e">
        <v>#REF!</v>
      </c>
      <c r="FI512" s="834" t="str">
        <f t="shared" si="50"/>
        <v>#REF!</v>
      </c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742"/>
    </row>
    <row r="513" outlineLevel="1">
      <c r="A513" s="743"/>
      <c r="D513" s="1039">
        <f t="shared" si="157"/>
        <v>1</v>
      </c>
      <c r="E513" s="1049" t="str">
        <f t="shared" si="80"/>
        <v/>
      </c>
      <c r="F513" s="1050" t="s">
        <v>402</v>
      </c>
      <c r="G513" s="1042" t="str">
        <f t="shared" si="76"/>
        <v/>
      </c>
      <c r="H513" s="1046"/>
      <c r="I513" s="1044" t="str">
        <f t="shared" si="77"/>
        <v>#REF!</v>
      </c>
      <c r="J513" s="1052" t="str">
        <f t="shared" si="141"/>
        <v>#REF!</v>
      </c>
      <c r="K513" s="1046">
        <v>0.0</v>
      </c>
      <c r="L513" s="1046">
        <v>0.0</v>
      </c>
      <c r="M513" s="1046">
        <v>0.0</v>
      </c>
      <c r="N513" s="1046">
        <v>0.0</v>
      </c>
      <c r="O513" s="1053" t="e">
        <v>#REF!</v>
      </c>
      <c r="P513" s="1053">
        <v>0.0</v>
      </c>
      <c r="Q513" s="1053">
        <v>0.0</v>
      </c>
      <c r="R513" s="1053">
        <v>0.0</v>
      </c>
      <c r="S513" s="1053">
        <v>0.0</v>
      </c>
      <c r="T513" s="1053">
        <v>0.0</v>
      </c>
      <c r="U513" s="1053">
        <v>0.0</v>
      </c>
      <c r="V513" s="825"/>
      <c r="W513" s="1054" t="str">
        <f t="shared" ref="W513:AC513" si="314">if(O$275&gt;$E512,"",if(O$276&lt;$E512,"", if($H513="","", if($D512&lt;=$N$277,O$277,if($D512&lt;=$N$278,O$278,O$279))*if($O$267=$R$267,$V$267, $H513))))</f>
        <v>#REF!</v>
      </c>
      <c r="X513" s="1054" t="str">
        <f t="shared" si="314"/>
        <v/>
      </c>
      <c r="Y513" s="1054" t="str">
        <f t="shared" si="314"/>
        <v/>
      </c>
      <c r="Z513" s="1054" t="str">
        <f t="shared" si="314"/>
        <v/>
      </c>
      <c r="AA513" s="1054" t="str">
        <f t="shared" si="314"/>
        <v/>
      </c>
      <c r="AB513" s="1054" t="str">
        <f t="shared" si="314"/>
        <v/>
      </c>
      <c r="AC513" s="1054" t="str">
        <f t="shared" si="314"/>
        <v/>
      </c>
      <c r="AD513" s="2" t="e">
        <v>#REF!</v>
      </c>
      <c r="AE513" s="2" t="e">
        <v>#REF!</v>
      </c>
      <c r="AF513" s="2" t="e">
        <v>#REF!</v>
      </c>
      <c r="AG513" s="2" t="e">
        <v>#REF!</v>
      </c>
      <c r="AH513" s="2" t="e">
        <v>#REF!</v>
      </c>
      <c r="AI513" s="2" t="e">
        <v>#REF!</v>
      </c>
      <c r="AJ513" s="4" t="e">
        <v>#REF!</v>
      </c>
      <c r="AK513" s="4"/>
      <c r="AL513" s="4"/>
      <c r="AM513" s="4"/>
      <c r="AN513" s="18" t="s">
        <v>4</v>
      </c>
      <c r="AO513" s="689"/>
      <c r="AP513" s="690"/>
      <c r="AQ513" s="274"/>
      <c r="AR513" s="274"/>
      <c r="AS513" s="274"/>
      <c r="AT513" s="274"/>
      <c r="AU513" s="691"/>
      <c r="AV513" s="692"/>
      <c r="AW513" s="274"/>
      <c r="AX513" s="274"/>
      <c r="AY513" s="274"/>
      <c r="AZ513" s="274"/>
      <c r="BA513" s="274"/>
      <c r="BB513" s="274"/>
      <c r="BC513" s="274"/>
      <c r="BD513" s="274"/>
      <c r="BE513" s="274"/>
      <c r="BF513" s="274"/>
      <c r="BG513" s="274"/>
      <c r="BH513" s="274"/>
      <c r="BI513" s="274"/>
      <c r="BJ513" s="274"/>
      <c r="BK513" s="274"/>
      <c r="BL513" s="274"/>
      <c r="BM513" s="274"/>
      <c r="BN513" s="274"/>
      <c r="BO513" s="274"/>
      <c r="BP513" s="693"/>
      <c r="BQ513" s="274"/>
      <c r="BR513" s="274"/>
      <c r="BS513" s="274"/>
      <c r="BT513" s="274"/>
      <c r="BU513" s="274"/>
      <c r="BV513" s="274"/>
      <c r="BW513" s="274"/>
      <c r="BX513" s="694"/>
      <c r="BY513" s="274"/>
      <c r="BZ513" s="274"/>
      <c r="CA513" s="274"/>
      <c r="CB513" s="274"/>
      <c r="CC513" s="274"/>
      <c r="CD513" s="274"/>
      <c r="CE513" s="274"/>
      <c r="CF513" s="274"/>
      <c r="CG513" s="742"/>
      <c r="CH513" s="742"/>
      <c r="CI513" s="742"/>
      <c r="CJ513" s="742"/>
      <c r="CK513" s="742"/>
      <c r="CL513" s="742"/>
      <c r="CM513" s="742"/>
      <c r="CN513" s="742"/>
      <c r="CO513" s="742"/>
      <c r="CP513" s="742"/>
      <c r="CQ513" s="742"/>
      <c r="CR513" s="742"/>
      <c r="CS513" s="742"/>
      <c r="CT513" s="742"/>
      <c r="CU513" s="742"/>
      <c r="CV513" s="742"/>
      <c r="CW513" s="742"/>
      <c r="CX513" s="4"/>
      <c r="CY513" s="780" t="e">
        <v>#REF!</v>
      </c>
      <c r="CZ513" s="890" t="e">
        <v>#REF!</v>
      </c>
      <c r="DA513" s="890" t="e">
        <v>#REF!</v>
      </c>
      <c r="DB513" s="890">
        <v>0.0</v>
      </c>
      <c r="DC513" s="890">
        <v>0.0</v>
      </c>
      <c r="DD513" s="890">
        <v>0.0</v>
      </c>
      <c r="DE513" s="890">
        <v>0.0</v>
      </c>
      <c r="DF513" s="890">
        <v>0.0</v>
      </c>
      <c r="DG513" s="890">
        <v>0.0</v>
      </c>
      <c r="DH513" s="890"/>
      <c r="DI513" s="890" t="e">
        <v>#REF!</v>
      </c>
      <c r="DJ513" s="890" t="s">
        <v>160</v>
      </c>
      <c r="DK513" s="890" t="s">
        <v>160</v>
      </c>
      <c r="DL513" s="890" t="s">
        <v>160</v>
      </c>
      <c r="DM513" s="890" t="s">
        <v>160</v>
      </c>
      <c r="DN513" s="890" t="s">
        <v>160</v>
      </c>
      <c r="DO513" s="890" t="s">
        <v>160</v>
      </c>
      <c r="DP513" s="2">
        <v>1.0</v>
      </c>
      <c r="DQ513" s="830" t="s">
        <v>160</v>
      </c>
      <c r="DR513" s="915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745"/>
      <c r="EK513" s="4"/>
      <c r="EL513" s="4"/>
      <c r="EM513" s="4"/>
      <c r="EN513" s="4"/>
      <c r="EO513" s="4"/>
      <c r="EP513" s="4"/>
      <c r="EQ513" s="745"/>
      <c r="ER513" s="4"/>
      <c r="ES513" s="4"/>
      <c r="ET513" s="4"/>
      <c r="EU513" s="4"/>
      <c r="EV513" s="4"/>
      <c r="EW513" s="4"/>
      <c r="EX513" s="4"/>
      <c r="EY513" s="895" t="s">
        <v>160</v>
      </c>
      <c r="EZ513" s="927" t="s">
        <v>160</v>
      </c>
      <c r="FA513" s="820" t="str">
        <f t="shared" si="49"/>
        <v/>
      </c>
      <c r="FB513" s="925" t="e">
        <v>#REF!</v>
      </c>
      <c r="FC513" s="4" t="e">
        <v>#REF!</v>
      </c>
      <c r="FD513" s="4" t="e">
        <v>#REF!</v>
      </c>
      <c r="FE513" s="4" t="e">
        <v>#REF!</v>
      </c>
      <c r="FF513" s="4" t="e">
        <v>#REF!</v>
      </c>
      <c r="FG513" s="4" t="e">
        <v>#REF!</v>
      </c>
      <c r="FH513" s="4" t="e">
        <v>#REF!</v>
      </c>
      <c r="FI513" s="834" t="str">
        <f t="shared" si="50"/>
        <v>#REF!</v>
      </c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742"/>
    </row>
    <row r="514" outlineLevel="1">
      <c r="A514" s="743"/>
      <c r="D514" s="1039">
        <f t="shared" si="157"/>
        <v>1</v>
      </c>
      <c r="E514" s="1049" t="str">
        <f t="shared" si="80"/>
        <v/>
      </c>
      <c r="F514" s="1050" t="s">
        <v>402</v>
      </c>
      <c r="G514" s="1042" t="str">
        <f t="shared" si="76"/>
        <v/>
      </c>
      <c r="H514" s="1046"/>
      <c r="I514" s="1044" t="str">
        <f t="shared" si="77"/>
        <v>#REF!</v>
      </c>
      <c r="J514" s="1052" t="str">
        <f t="shared" si="141"/>
        <v>#REF!</v>
      </c>
      <c r="K514" s="1046">
        <v>0.0</v>
      </c>
      <c r="L514" s="1046">
        <v>0.0</v>
      </c>
      <c r="M514" s="1046">
        <v>0.0</v>
      </c>
      <c r="N514" s="1046">
        <v>0.0</v>
      </c>
      <c r="O514" s="1053" t="e">
        <v>#REF!</v>
      </c>
      <c r="P514" s="1053">
        <v>0.0</v>
      </c>
      <c r="Q514" s="1053">
        <v>0.0</v>
      </c>
      <c r="R514" s="1053">
        <v>0.0</v>
      </c>
      <c r="S514" s="1053">
        <v>0.0</v>
      </c>
      <c r="T514" s="1053">
        <v>0.0</v>
      </c>
      <c r="U514" s="1053">
        <v>0.0</v>
      </c>
      <c r="V514" s="825"/>
      <c r="W514" s="1054" t="str">
        <f t="shared" ref="W514:AC514" si="315">if(O$275&gt;$E513,"",if(O$276&lt;$E513,"", if($H514="","", if($D513&lt;=$N$277,O$277,if($D513&lt;=$N$278,O$278,O$279))*if($O$267=$R$267,$V$267, $H514))))</f>
        <v>#REF!</v>
      </c>
      <c r="X514" s="1054" t="str">
        <f t="shared" si="315"/>
        <v/>
      </c>
      <c r="Y514" s="1054" t="str">
        <f t="shared" si="315"/>
        <v/>
      </c>
      <c r="Z514" s="1054" t="str">
        <f t="shared" si="315"/>
        <v/>
      </c>
      <c r="AA514" s="1054" t="str">
        <f t="shared" si="315"/>
        <v/>
      </c>
      <c r="AB514" s="1054" t="str">
        <f t="shared" si="315"/>
        <v/>
      </c>
      <c r="AC514" s="1054" t="str">
        <f t="shared" si="315"/>
        <v/>
      </c>
      <c r="AD514" s="2" t="e">
        <v>#REF!</v>
      </c>
      <c r="AE514" s="2" t="e">
        <v>#REF!</v>
      </c>
      <c r="AF514" s="2" t="e">
        <v>#REF!</v>
      </c>
      <c r="AG514" s="2" t="e">
        <v>#REF!</v>
      </c>
      <c r="AH514" s="2" t="e">
        <v>#REF!</v>
      </c>
      <c r="AI514" s="2" t="e">
        <v>#REF!</v>
      </c>
      <c r="AJ514" s="4" t="e">
        <v>#REF!</v>
      </c>
      <c r="AK514" s="4"/>
      <c r="AL514" s="4"/>
      <c r="AM514" s="4"/>
      <c r="AN514" s="18" t="s">
        <v>4</v>
      </c>
      <c r="AO514" s="689"/>
      <c r="AP514" s="690"/>
      <c r="AQ514" s="274"/>
      <c r="AR514" s="274"/>
      <c r="AS514" s="274"/>
      <c r="AT514" s="274"/>
      <c r="AU514" s="691"/>
      <c r="AV514" s="692"/>
      <c r="AW514" s="274"/>
      <c r="AX514" s="274"/>
      <c r="AY514" s="274"/>
      <c r="AZ514" s="274"/>
      <c r="BA514" s="274"/>
      <c r="BB514" s="274"/>
      <c r="BC514" s="274"/>
      <c r="BD514" s="274"/>
      <c r="BE514" s="274"/>
      <c r="BF514" s="274"/>
      <c r="BG514" s="274"/>
      <c r="BH514" s="274"/>
      <c r="BI514" s="274"/>
      <c r="BJ514" s="274"/>
      <c r="BK514" s="274"/>
      <c r="BL514" s="274"/>
      <c r="BM514" s="274"/>
      <c r="BN514" s="274"/>
      <c r="BO514" s="274"/>
      <c r="BP514" s="693"/>
      <c r="BQ514" s="274"/>
      <c r="BR514" s="274"/>
      <c r="BS514" s="274"/>
      <c r="BT514" s="274"/>
      <c r="BU514" s="274"/>
      <c r="BV514" s="274"/>
      <c r="BW514" s="274"/>
      <c r="BX514" s="694"/>
      <c r="BY514" s="274"/>
      <c r="BZ514" s="274"/>
      <c r="CA514" s="274"/>
      <c r="CB514" s="274"/>
      <c r="CC514" s="274"/>
      <c r="CD514" s="274"/>
      <c r="CE514" s="274"/>
      <c r="CF514" s="274"/>
      <c r="CG514" s="742"/>
      <c r="CH514" s="742"/>
      <c r="CI514" s="742"/>
      <c r="CJ514" s="742"/>
      <c r="CK514" s="742"/>
      <c r="CL514" s="742"/>
      <c r="CM514" s="742"/>
      <c r="CN514" s="742"/>
      <c r="CO514" s="742"/>
      <c r="CP514" s="742"/>
      <c r="CQ514" s="742"/>
      <c r="CR514" s="742"/>
      <c r="CS514" s="742"/>
      <c r="CT514" s="742"/>
      <c r="CU514" s="742"/>
      <c r="CV514" s="742"/>
      <c r="CW514" s="742"/>
      <c r="CX514" s="4"/>
      <c r="CY514" s="780" t="e">
        <v>#REF!</v>
      </c>
      <c r="CZ514" s="890" t="e">
        <v>#REF!</v>
      </c>
      <c r="DA514" s="890" t="e">
        <v>#REF!</v>
      </c>
      <c r="DB514" s="890">
        <v>0.0</v>
      </c>
      <c r="DC514" s="890">
        <v>0.0</v>
      </c>
      <c r="DD514" s="890">
        <v>0.0</v>
      </c>
      <c r="DE514" s="890">
        <v>0.0</v>
      </c>
      <c r="DF514" s="890">
        <v>0.0</v>
      </c>
      <c r="DG514" s="890">
        <v>0.0</v>
      </c>
      <c r="DH514" s="890"/>
      <c r="DI514" s="890" t="e">
        <v>#REF!</v>
      </c>
      <c r="DJ514" s="890" t="s">
        <v>160</v>
      </c>
      <c r="DK514" s="890" t="s">
        <v>160</v>
      </c>
      <c r="DL514" s="890" t="s">
        <v>160</v>
      </c>
      <c r="DM514" s="890" t="s">
        <v>160</v>
      </c>
      <c r="DN514" s="890" t="s">
        <v>160</v>
      </c>
      <c r="DO514" s="890" t="s">
        <v>160</v>
      </c>
      <c r="DP514" s="2">
        <v>1.0</v>
      </c>
      <c r="DQ514" s="830" t="s">
        <v>160</v>
      </c>
      <c r="DR514" s="915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745"/>
      <c r="EK514" s="4"/>
      <c r="EL514" s="4"/>
      <c r="EM514" s="4"/>
      <c r="EN514" s="4"/>
      <c r="EO514" s="4"/>
      <c r="EP514" s="4"/>
      <c r="EQ514" s="745"/>
      <c r="ER514" s="4"/>
      <c r="ES514" s="4"/>
      <c r="ET514" s="4"/>
      <c r="EU514" s="4"/>
      <c r="EV514" s="4"/>
      <c r="EW514" s="4"/>
      <c r="EX514" s="4"/>
      <c r="EY514" s="895" t="s">
        <v>160</v>
      </c>
      <c r="EZ514" s="927" t="s">
        <v>160</v>
      </c>
      <c r="FA514" s="820" t="str">
        <f t="shared" si="49"/>
        <v/>
      </c>
      <c r="FB514" s="925" t="e">
        <v>#REF!</v>
      </c>
      <c r="FC514" s="4" t="e">
        <v>#REF!</v>
      </c>
      <c r="FD514" s="4" t="e">
        <v>#REF!</v>
      </c>
      <c r="FE514" s="4" t="e">
        <v>#REF!</v>
      </c>
      <c r="FF514" s="4" t="e">
        <v>#REF!</v>
      </c>
      <c r="FG514" s="4" t="e">
        <v>#REF!</v>
      </c>
      <c r="FH514" s="4" t="e">
        <v>#REF!</v>
      </c>
      <c r="FI514" s="834" t="str">
        <f t="shared" si="50"/>
        <v>#REF!</v>
      </c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742"/>
    </row>
    <row r="515" outlineLevel="1">
      <c r="A515" s="743"/>
      <c r="D515" s="1039">
        <f t="shared" si="157"/>
        <v>1</v>
      </c>
      <c r="E515" s="1049" t="str">
        <f t="shared" si="80"/>
        <v/>
      </c>
      <c r="F515" s="1050" t="s">
        <v>402</v>
      </c>
      <c r="G515" s="1042" t="str">
        <f t="shared" si="76"/>
        <v/>
      </c>
      <c r="H515" s="1046"/>
      <c r="I515" s="1044" t="str">
        <f t="shared" si="77"/>
        <v>#REF!</v>
      </c>
      <c r="J515" s="1052" t="str">
        <f t="shared" si="141"/>
        <v>#REF!</v>
      </c>
      <c r="K515" s="1046">
        <v>0.0</v>
      </c>
      <c r="L515" s="1046">
        <v>0.0</v>
      </c>
      <c r="M515" s="1046">
        <v>0.0</v>
      </c>
      <c r="N515" s="1046">
        <v>0.0</v>
      </c>
      <c r="O515" s="1053" t="e">
        <v>#REF!</v>
      </c>
      <c r="P515" s="1053">
        <v>0.0</v>
      </c>
      <c r="Q515" s="1053">
        <v>0.0</v>
      </c>
      <c r="R515" s="1053">
        <v>0.0</v>
      </c>
      <c r="S515" s="1053">
        <v>0.0</v>
      </c>
      <c r="T515" s="1053">
        <v>0.0</v>
      </c>
      <c r="U515" s="1053">
        <v>0.0</v>
      </c>
      <c r="V515" s="825"/>
      <c r="W515" s="1054" t="str">
        <f t="shared" ref="W515:AC515" si="316">if(O$275&gt;$E514,"",if(O$276&lt;$E514,"", if($H515="","", if($D514&lt;=$N$277,O$277,if($D514&lt;=$N$278,O$278,O$279))*if($O$267=$R$267,$V$267, $H515))))</f>
        <v>#REF!</v>
      </c>
      <c r="X515" s="1054" t="str">
        <f t="shared" si="316"/>
        <v/>
      </c>
      <c r="Y515" s="1054" t="str">
        <f t="shared" si="316"/>
        <v/>
      </c>
      <c r="Z515" s="1054" t="str">
        <f t="shared" si="316"/>
        <v/>
      </c>
      <c r="AA515" s="1054" t="str">
        <f t="shared" si="316"/>
        <v/>
      </c>
      <c r="AB515" s="1054" t="str">
        <f t="shared" si="316"/>
        <v/>
      </c>
      <c r="AC515" s="1054" t="str">
        <f t="shared" si="316"/>
        <v/>
      </c>
      <c r="AD515" s="2" t="e">
        <v>#REF!</v>
      </c>
      <c r="AE515" s="2" t="e">
        <v>#REF!</v>
      </c>
      <c r="AF515" s="2" t="e">
        <v>#REF!</v>
      </c>
      <c r="AG515" s="2" t="e">
        <v>#REF!</v>
      </c>
      <c r="AH515" s="2" t="e">
        <v>#REF!</v>
      </c>
      <c r="AI515" s="2" t="e">
        <v>#REF!</v>
      </c>
      <c r="AJ515" s="4" t="e">
        <v>#REF!</v>
      </c>
      <c r="AK515" s="4"/>
      <c r="AL515" s="4"/>
      <c r="AM515" s="4"/>
      <c r="AN515" s="18" t="s">
        <v>4</v>
      </c>
      <c r="AO515" s="689"/>
      <c r="AP515" s="690"/>
      <c r="AQ515" s="274"/>
      <c r="AR515" s="274"/>
      <c r="AS515" s="274"/>
      <c r="AT515" s="274"/>
      <c r="AU515" s="691"/>
      <c r="AV515" s="692"/>
      <c r="AW515" s="274"/>
      <c r="AX515" s="274"/>
      <c r="AY515" s="274"/>
      <c r="AZ515" s="274"/>
      <c r="BA515" s="274"/>
      <c r="BB515" s="274"/>
      <c r="BC515" s="274"/>
      <c r="BD515" s="274"/>
      <c r="BE515" s="274"/>
      <c r="BF515" s="274"/>
      <c r="BG515" s="274"/>
      <c r="BH515" s="274"/>
      <c r="BI515" s="274"/>
      <c r="BJ515" s="274"/>
      <c r="BK515" s="274"/>
      <c r="BL515" s="274"/>
      <c r="BM515" s="274"/>
      <c r="BN515" s="274"/>
      <c r="BO515" s="274"/>
      <c r="BP515" s="693"/>
      <c r="BQ515" s="274"/>
      <c r="BR515" s="274"/>
      <c r="BS515" s="274"/>
      <c r="BT515" s="274"/>
      <c r="BU515" s="274"/>
      <c r="BV515" s="274"/>
      <c r="BW515" s="274"/>
      <c r="BX515" s="694"/>
      <c r="BY515" s="274"/>
      <c r="BZ515" s="274"/>
      <c r="CA515" s="274"/>
      <c r="CB515" s="274"/>
      <c r="CC515" s="274"/>
      <c r="CD515" s="274"/>
      <c r="CE515" s="274"/>
      <c r="CF515" s="274"/>
      <c r="CG515" s="742"/>
      <c r="CH515" s="742"/>
      <c r="CI515" s="742"/>
      <c r="CJ515" s="742"/>
      <c r="CK515" s="742"/>
      <c r="CL515" s="742"/>
      <c r="CM515" s="742"/>
      <c r="CN515" s="742"/>
      <c r="CO515" s="742"/>
      <c r="CP515" s="742"/>
      <c r="CQ515" s="742"/>
      <c r="CR515" s="742"/>
      <c r="CS515" s="742"/>
      <c r="CT515" s="742"/>
      <c r="CU515" s="742"/>
      <c r="CV515" s="742"/>
      <c r="CW515" s="742"/>
      <c r="CX515" s="4"/>
      <c r="CY515" s="780" t="e">
        <v>#REF!</v>
      </c>
      <c r="CZ515" s="890" t="e">
        <v>#REF!</v>
      </c>
      <c r="DA515" s="890" t="e">
        <v>#REF!</v>
      </c>
      <c r="DB515" s="890">
        <v>0.0</v>
      </c>
      <c r="DC515" s="890">
        <v>0.0</v>
      </c>
      <c r="DD515" s="890">
        <v>0.0</v>
      </c>
      <c r="DE515" s="890">
        <v>0.0</v>
      </c>
      <c r="DF515" s="890">
        <v>0.0</v>
      </c>
      <c r="DG515" s="890">
        <v>0.0</v>
      </c>
      <c r="DH515" s="890"/>
      <c r="DI515" s="890" t="e">
        <v>#REF!</v>
      </c>
      <c r="DJ515" s="890" t="s">
        <v>160</v>
      </c>
      <c r="DK515" s="890" t="s">
        <v>160</v>
      </c>
      <c r="DL515" s="890" t="s">
        <v>160</v>
      </c>
      <c r="DM515" s="890" t="s">
        <v>160</v>
      </c>
      <c r="DN515" s="890" t="s">
        <v>160</v>
      </c>
      <c r="DO515" s="890" t="s">
        <v>160</v>
      </c>
      <c r="DP515" s="2">
        <v>1.0</v>
      </c>
      <c r="DQ515" s="830" t="s">
        <v>160</v>
      </c>
      <c r="DR515" s="915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745"/>
      <c r="EK515" s="4"/>
      <c r="EL515" s="4"/>
      <c r="EM515" s="4"/>
      <c r="EN515" s="4"/>
      <c r="EO515" s="4"/>
      <c r="EP515" s="4"/>
      <c r="EQ515" s="745"/>
      <c r="ER515" s="4"/>
      <c r="ES515" s="4"/>
      <c r="ET515" s="4"/>
      <c r="EU515" s="4"/>
      <c r="EV515" s="4"/>
      <c r="EW515" s="4"/>
      <c r="EX515" s="4"/>
      <c r="EY515" s="895" t="s">
        <v>160</v>
      </c>
      <c r="EZ515" s="927" t="s">
        <v>160</v>
      </c>
      <c r="FA515" s="820" t="str">
        <f t="shared" si="49"/>
        <v/>
      </c>
      <c r="FB515" s="925" t="e">
        <v>#REF!</v>
      </c>
      <c r="FC515" s="4" t="e">
        <v>#REF!</v>
      </c>
      <c r="FD515" s="4" t="e">
        <v>#REF!</v>
      </c>
      <c r="FE515" s="4" t="e">
        <v>#REF!</v>
      </c>
      <c r="FF515" s="4" t="e">
        <v>#REF!</v>
      </c>
      <c r="FG515" s="4" t="e">
        <v>#REF!</v>
      </c>
      <c r="FH515" s="4" t="e">
        <v>#REF!</v>
      </c>
      <c r="FI515" s="834" t="str">
        <f t="shared" si="50"/>
        <v>#REF!</v>
      </c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742"/>
    </row>
    <row r="516" outlineLevel="1">
      <c r="A516" s="743"/>
      <c r="D516" s="1039">
        <f t="shared" si="157"/>
        <v>1</v>
      </c>
      <c r="E516" s="1049" t="str">
        <f t="shared" si="80"/>
        <v/>
      </c>
      <c r="F516" s="1050" t="s">
        <v>402</v>
      </c>
      <c r="G516" s="1042" t="str">
        <f t="shared" si="76"/>
        <v/>
      </c>
      <c r="H516" s="1046"/>
      <c r="I516" s="1044" t="str">
        <f t="shared" si="77"/>
        <v>#REF!</v>
      </c>
      <c r="J516" s="1052" t="str">
        <f t="shared" si="141"/>
        <v>#REF!</v>
      </c>
      <c r="K516" s="1046">
        <v>0.0</v>
      </c>
      <c r="L516" s="1046">
        <v>0.0</v>
      </c>
      <c r="M516" s="1046">
        <v>0.0</v>
      </c>
      <c r="N516" s="1046">
        <v>0.0</v>
      </c>
      <c r="O516" s="1053" t="e">
        <v>#REF!</v>
      </c>
      <c r="P516" s="1053">
        <v>0.0</v>
      </c>
      <c r="Q516" s="1053">
        <v>0.0</v>
      </c>
      <c r="R516" s="1053">
        <v>0.0</v>
      </c>
      <c r="S516" s="1053">
        <v>0.0</v>
      </c>
      <c r="T516" s="1053">
        <v>0.0</v>
      </c>
      <c r="U516" s="1053">
        <v>0.0</v>
      </c>
      <c r="V516" s="825"/>
      <c r="W516" s="1054" t="str">
        <f t="shared" ref="W516:AC516" si="317">if(O$275&gt;$E515,"",if(O$276&lt;$E515,"", if($H516="","", if($D515&lt;=$N$277,O$277,if($D515&lt;=$N$278,O$278,O$279))*if($O$267=$R$267,$V$267, $H516))))</f>
        <v>#REF!</v>
      </c>
      <c r="X516" s="1054" t="str">
        <f t="shared" si="317"/>
        <v/>
      </c>
      <c r="Y516" s="1054" t="str">
        <f t="shared" si="317"/>
        <v/>
      </c>
      <c r="Z516" s="1054" t="str">
        <f t="shared" si="317"/>
        <v/>
      </c>
      <c r="AA516" s="1054" t="str">
        <f t="shared" si="317"/>
        <v/>
      </c>
      <c r="AB516" s="1054" t="str">
        <f t="shared" si="317"/>
        <v/>
      </c>
      <c r="AC516" s="1054" t="str">
        <f t="shared" si="317"/>
        <v/>
      </c>
      <c r="AD516" s="2" t="e">
        <v>#REF!</v>
      </c>
      <c r="AE516" s="2" t="e">
        <v>#REF!</v>
      </c>
      <c r="AF516" s="2" t="e">
        <v>#REF!</v>
      </c>
      <c r="AG516" s="2" t="e">
        <v>#REF!</v>
      </c>
      <c r="AH516" s="2" t="e">
        <v>#REF!</v>
      </c>
      <c r="AI516" s="2" t="e">
        <v>#REF!</v>
      </c>
      <c r="AJ516" s="4" t="e">
        <v>#REF!</v>
      </c>
      <c r="AK516" s="4"/>
      <c r="AL516" s="4"/>
      <c r="AM516" s="4"/>
      <c r="AN516" s="18" t="s">
        <v>4</v>
      </c>
      <c r="AO516" s="689"/>
      <c r="AP516" s="690"/>
      <c r="AQ516" s="274"/>
      <c r="AR516" s="274"/>
      <c r="AS516" s="274"/>
      <c r="AT516" s="274"/>
      <c r="AU516" s="691"/>
      <c r="AV516" s="692"/>
      <c r="AW516" s="274"/>
      <c r="AX516" s="274"/>
      <c r="AY516" s="274"/>
      <c r="AZ516" s="274"/>
      <c r="BA516" s="274"/>
      <c r="BB516" s="274"/>
      <c r="BC516" s="274"/>
      <c r="BD516" s="274"/>
      <c r="BE516" s="274"/>
      <c r="BF516" s="274"/>
      <c r="BG516" s="274"/>
      <c r="BH516" s="274"/>
      <c r="BI516" s="274"/>
      <c r="BJ516" s="274"/>
      <c r="BK516" s="274"/>
      <c r="BL516" s="274"/>
      <c r="BM516" s="274"/>
      <c r="BN516" s="274"/>
      <c r="BO516" s="274"/>
      <c r="BP516" s="693"/>
      <c r="BQ516" s="274"/>
      <c r="BR516" s="274"/>
      <c r="BS516" s="274"/>
      <c r="BT516" s="274"/>
      <c r="BU516" s="274"/>
      <c r="BV516" s="274"/>
      <c r="BW516" s="274"/>
      <c r="BX516" s="694"/>
      <c r="BY516" s="274"/>
      <c r="BZ516" s="274"/>
      <c r="CA516" s="274"/>
      <c r="CB516" s="274"/>
      <c r="CC516" s="274"/>
      <c r="CD516" s="274"/>
      <c r="CE516" s="274"/>
      <c r="CF516" s="274"/>
      <c r="CG516" s="742"/>
      <c r="CH516" s="742"/>
      <c r="CI516" s="742"/>
      <c r="CJ516" s="742"/>
      <c r="CK516" s="742"/>
      <c r="CL516" s="742"/>
      <c r="CM516" s="742"/>
      <c r="CN516" s="742"/>
      <c r="CO516" s="742"/>
      <c r="CP516" s="742"/>
      <c r="CQ516" s="742"/>
      <c r="CR516" s="742"/>
      <c r="CS516" s="742"/>
      <c r="CT516" s="742"/>
      <c r="CU516" s="742"/>
      <c r="CV516" s="742"/>
      <c r="CW516" s="742"/>
      <c r="CX516" s="4"/>
      <c r="CY516" s="780" t="e">
        <v>#REF!</v>
      </c>
      <c r="CZ516" s="890" t="e">
        <v>#REF!</v>
      </c>
      <c r="DA516" s="890" t="e">
        <v>#REF!</v>
      </c>
      <c r="DB516" s="890">
        <v>0.0</v>
      </c>
      <c r="DC516" s="890">
        <v>0.0</v>
      </c>
      <c r="DD516" s="890">
        <v>0.0</v>
      </c>
      <c r="DE516" s="890">
        <v>0.0</v>
      </c>
      <c r="DF516" s="890">
        <v>0.0</v>
      </c>
      <c r="DG516" s="890">
        <v>0.0</v>
      </c>
      <c r="DH516" s="890"/>
      <c r="DI516" s="890" t="e">
        <v>#REF!</v>
      </c>
      <c r="DJ516" s="890" t="s">
        <v>160</v>
      </c>
      <c r="DK516" s="890" t="s">
        <v>160</v>
      </c>
      <c r="DL516" s="890" t="s">
        <v>160</v>
      </c>
      <c r="DM516" s="890" t="s">
        <v>160</v>
      </c>
      <c r="DN516" s="890" t="s">
        <v>160</v>
      </c>
      <c r="DO516" s="890" t="s">
        <v>160</v>
      </c>
      <c r="DP516" s="2">
        <v>1.0</v>
      </c>
      <c r="DQ516" s="830" t="s">
        <v>160</v>
      </c>
      <c r="DR516" s="915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745"/>
      <c r="EK516" s="4"/>
      <c r="EL516" s="4"/>
      <c r="EM516" s="4"/>
      <c r="EN516" s="4"/>
      <c r="EO516" s="4"/>
      <c r="EP516" s="4"/>
      <c r="EQ516" s="745"/>
      <c r="ER516" s="4"/>
      <c r="ES516" s="4"/>
      <c r="ET516" s="4"/>
      <c r="EU516" s="4"/>
      <c r="EV516" s="4"/>
      <c r="EW516" s="4"/>
      <c r="EX516" s="4"/>
      <c r="EY516" s="895" t="s">
        <v>160</v>
      </c>
      <c r="EZ516" s="927" t="s">
        <v>160</v>
      </c>
      <c r="FA516" s="820" t="str">
        <f t="shared" si="49"/>
        <v/>
      </c>
      <c r="FB516" s="925" t="e">
        <v>#REF!</v>
      </c>
      <c r="FC516" s="4" t="e">
        <v>#REF!</v>
      </c>
      <c r="FD516" s="4" t="e">
        <v>#REF!</v>
      </c>
      <c r="FE516" s="4" t="e">
        <v>#REF!</v>
      </c>
      <c r="FF516" s="4" t="e">
        <v>#REF!</v>
      </c>
      <c r="FG516" s="4" t="e">
        <v>#REF!</v>
      </c>
      <c r="FH516" s="4" t="e">
        <v>#REF!</v>
      </c>
      <c r="FI516" s="834" t="str">
        <f t="shared" si="50"/>
        <v>#REF!</v>
      </c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742"/>
    </row>
    <row r="517" outlineLevel="1">
      <c r="A517" s="743"/>
      <c r="D517" s="1039">
        <f t="shared" si="157"/>
        <v>1</v>
      </c>
      <c r="E517" s="1049" t="str">
        <f t="shared" si="80"/>
        <v/>
      </c>
      <c r="F517" s="1050" t="s">
        <v>402</v>
      </c>
      <c r="G517" s="1042" t="str">
        <f t="shared" si="76"/>
        <v/>
      </c>
      <c r="H517" s="1046"/>
      <c r="I517" s="1044" t="str">
        <f t="shared" si="77"/>
        <v>#REF!</v>
      </c>
      <c r="J517" s="1052" t="str">
        <f t="shared" si="141"/>
        <v>#REF!</v>
      </c>
      <c r="K517" s="1046">
        <v>0.0</v>
      </c>
      <c r="L517" s="1046">
        <v>0.0</v>
      </c>
      <c r="M517" s="1046">
        <v>0.0</v>
      </c>
      <c r="N517" s="1046">
        <v>0.0</v>
      </c>
      <c r="O517" s="1053" t="e">
        <v>#REF!</v>
      </c>
      <c r="P517" s="1053">
        <v>0.0</v>
      </c>
      <c r="Q517" s="1053">
        <v>0.0</v>
      </c>
      <c r="R517" s="1053">
        <v>0.0</v>
      </c>
      <c r="S517" s="1053">
        <v>0.0</v>
      </c>
      <c r="T517" s="1053">
        <v>0.0</v>
      </c>
      <c r="U517" s="1053">
        <v>0.0</v>
      </c>
      <c r="V517" s="825"/>
      <c r="W517" s="1054" t="str">
        <f t="shared" ref="W517:AC517" si="318">if(O$275&gt;$E516,"",if(O$276&lt;$E516,"", if($H517="","", if($D516&lt;=$N$277,O$277,if($D516&lt;=$N$278,O$278,O$279))*if($O$267=$R$267,$V$267, $H517))))</f>
        <v>#REF!</v>
      </c>
      <c r="X517" s="1054" t="str">
        <f t="shared" si="318"/>
        <v/>
      </c>
      <c r="Y517" s="1054" t="str">
        <f t="shared" si="318"/>
        <v/>
      </c>
      <c r="Z517" s="1054" t="str">
        <f t="shared" si="318"/>
        <v/>
      </c>
      <c r="AA517" s="1054" t="str">
        <f t="shared" si="318"/>
        <v/>
      </c>
      <c r="AB517" s="1054" t="str">
        <f t="shared" si="318"/>
        <v/>
      </c>
      <c r="AC517" s="1054" t="str">
        <f t="shared" si="318"/>
        <v/>
      </c>
      <c r="AD517" s="2" t="e">
        <v>#REF!</v>
      </c>
      <c r="AE517" s="2" t="e">
        <v>#REF!</v>
      </c>
      <c r="AF517" s="2" t="e">
        <v>#REF!</v>
      </c>
      <c r="AG517" s="2" t="e">
        <v>#REF!</v>
      </c>
      <c r="AH517" s="2" t="e">
        <v>#REF!</v>
      </c>
      <c r="AI517" s="2" t="e">
        <v>#REF!</v>
      </c>
      <c r="AJ517" s="4" t="e">
        <v>#REF!</v>
      </c>
      <c r="AK517" s="4"/>
      <c r="AL517" s="4"/>
      <c r="AM517" s="4"/>
      <c r="AN517" s="18" t="s">
        <v>4</v>
      </c>
      <c r="AO517" s="689"/>
      <c r="AP517" s="690"/>
      <c r="AQ517" s="274"/>
      <c r="AR517" s="274"/>
      <c r="AS517" s="274"/>
      <c r="AT517" s="274"/>
      <c r="AU517" s="691"/>
      <c r="AV517" s="692"/>
      <c r="AW517" s="274"/>
      <c r="AX517" s="274"/>
      <c r="AY517" s="274"/>
      <c r="AZ517" s="274"/>
      <c r="BA517" s="274"/>
      <c r="BB517" s="274"/>
      <c r="BC517" s="274"/>
      <c r="BD517" s="274"/>
      <c r="BE517" s="274"/>
      <c r="BF517" s="274"/>
      <c r="BG517" s="274"/>
      <c r="BH517" s="274"/>
      <c r="BI517" s="274"/>
      <c r="BJ517" s="274"/>
      <c r="BK517" s="274"/>
      <c r="BL517" s="274"/>
      <c r="BM517" s="274"/>
      <c r="BN517" s="274"/>
      <c r="BO517" s="274"/>
      <c r="BP517" s="693"/>
      <c r="BQ517" s="274"/>
      <c r="BR517" s="274"/>
      <c r="BS517" s="274"/>
      <c r="BT517" s="274"/>
      <c r="BU517" s="274"/>
      <c r="BV517" s="274"/>
      <c r="BW517" s="274"/>
      <c r="BX517" s="694"/>
      <c r="BY517" s="274"/>
      <c r="BZ517" s="274"/>
      <c r="CA517" s="274"/>
      <c r="CB517" s="274"/>
      <c r="CC517" s="274"/>
      <c r="CD517" s="274"/>
      <c r="CE517" s="274"/>
      <c r="CF517" s="274"/>
      <c r="CG517" s="742"/>
      <c r="CH517" s="742"/>
      <c r="CI517" s="742"/>
      <c r="CJ517" s="742"/>
      <c r="CK517" s="742"/>
      <c r="CL517" s="742"/>
      <c r="CM517" s="742"/>
      <c r="CN517" s="742"/>
      <c r="CO517" s="742"/>
      <c r="CP517" s="742"/>
      <c r="CQ517" s="742"/>
      <c r="CR517" s="742"/>
      <c r="CS517" s="742"/>
      <c r="CT517" s="742"/>
      <c r="CU517" s="742"/>
      <c r="CV517" s="742"/>
      <c r="CW517" s="742"/>
      <c r="CX517" s="4"/>
      <c r="CY517" s="780" t="e">
        <v>#REF!</v>
      </c>
      <c r="CZ517" s="890" t="e">
        <v>#REF!</v>
      </c>
      <c r="DA517" s="890" t="e">
        <v>#REF!</v>
      </c>
      <c r="DB517" s="890">
        <v>0.0</v>
      </c>
      <c r="DC517" s="890">
        <v>0.0</v>
      </c>
      <c r="DD517" s="890">
        <v>0.0</v>
      </c>
      <c r="DE517" s="890">
        <v>0.0</v>
      </c>
      <c r="DF517" s="890">
        <v>0.0</v>
      </c>
      <c r="DG517" s="890">
        <v>0.0</v>
      </c>
      <c r="DH517" s="890"/>
      <c r="DI517" s="890" t="e">
        <v>#REF!</v>
      </c>
      <c r="DJ517" s="890" t="s">
        <v>160</v>
      </c>
      <c r="DK517" s="890" t="s">
        <v>160</v>
      </c>
      <c r="DL517" s="890" t="s">
        <v>160</v>
      </c>
      <c r="DM517" s="890" t="s">
        <v>160</v>
      </c>
      <c r="DN517" s="890" t="s">
        <v>160</v>
      </c>
      <c r="DO517" s="890" t="s">
        <v>160</v>
      </c>
      <c r="DP517" s="2">
        <v>1.0</v>
      </c>
      <c r="DQ517" s="830" t="s">
        <v>160</v>
      </c>
      <c r="DR517" s="915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745"/>
      <c r="EK517" s="4"/>
      <c r="EL517" s="4"/>
      <c r="EM517" s="4"/>
      <c r="EN517" s="4"/>
      <c r="EO517" s="4"/>
      <c r="EP517" s="4"/>
      <c r="EQ517" s="745"/>
      <c r="ER517" s="4"/>
      <c r="ES517" s="4"/>
      <c r="ET517" s="4"/>
      <c r="EU517" s="4"/>
      <c r="EV517" s="4"/>
      <c r="EW517" s="4"/>
      <c r="EX517" s="4"/>
      <c r="EY517" s="895" t="s">
        <v>160</v>
      </c>
      <c r="EZ517" s="927" t="s">
        <v>160</v>
      </c>
      <c r="FA517" s="820" t="str">
        <f t="shared" si="49"/>
        <v/>
      </c>
      <c r="FB517" s="925" t="e">
        <v>#REF!</v>
      </c>
      <c r="FC517" s="4" t="e">
        <v>#REF!</v>
      </c>
      <c r="FD517" s="4" t="e">
        <v>#REF!</v>
      </c>
      <c r="FE517" s="4" t="e">
        <v>#REF!</v>
      </c>
      <c r="FF517" s="4" t="e">
        <v>#REF!</v>
      </c>
      <c r="FG517" s="4" t="e">
        <v>#REF!</v>
      </c>
      <c r="FH517" s="4" t="e">
        <v>#REF!</v>
      </c>
      <c r="FI517" s="834" t="str">
        <f t="shared" si="50"/>
        <v>#REF!</v>
      </c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742"/>
    </row>
    <row r="518" outlineLevel="1">
      <c r="A518" s="743"/>
      <c r="D518" s="1039">
        <f t="shared" si="157"/>
        <v>1</v>
      </c>
      <c r="E518" s="1049" t="str">
        <f t="shared" si="80"/>
        <v/>
      </c>
      <c r="F518" s="1050" t="s">
        <v>402</v>
      </c>
      <c r="G518" s="1042" t="str">
        <f t="shared" si="76"/>
        <v/>
      </c>
      <c r="H518" s="1046"/>
      <c r="I518" s="1044" t="str">
        <f t="shared" si="77"/>
        <v>#REF!</v>
      </c>
      <c r="J518" s="1052" t="str">
        <f t="shared" si="141"/>
        <v>#REF!</v>
      </c>
      <c r="K518" s="1046">
        <v>0.0</v>
      </c>
      <c r="L518" s="1046">
        <v>0.0</v>
      </c>
      <c r="M518" s="1046">
        <v>0.0</v>
      </c>
      <c r="N518" s="1046">
        <v>0.0</v>
      </c>
      <c r="O518" s="1053" t="e">
        <v>#REF!</v>
      </c>
      <c r="P518" s="1053">
        <v>0.0</v>
      </c>
      <c r="Q518" s="1053">
        <v>0.0</v>
      </c>
      <c r="R518" s="1053">
        <v>0.0</v>
      </c>
      <c r="S518" s="1053">
        <v>0.0</v>
      </c>
      <c r="T518" s="1053">
        <v>0.0</v>
      </c>
      <c r="U518" s="1053">
        <v>0.0</v>
      </c>
      <c r="V518" s="825"/>
      <c r="W518" s="1054" t="str">
        <f t="shared" ref="W518:AC518" si="319">if(O$275&gt;$E517,"",if(O$276&lt;$E517,"", if($H518="","", if($D517&lt;=$N$277,O$277,if($D517&lt;=$N$278,O$278,O$279))*if($O$267=$R$267,$V$267, $H518))))</f>
        <v>#REF!</v>
      </c>
      <c r="X518" s="1054" t="str">
        <f t="shared" si="319"/>
        <v/>
      </c>
      <c r="Y518" s="1054" t="str">
        <f t="shared" si="319"/>
        <v/>
      </c>
      <c r="Z518" s="1054" t="str">
        <f t="shared" si="319"/>
        <v/>
      </c>
      <c r="AA518" s="1054" t="str">
        <f t="shared" si="319"/>
        <v/>
      </c>
      <c r="AB518" s="1054" t="str">
        <f t="shared" si="319"/>
        <v/>
      </c>
      <c r="AC518" s="1054" t="str">
        <f t="shared" si="319"/>
        <v/>
      </c>
      <c r="AD518" s="2" t="e">
        <v>#REF!</v>
      </c>
      <c r="AE518" s="2" t="e">
        <v>#REF!</v>
      </c>
      <c r="AF518" s="2" t="e">
        <v>#REF!</v>
      </c>
      <c r="AG518" s="2" t="e">
        <v>#REF!</v>
      </c>
      <c r="AH518" s="2" t="e">
        <v>#REF!</v>
      </c>
      <c r="AI518" s="2" t="e">
        <v>#REF!</v>
      </c>
      <c r="AJ518" s="4" t="e">
        <v>#REF!</v>
      </c>
      <c r="AK518" s="4"/>
      <c r="AL518" s="4"/>
      <c r="AM518" s="4"/>
      <c r="AN518" s="18" t="s">
        <v>4</v>
      </c>
      <c r="AO518" s="689"/>
      <c r="AP518" s="690"/>
      <c r="AQ518" s="274"/>
      <c r="AR518" s="274"/>
      <c r="AS518" s="274"/>
      <c r="AT518" s="274"/>
      <c r="AU518" s="691"/>
      <c r="AV518" s="692"/>
      <c r="AW518" s="274"/>
      <c r="AX518" s="274"/>
      <c r="AY518" s="274"/>
      <c r="AZ518" s="274"/>
      <c r="BA518" s="274"/>
      <c r="BB518" s="274"/>
      <c r="BC518" s="274"/>
      <c r="BD518" s="274"/>
      <c r="BE518" s="274"/>
      <c r="BF518" s="274"/>
      <c r="BG518" s="274"/>
      <c r="BH518" s="274"/>
      <c r="BI518" s="274"/>
      <c r="BJ518" s="274"/>
      <c r="BK518" s="274"/>
      <c r="BL518" s="274"/>
      <c r="BM518" s="274"/>
      <c r="BN518" s="274"/>
      <c r="BO518" s="274"/>
      <c r="BP518" s="693"/>
      <c r="BQ518" s="274"/>
      <c r="BR518" s="274"/>
      <c r="BS518" s="274"/>
      <c r="BT518" s="274"/>
      <c r="BU518" s="274"/>
      <c r="BV518" s="274"/>
      <c r="BW518" s="274"/>
      <c r="BX518" s="694"/>
      <c r="BY518" s="274"/>
      <c r="BZ518" s="274"/>
      <c r="CA518" s="274"/>
      <c r="CB518" s="274"/>
      <c r="CC518" s="274"/>
      <c r="CD518" s="274"/>
      <c r="CE518" s="274"/>
      <c r="CF518" s="274"/>
      <c r="CG518" s="742"/>
      <c r="CH518" s="742"/>
      <c r="CI518" s="742"/>
      <c r="CJ518" s="742"/>
      <c r="CK518" s="742"/>
      <c r="CL518" s="742"/>
      <c r="CM518" s="742"/>
      <c r="CN518" s="742"/>
      <c r="CO518" s="742"/>
      <c r="CP518" s="742"/>
      <c r="CQ518" s="742"/>
      <c r="CR518" s="742"/>
      <c r="CS518" s="742"/>
      <c r="CT518" s="742"/>
      <c r="CU518" s="742"/>
      <c r="CV518" s="742"/>
      <c r="CW518" s="742"/>
      <c r="CX518" s="4"/>
      <c r="CY518" s="780" t="e">
        <v>#REF!</v>
      </c>
      <c r="CZ518" s="890" t="e">
        <v>#REF!</v>
      </c>
      <c r="DA518" s="890" t="e">
        <v>#REF!</v>
      </c>
      <c r="DB518" s="890">
        <v>0.0</v>
      </c>
      <c r="DC518" s="890">
        <v>0.0</v>
      </c>
      <c r="DD518" s="890">
        <v>0.0</v>
      </c>
      <c r="DE518" s="890">
        <v>0.0</v>
      </c>
      <c r="DF518" s="890">
        <v>0.0</v>
      </c>
      <c r="DG518" s="890">
        <v>0.0</v>
      </c>
      <c r="DH518" s="890"/>
      <c r="DI518" s="890" t="e">
        <v>#REF!</v>
      </c>
      <c r="DJ518" s="890" t="s">
        <v>160</v>
      </c>
      <c r="DK518" s="890" t="s">
        <v>160</v>
      </c>
      <c r="DL518" s="890" t="s">
        <v>160</v>
      </c>
      <c r="DM518" s="890" t="s">
        <v>160</v>
      </c>
      <c r="DN518" s="890" t="s">
        <v>160</v>
      </c>
      <c r="DO518" s="890" t="s">
        <v>160</v>
      </c>
      <c r="DP518" s="2">
        <v>1.0</v>
      </c>
      <c r="DQ518" s="830" t="s">
        <v>160</v>
      </c>
      <c r="DR518" s="915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745"/>
      <c r="EK518" s="4"/>
      <c r="EL518" s="4"/>
      <c r="EM518" s="4"/>
      <c r="EN518" s="4"/>
      <c r="EO518" s="4"/>
      <c r="EP518" s="4"/>
      <c r="EQ518" s="745"/>
      <c r="ER518" s="4"/>
      <c r="ES518" s="4"/>
      <c r="ET518" s="4"/>
      <c r="EU518" s="4"/>
      <c r="EV518" s="4"/>
      <c r="EW518" s="4"/>
      <c r="EX518" s="4"/>
      <c r="EY518" s="895" t="s">
        <v>160</v>
      </c>
      <c r="EZ518" s="927" t="s">
        <v>160</v>
      </c>
      <c r="FA518" s="820" t="str">
        <f t="shared" si="49"/>
        <v/>
      </c>
      <c r="FB518" s="925" t="e">
        <v>#REF!</v>
      </c>
      <c r="FC518" s="4" t="e">
        <v>#REF!</v>
      </c>
      <c r="FD518" s="4" t="e">
        <v>#REF!</v>
      </c>
      <c r="FE518" s="4" t="e">
        <v>#REF!</v>
      </c>
      <c r="FF518" s="4" t="e">
        <v>#REF!</v>
      </c>
      <c r="FG518" s="4" t="e">
        <v>#REF!</v>
      </c>
      <c r="FH518" s="4" t="e">
        <v>#REF!</v>
      </c>
      <c r="FI518" s="834" t="str">
        <f t="shared" si="50"/>
        <v>#REF!</v>
      </c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742"/>
    </row>
    <row r="519" outlineLevel="1">
      <c r="A519" s="743"/>
      <c r="D519" s="1039">
        <f t="shared" si="157"/>
        <v>1</v>
      </c>
      <c r="E519" s="1049" t="str">
        <f t="shared" si="80"/>
        <v/>
      </c>
      <c r="F519" s="1050" t="s">
        <v>402</v>
      </c>
      <c r="G519" s="1042" t="str">
        <f t="shared" si="76"/>
        <v/>
      </c>
      <c r="H519" s="1046"/>
      <c r="I519" s="1044" t="str">
        <f t="shared" si="77"/>
        <v>#REF!</v>
      </c>
      <c r="J519" s="1052" t="str">
        <f t="shared" si="141"/>
        <v>#REF!</v>
      </c>
      <c r="K519" s="1046">
        <v>0.0</v>
      </c>
      <c r="L519" s="1046">
        <v>0.0</v>
      </c>
      <c r="M519" s="1046">
        <v>0.0</v>
      </c>
      <c r="N519" s="1046">
        <v>0.0</v>
      </c>
      <c r="O519" s="1053" t="e">
        <v>#REF!</v>
      </c>
      <c r="P519" s="1053">
        <v>0.0</v>
      </c>
      <c r="Q519" s="1053">
        <v>0.0</v>
      </c>
      <c r="R519" s="1053">
        <v>0.0</v>
      </c>
      <c r="S519" s="1053">
        <v>0.0</v>
      </c>
      <c r="T519" s="1053">
        <v>0.0</v>
      </c>
      <c r="U519" s="1053">
        <v>0.0</v>
      </c>
      <c r="V519" s="825"/>
      <c r="W519" s="1054" t="str">
        <f t="shared" ref="W519:AC519" si="320">if(O$275&gt;$E518,"",if(O$276&lt;$E518,"", if($H519="","", if($D518&lt;=$N$277,O$277,if($D518&lt;=$N$278,O$278,O$279))*if($O$267=$R$267,$V$267, $H519))))</f>
        <v>#REF!</v>
      </c>
      <c r="X519" s="1054" t="str">
        <f t="shared" si="320"/>
        <v/>
      </c>
      <c r="Y519" s="1054" t="str">
        <f t="shared" si="320"/>
        <v/>
      </c>
      <c r="Z519" s="1054" t="str">
        <f t="shared" si="320"/>
        <v/>
      </c>
      <c r="AA519" s="1054" t="str">
        <f t="shared" si="320"/>
        <v/>
      </c>
      <c r="AB519" s="1054" t="str">
        <f t="shared" si="320"/>
        <v/>
      </c>
      <c r="AC519" s="1054" t="str">
        <f t="shared" si="320"/>
        <v/>
      </c>
      <c r="AD519" s="2" t="e">
        <v>#REF!</v>
      </c>
      <c r="AE519" s="2" t="e">
        <v>#REF!</v>
      </c>
      <c r="AF519" s="2" t="e">
        <v>#REF!</v>
      </c>
      <c r="AG519" s="2" t="e">
        <v>#REF!</v>
      </c>
      <c r="AH519" s="2" t="e">
        <v>#REF!</v>
      </c>
      <c r="AI519" s="2" t="e">
        <v>#REF!</v>
      </c>
      <c r="AJ519" s="4" t="e">
        <v>#REF!</v>
      </c>
      <c r="AK519" s="4"/>
      <c r="AL519" s="4"/>
      <c r="AM519" s="4"/>
      <c r="AN519" s="18" t="s">
        <v>4</v>
      </c>
      <c r="AO519" s="689"/>
      <c r="AP519" s="690"/>
      <c r="AQ519" s="274"/>
      <c r="AR519" s="274"/>
      <c r="AS519" s="274"/>
      <c r="AT519" s="274"/>
      <c r="AU519" s="691"/>
      <c r="AV519" s="692"/>
      <c r="AW519" s="274"/>
      <c r="AX519" s="274"/>
      <c r="AY519" s="274"/>
      <c r="AZ519" s="274"/>
      <c r="BA519" s="274"/>
      <c r="BB519" s="274"/>
      <c r="BC519" s="274"/>
      <c r="BD519" s="274"/>
      <c r="BE519" s="274"/>
      <c r="BF519" s="274"/>
      <c r="BG519" s="274"/>
      <c r="BH519" s="274"/>
      <c r="BI519" s="274"/>
      <c r="BJ519" s="274"/>
      <c r="BK519" s="274"/>
      <c r="BL519" s="274"/>
      <c r="BM519" s="274"/>
      <c r="BN519" s="274"/>
      <c r="BO519" s="274"/>
      <c r="BP519" s="693"/>
      <c r="BQ519" s="274"/>
      <c r="BR519" s="274"/>
      <c r="BS519" s="274"/>
      <c r="BT519" s="274"/>
      <c r="BU519" s="274"/>
      <c r="BV519" s="274"/>
      <c r="BW519" s="274"/>
      <c r="BX519" s="694"/>
      <c r="BY519" s="274"/>
      <c r="BZ519" s="274"/>
      <c r="CA519" s="274"/>
      <c r="CB519" s="274"/>
      <c r="CC519" s="274"/>
      <c r="CD519" s="274"/>
      <c r="CE519" s="274"/>
      <c r="CF519" s="274"/>
      <c r="CG519" s="742"/>
      <c r="CH519" s="742"/>
      <c r="CI519" s="742"/>
      <c r="CJ519" s="742"/>
      <c r="CK519" s="742"/>
      <c r="CL519" s="742"/>
      <c r="CM519" s="742"/>
      <c r="CN519" s="742"/>
      <c r="CO519" s="742"/>
      <c r="CP519" s="742"/>
      <c r="CQ519" s="742"/>
      <c r="CR519" s="742"/>
      <c r="CS519" s="742"/>
      <c r="CT519" s="742"/>
      <c r="CU519" s="742"/>
      <c r="CV519" s="742"/>
      <c r="CW519" s="742"/>
      <c r="CX519" s="4"/>
      <c r="CY519" s="780" t="e">
        <v>#REF!</v>
      </c>
      <c r="CZ519" s="890" t="e">
        <v>#REF!</v>
      </c>
      <c r="DA519" s="890" t="e">
        <v>#REF!</v>
      </c>
      <c r="DB519" s="890">
        <v>0.0</v>
      </c>
      <c r="DC519" s="890">
        <v>0.0</v>
      </c>
      <c r="DD519" s="890">
        <v>0.0</v>
      </c>
      <c r="DE519" s="890">
        <v>0.0</v>
      </c>
      <c r="DF519" s="890">
        <v>0.0</v>
      </c>
      <c r="DG519" s="890">
        <v>0.0</v>
      </c>
      <c r="DH519" s="890"/>
      <c r="DI519" s="890" t="e">
        <v>#REF!</v>
      </c>
      <c r="DJ519" s="890" t="s">
        <v>160</v>
      </c>
      <c r="DK519" s="890" t="s">
        <v>160</v>
      </c>
      <c r="DL519" s="890" t="s">
        <v>160</v>
      </c>
      <c r="DM519" s="890" t="s">
        <v>160</v>
      </c>
      <c r="DN519" s="890" t="s">
        <v>160</v>
      </c>
      <c r="DO519" s="890" t="s">
        <v>160</v>
      </c>
      <c r="DP519" s="2">
        <v>1.0</v>
      </c>
      <c r="DQ519" s="830" t="s">
        <v>160</v>
      </c>
      <c r="DR519" s="915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745"/>
      <c r="EK519" s="4"/>
      <c r="EL519" s="4"/>
      <c r="EM519" s="4"/>
      <c r="EN519" s="4"/>
      <c r="EO519" s="4"/>
      <c r="EP519" s="4"/>
      <c r="EQ519" s="745"/>
      <c r="ER519" s="4"/>
      <c r="ES519" s="4"/>
      <c r="ET519" s="4"/>
      <c r="EU519" s="4"/>
      <c r="EV519" s="4"/>
      <c r="EW519" s="4"/>
      <c r="EX519" s="4"/>
      <c r="EY519" s="895" t="s">
        <v>160</v>
      </c>
      <c r="EZ519" s="927" t="s">
        <v>160</v>
      </c>
      <c r="FA519" s="820" t="str">
        <f t="shared" si="49"/>
        <v/>
      </c>
      <c r="FB519" s="925" t="e">
        <v>#REF!</v>
      </c>
      <c r="FC519" s="4" t="e">
        <v>#REF!</v>
      </c>
      <c r="FD519" s="4" t="e">
        <v>#REF!</v>
      </c>
      <c r="FE519" s="4" t="e">
        <v>#REF!</v>
      </c>
      <c r="FF519" s="4" t="e">
        <v>#REF!</v>
      </c>
      <c r="FG519" s="4" t="e">
        <v>#REF!</v>
      </c>
      <c r="FH519" s="4" t="e">
        <v>#REF!</v>
      </c>
      <c r="FI519" s="834" t="str">
        <f t="shared" si="50"/>
        <v>#REF!</v>
      </c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742"/>
    </row>
    <row r="520" outlineLevel="1">
      <c r="A520" s="743"/>
      <c r="D520" s="1039">
        <f t="shared" si="157"/>
        <v>1</v>
      </c>
      <c r="E520" s="1049" t="str">
        <f t="shared" si="80"/>
        <v/>
      </c>
      <c r="F520" s="1050" t="s">
        <v>402</v>
      </c>
      <c r="G520" s="1042" t="str">
        <f t="shared" si="76"/>
        <v/>
      </c>
      <c r="H520" s="1046"/>
      <c r="I520" s="1044" t="str">
        <f t="shared" si="77"/>
        <v>#REF!</v>
      </c>
      <c r="J520" s="1052" t="str">
        <f t="shared" si="141"/>
        <v>#REF!</v>
      </c>
      <c r="K520" s="1046">
        <v>0.0</v>
      </c>
      <c r="L520" s="1046">
        <v>0.0</v>
      </c>
      <c r="M520" s="1046">
        <v>0.0</v>
      </c>
      <c r="N520" s="1046">
        <v>0.0</v>
      </c>
      <c r="O520" s="1053" t="e">
        <v>#REF!</v>
      </c>
      <c r="P520" s="1053">
        <v>0.0</v>
      </c>
      <c r="Q520" s="1053">
        <v>0.0</v>
      </c>
      <c r="R520" s="1053">
        <v>0.0</v>
      </c>
      <c r="S520" s="1053">
        <v>0.0</v>
      </c>
      <c r="T520" s="1053">
        <v>0.0</v>
      </c>
      <c r="U520" s="1053">
        <v>0.0</v>
      </c>
      <c r="V520" s="825"/>
      <c r="W520" s="1054" t="str">
        <f t="shared" ref="W520:AC520" si="321">if(O$275&gt;$E519,"",if(O$276&lt;$E519,"", if($H520="","", if($D519&lt;=$N$277,O$277,if($D519&lt;=$N$278,O$278,O$279))*if($O$267=$R$267,$V$267, $H520))))</f>
        <v>#REF!</v>
      </c>
      <c r="X520" s="1054" t="str">
        <f t="shared" si="321"/>
        <v/>
      </c>
      <c r="Y520" s="1054" t="str">
        <f t="shared" si="321"/>
        <v/>
      </c>
      <c r="Z520" s="1054" t="str">
        <f t="shared" si="321"/>
        <v/>
      </c>
      <c r="AA520" s="1054" t="str">
        <f t="shared" si="321"/>
        <v/>
      </c>
      <c r="AB520" s="1054" t="str">
        <f t="shared" si="321"/>
        <v/>
      </c>
      <c r="AC520" s="1054" t="str">
        <f t="shared" si="321"/>
        <v/>
      </c>
      <c r="AD520" s="2" t="e">
        <v>#REF!</v>
      </c>
      <c r="AE520" s="2" t="e">
        <v>#REF!</v>
      </c>
      <c r="AF520" s="2" t="e">
        <v>#REF!</v>
      </c>
      <c r="AG520" s="2" t="e">
        <v>#REF!</v>
      </c>
      <c r="AH520" s="2" t="e">
        <v>#REF!</v>
      </c>
      <c r="AI520" s="2" t="e">
        <v>#REF!</v>
      </c>
      <c r="AJ520" s="4" t="e">
        <v>#REF!</v>
      </c>
      <c r="AK520" s="4"/>
      <c r="AL520" s="4"/>
      <c r="AM520" s="4"/>
      <c r="AN520" s="18" t="s">
        <v>4</v>
      </c>
      <c r="AO520" s="689"/>
      <c r="AP520" s="690"/>
      <c r="AQ520" s="274"/>
      <c r="AR520" s="274"/>
      <c r="AS520" s="274"/>
      <c r="AT520" s="274"/>
      <c r="AU520" s="691"/>
      <c r="AV520" s="692"/>
      <c r="AW520" s="274"/>
      <c r="AX520" s="274"/>
      <c r="AY520" s="274"/>
      <c r="AZ520" s="274"/>
      <c r="BA520" s="274"/>
      <c r="BB520" s="274"/>
      <c r="BC520" s="274"/>
      <c r="BD520" s="274"/>
      <c r="BE520" s="274"/>
      <c r="BF520" s="274"/>
      <c r="BG520" s="274"/>
      <c r="BH520" s="274"/>
      <c r="BI520" s="274"/>
      <c r="BJ520" s="274"/>
      <c r="BK520" s="274"/>
      <c r="BL520" s="274"/>
      <c r="BM520" s="274"/>
      <c r="BN520" s="274"/>
      <c r="BO520" s="274"/>
      <c r="BP520" s="693"/>
      <c r="BQ520" s="274"/>
      <c r="BR520" s="274"/>
      <c r="BS520" s="274"/>
      <c r="BT520" s="274"/>
      <c r="BU520" s="274"/>
      <c r="BV520" s="274"/>
      <c r="BW520" s="274"/>
      <c r="BX520" s="694"/>
      <c r="BY520" s="274"/>
      <c r="BZ520" s="274"/>
      <c r="CA520" s="274"/>
      <c r="CB520" s="274"/>
      <c r="CC520" s="274"/>
      <c r="CD520" s="274"/>
      <c r="CE520" s="274"/>
      <c r="CF520" s="274"/>
      <c r="CG520" s="742"/>
      <c r="CH520" s="742"/>
      <c r="CI520" s="742"/>
      <c r="CJ520" s="742"/>
      <c r="CK520" s="742"/>
      <c r="CL520" s="742"/>
      <c r="CM520" s="742"/>
      <c r="CN520" s="742"/>
      <c r="CO520" s="742"/>
      <c r="CP520" s="742"/>
      <c r="CQ520" s="742"/>
      <c r="CR520" s="742"/>
      <c r="CS520" s="742"/>
      <c r="CT520" s="742"/>
      <c r="CU520" s="742"/>
      <c r="CV520" s="742"/>
      <c r="CW520" s="742"/>
      <c r="CX520" s="4"/>
      <c r="CY520" s="780" t="e">
        <v>#REF!</v>
      </c>
      <c r="CZ520" s="890" t="e">
        <v>#REF!</v>
      </c>
      <c r="DA520" s="890" t="e">
        <v>#REF!</v>
      </c>
      <c r="DB520" s="890">
        <v>0.0</v>
      </c>
      <c r="DC520" s="890">
        <v>0.0</v>
      </c>
      <c r="DD520" s="890">
        <v>0.0</v>
      </c>
      <c r="DE520" s="890">
        <v>0.0</v>
      </c>
      <c r="DF520" s="890">
        <v>0.0</v>
      </c>
      <c r="DG520" s="890">
        <v>0.0</v>
      </c>
      <c r="DH520" s="890"/>
      <c r="DI520" s="890" t="e">
        <v>#REF!</v>
      </c>
      <c r="DJ520" s="890" t="s">
        <v>160</v>
      </c>
      <c r="DK520" s="890" t="s">
        <v>160</v>
      </c>
      <c r="DL520" s="890" t="s">
        <v>160</v>
      </c>
      <c r="DM520" s="890" t="s">
        <v>160</v>
      </c>
      <c r="DN520" s="890" t="s">
        <v>160</v>
      </c>
      <c r="DO520" s="890" t="s">
        <v>160</v>
      </c>
      <c r="DP520" s="2">
        <v>1.0</v>
      </c>
      <c r="DQ520" s="830" t="s">
        <v>160</v>
      </c>
      <c r="DR520" s="915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745"/>
      <c r="EK520" s="4"/>
      <c r="EL520" s="4"/>
      <c r="EM520" s="4"/>
      <c r="EN520" s="4"/>
      <c r="EO520" s="4"/>
      <c r="EP520" s="4"/>
      <c r="EQ520" s="745"/>
      <c r="ER520" s="4"/>
      <c r="ES520" s="4"/>
      <c r="ET520" s="4"/>
      <c r="EU520" s="4"/>
      <c r="EV520" s="4"/>
      <c r="EW520" s="4"/>
      <c r="EX520" s="4"/>
      <c r="EY520" s="895" t="s">
        <v>160</v>
      </c>
      <c r="EZ520" s="927" t="s">
        <v>160</v>
      </c>
      <c r="FA520" s="820" t="str">
        <f t="shared" si="49"/>
        <v/>
      </c>
      <c r="FB520" s="925" t="e">
        <v>#REF!</v>
      </c>
      <c r="FC520" s="4" t="e">
        <v>#REF!</v>
      </c>
      <c r="FD520" s="4" t="e">
        <v>#REF!</v>
      </c>
      <c r="FE520" s="4" t="e">
        <v>#REF!</v>
      </c>
      <c r="FF520" s="4" t="e">
        <v>#REF!</v>
      </c>
      <c r="FG520" s="4" t="e">
        <v>#REF!</v>
      </c>
      <c r="FH520" s="4" t="e">
        <v>#REF!</v>
      </c>
      <c r="FI520" s="834" t="str">
        <f t="shared" si="50"/>
        <v>#REF!</v>
      </c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742"/>
    </row>
    <row r="521" outlineLevel="1">
      <c r="A521" s="743"/>
      <c r="D521" s="1039">
        <f t="shared" si="157"/>
        <v>1</v>
      </c>
      <c r="E521" s="1049" t="str">
        <f t="shared" si="80"/>
        <v/>
      </c>
      <c r="F521" s="1050" t="s">
        <v>402</v>
      </c>
      <c r="G521" s="1042" t="str">
        <f t="shared" si="76"/>
        <v/>
      </c>
      <c r="H521" s="1046"/>
      <c r="I521" s="1044" t="str">
        <f t="shared" si="77"/>
        <v>#REF!</v>
      </c>
      <c r="J521" s="1052" t="str">
        <f t="shared" si="141"/>
        <v>#REF!</v>
      </c>
      <c r="K521" s="1046">
        <v>0.0</v>
      </c>
      <c r="L521" s="1046">
        <v>0.0</v>
      </c>
      <c r="M521" s="1046">
        <v>0.0</v>
      </c>
      <c r="N521" s="1046">
        <v>0.0</v>
      </c>
      <c r="O521" s="1053" t="e">
        <v>#REF!</v>
      </c>
      <c r="P521" s="1053">
        <v>0.0</v>
      </c>
      <c r="Q521" s="1053">
        <v>0.0</v>
      </c>
      <c r="R521" s="1053">
        <v>0.0</v>
      </c>
      <c r="S521" s="1053">
        <v>0.0</v>
      </c>
      <c r="T521" s="1053">
        <v>0.0</v>
      </c>
      <c r="U521" s="1053">
        <v>0.0</v>
      </c>
      <c r="V521" s="825"/>
      <c r="W521" s="1054" t="str">
        <f t="shared" ref="W521:AC521" si="322">if(O$275&gt;$E520,"",if(O$276&lt;$E520,"", if($H521="","", if($D520&lt;=$N$277,O$277,if($D520&lt;=$N$278,O$278,O$279))*if($O$267=$R$267,$V$267, $H521))))</f>
        <v>#REF!</v>
      </c>
      <c r="X521" s="1054" t="str">
        <f t="shared" si="322"/>
        <v/>
      </c>
      <c r="Y521" s="1054" t="str">
        <f t="shared" si="322"/>
        <v/>
      </c>
      <c r="Z521" s="1054" t="str">
        <f t="shared" si="322"/>
        <v/>
      </c>
      <c r="AA521" s="1054" t="str">
        <f t="shared" si="322"/>
        <v/>
      </c>
      <c r="AB521" s="1054" t="str">
        <f t="shared" si="322"/>
        <v/>
      </c>
      <c r="AC521" s="1054" t="str">
        <f t="shared" si="322"/>
        <v/>
      </c>
      <c r="AD521" s="2" t="e">
        <v>#REF!</v>
      </c>
      <c r="AE521" s="2" t="e">
        <v>#REF!</v>
      </c>
      <c r="AF521" s="2" t="e">
        <v>#REF!</v>
      </c>
      <c r="AG521" s="2" t="e">
        <v>#REF!</v>
      </c>
      <c r="AH521" s="2" t="e">
        <v>#REF!</v>
      </c>
      <c r="AI521" s="2" t="e">
        <v>#REF!</v>
      </c>
      <c r="AJ521" s="4" t="e">
        <v>#REF!</v>
      </c>
      <c r="AK521" s="4"/>
      <c r="AL521" s="4"/>
      <c r="AM521" s="4"/>
      <c r="AN521" s="18" t="s">
        <v>4</v>
      </c>
      <c r="AO521" s="689"/>
      <c r="AP521" s="690"/>
      <c r="AQ521" s="274"/>
      <c r="AR521" s="274"/>
      <c r="AS521" s="274"/>
      <c r="AT521" s="274"/>
      <c r="AU521" s="691"/>
      <c r="AV521" s="692"/>
      <c r="AW521" s="274"/>
      <c r="AX521" s="274"/>
      <c r="AY521" s="274"/>
      <c r="AZ521" s="274"/>
      <c r="BA521" s="274"/>
      <c r="BB521" s="274"/>
      <c r="BC521" s="274"/>
      <c r="BD521" s="274"/>
      <c r="BE521" s="274"/>
      <c r="BF521" s="274"/>
      <c r="BG521" s="274"/>
      <c r="BH521" s="274"/>
      <c r="BI521" s="274"/>
      <c r="BJ521" s="274"/>
      <c r="BK521" s="274"/>
      <c r="BL521" s="274"/>
      <c r="BM521" s="274"/>
      <c r="BN521" s="274"/>
      <c r="BO521" s="274"/>
      <c r="BP521" s="693"/>
      <c r="BQ521" s="274"/>
      <c r="BR521" s="274"/>
      <c r="BS521" s="274"/>
      <c r="BT521" s="274"/>
      <c r="BU521" s="274"/>
      <c r="BV521" s="274"/>
      <c r="BW521" s="274"/>
      <c r="BX521" s="694"/>
      <c r="BY521" s="274"/>
      <c r="BZ521" s="274"/>
      <c r="CA521" s="274"/>
      <c r="CB521" s="274"/>
      <c r="CC521" s="274"/>
      <c r="CD521" s="274"/>
      <c r="CE521" s="274"/>
      <c r="CF521" s="274"/>
      <c r="CG521" s="742"/>
      <c r="CH521" s="742"/>
      <c r="CI521" s="742"/>
      <c r="CJ521" s="742"/>
      <c r="CK521" s="742"/>
      <c r="CL521" s="742"/>
      <c r="CM521" s="742"/>
      <c r="CN521" s="742"/>
      <c r="CO521" s="742"/>
      <c r="CP521" s="742"/>
      <c r="CQ521" s="742"/>
      <c r="CR521" s="742"/>
      <c r="CS521" s="742"/>
      <c r="CT521" s="742"/>
      <c r="CU521" s="742"/>
      <c r="CV521" s="742"/>
      <c r="CW521" s="742"/>
      <c r="CX521" s="4"/>
      <c r="CY521" s="780" t="e">
        <v>#REF!</v>
      </c>
      <c r="CZ521" s="890" t="e">
        <v>#REF!</v>
      </c>
      <c r="DA521" s="890" t="e">
        <v>#REF!</v>
      </c>
      <c r="DB521" s="890">
        <v>0.0</v>
      </c>
      <c r="DC521" s="890">
        <v>0.0</v>
      </c>
      <c r="DD521" s="890">
        <v>0.0</v>
      </c>
      <c r="DE521" s="890">
        <v>0.0</v>
      </c>
      <c r="DF521" s="890">
        <v>0.0</v>
      </c>
      <c r="DG521" s="890">
        <v>0.0</v>
      </c>
      <c r="DH521" s="890"/>
      <c r="DI521" s="890" t="e">
        <v>#REF!</v>
      </c>
      <c r="DJ521" s="890" t="s">
        <v>160</v>
      </c>
      <c r="DK521" s="890" t="s">
        <v>160</v>
      </c>
      <c r="DL521" s="890" t="s">
        <v>160</v>
      </c>
      <c r="DM521" s="890" t="s">
        <v>160</v>
      </c>
      <c r="DN521" s="890" t="s">
        <v>160</v>
      </c>
      <c r="DO521" s="890" t="s">
        <v>160</v>
      </c>
      <c r="DP521" s="2">
        <v>1.0</v>
      </c>
      <c r="DQ521" s="830" t="s">
        <v>160</v>
      </c>
      <c r="DR521" s="915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745"/>
      <c r="EK521" s="4"/>
      <c r="EL521" s="4"/>
      <c r="EM521" s="4"/>
      <c r="EN521" s="4"/>
      <c r="EO521" s="4"/>
      <c r="EP521" s="4"/>
      <c r="EQ521" s="745"/>
      <c r="ER521" s="4"/>
      <c r="ES521" s="4"/>
      <c r="ET521" s="4"/>
      <c r="EU521" s="4"/>
      <c r="EV521" s="4"/>
      <c r="EW521" s="4"/>
      <c r="EX521" s="4"/>
      <c r="EY521" s="895" t="s">
        <v>160</v>
      </c>
      <c r="EZ521" s="927" t="s">
        <v>160</v>
      </c>
      <c r="FA521" s="820" t="str">
        <f t="shared" si="49"/>
        <v/>
      </c>
      <c r="FB521" s="925" t="e">
        <v>#REF!</v>
      </c>
      <c r="FC521" s="4" t="e">
        <v>#REF!</v>
      </c>
      <c r="FD521" s="4" t="e">
        <v>#REF!</v>
      </c>
      <c r="FE521" s="4" t="e">
        <v>#REF!</v>
      </c>
      <c r="FF521" s="4" t="e">
        <v>#REF!</v>
      </c>
      <c r="FG521" s="4" t="e">
        <v>#REF!</v>
      </c>
      <c r="FH521" s="4" t="e">
        <v>#REF!</v>
      </c>
      <c r="FI521" s="834" t="str">
        <f t="shared" si="50"/>
        <v>#REF!</v>
      </c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742"/>
    </row>
    <row r="522" outlineLevel="1">
      <c r="A522" s="743"/>
      <c r="D522" s="1039">
        <f t="shared" si="157"/>
        <v>1</v>
      </c>
      <c r="E522" s="1049" t="str">
        <f t="shared" si="80"/>
        <v/>
      </c>
      <c r="F522" s="1050" t="s">
        <v>402</v>
      </c>
      <c r="G522" s="1042" t="str">
        <f t="shared" si="76"/>
        <v/>
      </c>
      <c r="H522" s="1046"/>
      <c r="I522" s="1044" t="str">
        <f t="shared" si="77"/>
        <v>#REF!</v>
      </c>
      <c r="J522" s="1052" t="str">
        <f t="shared" si="141"/>
        <v>#REF!</v>
      </c>
      <c r="K522" s="1046">
        <v>0.0</v>
      </c>
      <c r="L522" s="1046">
        <v>0.0</v>
      </c>
      <c r="M522" s="1046">
        <v>0.0</v>
      </c>
      <c r="N522" s="1046">
        <v>0.0</v>
      </c>
      <c r="O522" s="1053" t="e">
        <v>#REF!</v>
      </c>
      <c r="P522" s="1053">
        <v>0.0</v>
      </c>
      <c r="Q522" s="1053">
        <v>0.0</v>
      </c>
      <c r="R522" s="1053">
        <v>0.0</v>
      </c>
      <c r="S522" s="1053">
        <v>0.0</v>
      </c>
      <c r="T522" s="1053">
        <v>0.0</v>
      </c>
      <c r="U522" s="1053">
        <v>0.0</v>
      </c>
      <c r="V522" s="825"/>
      <c r="W522" s="1054" t="str">
        <f t="shared" ref="W522:AC522" si="323">if(O$275&gt;$E521,"",if(O$276&lt;$E521,"", if($H522="","", if($D521&lt;=$N$277,O$277,if($D521&lt;=$N$278,O$278,O$279))*if($O$267=$R$267,$V$267, $H522))))</f>
        <v>#REF!</v>
      </c>
      <c r="X522" s="1054" t="str">
        <f t="shared" si="323"/>
        <v/>
      </c>
      <c r="Y522" s="1054" t="str">
        <f t="shared" si="323"/>
        <v/>
      </c>
      <c r="Z522" s="1054" t="str">
        <f t="shared" si="323"/>
        <v/>
      </c>
      <c r="AA522" s="1054" t="str">
        <f t="shared" si="323"/>
        <v/>
      </c>
      <c r="AB522" s="1054" t="str">
        <f t="shared" si="323"/>
        <v/>
      </c>
      <c r="AC522" s="1054" t="str">
        <f t="shared" si="323"/>
        <v/>
      </c>
      <c r="AD522" s="2" t="e">
        <v>#REF!</v>
      </c>
      <c r="AE522" s="2" t="e">
        <v>#REF!</v>
      </c>
      <c r="AF522" s="2" t="e">
        <v>#REF!</v>
      </c>
      <c r="AG522" s="2" t="e">
        <v>#REF!</v>
      </c>
      <c r="AH522" s="2" t="e">
        <v>#REF!</v>
      </c>
      <c r="AI522" s="2" t="e">
        <v>#REF!</v>
      </c>
      <c r="AJ522" s="4" t="e">
        <v>#REF!</v>
      </c>
      <c r="AK522" s="4"/>
      <c r="AL522" s="4"/>
      <c r="AM522" s="4"/>
      <c r="AN522" s="18" t="s">
        <v>4</v>
      </c>
      <c r="AO522" s="689"/>
      <c r="AP522" s="690"/>
      <c r="AQ522" s="274"/>
      <c r="AR522" s="274"/>
      <c r="AS522" s="274"/>
      <c r="AT522" s="274"/>
      <c r="AU522" s="691"/>
      <c r="AV522" s="692"/>
      <c r="AW522" s="274"/>
      <c r="AX522" s="274"/>
      <c r="AY522" s="274"/>
      <c r="AZ522" s="274"/>
      <c r="BA522" s="274"/>
      <c r="BB522" s="274"/>
      <c r="BC522" s="274"/>
      <c r="BD522" s="274"/>
      <c r="BE522" s="274"/>
      <c r="BF522" s="274"/>
      <c r="BG522" s="274"/>
      <c r="BH522" s="274"/>
      <c r="BI522" s="274"/>
      <c r="BJ522" s="274"/>
      <c r="BK522" s="274"/>
      <c r="BL522" s="274"/>
      <c r="BM522" s="274"/>
      <c r="BN522" s="274"/>
      <c r="BO522" s="274"/>
      <c r="BP522" s="693"/>
      <c r="BQ522" s="274"/>
      <c r="BR522" s="274"/>
      <c r="BS522" s="274"/>
      <c r="BT522" s="274"/>
      <c r="BU522" s="274"/>
      <c r="BV522" s="274"/>
      <c r="BW522" s="274"/>
      <c r="BX522" s="694"/>
      <c r="BY522" s="274"/>
      <c r="BZ522" s="274"/>
      <c r="CA522" s="274"/>
      <c r="CB522" s="274"/>
      <c r="CC522" s="274"/>
      <c r="CD522" s="274"/>
      <c r="CE522" s="274"/>
      <c r="CF522" s="274"/>
      <c r="CG522" s="742"/>
      <c r="CH522" s="742"/>
      <c r="CI522" s="742"/>
      <c r="CJ522" s="742"/>
      <c r="CK522" s="742"/>
      <c r="CL522" s="742"/>
      <c r="CM522" s="742"/>
      <c r="CN522" s="742"/>
      <c r="CO522" s="742"/>
      <c r="CP522" s="742"/>
      <c r="CQ522" s="742"/>
      <c r="CR522" s="742"/>
      <c r="CS522" s="742"/>
      <c r="CT522" s="742"/>
      <c r="CU522" s="742"/>
      <c r="CV522" s="742"/>
      <c r="CW522" s="742"/>
      <c r="CX522" s="4"/>
      <c r="CY522" s="780" t="e">
        <v>#REF!</v>
      </c>
      <c r="CZ522" s="890" t="e">
        <v>#REF!</v>
      </c>
      <c r="DA522" s="890" t="e">
        <v>#REF!</v>
      </c>
      <c r="DB522" s="890">
        <v>0.0</v>
      </c>
      <c r="DC522" s="890">
        <v>0.0</v>
      </c>
      <c r="DD522" s="890">
        <v>0.0</v>
      </c>
      <c r="DE522" s="890">
        <v>0.0</v>
      </c>
      <c r="DF522" s="890">
        <v>0.0</v>
      </c>
      <c r="DG522" s="890">
        <v>0.0</v>
      </c>
      <c r="DH522" s="890"/>
      <c r="DI522" s="890" t="e">
        <v>#REF!</v>
      </c>
      <c r="DJ522" s="890" t="s">
        <v>160</v>
      </c>
      <c r="DK522" s="890" t="s">
        <v>160</v>
      </c>
      <c r="DL522" s="890" t="s">
        <v>160</v>
      </c>
      <c r="DM522" s="890" t="s">
        <v>160</v>
      </c>
      <c r="DN522" s="890" t="s">
        <v>160</v>
      </c>
      <c r="DO522" s="890" t="s">
        <v>160</v>
      </c>
      <c r="DP522" s="2">
        <v>1.0</v>
      </c>
      <c r="DQ522" s="830" t="s">
        <v>160</v>
      </c>
      <c r="DR522" s="915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745"/>
      <c r="EK522" s="4"/>
      <c r="EL522" s="4"/>
      <c r="EM522" s="4"/>
      <c r="EN522" s="4"/>
      <c r="EO522" s="4"/>
      <c r="EP522" s="4"/>
      <c r="EQ522" s="745"/>
      <c r="ER522" s="4"/>
      <c r="ES522" s="4"/>
      <c r="ET522" s="4"/>
      <c r="EU522" s="4"/>
      <c r="EV522" s="4"/>
      <c r="EW522" s="4"/>
      <c r="EX522" s="4"/>
      <c r="EY522" s="895" t="s">
        <v>160</v>
      </c>
      <c r="EZ522" s="927" t="s">
        <v>160</v>
      </c>
      <c r="FA522" s="820" t="str">
        <f t="shared" si="49"/>
        <v/>
      </c>
      <c r="FB522" s="925" t="e">
        <v>#REF!</v>
      </c>
      <c r="FC522" s="4" t="e">
        <v>#REF!</v>
      </c>
      <c r="FD522" s="4" t="e">
        <v>#REF!</v>
      </c>
      <c r="FE522" s="4" t="e">
        <v>#REF!</v>
      </c>
      <c r="FF522" s="4" t="e">
        <v>#REF!</v>
      </c>
      <c r="FG522" s="4" t="e">
        <v>#REF!</v>
      </c>
      <c r="FH522" s="4" t="e">
        <v>#REF!</v>
      </c>
      <c r="FI522" s="834" t="str">
        <f t="shared" si="50"/>
        <v>#REF!</v>
      </c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742"/>
    </row>
    <row r="523" outlineLevel="1">
      <c r="A523" s="743"/>
      <c r="D523" s="1039">
        <f t="shared" si="157"/>
        <v>1</v>
      </c>
      <c r="E523" s="1049" t="str">
        <f t="shared" si="80"/>
        <v/>
      </c>
      <c r="F523" s="1050" t="s">
        <v>402</v>
      </c>
      <c r="G523" s="1042" t="str">
        <f t="shared" si="76"/>
        <v/>
      </c>
      <c r="H523" s="1046"/>
      <c r="I523" s="1044" t="str">
        <f t="shared" si="77"/>
        <v>#REF!</v>
      </c>
      <c r="J523" s="1052" t="str">
        <f t="shared" si="141"/>
        <v>#REF!</v>
      </c>
      <c r="K523" s="1046">
        <v>0.0</v>
      </c>
      <c r="L523" s="1046">
        <v>0.0</v>
      </c>
      <c r="M523" s="1046">
        <v>0.0</v>
      </c>
      <c r="N523" s="1046">
        <v>0.0</v>
      </c>
      <c r="O523" s="1053" t="e">
        <v>#REF!</v>
      </c>
      <c r="P523" s="1053">
        <v>0.0</v>
      </c>
      <c r="Q523" s="1053">
        <v>0.0</v>
      </c>
      <c r="R523" s="1053">
        <v>0.0</v>
      </c>
      <c r="S523" s="1053">
        <v>0.0</v>
      </c>
      <c r="T523" s="1053">
        <v>0.0</v>
      </c>
      <c r="U523" s="1053">
        <v>0.0</v>
      </c>
      <c r="V523" s="825"/>
      <c r="W523" s="1054" t="str">
        <f t="shared" ref="W523:AC523" si="324">if(O$275&gt;$E522,"",if(O$276&lt;$E522,"", if($H523="","", if($D522&lt;=$N$277,O$277,if($D522&lt;=$N$278,O$278,O$279))*if($O$267=$R$267,$V$267, $H523))))</f>
        <v>#REF!</v>
      </c>
      <c r="X523" s="1054" t="str">
        <f t="shared" si="324"/>
        <v/>
      </c>
      <c r="Y523" s="1054" t="str">
        <f t="shared" si="324"/>
        <v/>
      </c>
      <c r="Z523" s="1054" t="str">
        <f t="shared" si="324"/>
        <v/>
      </c>
      <c r="AA523" s="1054" t="str">
        <f t="shared" si="324"/>
        <v/>
      </c>
      <c r="AB523" s="1054" t="str">
        <f t="shared" si="324"/>
        <v/>
      </c>
      <c r="AC523" s="1054" t="str">
        <f t="shared" si="324"/>
        <v/>
      </c>
      <c r="AD523" s="2" t="e">
        <v>#REF!</v>
      </c>
      <c r="AE523" s="2" t="e">
        <v>#REF!</v>
      </c>
      <c r="AF523" s="2" t="e">
        <v>#REF!</v>
      </c>
      <c r="AG523" s="2" t="e">
        <v>#REF!</v>
      </c>
      <c r="AH523" s="2" t="e">
        <v>#REF!</v>
      </c>
      <c r="AI523" s="2" t="e">
        <v>#REF!</v>
      </c>
      <c r="AJ523" s="4" t="e">
        <v>#REF!</v>
      </c>
      <c r="AK523" s="4"/>
      <c r="AL523" s="4"/>
      <c r="AM523" s="4"/>
      <c r="AN523" s="18" t="s">
        <v>4</v>
      </c>
      <c r="AO523" s="689"/>
      <c r="AP523" s="690"/>
      <c r="AQ523" s="274"/>
      <c r="AR523" s="274"/>
      <c r="AS523" s="274"/>
      <c r="AT523" s="274"/>
      <c r="AU523" s="691"/>
      <c r="AV523" s="692"/>
      <c r="AW523" s="274"/>
      <c r="AX523" s="274"/>
      <c r="AY523" s="274"/>
      <c r="AZ523" s="274"/>
      <c r="BA523" s="274"/>
      <c r="BB523" s="274"/>
      <c r="BC523" s="274"/>
      <c r="BD523" s="274"/>
      <c r="BE523" s="274"/>
      <c r="BF523" s="274"/>
      <c r="BG523" s="274"/>
      <c r="BH523" s="274"/>
      <c r="BI523" s="274"/>
      <c r="BJ523" s="274"/>
      <c r="BK523" s="274"/>
      <c r="BL523" s="274"/>
      <c r="BM523" s="274"/>
      <c r="BN523" s="274"/>
      <c r="BO523" s="274"/>
      <c r="BP523" s="693"/>
      <c r="BQ523" s="274"/>
      <c r="BR523" s="274"/>
      <c r="BS523" s="274"/>
      <c r="BT523" s="274"/>
      <c r="BU523" s="274"/>
      <c r="BV523" s="274"/>
      <c r="BW523" s="274"/>
      <c r="BX523" s="694"/>
      <c r="BY523" s="274"/>
      <c r="BZ523" s="274"/>
      <c r="CA523" s="274"/>
      <c r="CB523" s="274"/>
      <c r="CC523" s="274"/>
      <c r="CD523" s="274"/>
      <c r="CE523" s="274"/>
      <c r="CF523" s="274"/>
      <c r="CG523" s="742"/>
      <c r="CH523" s="742"/>
      <c r="CI523" s="742"/>
      <c r="CJ523" s="742"/>
      <c r="CK523" s="742"/>
      <c r="CL523" s="742"/>
      <c r="CM523" s="742"/>
      <c r="CN523" s="742"/>
      <c r="CO523" s="742"/>
      <c r="CP523" s="742"/>
      <c r="CQ523" s="742"/>
      <c r="CR523" s="742"/>
      <c r="CS523" s="742"/>
      <c r="CT523" s="742"/>
      <c r="CU523" s="742"/>
      <c r="CV523" s="742"/>
      <c r="CW523" s="742"/>
      <c r="CX523" s="4"/>
      <c r="CY523" s="780" t="e">
        <v>#REF!</v>
      </c>
      <c r="CZ523" s="890" t="e">
        <v>#REF!</v>
      </c>
      <c r="DA523" s="890" t="e">
        <v>#REF!</v>
      </c>
      <c r="DB523" s="890">
        <v>0.0</v>
      </c>
      <c r="DC523" s="890">
        <v>0.0</v>
      </c>
      <c r="DD523" s="890">
        <v>0.0</v>
      </c>
      <c r="DE523" s="890">
        <v>0.0</v>
      </c>
      <c r="DF523" s="890">
        <v>0.0</v>
      </c>
      <c r="DG523" s="890">
        <v>0.0</v>
      </c>
      <c r="DH523" s="890"/>
      <c r="DI523" s="890" t="e">
        <v>#REF!</v>
      </c>
      <c r="DJ523" s="890" t="s">
        <v>160</v>
      </c>
      <c r="DK523" s="890" t="s">
        <v>160</v>
      </c>
      <c r="DL523" s="890" t="s">
        <v>160</v>
      </c>
      <c r="DM523" s="890" t="s">
        <v>160</v>
      </c>
      <c r="DN523" s="890" t="s">
        <v>160</v>
      </c>
      <c r="DO523" s="890" t="s">
        <v>160</v>
      </c>
      <c r="DP523" s="2">
        <v>1.0</v>
      </c>
      <c r="DQ523" s="830" t="s">
        <v>160</v>
      </c>
      <c r="DR523" s="915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745"/>
      <c r="EK523" s="4"/>
      <c r="EL523" s="4"/>
      <c r="EM523" s="4"/>
      <c r="EN523" s="4"/>
      <c r="EO523" s="4"/>
      <c r="EP523" s="4"/>
      <c r="EQ523" s="745"/>
      <c r="ER523" s="4"/>
      <c r="ES523" s="4"/>
      <c r="ET523" s="4"/>
      <c r="EU523" s="4"/>
      <c r="EV523" s="4"/>
      <c r="EW523" s="4"/>
      <c r="EX523" s="4"/>
      <c r="EY523" s="895" t="s">
        <v>160</v>
      </c>
      <c r="EZ523" s="927" t="s">
        <v>160</v>
      </c>
      <c r="FA523" s="820" t="str">
        <f t="shared" si="49"/>
        <v/>
      </c>
      <c r="FB523" s="925" t="e">
        <v>#REF!</v>
      </c>
      <c r="FC523" s="4" t="e">
        <v>#REF!</v>
      </c>
      <c r="FD523" s="4" t="e">
        <v>#REF!</v>
      </c>
      <c r="FE523" s="4" t="e">
        <v>#REF!</v>
      </c>
      <c r="FF523" s="4" t="e">
        <v>#REF!</v>
      </c>
      <c r="FG523" s="4" t="e">
        <v>#REF!</v>
      </c>
      <c r="FH523" s="4" t="e">
        <v>#REF!</v>
      </c>
      <c r="FI523" s="834" t="str">
        <f t="shared" si="50"/>
        <v>#REF!</v>
      </c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742"/>
    </row>
    <row r="524" outlineLevel="1">
      <c r="A524" s="743"/>
      <c r="D524" s="1039">
        <f t="shared" si="157"/>
        <v>1</v>
      </c>
      <c r="E524" s="1049" t="str">
        <f t="shared" si="80"/>
        <v/>
      </c>
      <c r="F524" s="1050" t="s">
        <v>402</v>
      </c>
      <c r="G524" s="1042" t="str">
        <f t="shared" si="76"/>
        <v/>
      </c>
      <c r="H524" s="1046"/>
      <c r="I524" s="1044" t="str">
        <f t="shared" si="77"/>
        <v>#REF!</v>
      </c>
      <c r="J524" s="1052" t="str">
        <f t="shared" si="141"/>
        <v>#REF!</v>
      </c>
      <c r="K524" s="1046">
        <v>0.0</v>
      </c>
      <c r="L524" s="1046">
        <v>0.0</v>
      </c>
      <c r="M524" s="1046">
        <v>0.0</v>
      </c>
      <c r="N524" s="1046">
        <v>0.0</v>
      </c>
      <c r="O524" s="1053" t="e">
        <v>#REF!</v>
      </c>
      <c r="P524" s="1053">
        <v>0.0</v>
      </c>
      <c r="Q524" s="1053">
        <v>0.0</v>
      </c>
      <c r="R524" s="1053">
        <v>0.0</v>
      </c>
      <c r="S524" s="1053">
        <v>0.0</v>
      </c>
      <c r="T524" s="1053">
        <v>0.0</v>
      </c>
      <c r="U524" s="1053">
        <v>0.0</v>
      </c>
      <c r="V524" s="825"/>
      <c r="W524" s="1054" t="str">
        <f t="shared" ref="W524:AC524" si="325">if(O$275&gt;$E523,"",if(O$276&lt;$E523,"", if($H524="","", if($D523&lt;=$N$277,O$277,if($D523&lt;=$N$278,O$278,O$279))*if($O$267=$R$267,$V$267, $H524))))</f>
        <v>#REF!</v>
      </c>
      <c r="X524" s="1054" t="str">
        <f t="shared" si="325"/>
        <v/>
      </c>
      <c r="Y524" s="1054" t="str">
        <f t="shared" si="325"/>
        <v/>
      </c>
      <c r="Z524" s="1054" t="str">
        <f t="shared" si="325"/>
        <v/>
      </c>
      <c r="AA524" s="1054" t="str">
        <f t="shared" si="325"/>
        <v/>
      </c>
      <c r="AB524" s="1054" t="str">
        <f t="shared" si="325"/>
        <v/>
      </c>
      <c r="AC524" s="1054" t="str">
        <f t="shared" si="325"/>
        <v/>
      </c>
      <c r="AD524" s="2" t="e">
        <v>#REF!</v>
      </c>
      <c r="AE524" s="2" t="e">
        <v>#REF!</v>
      </c>
      <c r="AF524" s="2" t="e">
        <v>#REF!</v>
      </c>
      <c r="AG524" s="2" t="e">
        <v>#REF!</v>
      </c>
      <c r="AH524" s="2" t="e">
        <v>#REF!</v>
      </c>
      <c r="AI524" s="2" t="e">
        <v>#REF!</v>
      </c>
      <c r="AJ524" s="4" t="e">
        <v>#REF!</v>
      </c>
      <c r="AK524" s="4"/>
      <c r="AL524" s="4"/>
      <c r="AM524" s="4"/>
      <c r="AN524" s="18" t="s">
        <v>4</v>
      </c>
      <c r="AO524" s="689"/>
      <c r="AP524" s="690"/>
      <c r="AQ524" s="274"/>
      <c r="AR524" s="274"/>
      <c r="AS524" s="274"/>
      <c r="AT524" s="274"/>
      <c r="AU524" s="691"/>
      <c r="AV524" s="692"/>
      <c r="AW524" s="274"/>
      <c r="AX524" s="274"/>
      <c r="AY524" s="274"/>
      <c r="AZ524" s="274"/>
      <c r="BA524" s="274"/>
      <c r="BB524" s="274"/>
      <c r="BC524" s="274"/>
      <c r="BD524" s="274"/>
      <c r="BE524" s="274"/>
      <c r="BF524" s="274"/>
      <c r="BG524" s="274"/>
      <c r="BH524" s="274"/>
      <c r="BI524" s="274"/>
      <c r="BJ524" s="274"/>
      <c r="BK524" s="274"/>
      <c r="BL524" s="274"/>
      <c r="BM524" s="274"/>
      <c r="BN524" s="274"/>
      <c r="BO524" s="274"/>
      <c r="BP524" s="693"/>
      <c r="BQ524" s="274"/>
      <c r="BR524" s="274"/>
      <c r="BS524" s="274"/>
      <c r="BT524" s="274"/>
      <c r="BU524" s="274"/>
      <c r="BV524" s="274"/>
      <c r="BW524" s="274"/>
      <c r="BX524" s="694"/>
      <c r="BY524" s="274"/>
      <c r="BZ524" s="274"/>
      <c r="CA524" s="274"/>
      <c r="CB524" s="274"/>
      <c r="CC524" s="274"/>
      <c r="CD524" s="274"/>
      <c r="CE524" s="274"/>
      <c r="CF524" s="274"/>
      <c r="CG524" s="742"/>
      <c r="CH524" s="742"/>
      <c r="CI524" s="742"/>
      <c r="CJ524" s="742"/>
      <c r="CK524" s="742"/>
      <c r="CL524" s="742"/>
      <c r="CM524" s="742"/>
      <c r="CN524" s="742"/>
      <c r="CO524" s="742"/>
      <c r="CP524" s="742"/>
      <c r="CQ524" s="742"/>
      <c r="CR524" s="742"/>
      <c r="CS524" s="742"/>
      <c r="CT524" s="742"/>
      <c r="CU524" s="742"/>
      <c r="CV524" s="742"/>
      <c r="CW524" s="742"/>
      <c r="CX524" s="4"/>
      <c r="CY524" s="780" t="e">
        <v>#REF!</v>
      </c>
      <c r="CZ524" s="890" t="e">
        <v>#REF!</v>
      </c>
      <c r="DA524" s="890" t="e">
        <v>#REF!</v>
      </c>
      <c r="DB524" s="890">
        <v>0.0</v>
      </c>
      <c r="DC524" s="890">
        <v>0.0</v>
      </c>
      <c r="DD524" s="890">
        <v>0.0</v>
      </c>
      <c r="DE524" s="890">
        <v>0.0</v>
      </c>
      <c r="DF524" s="890">
        <v>0.0</v>
      </c>
      <c r="DG524" s="890">
        <v>0.0</v>
      </c>
      <c r="DH524" s="890"/>
      <c r="DI524" s="890" t="e">
        <v>#REF!</v>
      </c>
      <c r="DJ524" s="890" t="s">
        <v>160</v>
      </c>
      <c r="DK524" s="890" t="s">
        <v>160</v>
      </c>
      <c r="DL524" s="890" t="s">
        <v>160</v>
      </c>
      <c r="DM524" s="890" t="s">
        <v>160</v>
      </c>
      <c r="DN524" s="890" t="s">
        <v>160</v>
      </c>
      <c r="DO524" s="890" t="s">
        <v>160</v>
      </c>
      <c r="DP524" s="2">
        <v>1.0</v>
      </c>
      <c r="DQ524" s="830" t="s">
        <v>160</v>
      </c>
      <c r="DR524" s="915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745"/>
      <c r="EK524" s="4"/>
      <c r="EL524" s="4"/>
      <c r="EM524" s="4"/>
      <c r="EN524" s="4"/>
      <c r="EO524" s="4"/>
      <c r="EP524" s="4"/>
      <c r="EQ524" s="745"/>
      <c r="ER524" s="4"/>
      <c r="ES524" s="4"/>
      <c r="ET524" s="4"/>
      <c r="EU524" s="4"/>
      <c r="EV524" s="4"/>
      <c r="EW524" s="4"/>
      <c r="EX524" s="4"/>
      <c r="EY524" s="895" t="s">
        <v>160</v>
      </c>
      <c r="EZ524" s="927" t="s">
        <v>160</v>
      </c>
      <c r="FA524" s="820" t="str">
        <f t="shared" si="49"/>
        <v/>
      </c>
      <c r="FB524" s="925" t="e">
        <v>#REF!</v>
      </c>
      <c r="FC524" s="4" t="e">
        <v>#REF!</v>
      </c>
      <c r="FD524" s="4" t="e">
        <v>#REF!</v>
      </c>
      <c r="FE524" s="4" t="e">
        <v>#REF!</v>
      </c>
      <c r="FF524" s="4" t="e">
        <v>#REF!</v>
      </c>
      <c r="FG524" s="4" t="e">
        <v>#REF!</v>
      </c>
      <c r="FH524" s="4" t="e">
        <v>#REF!</v>
      </c>
      <c r="FI524" s="834" t="str">
        <f t="shared" si="50"/>
        <v>#REF!</v>
      </c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742"/>
    </row>
    <row r="525" outlineLevel="1">
      <c r="A525" s="743"/>
      <c r="D525" s="1039">
        <f t="shared" si="157"/>
        <v>1</v>
      </c>
      <c r="E525" s="1049" t="str">
        <f t="shared" si="80"/>
        <v/>
      </c>
      <c r="F525" s="1050" t="s">
        <v>402</v>
      </c>
      <c r="G525" s="1042" t="str">
        <f t="shared" si="76"/>
        <v/>
      </c>
      <c r="H525" s="1046"/>
      <c r="I525" s="1044" t="str">
        <f t="shared" si="77"/>
        <v>#REF!</v>
      </c>
      <c r="J525" s="1052" t="str">
        <f t="shared" si="141"/>
        <v>#REF!</v>
      </c>
      <c r="K525" s="1046">
        <v>0.0</v>
      </c>
      <c r="L525" s="1046">
        <v>0.0</v>
      </c>
      <c r="M525" s="1046">
        <v>0.0</v>
      </c>
      <c r="N525" s="1046">
        <v>0.0</v>
      </c>
      <c r="O525" s="1053" t="e">
        <v>#REF!</v>
      </c>
      <c r="P525" s="1053">
        <v>0.0</v>
      </c>
      <c r="Q525" s="1053">
        <v>0.0</v>
      </c>
      <c r="R525" s="1053">
        <v>0.0</v>
      </c>
      <c r="S525" s="1053">
        <v>0.0</v>
      </c>
      <c r="T525" s="1053">
        <v>0.0</v>
      </c>
      <c r="U525" s="1053">
        <v>0.0</v>
      </c>
      <c r="V525" s="825"/>
      <c r="W525" s="1054" t="str">
        <f t="shared" ref="W525:AC525" si="326">if(O$275&gt;$E524,"",if(O$276&lt;$E524,"", if($H525="","", if($D524&lt;=$N$277,O$277,if($D524&lt;=$N$278,O$278,O$279))*if($O$267=$R$267,$V$267, $H525))))</f>
        <v>#REF!</v>
      </c>
      <c r="X525" s="1054" t="str">
        <f t="shared" si="326"/>
        <v/>
      </c>
      <c r="Y525" s="1054" t="str">
        <f t="shared" si="326"/>
        <v/>
      </c>
      <c r="Z525" s="1054" t="str">
        <f t="shared" si="326"/>
        <v/>
      </c>
      <c r="AA525" s="1054" t="str">
        <f t="shared" si="326"/>
        <v/>
      </c>
      <c r="AB525" s="1054" t="str">
        <f t="shared" si="326"/>
        <v/>
      </c>
      <c r="AC525" s="1054" t="str">
        <f t="shared" si="326"/>
        <v/>
      </c>
      <c r="AD525" s="2" t="e">
        <v>#REF!</v>
      </c>
      <c r="AE525" s="2" t="e">
        <v>#REF!</v>
      </c>
      <c r="AF525" s="2" t="e">
        <v>#REF!</v>
      </c>
      <c r="AG525" s="2" t="e">
        <v>#REF!</v>
      </c>
      <c r="AH525" s="2" t="e">
        <v>#REF!</v>
      </c>
      <c r="AI525" s="2" t="e">
        <v>#REF!</v>
      </c>
      <c r="AJ525" s="4" t="e">
        <v>#REF!</v>
      </c>
      <c r="AK525" s="4"/>
      <c r="AL525" s="4"/>
      <c r="AM525" s="4"/>
      <c r="AN525" s="18" t="s">
        <v>4</v>
      </c>
      <c r="AO525" s="689"/>
      <c r="AP525" s="690"/>
      <c r="AQ525" s="274"/>
      <c r="AR525" s="274"/>
      <c r="AS525" s="274"/>
      <c r="AT525" s="274"/>
      <c r="AU525" s="691"/>
      <c r="AV525" s="692"/>
      <c r="AW525" s="274"/>
      <c r="AX525" s="274"/>
      <c r="AY525" s="274"/>
      <c r="AZ525" s="274"/>
      <c r="BA525" s="274"/>
      <c r="BB525" s="274"/>
      <c r="BC525" s="274"/>
      <c r="BD525" s="274"/>
      <c r="BE525" s="274"/>
      <c r="BF525" s="274"/>
      <c r="BG525" s="274"/>
      <c r="BH525" s="274"/>
      <c r="BI525" s="274"/>
      <c r="BJ525" s="274"/>
      <c r="BK525" s="274"/>
      <c r="BL525" s="274"/>
      <c r="BM525" s="274"/>
      <c r="BN525" s="274"/>
      <c r="BO525" s="274"/>
      <c r="BP525" s="693"/>
      <c r="BQ525" s="274"/>
      <c r="BR525" s="274"/>
      <c r="BS525" s="274"/>
      <c r="BT525" s="274"/>
      <c r="BU525" s="274"/>
      <c r="BV525" s="274"/>
      <c r="BW525" s="274"/>
      <c r="BX525" s="694"/>
      <c r="BY525" s="274"/>
      <c r="BZ525" s="274"/>
      <c r="CA525" s="274"/>
      <c r="CB525" s="274"/>
      <c r="CC525" s="274"/>
      <c r="CD525" s="274"/>
      <c r="CE525" s="274"/>
      <c r="CF525" s="274"/>
      <c r="CG525" s="742"/>
      <c r="CH525" s="742"/>
      <c r="CI525" s="742"/>
      <c r="CJ525" s="742"/>
      <c r="CK525" s="742"/>
      <c r="CL525" s="742"/>
      <c r="CM525" s="742"/>
      <c r="CN525" s="742"/>
      <c r="CO525" s="742"/>
      <c r="CP525" s="742"/>
      <c r="CQ525" s="742"/>
      <c r="CR525" s="742"/>
      <c r="CS525" s="742"/>
      <c r="CT525" s="742"/>
      <c r="CU525" s="742"/>
      <c r="CV525" s="742"/>
      <c r="CW525" s="742"/>
      <c r="CX525" s="4"/>
      <c r="CY525" s="780" t="e">
        <v>#REF!</v>
      </c>
      <c r="CZ525" s="890" t="e">
        <v>#REF!</v>
      </c>
      <c r="DA525" s="890" t="e">
        <v>#REF!</v>
      </c>
      <c r="DB525" s="890">
        <v>0.0</v>
      </c>
      <c r="DC525" s="890">
        <v>0.0</v>
      </c>
      <c r="DD525" s="890">
        <v>0.0</v>
      </c>
      <c r="DE525" s="890">
        <v>0.0</v>
      </c>
      <c r="DF525" s="890">
        <v>0.0</v>
      </c>
      <c r="DG525" s="890">
        <v>0.0</v>
      </c>
      <c r="DH525" s="890"/>
      <c r="DI525" s="890" t="e">
        <v>#REF!</v>
      </c>
      <c r="DJ525" s="890" t="s">
        <v>160</v>
      </c>
      <c r="DK525" s="890" t="s">
        <v>160</v>
      </c>
      <c r="DL525" s="890" t="s">
        <v>160</v>
      </c>
      <c r="DM525" s="890" t="s">
        <v>160</v>
      </c>
      <c r="DN525" s="890" t="s">
        <v>160</v>
      </c>
      <c r="DO525" s="890" t="s">
        <v>160</v>
      </c>
      <c r="DP525" s="2">
        <v>1.0</v>
      </c>
      <c r="DQ525" s="830" t="s">
        <v>160</v>
      </c>
      <c r="DR525" s="915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745"/>
      <c r="EK525" s="4"/>
      <c r="EL525" s="4"/>
      <c r="EM525" s="4"/>
      <c r="EN525" s="4"/>
      <c r="EO525" s="4"/>
      <c r="EP525" s="4"/>
      <c r="EQ525" s="745"/>
      <c r="ER525" s="4"/>
      <c r="ES525" s="4"/>
      <c r="ET525" s="4"/>
      <c r="EU525" s="4"/>
      <c r="EV525" s="4"/>
      <c r="EW525" s="4"/>
      <c r="EX525" s="4"/>
      <c r="EY525" s="895" t="s">
        <v>160</v>
      </c>
      <c r="EZ525" s="927" t="s">
        <v>160</v>
      </c>
      <c r="FA525" s="820" t="str">
        <f t="shared" si="49"/>
        <v/>
      </c>
      <c r="FB525" s="925" t="e">
        <v>#REF!</v>
      </c>
      <c r="FC525" s="4" t="e">
        <v>#REF!</v>
      </c>
      <c r="FD525" s="4" t="e">
        <v>#REF!</v>
      </c>
      <c r="FE525" s="4" t="e">
        <v>#REF!</v>
      </c>
      <c r="FF525" s="4" t="e">
        <v>#REF!</v>
      </c>
      <c r="FG525" s="4" t="e">
        <v>#REF!</v>
      </c>
      <c r="FH525" s="4" t="e">
        <v>#REF!</v>
      </c>
      <c r="FI525" s="834" t="str">
        <f t="shared" si="50"/>
        <v>#REF!</v>
      </c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742"/>
    </row>
    <row r="526" outlineLevel="1">
      <c r="A526" s="743"/>
      <c r="D526" s="1039">
        <f t="shared" si="157"/>
        <v>1</v>
      </c>
      <c r="E526" s="1049" t="str">
        <f t="shared" si="80"/>
        <v/>
      </c>
      <c r="F526" s="1050" t="s">
        <v>402</v>
      </c>
      <c r="G526" s="1042" t="str">
        <f t="shared" si="76"/>
        <v/>
      </c>
      <c r="H526" s="1046"/>
      <c r="I526" s="1044" t="str">
        <f t="shared" si="77"/>
        <v>#REF!</v>
      </c>
      <c r="J526" s="1052" t="str">
        <f t="shared" si="141"/>
        <v>#REF!</v>
      </c>
      <c r="K526" s="1046">
        <v>0.0</v>
      </c>
      <c r="L526" s="1046">
        <v>0.0</v>
      </c>
      <c r="M526" s="1046">
        <v>0.0</v>
      </c>
      <c r="N526" s="1046">
        <v>0.0</v>
      </c>
      <c r="O526" s="1053" t="e">
        <v>#REF!</v>
      </c>
      <c r="P526" s="1053">
        <v>0.0</v>
      </c>
      <c r="Q526" s="1053">
        <v>0.0</v>
      </c>
      <c r="R526" s="1053">
        <v>0.0</v>
      </c>
      <c r="S526" s="1053">
        <v>0.0</v>
      </c>
      <c r="T526" s="1053">
        <v>0.0</v>
      </c>
      <c r="U526" s="1053">
        <v>0.0</v>
      </c>
      <c r="V526" s="825"/>
      <c r="W526" s="1054" t="str">
        <f t="shared" ref="W526:AC526" si="327">if(O$275&gt;$E525,"",if(O$276&lt;$E525,"", if($H526="","", if($D525&lt;=$N$277,O$277,if($D525&lt;=$N$278,O$278,O$279))*if($O$267=$R$267,$V$267, $H526))))</f>
        <v>#REF!</v>
      </c>
      <c r="X526" s="1054" t="str">
        <f t="shared" si="327"/>
        <v/>
      </c>
      <c r="Y526" s="1054" t="str">
        <f t="shared" si="327"/>
        <v/>
      </c>
      <c r="Z526" s="1054" t="str">
        <f t="shared" si="327"/>
        <v/>
      </c>
      <c r="AA526" s="1054" t="str">
        <f t="shared" si="327"/>
        <v/>
      </c>
      <c r="AB526" s="1054" t="str">
        <f t="shared" si="327"/>
        <v/>
      </c>
      <c r="AC526" s="1054" t="str">
        <f t="shared" si="327"/>
        <v/>
      </c>
      <c r="AD526" s="2" t="e">
        <v>#REF!</v>
      </c>
      <c r="AE526" s="2" t="e">
        <v>#REF!</v>
      </c>
      <c r="AF526" s="2" t="e">
        <v>#REF!</v>
      </c>
      <c r="AG526" s="2" t="e">
        <v>#REF!</v>
      </c>
      <c r="AH526" s="2" t="e">
        <v>#REF!</v>
      </c>
      <c r="AI526" s="2" t="e">
        <v>#REF!</v>
      </c>
      <c r="AJ526" s="4" t="e">
        <v>#REF!</v>
      </c>
      <c r="AK526" s="4"/>
      <c r="AL526" s="4"/>
      <c r="AM526" s="4"/>
      <c r="AN526" s="18" t="s">
        <v>4</v>
      </c>
      <c r="AO526" s="689"/>
      <c r="AP526" s="690"/>
      <c r="AQ526" s="274"/>
      <c r="AR526" s="274"/>
      <c r="AS526" s="274"/>
      <c r="AT526" s="274"/>
      <c r="AU526" s="691"/>
      <c r="AV526" s="692"/>
      <c r="AW526" s="274"/>
      <c r="AX526" s="274"/>
      <c r="AY526" s="274"/>
      <c r="AZ526" s="274"/>
      <c r="BA526" s="274"/>
      <c r="BB526" s="274"/>
      <c r="BC526" s="274"/>
      <c r="BD526" s="274"/>
      <c r="BE526" s="274"/>
      <c r="BF526" s="274"/>
      <c r="BG526" s="274"/>
      <c r="BH526" s="274"/>
      <c r="BI526" s="274"/>
      <c r="BJ526" s="274"/>
      <c r="BK526" s="274"/>
      <c r="BL526" s="274"/>
      <c r="BM526" s="274"/>
      <c r="BN526" s="274"/>
      <c r="BO526" s="274"/>
      <c r="BP526" s="693"/>
      <c r="BQ526" s="274"/>
      <c r="BR526" s="274"/>
      <c r="BS526" s="274"/>
      <c r="BT526" s="274"/>
      <c r="BU526" s="274"/>
      <c r="BV526" s="274"/>
      <c r="BW526" s="274"/>
      <c r="BX526" s="694"/>
      <c r="BY526" s="274"/>
      <c r="BZ526" s="274"/>
      <c r="CA526" s="274"/>
      <c r="CB526" s="274"/>
      <c r="CC526" s="274"/>
      <c r="CD526" s="274"/>
      <c r="CE526" s="274"/>
      <c r="CF526" s="274"/>
      <c r="CG526" s="742"/>
      <c r="CH526" s="742"/>
      <c r="CI526" s="742"/>
      <c r="CJ526" s="742"/>
      <c r="CK526" s="742"/>
      <c r="CL526" s="742"/>
      <c r="CM526" s="742"/>
      <c r="CN526" s="742"/>
      <c r="CO526" s="742"/>
      <c r="CP526" s="742"/>
      <c r="CQ526" s="742"/>
      <c r="CR526" s="742"/>
      <c r="CS526" s="742"/>
      <c r="CT526" s="742"/>
      <c r="CU526" s="742"/>
      <c r="CV526" s="742"/>
      <c r="CW526" s="742"/>
      <c r="CX526" s="4"/>
      <c r="CY526" s="780" t="e">
        <v>#REF!</v>
      </c>
      <c r="CZ526" s="890" t="e">
        <v>#REF!</v>
      </c>
      <c r="DA526" s="890" t="e">
        <v>#REF!</v>
      </c>
      <c r="DB526" s="890">
        <v>0.0</v>
      </c>
      <c r="DC526" s="890">
        <v>0.0</v>
      </c>
      <c r="DD526" s="890">
        <v>0.0</v>
      </c>
      <c r="DE526" s="890">
        <v>0.0</v>
      </c>
      <c r="DF526" s="890">
        <v>0.0</v>
      </c>
      <c r="DG526" s="890">
        <v>0.0</v>
      </c>
      <c r="DH526" s="890"/>
      <c r="DI526" s="890" t="e">
        <v>#REF!</v>
      </c>
      <c r="DJ526" s="890" t="s">
        <v>160</v>
      </c>
      <c r="DK526" s="890" t="s">
        <v>160</v>
      </c>
      <c r="DL526" s="890" t="s">
        <v>160</v>
      </c>
      <c r="DM526" s="890" t="s">
        <v>160</v>
      </c>
      <c r="DN526" s="890" t="s">
        <v>160</v>
      </c>
      <c r="DO526" s="890" t="s">
        <v>160</v>
      </c>
      <c r="DP526" s="2">
        <v>1.0</v>
      </c>
      <c r="DQ526" s="830" t="s">
        <v>160</v>
      </c>
      <c r="DR526" s="915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745"/>
      <c r="EK526" s="4"/>
      <c r="EL526" s="4"/>
      <c r="EM526" s="4"/>
      <c r="EN526" s="4"/>
      <c r="EO526" s="4"/>
      <c r="EP526" s="4"/>
      <c r="EQ526" s="745"/>
      <c r="ER526" s="4"/>
      <c r="ES526" s="4"/>
      <c r="ET526" s="4"/>
      <c r="EU526" s="4"/>
      <c r="EV526" s="4"/>
      <c r="EW526" s="4"/>
      <c r="EX526" s="4"/>
      <c r="EY526" s="895" t="s">
        <v>160</v>
      </c>
      <c r="EZ526" s="927" t="s">
        <v>160</v>
      </c>
      <c r="FA526" s="820" t="str">
        <f t="shared" si="49"/>
        <v/>
      </c>
      <c r="FB526" s="925" t="e">
        <v>#REF!</v>
      </c>
      <c r="FC526" s="4" t="e">
        <v>#REF!</v>
      </c>
      <c r="FD526" s="4" t="e">
        <v>#REF!</v>
      </c>
      <c r="FE526" s="4" t="e">
        <v>#REF!</v>
      </c>
      <c r="FF526" s="4" t="e">
        <v>#REF!</v>
      </c>
      <c r="FG526" s="4" t="e">
        <v>#REF!</v>
      </c>
      <c r="FH526" s="4" t="e">
        <v>#REF!</v>
      </c>
      <c r="FI526" s="834" t="str">
        <f t="shared" si="50"/>
        <v>#REF!</v>
      </c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742"/>
    </row>
    <row r="527" outlineLevel="1">
      <c r="A527" s="743"/>
      <c r="D527" s="1039">
        <f t="shared" si="157"/>
        <v>1</v>
      </c>
      <c r="E527" s="1049" t="str">
        <f t="shared" si="80"/>
        <v/>
      </c>
      <c r="F527" s="1050" t="s">
        <v>402</v>
      </c>
      <c r="G527" s="1042" t="str">
        <f t="shared" si="76"/>
        <v/>
      </c>
      <c r="H527" s="1046"/>
      <c r="I527" s="1044" t="str">
        <f t="shared" si="77"/>
        <v>#REF!</v>
      </c>
      <c r="J527" s="1052" t="str">
        <f t="shared" si="141"/>
        <v>#REF!</v>
      </c>
      <c r="K527" s="1046">
        <v>0.0</v>
      </c>
      <c r="L527" s="1046">
        <v>0.0</v>
      </c>
      <c r="M527" s="1046">
        <v>0.0</v>
      </c>
      <c r="N527" s="1046">
        <v>0.0</v>
      </c>
      <c r="O527" s="1053" t="e">
        <v>#REF!</v>
      </c>
      <c r="P527" s="1053">
        <v>0.0</v>
      </c>
      <c r="Q527" s="1053">
        <v>0.0</v>
      </c>
      <c r="R527" s="1053">
        <v>0.0</v>
      </c>
      <c r="S527" s="1053">
        <v>0.0</v>
      </c>
      <c r="T527" s="1053">
        <v>0.0</v>
      </c>
      <c r="U527" s="1053">
        <v>0.0</v>
      </c>
      <c r="V527" s="825"/>
      <c r="W527" s="1054" t="str">
        <f t="shared" ref="W527:AC527" si="328">if(O$275&gt;$E526,"",if(O$276&lt;$E526,"", if($H527="","", if($D526&lt;=$N$277,O$277,if($D526&lt;=$N$278,O$278,O$279))*if($O$267=$R$267,$V$267, $H527))))</f>
        <v>#REF!</v>
      </c>
      <c r="X527" s="1054" t="str">
        <f t="shared" si="328"/>
        <v/>
      </c>
      <c r="Y527" s="1054" t="str">
        <f t="shared" si="328"/>
        <v/>
      </c>
      <c r="Z527" s="1054" t="str">
        <f t="shared" si="328"/>
        <v/>
      </c>
      <c r="AA527" s="1054" t="str">
        <f t="shared" si="328"/>
        <v/>
      </c>
      <c r="AB527" s="1054" t="str">
        <f t="shared" si="328"/>
        <v/>
      </c>
      <c r="AC527" s="1054" t="str">
        <f t="shared" si="328"/>
        <v/>
      </c>
      <c r="AD527" s="2" t="e">
        <v>#REF!</v>
      </c>
      <c r="AE527" s="2" t="e">
        <v>#REF!</v>
      </c>
      <c r="AF527" s="2" t="e">
        <v>#REF!</v>
      </c>
      <c r="AG527" s="2" t="e">
        <v>#REF!</v>
      </c>
      <c r="AH527" s="2" t="e">
        <v>#REF!</v>
      </c>
      <c r="AI527" s="2" t="e">
        <v>#REF!</v>
      </c>
      <c r="AJ527" s="4" t="e">
        <v>#REF!</v>
      </c>
      <c r="AK527" s="4"/>
      <c r="AL527" s="4"/>
      <c r="AM527" s="4"/>
      <c r="AN527" s="18" t="s">
        <v>4</v>
      </c>
      <c r="AO527" s="689"/>
      <c r="AP527" s="690"/>
      <c r="AQ527" s="274"/>
      <c r="AR527" s="274"/>
      <c r="AS527" s="274"/>
      <c r="AT527" s="274"/>
      <c r="AU527" s="691"/>
      <c r="AV527" s="692"/>
      <c r="AW527" s="274"/>
      <c r="AX527" s="274"/>
      <c r="AY527" s="274"/>
      <c r="AZ527" s="274"/>
      <c r="BA527" s="274"/>
      <c r="BB527" s="274"/>
      <c r="BC527" s="274"/>
      <c r="BD527" s="274"/>
      <c r="BE527" s="274"/>
      <c r="BF527" s="274"/>
      <c r="BG527" s="274"/>
      <c r="BH527" s="274"/>
      <c r="BI527" s="274"/>
      <c r="BJ527" s="274"/>
      <c r="BK527" s="274"/>
      <c r="BL527" s="274"/>
      <c r="BM527" s="274"/>
      <c r="BN527" s="274"/>
      <c r="BO527" s="274"/>
      <c r="BP527" s="693"/>
      <c r="BQ527" s="274"/>
      <c r="BR527" s="274"/>
      <c r="BS527" s="274"/>
      <c r="BT527" s="274"/>
      <c r="BU527" s="274"/>
      <c r="BV527" s="274"/>
      <c r="BW527" s="274"/>
      <c r="BX527" s="694"/>
      <c r="BY527" s="274"/>
      <c r="BZ527" s="274"/>
      <c r="CA527" s="274"/>
      <c r="CB527" s="274"/>
      <c r="CC527" s="274"/>
      <c r="CD527" s="274"/>
      <c r="CE527" s="274"/>
      <c r="CF527" s="274"/>
      <c r="CG527" s="742"/>
      <c r="CH527" s="742"/>
      <c r="CI527" s="742"/>
      <c r="CJ527" s="742"/>
      <c r="CK527" s="742"/>
      <c r="CL527" s="742"/>
      <c r="CM527" s="742"/>
      <c r="CN527" s="742"/>
      <c r="CO527" s="742"/>
      <c r="CP527" s="742"/>
      <c r="CQ527" s="742"/>
      <c r="CR527" s="742"/>
      <c r="CS527" s="742"/>
      <c r="CT527" s="742"/>
      <c r="CU527" s="742"/>
      <c r="CV527" s="742"/>
      <c r="CW527" s="742"/>
      <c r="CX527" s="4"/>
      <c r="CY527" s="780" t="e">
        <v>#REF!</v>
      </c>
      <c r="CZ527" s="890" t="e">
        <v>#REF!</v>
      </c>
      <c r="DA527" s="890" t="e">
        <v>#REF!</v>
      </c>
      <c r="DB527" s="890">
        <v>0.0</v>
      </c>
      <c r="DC527" s="890">
        <v>0.0</v>
      </c>
      <c r="DD527" s="890">
        <v>0.0</v>
      </c>
      <c r="DE527" s="890">
        <v>0.0</v>
      </c>
      <c r="DF527" s="890">
        <v>0.0</v>
      </c>
      <c r="DG527" s="890">
        <v>0.0</v>
      </c>
      <c r="DH527" s="890"/>
      <c r="DI527" s="890" t="e">
        <v>#REF!</v>
      </c>
      <c r="DJ527" s="890" t="s">
        <v>160</v>
      </c>
      <c r="DK527" s="890" t="s">
        <v>160</v>
      </c>
      <c r="DL527" s="890" t="s">
        <v>160</v>
      </c>
      <c r="DM527" s="890" t="s">
        <v>160</v>
      </c>
      <c r="DN527" s="890" t="s">
        <v>160</v>
      </c>
      <c r="DO527" s="890" t="s">
        <v>160</v>
      </c>
      <c r="DP527" s="2">
        <v>1.0</v>
      </c>
      <c r="DQ527" s="830" t="s">
        <v>160</v>
      </c>
      <c r="DR527" s="915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745"/>
      <c r="EK527" s="4"/>
      <c r="EL527" s="4"/>
      <c r="EM527" s="4"/>
      <c r="EN527" s="4"/>
      <c r="EO527" s="4"/>
      <c r="EP527" s="4"/>
      <c r="EQ527" s="745"/>
      <c r="ER527" s="4"/>
      <c r="ES527" s="4"/>
      <c r="ET527" s="4"/>
      <c r="EU527" s="4"/>
      <c r="EV527" s="4"/>
      <c r="EW527" s="4"/>
      <c r="EX527" s="4"/>
      <c r="EY527" s="895" t="s">
        <v>160</v>
      </c>
      <c r="EZ527" s="927" t="s">
        <v>160</v>
      </c>
      <c r="FA527" s="820" t="str">
        <f t="shared" si="49"/>
        <v/>
      </c>
      <c r="FB527" s="925" t="e">
        <v>#REF!</v>
      </c>
      <c r="FC527" s="4" t="e">
        <v>#REF!</v>
      </c>
      <c r="FD527" s="4" t="e">
        <v>#REF!</v>
      </c>
      <c r="FE527" s="4" t="e">
        <v>#REF!</v>
      </c>
      <c r="FF527" s="4" t="e">
        <v>#REF!</v>
      </c>
      <c r="FG527" s="4" t="e">
        <v>#REF!</v>
      </c>
      <c r="FH527" s="4" t="e">
        <v>#REF!</v>
      </c>
      <c r="FI527" s="834" t="str">
        <f t="shared" si="50"/>
        <v>#REF!</v>
      </c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742"/>
    </row>
    <row r="528" outlineLevel="1">
      <c r="A528" s="743"/>
      <c r="D528" s="1039">
        <f t="shared" si="157"/>
        <v>1</v>
      </c>
      <c r="E528" s="1049" t="str">
        <f t="shared" si="80"/>
        <v/>
      </c>
      <c r="F528" s="1050" t="s">
        <v>402</v>
      </c>
      <c r="G528" s="1042" t="str">
        <f t="shared" si="76"/>
        <v/>
      </c>
      <c r="H528" s="1046"/>
      <c r="I528" s="1044" t="str">
        <f t="shared" si="77"/>
        <v>#REF!</v>
      </c>
      <c r="J528" s="1052" t="str">
        <f t="shared" si="141"/>
        <v>#REF!</v>
      </c>
      <c r="K528" s="1046">
        <v>0.0</v>
      </c>
      <c r="L528" s="1046">
        <v>0.0</v>
      </c>
      <c r="M528" s="1046">
        <v>0.0</v>
      </c>
      <c r="N528" s="1046">
        <v>0.0</v>
      </c>
      <c r="O528" s="1053" t="e">
        <v>#REF!</v>
      </c>
      <c r="P528" s="1053">
        <v>0.0</v>
      </c>
      <c r="Q528" s="1053">
        <v>0.0</v>
      </c>
      <c r="R528" s="1053">
        <v>0.0</v>
      </c>
      <c r="S528" s="1053">
        <v>0.0</v>
      </c>
      <c r="T528" s="1053">
        <v>0.0</v>
      </c>
      <c r="U528" s="1053">
        <v>0.0</v>
      </c>
      <c r="V528" s="825"/>
      <c r="W528" s="1054" t="str">
        <f t="shared" ref="W528:AC528" si="329">if(O$275&gt;$E527,"",if(O$276&lt;$E527,"", if($H528="","", if($D527&lt;=$N$277,O$277,if($D527&lt;=$N$278,O$278,O$279))*if($O$267=$R$267,$V$267, $H528))))</f>
        <v>#REF!</v>
      </c>
      <c r="X528" s="1054" t="str">
        <f t="shared" si="329"/>
        <v/>
      </c>
      <c r="Y528" s="1054" t="str">
        <f t="shared" si="329"/>
        <v/>
      </c>
      <c r="Z528" s="1054" t="str">
        <f t="shared" si="329"/>
        <v/>
      </c>
      <c r="AA528" s="1054" t="str">
        <f t="shared" si="329"/>
        <v/>
      </c>
      <c r="AB528" s="1054" t="str">
        <f t="shared" si="329"/>
        <v/>
      </c>
      <c r="AC528" s="1054" t="str">
        <f t="shared" si="329"/>
        <v/>
      </c>
      <c r="AD528" s="2" t="e">
        <v>#REF!</v>
      </c>
      <c r="AE528" s="2" t="e">
        <v>#REF!</v>
      </c>
      <c r="AF528" s="2" t="e">
        <v>#REF!</v>
      </c>
      <c r="AG528" s="2" t="e">
        <v>#REF!</v>
      </c>
      <c r="AH528" s="2" t="e">
        <v>#REF!</v>
      </c>
      <c r="AI528" s="2" t="e">
        <v>#REF!</v>
      </c>
      <c r="AJ528" s="4" t="e">
        <v>#REF!</v>
      </c>
      <c r="AK528" s="4"/>
      <c r="AL528" s="4"/>
      <c r="AM528" s="4"/>
      <c r="AN528" s="18" t="s">
        <v>4</v>
      </c>
      <c r="AO528" s="689"/>
      <c r="AP528" s="690"/>
      <c r="AQ528" s="274"/>
      <c r="AR528" s="274"/>
      <c r="AS528" s="274"/>
      <c r="AT528" s="274"/>
      <c r="AU528" s="691"/>
      <c r="AV528" s="692"/>
      <c r="AW528" s="274"/>
      <c r="AX528" s="274"/>
      <c r="AY528" s="274"/>
      <c r="AZ528" s="274"/>
      <c r="BA528" s="274"/>
      <c r="BB528" s="274"/>
      <c r="BC528" s="274"/>
      <c r="BD528" s="274"/>
      <c r="BE528" s="274"/>
      <c r="BF528" s="274"/>
      <c r="BG528" s="274"/>
      <c r="BH528" s="274"/>
      <c r="BI528" s="274"/>
      <c r="BJ528" s="274"/>
      <c r="BK528" s="274"/>
      <c r="BL528" s="274"/>
      <c r="BM528" s="274"/>
      <c r="BN528" s="274"/>
      <c r="BO528" s="274"/>
      <c r="BP528" s="693"/>
      <c r="BQ528" s="274"/>
      <c r="BR528" s="274"/>
      <c r="BS528" s="274"/>
      <c r="BT528" s="274"/>
      <c r="BU528" s="274"/>
      <c r="BV528" s="274"/>
      <c r="BW528" s="274"/>
      <c r="BX528" s="694"/>
      <c r="BY528" s="274"/>
      <c r="BZ528" s="274"/>
      <c r="CA528" s="274"/>
      <c r="CB528" s="274"/>
      <c r="CC528" s="274"/>
      <c r="CD528" s="274"/>
      <c r="CE528" s="274"/>
      <c r="CF528" s="274"/>
      <c r="CG528" s="742"/>
      <c r="CH528" s="742"/>
      <c r="CI528" s="742"/>
      <c r="CJ528" s="742"/>
      <c r="CK528" s="742"/>
      <c r="CL528" s="742"/>
      <c r="CM528" s="742"/>
      <c r="CN528" s="742"/>
      <c r="CO528" s="742"/>
      <c r="CP528" s="742"/>
      <c r="CQ528" s="742"/>
      <c r="CR528" s="742"/>
      <c r="CS528" s="742"/>
      <c r="CT528" s="742"/>
      <c r="CU528" s="742"/>
      <c r="CV528" s="742"/>
      <c r="CW528" s="742"/>
      <c r="CX528" s="4"/>
      <c r="CY528" s="780" t="e">
        <v>#REF!</v>
      </c>
      <c r="CZ528" s="890" t="e">
        <v>#REF!</v>
      </c>
      <c r="DA528" s="890" t="e">
        <v>#REF!</v>
      </c>
      <c r="DB528" s="890">
        <v>0.0</v>
      </c>
      <c r="DC528" s="890">
        <v>0.0</v>
      </c>
      <c r="DD528" s="890">
        <v>0.0</v>
      </c>
      <c r="DE528" s="890">
        <v>0.0</v>
      </c>
      <c r="DF528" s="890">
        <v>0.0</v>
      </c>
      <c r="DG528" s="890">
        <v>0.0</v>
      </c>
      <c r="DH528" s="890"/>
      <c r="DI528" s="890" t="e">
        <v>#REF!</v>
      </c>
      <c r="DJ528" s="890" t="s">
        <v>160</v>
      </c>
      <c r="DK528" s="890" t="s">
        <v>160</v>
      </c>
      <c r="DL528" s="890" t="s">
        <v>160</v>
      </c>
      <c r="DM528" s="890" t="s">
        <v>160</v>
      </c>
      <c r="DN528" s="890" t="s">
        <v>160</v>
      </c>
      <c r="DO528" s="890" t="s">
        <v>160</v>
      </c>
      <c r="DP528" s="2">
        <v>1.0</v>
      </c>
      <c r="DQ528" s="830" t="s">
        <v>160</v>
      </c>
      <c r="DR528" s="915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745"/>
      <c r="EK528" s="4"/>
      <c r="EL528" s="4"/>
      <c r="EM528" s="4"/>
      <c r="EN528" s="4"/>
      <c r="EO528" s="4"/>
      <c r="EP528" s="4"/>
      <c r="EQ528" s="745"/>
      <c r="ER528" s="4"/>
      <c r="ES528" s="4"/>
      <c r="ET528" s="4"/>
      <c r="EU528" s="4"/>
      <c r="EV528" s="4"/>
      <c r="EW528" s="4"/>
      <c r="EX528" s="4"/>
      <c r="EY528" s="895" t="s">
        <v>160</v>
      </c>
      <c r="EZ528" s="927" t="s">
        <v>160</v>
      </c>
      <c r="FA528" s="820" t="str">
        <f t="shared" si="49"/>
        <v/>
      </c>
      <c r="FB528" s="925" t="e">
        <v>#REF!</v>
      </c>
      <c r="FC528" s="4" t="e">
        <v>#REF!</v>
      </c>
      <c r="FD528" s="4" t="e">
        <v>#REF!</v>
      </c>
      <c r="FE528" s="4" t="e">
        <v>#REF!</v>
      </c>
      <c r="FF528" s="4" t="e">
        <v>#REF!</v>
      </c>
      <c r="FG528" s="4" t="e">
        <v>#REF!</v>
      </c>
      <c r="FH528" s="4" t="e">
        <v>#REF!</v>
      </c>
      <c r="FI528" s="834" t="str">
        <f t="shared" si="50"/>
        <v>#REF!</v>
      </c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742"/>
    </row>
    <row r="529" outlineLevel="1">
      <c r="A529" s="743"/>
      <c r="D529" s="1039">
        <f t="shared" si="157"/>
        <v>1</v>
      </c>
      <c r="E529" s="1049" t="str">
        <f t="shared" si="80"/>
        <v/>
      </c>
      <c r="F529" s="1050" t="s">
        <v>402</v>
      </c>
      <c r="G529" s="1042" t="str">
        <f t="shared" si="76"/>
        <v/>
      </c>
      <c r="H529" s="1046"/>
      <c r="I529" s="1044" t="str">
        <f t="shared" si="77"/>
        <v>#REF!</v>
      </c>
      <c r="J529" s="1052" t="str">
        <f t="shared" si="141"/>
        <v>#REF!</v>
      </c>
      <c r="K529" s="1046">
        <v>0.0</v>
      </c>
      <c r="L529" s="1046">
        <v>0.0</v>
      </c>
      <c r="M529" s="1046">
        <v>0.0</v>
      </c>
      <c r="N529" s="1046">
        <v>0.0</v>
      </c>
      <c r="O529" s="1053" t="e">
        <v>#REF!</v>
      </c>
      <c r="P529" s="1053">
        <v>0.0</v>
      </c>
      <c r="Q529" s="1053">
        <v>0.0</v>
      </c>
      <c r="R529" s="1053">
        <v>0.0</v>
      </c>
      <c r="S529" s="1053">
        <v>0.0</v>
      </c>
      <c r="T529" s="1053">
        <v>0.0</v>
      </c>
      <c r="U529" s="1053">
        <v>0.0</v>
      </c>
      <c r="V529" s="825"/>
      <c r="W529" s="1054" t="str">
        <f t="shared" ref="W529:AC529" si="330">if(O$275&gt;$E528,"",if(O$276&lt;$E528,"", if($H529="","", if($D528&lt;=$N$277,O$277,if($D528&lt;=$N$278,O$278,O$279))*if($O$267=$R$267,$V$267, $H529))))</f>
        <v>#REF!</v>
      </c>
      <c r="X529" s="1054" t="str">
        <f t="shared" si="330"/>
        <v/>
      </c>
      <c r="Y529" s="1054" t="str">
        <f t="shared" si="330"/>
        <v/>
      </c>
      <c r="Z529" s="1054" t="str">
        <f t="shared" si="330"/>
        <v/>
      </c>
      <c r="AA529" s="1054" t="str">
        <f t="shared" si="330"/>
        <v/>
      </c>
      <c r="AB529" s="1054" t="str">
        <f t="shared" si="330"/>
        <v/>
      </c>
      <c r="AC529" s="1054" t="str">
        <f t="shared" si="330"/>
        <v/>
      </c>
      <c r="AD529" s="2" t="e">
        <v>#REF!</v>
      </c>
      <c r="AE529" s="2" t="e">
        <v>#REF!</v>
      </c>
      <c r="AF529" s="2" t="e">
        <v>#REF!</v>
      </c>
      <c r="AG529" s="2" t="e">
        <v>#REF!</v>
      </c>
      <c r="AH529" s="2" t="e">
        <v>#REF!</v>
      </c>
      <c r="AI529" s="2" t="e">
        <v>#REF!</v>
      </c>
      <c r="AJ529" s="4" t="e">
        <v>#REF!</v>
      </c>
      <c r="AK529" s="4"/>
      <c r="AL529" s="4"/>
      <c r="AM529" s="4"/>
      <c r="AN529" s="18" t="s">
        <v>4</v>
      </c>
      <c r="AO529" s="689"/>
      <c r="AP529" s="690"/>
      <c r="AQ529" s="274"/>
      <c r="AR529" s="274"/>
      <c r="AS529" s="274"/>
      <c r="AT529" s="274"/>
      <c r="AU529" s="691"/>
      <c r="AV529" s="692"/>
      <c r="AW529" s="274"/>
      <c r="AX529" s="274"/>
      <c r="AY529" s="274"/>
      <c r="AZ529" s="274"/>
      <c r="BA529" s="274"/>
      <c r="BB529" s="274"/>
      <c r="BC529" s="274"/>
      <c r="BD529" s="274"/>
      <c r="BE529" s="274"/>
      <c r="BF529" s="274"/>
      <c r="BG529" s="274"/>
      <c r="BH529" s="274"/>
      <c r="BI529" s="274"/>
      <c r="BJ529" s="274"/>
      <c r="BK529" s="274"/>
      <c r="BL529" s="274"/>
      <c r="BM529" s="274"/>
      <c r="BN529" s="274"/>
      <c r="BO529" s="274"/>
      <c r="BP529" s="693"/>
      <c r="BQ529" s="274"/>
      <c r="BR529" s="274"/>
      <c r="BS529" s="274"/>
      <c r="BT529" s="274"/>
      <c r="BU529" s="274"/>
      <c r="BV529" s="274"/>
      <c r="BW529" s="274"/>
      <c r="BX529" s="694"/>
      <c r="BY529" s="274"/>
      <c r="BZ529" s="274"/>
      <c r="CA529" s="274"/>
      <c r="CB529" s="274"/>
      <c r="CC529" s="274"/>
      <c r="CD529" s="274"/>
      <c r="CE529" s="274"/>
      <c r="CF529" s="274"/>
      <c r="CG529" s="742"/>
      <c r="CH529" s="742"/>
      <c r="CI529" s="742"/>
      <c r="CJ529" s="742"/>
      <c r="CK529" s="742"/>
      <c r="CL529" s="742"/>
      <c r="CM529" s="742"/>
      <c r="CN529" s="742"/>
      <c r="CO529" s="742"/>
      <c r="CP529" s="742"/>
      <c r="CQ529" s="742"/>
      <c r="CR529" s="742"/>
      <c r="CS529" s="742"/>
      <c r="CT529" s="742"/>
      <c r="CU529" s="742"/>
      <c r="CV529" s="742"/>
      <c r="CW529" s="742"/>
      <c r="CX529" s="4"/>
      <c r="CY529" s="780" t="e">
        <v>#REF!</v>
      </c>
      <c r="CZ529" s="890" t="e">
        <v>#REF!</v>
      </c>
      <c r="DA529" s="890" t="e">
        <v>#REF!</v>
      </c>
      <c r="DB529" s="890">
        <v>0.0</v>
      </c>
      <c r="DC529" s="890">
        <v>0.0</v>
      </c>
      <c r="DD529" s="890">
        <v>0.0</v>
      </c>
      <c r="DE529" s="890">
        <v>0.0</v>
      </c>
      <c r="DF529" s="890">
        <v>0.0</v>
      </c>
      <c r="DG529" s="890">
        <v>0.0</v>
      </c>
      <c r="DH529" s="890"/>
      <c r="DI529" s="890" t="e">
        <v>#REF!</v>
      </c>
      <c r="DJ529" s="890" t="s">
        <v>160</v>
      </c>
      <c r="DK529" s="890" t="s">
        <v>160</v>
      </c>
      <c r="DL529" s="890" t="s">
        <v>160</v>
      </c>
      <c r="DM529" s="890" t="s">
        <v>160</v>
      </c>
      <c r="DN529" s="890" t="s">
        <v>160</v>
      </c>
      <c r="DO529" s="890" t="s">
        <v>160</v>
      </c>
      <c r="DP529" s="2">
        <v>1.0</v>
      </c>
      <c r="DQ529" s="830" t="s">
        <v>160</v>
      </c>
      <c r="DR529" s="915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745"/>
      <c r="EK529" s="4"/>
      <c r="EL529" s="4"/>
      <c r="EM529" s="4"/>
      <c r="EN529" s="4"/>
      <c r="EO529" s="4"/>
      <c r="EP529" s="4"/>
      <c r="EQ529" s="745"/>
      <c r="ER529" s="4"/>
      <c r="ES529" s="4"/>
      <c r="ET529" s="4"/>
      <c r="EU529" s="4"/>
      <c r="EV529" s="4"/>
      <c r="EW529" s="4"/>
      <c r="EX529" s="4"/>
      <c r="EY529" s="895" t="s">
        <v>160</v>
      </c>
      <c r="EZ529" s="927" t="s">
        <v>160</v>
      </c>
      <c r="FA529" s="820" t="str">
        <f t="shared" si="49"/>
        <v/>
      </c>
      <c r="FB529" s="925" t="e">
        <v>#REF!</v>
      </c>
      <c r="FC529" s="4" t="e">
        <v>#REF!</v>
      </c>
      <c r="FD529" s="4" t="e">
        <v>#REF!</v>
      </c>
      <c r="FE529" s="4" t="e">
        <v>#REF!</v>
      </c>
      <c r="FF529" s="4" t="e">
        <v>#REF!</v>
      </c>
      <c r="FG529" s="4" t="e">
        <v>#REF!</v>
      </c>
      <c r="FH529" s="4" t="e">
        <v>#REF!</v>
      </c>
      <c r="FI529" s="834" t="str">
        <f t="shared" si="50"/>
        <v>#REF!</v>
      </c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742"/>
    </row>
    <row r="530" outlineLevel="1">
      <c r="A530" s="743"/>
      <c r="D530" s="1039">
        <f t="shared" si="157"/>
        <v>1</v>
      </c>
      <c r="E530" s="1049" t="str">
        <f t="shared" si="80"/>
        <v/>
      </c>
      <c r="F530" s="1050" t="s">
        <v>402</v>
      </c>
      <c r="G530" s="1042" t="str">
        <f t="shared" si="76"/>
        <v/>
      </c>
      <c r="H530" s="1046"/>
      <c r="I530" s="1044" t="str">
        <f t="shared" si="77"/>
        <v>#REF!</v>
      </c>
      <c r="J530" s="1052" t="str">
        <f t="shared" si="141"/>
        <v>#REF!</v>
      </c>
      <c r="K530" s="1046">
        <v>0.0</v>
      </c>
      <c r="L530" s="1046">
        <v>0.0</v>
      </c>
      <c r="M530" s="1046">
        <v>0.0</v>
      </c>
      <c r="N530" s="1046">
        <v>0.0</v>
      </c>
      <c r="O530" s="1053" t="e">
        <v>#REF!</v>
      </c>
      <c r="P530" s="1053">
        <v>0.0</v>
      </c>
      <c r="Q530" s="1053">
        <v>0.0</v>
      </c>
      <c r="R530" s="1053">
        <v>0.0</v>
      </c>
      <c r="S530" s="1053">
        <v>0.0</v>
      </c>
      <c r="T530" s="1053">
        <v>0.0</v>
      </c>
      <c r="U530" s="1053">
        <v>0.0</v>
      </c>
      <c r="V530" s="825"/>
      <c r="W530" s="1054" t="str">
        <f t="shared" ref="W530:AC530" si="331">if(O$275&gt;$E529,"",if(O$276&lt;$E529,"", if($H530="","", if($D529&lt;=$N$277,O$277,if($D529&lt;=$N$278,O$278,O$279))*if($O$267=$R$267,$V$267, $H530))))</f>
        <v>#REF!</v>
      </c>
      <c r="X530" s="1054" t="str">
        <f t="shared" si="331"/>
        <v/>
      </c>
      <c r="Y530" s="1054" t="str">
        <f t="shared" si="331"/>
        <v/>
      </c>
      <c r="Z530" s="1054" t="str">
        <f t="shared" si="331"/>
        <v/>
      </c>
      <c r="AA530" s="1054" t="str">
        <f t="shared" si="331"/>
        <v/>
      </c>
      <c r="AB530" s="1054" t="str">
        <f t="shared" si="331"/>
        <v/>
      </c>
      <c r="AC530" s="1054" t="str">
        <f t="shared" si="331"/>
        <v/>
      </c>
      <c r="AD530" s="2" t="e">
        <v>#REF!</v>
      </c>
      <c r="AE530" s="2" t="e">
        <v>#REF!</v>
      </c>
      <c r="AF530" s="2" t="e">
        <v>#REF!</v>
      </c>
      <c r="AG530" s="2" t="e">
        <v>#REF!</v>
      </c>
      <c r="AH530" s="2" t="e">
        <v>#REF!</v>
      </c>
      <c r="AI530" s="2" t="e">
        <v>#REF!</v>
      </c>
      <c r="AJ530" s="4" t="e">
        <v>#REF!</v>
      </c>
      <c r="AK530" s="4"/>
      <c r="AL530" s="4"/>
      <c r="AM530" s="4"/>
      <c r="AN530" s="18" t="s">
        <v>4</v>
      </c>
      <c r="AO530" s="689"/>
      <c r="AP530" s="690"/>
      <c r="AQ530" s="274"/>
      <c r="AR530" s="274"/>
      <c r="AS530" s="274"/>
      <c r="AT530" s="274"/>
      <c r="AU530" s="691"/>
      <c r="AV530" s="692"/>
      <c r="AW530" s="274"/>
      <c r="AX530" s="274"/>
      <c r="AY530" s="274"/>
      <c r="AZ530" s="274"/>
      <c r="BA530" s="274"/>
      <c r="BB530" s="274"/>
      <c r="BC530" s="274"/>
      <c r="BD530" s="274"/>
      <c r="BE530" s="274"/>
      <c r="BF530" s="274"/>
      <c r="BG530" s="274"/>
      <c r="BH530" s="274"/>
      <c r="BI530" s="274"/>
      <c r="BJ530" s="274"/>
      <c r="BK530" s="274"/>
      <c r="BL530" s="274"/>
      <c r="BM530" s="274"/>
      <c r="BN530" s="274"/>
      <c r="BO530" s="274"/>
      <c r="BP530" s="693"/>
      <c r="BQ530" s="274"/>
      <c r="BR530" s="274"/>
      <c r="BS530" s="274"/>
      <c r="BT530" s="274"/>
      <c r="BU530" s="274"/>
      <c r="BV530" s="274"/>
      <c r="BW530" s="274"/>
      <c r="BX530" s="694"/>
      <c r="BY530" s="274"/>
      <c r="BZ530" s="274"/>
      <c r="CA530" s="274"/>
      <c r="CB530" s="274"/>
      <c r="CC530" s="274"/>
      <c r="CD530" s="274"/>
      <c r="CE530" s="274"/>
      <c r="CF530" s="274"/>
      <c r="CG530" s="742"/>
      <c r="CH530" s="742"/>
      <c r="CI530" s="742"/>
      <c r="CJ530" s="742"/>
      <c r="CK530" s="742"/>
      <c r="CL530" s="742"/>
      <c r="CM530" s="742"/>
      <c r="CN530" s="742"/>
      <c r="CO530" s="742"/>
      <c r="CP530" s="742"/>
      <c r="CQ530" s="742"/>
      <c r="CR530" s="742"/>
      <c r="CS530" s="742"/>
      <c r="CT530" s="742"/>
      <c r="CU530" s="742"/>
      <c r="CV530" s="742"/>
      <c r="CW530" s="742"/>
      <c r="CX530" s="4"/>
      <c r="CY530" s="780" t="e">
        <v>#REF!</v>
      </c>
      <c r="CZ530" s="890" t="e">
        <v>#REF!</v>
      </c>
      <c r="DA530" s="890" t="e">
        <v>#REF!</v>
      </c>
      <c r="DB530" s="890">
        <v>0.0</v>
      </c>
      <c r="DC530" s="890">
        <v>0.0</v>
      </c>
      <c r="DD530" s="890">
        <v>0.0</v>
      </c>
      <c r="DE530" s="890">
        <v>0.0</v>
      </c>
      <c r="DF530" s="890">
        <v>0.0</v>
      </c>
      <c r="DG530" s="890">
        <v>0.0</v>
      </c>
      <c r="DH530" s="890"/>
      <c r="DI530" s="890" t="e">
        <v>#REF!</v>
      </c>
      <c r="DJ530" s="890" t="s">
        <v>160</v>
      </c>
      <c r="DK530" s="890" t="s">
        <v>160</v>
      </c>
      <c r="DL530" s="890" t="s">
        <v>160</v>
      </c>
      <c r="DM530" s="890" t="s">
        <v>160</v>
      </c>
      <c r="DN530" s="890" t="s">
        <v>160</v>
      </c>
      <c r="DO530" s="890" t="s">
        <v>160</v>
      </c>
      <c r="DP530" s="2">
        <v>1.0</v>
      </c>
      <c r="DQ530" s="830" t="s">
        <v>160</v>
      </c>
      <c r="DR530" s="915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745"/>
      <c r="EK530" s="4"/>
      <c r="EL530" s="4"/>
      <c r="EM530" s="4"/>
      <c r="EN530" s="4"/>
      <c r="EO530" s="4"/>
      <c r="EP530" s="4"/>
      <c r="EQ530" s="745"/>
      <c r="ER530" s="4"/>
      <c r="ES530" s="4"/>
      <c r="ET530" s="4"/>
      <c r="EU530" s="4"/>
      <c r="EV530" s="4"/>
      <c r="EW530" s="4"/>
      <c r="EX530" s="4"/>
      <c r="EY530" s="895" t="s">
        <v>160</v>
      </c>
      <c r="EZ530" s="927" t="s">
        <v>160</v>
      </c>
      <c r="FA530" s="820" t="str">
        <f t="shared" si="49"/>
        <v/>
      </c>
      <c r="FB530" s="925" t="e">
        <v>#REF!</v>
      </c>
      <c r="FC530" s="4" t="e">
        <v>#REF!</v>
      </c>
      <c r="FD530" s="4" t="e">
        <v>#REF!</v>
      </c>
      <c r="FE530" s="4" t="e">
        <v>#REF!</v>
      </c>
      <c r="FF530" s="4" t="e">
        <v>#REF!</v>
      </c>
      <c r="FG530" s="4" t="e">
        <v>#REF!</v>
      </c>
      <c r="FH530" s="4" t="e">
        <v>#REF!</v>
      </c>
      <c r="FI530" s="834" t="str">
        <f t="shared" si="50"/>
        <v>#REF!</v>
      </c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742"/>
    </row>
    <row r="531" outlineLevel="1">
      <c r="A531" s="743"/>
      <c r="D531" s="1039">
        <f t="shared" si="157"/>
        <v>1</v>
      </c>
      <c r="E531" s="1049" t="str">
        <f t="shared" si="80"/>
        <v/>
      </c>
      <c r="F531" s="1050" t="s">
        <v>402</v>
      </c>
      <c r="G531" s="1042" t="str">
        <f t="shared" si="76"/>
        <v/>
      </c>
      <c r="H531" s="1046"/>
      <c r="I531" s="1044" t="str">
        <f t="shared" si="77"/>
        <v>#REF!</v>
      </c>
      <c r="J531" s="1052" t="str">
        <f t="shared" si="141"/>
        <v>#REF!</v>
      </c>
      <c r="K531" s="1046">
        <v>0.0</v>
      </c>
      <c r="L531" s="1046">
        <v>0.0</v>
      </c>
      <c r="M531" s="1046">
        <v>0.0</v>
      </c>
      <c r="N531" s="1046">
        <v>0.0</v>
      </c>
      <c r="O531" s="1053" t="e">
        <v>#REF!</v>
      </c>
      <c r="P531" s="1053">
        <v>0.0</v>
      </c>
      <c r="Q531" s="1053">
        <v>0.0</v>
      </c>
      <c r="R531" s="1053">
        <v>0.0</v>
      </c>
      <c r="S531" s="1053">
        <v>0.0</v>
      </c>
      <c r="T531" s="1053">
        <v>0.0</v>
      </c>
      <c r="U531" s="1053">
        <v>0.0</v>
      </c>
      <c r="V531" s="825"/>
      <c r="W531" s="1054" t="str">
        <f t="shared" ref="W531:AC531" si="332">if(O$275&gt;$E530,"",if(O$276&lt;$E530,"", if($H531="","", if($D530&lt;=$N$277,O$277,if($D530&lt;=$N$278,O$278,O$279))*if($O$267=$R$267,$V$267, $H531))))</f>
        <v>#REF!</v>
      </c>
      <c r="X531" s="1054" t="str">
        <f t="shared" si="332"/>
        <v/>
      </c>
      <c r="Y531" s="1054" t="str">
        <f t="shared" si="332"/>
        <v/>
      </c>
      <c r="Z531" s="1054" t="str">
        <f t="shared" si="332"/>
        <v/>
      </c>
      <c r="AA531" s="1054" t="str">
        <f t="shared" si="332"/>
        <v/>
      </c>
      <c r="AB531" s="1054" t="str">
        <f t="shared" si="332"/>
        <v/>
      </c>
      <c r="AC531" s="1054" t="str">
        <f t="shared" si="332"/>
        <v/>
      </c>
      <c r="AD531" s="2" t="e">
        <v>#REF!</v>
      </c>
      <c r="AE531" s="2" t="e">
        <v>#REF!</v>
      </c>
      <c r="AF531" s="2" t="e">
        <v>#REF!</v>
      </c>
      <c r="AG531" s="2" t="e">
        <v>#REF!</v>
      </c>
      <c r="AH531" s="2" t="e">
        <v>#REF!</v>
      </c>
      <c r="AI531" s="2" t="e">
        <v>#REF!</v>
      </c>
      <c r="AJ531" s="4" t="e">
        <v>#REF!</v>
      </c>
      <c r="AK531" s="4"/>
      <c r="AL531" s="4"/>
      <c r="AM531" s="4"/>
      <c r="AN531" s="18" t="s">
        <v>4</v>
      </c>
      <c r="AO531" s="689"/>
      <c r="AP531" s="690"/>
      <c r="AQ531" s="274"/>
      <c r="AR531" s="274"/>
      <c r="AS531" s="274"/>
      <c r="AT531" s="274"/>
      <c r="AU531" s="691"/>
      <c r="AV531" s="692"/>
      <c r="AW531" s="274"/>
      <c r="AX531" s="274"/>
      <c r="AY531" s="274"/>
      <c r="AZ531" s="274"/>
      <c r="BA531" s="274"/>
      <c r="BB531" s="274"/>
      <c r="BC531" s="274"/>
      <c r="BD531" s="274"/>
      <c r="BE531" s="274"/>
      <c r="BF531" s="274"/>
      <c r="BG531" s="274"/>
      <c r="BH531" s="274"/>
      <c r="BI531" s="274"/>
      <c r="BJ531" s="274"/>
      <c r="BK531" s="274"/>
      <c r="BL531" s="274"/>
      <c r="BM531" s="274"/>
      <c r="BN531" s="274"/>
      <c r="BO531" s="274"/>
      <c r="BP531" s="693"/>
      <c r="BQ531" s="274"/>
      <c r="BR531" s="274"/>
      <c r="BS531" s="274"/>
      <c r="BT531" s="274"/>
      <c r="BU531" s="274"/>
      <c r="BV531" s="274"/>
      <c r="BW531" s="274"/>
      <c r="BX531" s="694"/>
      <c r="BY531" s="274"/>
      <c r="BZ531" s="274"/>
      <c r="CA531" s="274"/>
      <c r="CB531" s="274"/>
      <c r="CC531" s="274"/>
      <c r="CD531" s="274"/>
      <c r="CE531" s="274"/>
      <c r="CF531" s="274"/>
      <c r="CG531" s="742"/>
      <c r="CH531" s="742"/>
      <c r="CI531" s="742"/>
      <c r="CJ531" s="742"/>
      <c r="CK531" s="742"/>
      <c r="CL531" s="742"/>
      <c r="CM531" s="742"/>
      <c r="CN531" s="742"/>
      <c r="CO531" s="742"/>
      <c r="CP531" s="742"/>
      <c r="CQ531" s="742"/>
      <c r="CR531" s="742"/>
      <c r="CS531" s="742"/>
      <c r="CT531" s="742"/>
      <c r="CU531" s="742"/>
      <c r="CV531" s="742"/>
      <c r="CW531" s="742"/>
      <c r="CX531" s="4"/>
      <c r="CY531" s="780" t="e">
        <v>#REF!</v>
      </c>
      <c r="CZ531" s="890" t="e">
        <v>#REF!</v>
      </c>
      <c r="DA531" s="890" t="e">
        <v>#REF!</v>
      </c>
      <c r="DB531" s="890">
        <v>0.0</v>
      </c>
      <c r="DC531" s="890">
        <v>0.0</v>
      </c>
      <c r="DD531" s="890">
        <v>0.0</v>
      </c>
      <c r="DE531" s="890">
        <v>0.0</v>
      </c>
      <c r="DF531" s="890">
        <v>0.0</v>
      </c>
      <c r="DG531" s="890">
        <v>0.0</v>
      </c>
      <c r="DH531" s="890"/>
      <c r="DI531" s="890" t="e">
        <v>#REF!</v>
      </c>
      <c r="DJ531" s="890" t="s">
        <v>160</v>
      </c>
      <c r="DK531" s="890" t="s">
        <v>160</v>
      </c>
      <c r="DL531" s="890" t="s">
        <v>160</v>
      </c>
      <c r="DM531" s="890" t="s">
        <v>160</v>
      </c>
      <c r="DN531" s="890" t="s">
        <v>160</v>
      </c>
      <c r="DO531" s="890" t="s">
        <v>160</v>
      </c>
      <c r="DP531" s="2">
        <v>1.0</v>
      </c>
      <c r="DQ531" s="830" t="s">
        <v>160</v>
      </c>
      <c r="DR531" s="915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745"/>
      <c r="EK531" s="4"/>
      <c r="EL531" s="4"/>
      <c r="EM531" s="4"/>
      <c r="EN531" s="4"/>
      <c r="EO531" s="4"/>
      <c r="EP531" s="4"/>
      <c r="EQ531" s="745"/>
      <c r="ER531" s="4"/>
      <c r="ES531" s="4"/>
      <c r="ET531" s="4"/>
      <c r="EU531" s="4"/>
      <c r="EV531" s="4"/>
      <c r="EW531" s="4"/>
      <c r="EX531" s="4"/>
      <c r="EY531" s="895" t="s">
        <v>160</v>
      </c>
      <c r="EZ531" s="927" t="s">
        <v>160</v>
      </c>
      <c r="FA531" s="820" t="str">
        <f t="shared" si="49"/>
        <v/>
      </c>
      <c r="FB531" s="925" t="e">
        <v>#REF!</v>
      </c>
      <c r="FC531" s="4" t="e">
        <v>#REF!</v>
      </c>
      <c r="FD531" s="4" t="e">
        <v>#REF!</v>
      </c>
      <c r="FE531" s="4" t="e">
        <v>#REF!</v>
      </c>
      <c r="FF531" s="4" t="e">
        <v>#REF!</v>
      </c>
      <c r="FG531" s="4" t="e">
        <v>#REF!</v>
      </c>
      <c r="FH531" s="4" t="e">
        <v>#REF!</v>
      </c>
      <c r="FI531" s="834" t="str">
        <f t="shared" si="50"/>
        <v>#REF!</v>
      </c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742"/>
    </row>
    <row r="532" outlineLevel="1">
      <c r="A532" s="743"/>
      <c r="D532" s="1039">
        <f t="shared" si="157"/>
        <v>1</v>
      </c>
      <c r="E532" s="1049" t="str">
        <f t="shared" si="80"/>
        <v/>
      </c>
      <c r="F532" s="1050" t="s">
        <v>402</v>
      </c>
      <c r="G532" s="1042" t="str">
        <f t="shared" si="76"/>
        <v/>
      </c>
      <c r="H532" s="1046"/>
      <c r="I532" s="1044" t="str">
        <f t="shared" si="77"/>
        <v>#REF!</v>
      </c>
      <c r="J532" s="1052" t="str">
        <f t="shared" si="141"/>
        <v>#REF!</v>
      </c>
      <c r="K532" s="1046">
        <v>0.0</v>
      </c>
      <c r="L532" s="1046">
        <v>0.0</v>
      </c>
      <c r="M532" s="1046">
        <v>0.0</v>
      </c>
      <c r="N532" s="1046">
        <v>0.0</v>
      </c>
      <c r="O532" s="1053" t="e">
        <v>#REF!</v>
      </c>
      <c r="P532" s="1053">
        <v>0.0</v>
      </c>
      <c r="Q532" s="1053">
        <v>0.0</v>
      </c>
      <c r="R532" s="1053">
        <v>0.0</v>
      </c>
      <c r="S532" s="1053">
        <v>0.0</v>
      </c>
      <c r="T532" s="1053">
        <v>0.0</v>
      </c>
      <c r="U532" s="1053">
        <v>0.0</v>
      </c>
      <c r="V532" s="825"/>
      <c r="W532" s="1054" t="str">
        <f t="shared" ref="W532:AC532" si="333">if(O$275&gt;$E531,"",if(O$276&lt;$E531,"", if($H532="","", if($D531&lt;=$N$277,O$277,if($D531&lt;=$N$278,O$278,O$279))*if($O$267=$R$267,$V$267, $H532))))</f>
        <v>#REF!</v>
      </c>
      <c r="X532" s="1054" t="str">
        <f t="shared" si="333"/>
        <v/>
      </c>
      <c r="Y532" s="1054" t="str">
        <f t="shared" si="333"/>
        <v/>
      </c>
      <c r="Z532" s="1054" t="str">
        <f t="shared" si="333"/>
        <v/>
      </c>
      <c r="AA532" s="1054" t="str">
        <f t="shared" si="333"/>
        <v/>
      </c>
      <c r="AB532" s="1054" t="str">
        <f t="shared" si="333"/>
        <v/>
      </c>
      <c r="AC532" s="1054" t="str">
        <f t="shared" si="333"/>
        <v/>
      </c>
      <c r="AD532" s="2" t="e">
        <v>#REF!</v>
      </c>
      <c r="AE532" s="2" t="e">
        <v>#REF!</v>
      </c>
      <c r="AF532" s="2" t="e">
        <v>#REF!</v>
      </c>
      <c r="AG532" s="2" t="e">
        <v>#REF!</v>
      </c>
      <c r="AH532" s="2" t="e">
        <v>#REF!</v>
      </c>
      <c r="AI532" s="2" t="e">
        <v>#REF!</v>
      </c>
      <c r="AJ532" s="4" t="e">
        <v>#REF!</v>
      </c>
      <c r="AK532" s="4"/>
      <c r="AL532" s="4"/>
      <c r="AM532" s="4"/>
      <c r="AN532" s="18" t="s">
        <v>4</v>
      </c>
      <c r="AO532" s="689"/>
      <c r="AP532" s="690"/>
      <c r="AQ532" s="274"/>
      <c r="AR532" s="274"/>
      <c r="AS532" s="274"/>
      <c r="AT532" s="274"/>
      <c r="AU532" s="691"/>
      <c r="AV532" s="692"/>
      <c r="AW532" s="274"/>
      <c r="AX532" s="274"/>
      <c r="AY532" s="274"/>
      <c r="AZ532" s="274"/>
      <c r="BA532" s="274"/>
      <c r="BB532" s="274"/>
      <c r="BC532" s="274"/>
      <c r="BD532" s="274"/>
      <c r="BE532" s="274"/>
      <c r="BF532" s="274"/>
      <c r="BG532" s="274"/>
      <c r="BH532" s="274"/>
      <c r="BI532" s="274"/>
      <c r="BJ532" s="274"/>
      <c r="BK532" s="274"/>
      <c r="BL532" s="274"/>
      <c r="BM532" s="274"/>
      <c r="BN532" s="274"/>
      <c r="BO532" s="274"/>
      <c r="BP532" s="693"/>
      <c r="BQ532" s="274"/>
      <c r="BR532" s="274"/>
      <c r="BS532" s="274"/>
      <c r="BT532" s="274"/>
      <c r="BU532" s="274"/>
      <c r="BV532" s="274"/>
      <c r="BW532" s="274"/>
      <c r="BX532" s="694"/>
      <c r="BY532" s="274"/>
      <c r="BZ532" s="274"/>
      <c r="CA532" s="274"/>
      <c r="CB532" s="274"/>
      <c r="CC532" s="274"/>
      <c r="CD532" s="274"/>
      <c r="CE532" s="274"/>
      <c r="CF532" s="274"/>
      <c r="CG532" s="742"/>
      <c r="CH532" s="742"/>
      <c r="CI532" s="742"/>
      <c r="CJ532" s="742"/>
      <c r="CK532" s="742"/>
      <c r="CL532" s="742"/>
      <c r="CM532" s="742"/>
      <c r="CN532" s="742"/>
      <c r="CO532" s="742"/>
      <c r="CP532" s="742"/>
      <c r="CQ532" s="742"/>
      <c r="CR532" s="742"/>
      <c r="CS532" s="742"/>
      <c r="CT532" s="742"/>
      <c r="CU532" s="742"/>
      <c r="CV532" s="742"/>
      <c r="CW532" s="742"/>
      <c r="CX532" s="4"/>
      <c r="CY532" s="780" t="e">
        <v>#REF!</v>
      </c>
      <c r="CZ532" s="890" t="e">
        <v>#REF!</v>
      </c>
      <c r="DA532" s="890" t="e">
        <v>#REF!</v>
      </c>
      <c r="DB532" s="890">
        <v>0.0</v>
      </c>
      <c r="DC532" s="890">
        <v>0.0</v>
      </c>
      <c r="DD532" s="890">
        <v>0.0</v>
      </c>
      <c r="DE532" s="890">
        <v>0.0</v>
      </c>
      <c r="DF532" s="890">
        <v>0.0</v>
      </c>
      <c r="DG532" s="890">
        <v>0.0</v>
      </c>
      <c r="DH532" s="890"/>
      <c r="DI532" s="890" t="e">
        <v>#REF!</v>
      </c>
      <c r="DJ532" s="890" t="s">
        <v>160</v>
      </c>
      <c r="DK532" s="890" t="s">
        <v>160</v>
      </c>
      <c r="DL532" s="890" t="s">
        <v>160</v>
      </c>
      <c r="DM532" s="890" t="s">
        <v>160</v>
      </c>
      <c r="DN532" s="890" t="s">
        <v>160</v>
      </c>
      <c r="DO532" s="890" t="s">
        <v>160</v>
      </c>
      <c r="DP532" s="2">
        <v>1.0</v>
      </c>
      <c r="DQ532" s="830" t="s">
        <v>160</v>
      </c>
      <c r="DR532" s="915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745"/>
      <c r="EK532" s="4"/>
      <c r="EL532" s="4"/>
      <c r="EM532" s="4"/>
      <c r="EN532" s="4"/>
      <c r="EO532" s="4"/>
      <c r="EP532" s="4"/>
      <c r="EQ532" s="745"/>
      <c r="ER532" s="4"/>
      <c r="ES532" s="4"/>
      <c r="ET532" s="4"/>
      <c r="EU532" s="4"/>
      <c r="EV532" s="4"/>
      <c r="EW532" s="4"/>
      <c r="EX532" s="4"/>
      <c r="EY532" s="895" t="s">
        <v>160</v>
      </c>
      <c r="EZ532" s="927" t="s">
        <v>160</v>
      </c>
      <c r="FA532" s="820" t="str">
        <f t="shared" si="49"/>
        <v/>
      </c>
      <c r="FB532" s="925" t="e">
        <v>#REF!</v>
      </c>
      <c r="FC532" s="4" t="e">
        <v>#REF!</v>
      </c>
      <c r="FD532" s="4" t="e">
        <v>#REF!</v>
      </c>
      <c r="FE532" s="4" t="e">
        <v>#REF!</v>
      </c>
      <c r="FF532" s="4" t="e">
        <v>#REF!</v>
      </c>
      <c r="FG532" s="4" t="e">
        <v>#REF!</v>
      </c>
      <c r="FH532" s="4" t="e">
        <v>#REF!</v>
      </c>
      <c r="FI532" s="834" t="str">
        <f t="shared" si="50"/>
        <v>#REF!</v>
      </c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742"/>
    </row>
    <row r="533" outlineLevel="1">
      <c r="A533" s="743"/>
      <c r="D533" s="1039">
        <f t="shared" si="157"/>
        <v>1</v>
      </c>
      <c r="E533" s="1049" t="str">
        <f t="shared" si="80"/>
        <v/>
      </c>
      <c r="F533" s="1050" t="s">
        <v>402</v>
      </c>
      <c r="G533" s="1042" t="str">
        <f t="shared" si="76"/>
        <v/>
      </c>
      <c r="H533" s="1046"/>
      <c r="I533" s="1044" t="str">
        <f t="shared" si="77"/>
        <v>#REF!</v>
      </c>
      <c r="J533" s="1052" t="str">
        <f t="shared" si="141"/>
        <v>#REF!</v>
      </c>
      <c r="K533" s="1046">
        <v>0.0</v>
      </c>
      <c r="L533" s="1046">
        <v>0.0</v>
      </c>
      <c r="M533" s="1046">
        <v>0.0</v>
      </c>
      <c r="N533" s="1046">
        <v>0.0</v>
      </c>
      <c r="O533" s="1053" t="e">
        <v>#REF!</v>
      </c>
      <c r="P533" s="1053">
        <v>0.0</v>
      </c>
      <c r="Q533" s="1053">
        <v>0.0</v>
      </c>
      <c r="R533" s="1053">
        <v>0.0</v>
      </c>
      <c r="S533" s="1053">
        <v>0.0</v>
      </c>
      <c r="T533" s="1053">
        <v>0.0</v>
      </c>
      <c r="U533" s="1053">
        <v>0.0</v>
      </c>
      <c r="V533" s="825"/>
      <c r="W533" s="1054" t="str">
        <f t="shared" ref="W533:AC533" si="334">if(O$275&gt;$E532,"",if(O$276&lt;$E532,"", if($H533="","", if($D532&lt;=$N$277,O$277,if($D532&lt;=$N$278,O$278,O$279))*if($O$267=$R$267,$V$267, $H533))))</f>
        <v>#REF!</v>
      </c>
      <c r="X533" s="1054" t="str">
        <f t="shared" si="334"/>
        <v/>
      </c>
      <c r="Y533" s="1054" t="str">
        <f t="shared" si="334"/>
        <v/>
      </c>
      <c r="Z533" s="1054" t="str">
        <f t="shared" si="334"/>
        <v/>
      </c>
      <c r="AA533" s="1054" t="str">
        <f t="shared" si="334"/>
        <v/>
      </c>
      <c r="AB533" s="1054" t="str">
        <f t="shared" si="334"/>
        <v/>
      </c>
      <c r="AC533" s="1054" t="str">
        <f t="shared" si="334"/>
        <v/>
      </c>
      <c r="AD533" s="2" t="e">
        <v>#REF!</v>
      </c>
      <c r="AE533" s="2" t="e">
        <v>#REF!</v>
      </c>
      <c r="AF533" s="2" t="e">
        <v>#REF!</v>
      </c>
      <c r="AG533" s="2" t="e">
        <v>#REF!</v>
      </c>
      <c r="AH533" s="2" t="e">
        <v>#REF!</v>
      </c>
      <c r="AI533" s="2" t="e">
        <v>#REF!</v>
      </c>
      <c r="AJ533" s="4" t="e">
        <v>#REF!</v>
      </c>
      <c r="AK533" s="4"/>
      <c r="AL533" s="4"/>
      <c r="AM533" s="4"/>
      <c r="AN533" s="18" t="s">
        <v>4</v>
      </c>
      <c r="AO533" s="689"/>
      <c r="AP533" s="690"/>
      <c r="AQ533" s="274"/>
      <c r="AR533" s="274"/>
      <c r="AS533" s="274"/>
      <c r="AT533" s="274"/>
      <c r="AU533" s="691"/>
      <c r="AV533" s="692"/>
      <c r="AW533" s="274"/>
      <c r="AX533" s="274"/>
      <c r="AY533" s="274"/>
      <c r="AZ533" s="274"/>
      <c r="BA533" s="274"/>
      <c r="BB533" s="274"/>
      <c r="BC533" s="274"/>
      <c r="BD533" s="274"/>
      <c r="BE533" s="274"/>
      <c r="BF533" s="274"/>
      <c r="BG533" s="274"/>
      <c r="BH533" s="274"/>
      <c r="BI533" s="274"/>
      <c r="BJ533" s="274"/>
      <c r="BK533" s="274"/>
      <c r="BL533" s="274"/>
      <c r="BM533" s="274"/>
      <c r="BN533" s="274"/>
      <c r="BO533" s="274"/>
      <c r="BP533" s="693"/>
      <c r="BQ533" s="274"/>
      <c r="BR533" s="274"/>
      <c r="BS533" s="274"/>
      <c r="BT533" s="274"/>
      <c r="BU533" s="274"/>
      <c r="BV533" s="274"/>
      <c r="BW533" s="274"/>
      <c r="BX533" s="694"/>
      <c r="BY533" s="274"/>
      <c r="BZ533" s="274"/>
      <c r="CA533" s="274"/>
      <c r="CB533" s="274"/>
      <c r="CC533" s="274"/>
      <c r="CD533" s="274"/>
      <c r="CE533" s="274"/>
      <c r="CF533" s="274"/>
      <c r="CG533" s="742"/>
      <c r="CH533" s="742"/>
      <c r="CI533" s="742"/>
      <c r="CJ533" s="742"/>
      <c r="CK533" s="742"/>
      <c r="CL533" s="742"/>
      <c r="CM533" s="742"/>
      <c r="CN533" s="742"/>
      <c r="CO533" s="742"/>
      <c r="CP533" s="742"/>
      <c r="CQ533" s="742"/>
      <c r="CR533" s="742"/>
      <c r="CS533" s="742"/>
      <c r="CT533" s="742"/>
      <c r="CU533" s="742"/>
      <c r="CV533" s="742"/>
      <c r="CW533" s="742"/>
      <c r="CX533" s="4"/>
      <c r="CY533" s="780" t="e">
        <v>#REF!</v>
      </c>
      <c r="CZ533" s="890" t="e">
        <v>#REF!</v>
      </c>
      <c r="DA533" s="890" t="e">
        <v>#REF!</v>
      </c>
      <c r="DB533" s="890">
        <v>0.0</v>
      </c>
      <c r="DC533" s="890">
        <v>0.0</v>
      </c>
      <c r="DD533" s="890">
        <v>0.0</v>
      </c>
      <c r="DE533" s="890">
        <v>0.0</v>
      </c>
      <c r="DF533" s="890">
        <v>0.0</v>
      </c>
      <c r="DG533" s="890">
        <v>0.0</v>
      </c>
      <c r="DH533" s="890"/>
      <c r="DI533" s="890" t="e">
        <v>#REF!</v>
      </c>
      <c r="DJ533" s="890" t="s">
        <v>160</v>
      </c>
      <c r="DK533" s="890" t="s">
        <v>160</v>
      </c>
      <c r="DL533" s="890" t="s">
        <v>160</v>
      </c>
      <c r="DM533" s="890" t="s">
        <v>160</v>
      </c>
      <c r="DN533" s="890" t="s">
        <v>160</v>
      </c>
      <c r="DO533" s="890" t="s">
        <v>160</v>
      </c>
      <c r="DP533" s="2">
        <v>1.0</v>
      </c>
      <c r="DQ533" s="830" t="s">
        <v>160</v>
      </c>
      <c r="DR533" s="915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745"/>
      <c r="EK533" s="4"/>
      <c r="EL533" s="4"/>
      <c r="EM533" s="4"/>
      <c r="EN533" s="4"/>
      <c r="EO533" s="4"/>
      <c r="EP533" s="4"/>
      <c r="EQ533" s="745"/>
      <c r="ER533" s="4"/>
      <c r="ES533" s="4"/>
      <c r="ET533" s="4"/>
      <c r="EU533" s="4"/>
      <c r="EV533" s="4"/>
      <c r="EW533" s="4"/>
      <c r="EX533" s="4"/>
      <c r="EY533" s="895" t="s">
        <v>160</v>
      </c>
      <c r="EZ533" s="927" t="s">
        <v>160</v>
      </c>
      <c r="FA533" s="820" t="str">
        <f t="shared" si="49"/>
        <v/>
      </c>
      <c r="FB533" s="925" t="e">
        <v>#REF!</v>
      </c>
      <c r="FC533" s="4" t="e">
        <v>#REF!</v>
      </c>
      <c r="FD533" s="4" t="e">
        <v>#REF!</v>
      </c>
      <c r="FE533" s="4" t="e">
        <v>#REF!</v>
      </c>
      <c r="FF533" s="4" t="e">
        <v>#REF!</v>
      </c>
      <c r="FG533" s="4" t="e">
        <v>#REF!</v>
      </c>
      <c r="FH533" s="4" t="e">
        <v>#REF!</v>
      </c>
      <c r="FI533" s="834" t="str">
        <f t="shared" si="50"/>
        <v>#REF!</v>
      </c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742"/>
    </row>
    <row r="534" outlineLevel="1">
      <c r="A534" s="743"/>
      <c r="D534" s="1039">
        <f t="shared" si="157"/>
        <v>1</v>
      </c>
      <c r="E534" s="1049" t="str">
        <f t="shared" si="80"/>
        <v/>
      </c>
      <c r="F534" s="1050" t="s">
        <v>402</v>
      </c>
      <c r="G534" s="1042" t="str">
        <f t="shared" si="76"/>
        <v/>
      </c>
      <c r="H534" s="1046"/>
      <c r="I534" s="1044" t="str">
        <f t="shared" si="77"/>
        <v>#REF!</v>
      </c>
      <c r="J534" s="1052" t="str">
        <f t="shared" si="141"/>
        <v>#REF!</v>
      </c>
      <c r="K534" s="1046">
        <v>0.0</v>
      </c>
      <c r="L534" s="1046">
        <v>0.0</v>
      </c>
      <c r="M534" s="1046">
        <v>0.0</v>
      </c>
      <c r="N534" s="1046">
        <v>0.0</v>
      </c>
      <c r="O534" s="1053" t="e">
        <v>#REF!</v>
      </c>
      <c r="P534" s="1053">
        <v>0.0</v>
      </c>
      <c r="Q534" s="1053">
        <v>0.0</v>
      </c>
      <c r="R534" s="1053">
        <v>0.0</v>
      </c>
      <c r="S534" s="1053">
        <v>0.0</v>
      </c>
      <c r="T534" s="1053">
        <v>0.0</v>
      </c>
      <c r="U534" s="1053">
        <v>0.0</v>
      </c>
      <c r="V534" s="825"/>
      <c r="W534" s="1054" t="str">
        <f t="shared" ref="W534:AC534" si="335">if(O$275&gt;$E533,"",if(O$276&lt;$E533,"", if($H534="","", if($D533&lt;=$N$277,O$277,if($D533&lt;=$N$278,O$278,O$279))*if($O$267=$R$267,$V$267, $H534))))</f>
        <v>#REF!</v>
      </c>
      <c r="X534" s="1054" t="str">
        <f t="shared" si="335"/>
        <v/>
      </c>
      <c r="Y534" s="1054" t="str">
        <f t="shared" si="335"/>
        <v/>
      </c>
      <c r="Z534" s="1054" t="str">
        <f t="shared" si="335"/>
        <v/>
      </c>
      <c r="AA534" s="1054" t="str">
        <f t="shared" si="335"/>
        <v/>
      </c>
      <c r="AB534" s="1054" t="str">
        <f t="shared" si="335"/>
        <v/>
      </c>
      <c r="AC534" s="1054" t="str">
        <f t="shared" si="335"/>
        <v/>
      </c>
      <c r="AD534" s="2" t="e">
        <v>#REF!</v>
      </c>
      <c r="AE534" s="2" t="e">
        <v>#REF!</v>
      </c>
      <c r="AF534" s="2" t="e">
        <v>#REF!</v>
      </c>
      <c r="AG534" s="2" t="e">
        <v>#REF!</v>
      </c>
      <c r="AH534" s="2" t="e">
        <v>#REF!</v>
      </c>
      <c r="AI534" s="2" t="e">
        <v>#REF!</v>
      </c>
      <c r="AJ534" s="4" t="e">
        <v>#REF!</v>
      </c>
      <c r="AK534" s="4"/>
      <c r="AL534" s="4"/>
      <c r="AM534" s="4"/>
      <c r="AN534" s="18" t="s">
        <v>4</v>
      </c>
      <c r="AO534" s="689"/>
      <c r="AP534" s="690"/>
      <c r="AQ534" s="274"/>
      <c r="AR534" s="274"/>
      <c r="AS534" s="274"/>
      <c r="AT534" s="274"/>
      <c r="AU534" s="691"/>
      <c r="AV534" s="692"/>
      <c r="AW534" s="274"/>
      <c r="AX534" s="274"/>
      <c r="AY534" s="274"/>
      <c r="AZ534" s="274"/>
      <c r="BA534" s="274"/>
      <c r="BB534" s="274"/>
      <c r="BC534" s="274"/>
      <c r="BD534" s="274"/>
      <c r="BE534" s="274"/>
      <c r="BF534" s="274"/>
      <c r="BG534" s="274"/>
      <c r="BH534" s="274"/>
      <c r="BI534" s="274"/>
      <c r="BJ534" s="274"/>
      <c r="BK534" s="274"/>
      <c r="BL534" s="274"/>
      <c r="BM534" s="274"/>
      <c r="BN534" s="274"/>
      <c r="BO534" s="274"/>
      <c r="BP534" s="693"/>
      <c r="BQ534" s="274"/>
      <c r="BR534" s="274"/>
      <c r="BS534" s="274"/>
      <c r="BT534" s="274"/>
      <c r="BU534" s="274"/>
      <c r="BV534" s="274"/>
      <c r="BW534" s="274"/>
      <c r="BX534" s="694"/>
      <c r="BY534" s="274"/>
      <c r="BZ534" s="274"/>
      <c r="CA534" s="274"/>
      <c r="CB534" s="274"/>
      <c r="CC534" s="274"/>
      <c r="CD534" s="274"/>
      <c r="CE534" s="274"/>
      <c r="CF534" s="274"/>
      <c r="CG534" s="742"/>
      <c r="CH534" s="742"/>
      <c r="CI534" s="742"/>
      <c r="CJ534" s="742"/>
      <c r="CK534" s="742"/>
      <c r="CL534" s="742"/>
      <c r="CM534" s="742"/>
      <c r="CN534" s="742"/>
      <c r="CO534" s="742"/>
      <c r="CP534" s="742"/>
      <c r="CQ534" s="742"/>
      <c r="CR534" s="742"/>
      <c r="CS534" s="742"/>
      <c r="CT534" s="742"/>
      <c r="CU534" s="742"/>
      <c r="CV534" s="742"/>
      <c r="CW534" s="742"/>
      <c r="CX534" s="4"/>
      <c r="CY534" s="780" t="e">
        <v>#REF!</v>
      </c>
      <c r="CZ534" s="890" t="e">
        <v>#REF!</v>
      </c>
      <c r="DA534" s="890" t="e">
        <v>#REF!</v>
      </c>
      <c r="DB534" s="890">
        <v>0.0</v>
      </c>
      <c r="DC534" s="890">
        <v>0.0</v>
      </c>
      <c r="DD534" s="890">
        <v>0.0</v>
      </c>
      <c r="DE534" s="890">
        <v>0.0</v>
      </c>
      <c r="DF534" s="890">
        <v>0.0</v>
      </c>
      <c r="DG534" s="890">
        <v>0.0</v>
      </c>
      <c r="DH534" s="890"/>
      <c r="DI534" s="890" t="e">
        <v>#REF!</v>
      </c>
      <c r="DJ534" s="890" t="s">
        <v>160</v>
      </c>
      <c r="DK534" s="890" t="s">
        <v>160</v>
      </c>
      <c r="DL534" s="890" t="s">
        <v>160</v>
      </c>
      <c r="DM534" s="890" t="s">
        <v>160</v>
      </c>
      <c r="DN534" s="890" t="s">
        <v>160</v>
      </c>
      <c r="DO534" s="890" t="s">
        <v>160</v>
      </c>
      <c r="DP534" s="2">
        <v>1.0</v>
      </c>
      <c r="DQ534" s="830" t="s">
        <v>160</v>
      </c>
      <c r="DR534" s="915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745"/>
      <c r="EK534" s="4"/>
      <c r="EL534" s="4"/>
      <c r="EM534" s="4"/>
      <c r="EN534" s="4"/>
      <c r="EO534" s="4"/>
      <c r="EP534" s="4"/>
      <c r="EQ534" s="745"/>
      <c r="ER534" s="4"/>
      <c r="ES534" s="4"/>
      <c r="ET534" s="4"/>
      <c r="EU534" s="4"/>
      <c r="EV534" s="4"/>
      <c r="EW534" s="4"/>
      <c r="EX534" s="4"/>
      <c r="EY534" s="895" t="s">
        <v>160</v>
      </c>
      <c r="EZ534" s="927" t="s">
        <v>160</v>
      </c>
      <c r="FA534" s="820" t="str">
        <f t="shared" si="49"/>
        <v/>
      </c>
      <c r="FB534" s="925" t="e">
        <v>#REF!</v>
      </c>
      <c r="FC534" s="4" t="e">
        <v>#REF!</v>
      </c>
      <c r="FD534" s="4" t="e">
        <v>#REF!</v>
      </c>
      <c r="FE534" s="4" t="e">
        <v>#REF!</v>
      </c>
      <c r="FF534" s="4" t="e">
        <v>#REF!</v>
      </c>
      <c r="FG534" s="4" t="e">
        <v>#REF!</v>
      </c>
      <c r="FH534" s="4" t="e">
        <v>#REF!</v>
      </c>
      <c r="FI534" s="834" t="str">
        <f t="shared" si="50"/>
        <v>#REF!</v>
      </c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742"/>
    </row>
    <row r="535" outlineLevel="1">
      <c r="A535" s="743"/>
      <c r="D535" s="1039">
        <f t="shared" si="157"/>
        <v>1</v>
      </c>
      <c r="E535" s="1049" t="str">
        <f t="shared" si="80"/>
        <v/>
      </c>
      <c r="F535" s="1050" t="s">
        <v>402</v>
      </c>
      <c r="G535" s="1042" t="str">
        <f t="shared" si="76"/>
        <v/>
      </c>
      <c r="H535" s="1046"/>
      <c r="I535" s="1044" t="str">
        <f t="shared" si="77"/>
        <v>#REF!</v>
      </c>
      <c r="J535" s="1052" t="str">
        <f t="shared" si="141"/>
        <v>#REF!</v>
      </c>
      <c r="K535" s="1046">
        <v>0.0</v>
      </c>
      <c r="L535" s="1046">
        <v>0.0</v>
      </c>
      <c r="M535" s="1046">
        <v>0.0</v>
      </c>
      <c r="N535" s="1046">
        <v>0.0</v>
      </c>
      <c r="O535" s="1053" t="e">
        <v>#REF!</v>
      </c>
      <c r="P535" s="1053">
        <v>0.0</v>
      </c>
      <c r="Q535" s="1053">
        <v>0.0</v>
      </c>
      <c r="R535" s="1053">
        <v>0.0</v>
      </c>
      <c r="S535" s="1053">
        <v>0.0</v>
      </c>
      <c r="T535" s="1053">
        <v>0.0</v>
      </c>
      <c r="U535" s="1053">
        <v>0.0</v>
      </c>
      <c r="V535" s="825"/>
      <c r="W535" s="1054" t="str">
        <f t="shared" ref="W535:AC535" si="336">if(O$275&gt;$E534,"",if(O$276&lt;$E534,"", if($H535="","", if($D534&lt;=$N$277,O$277,if($D534&lt;=$N$278,O$278,O$279))*if($O$267=$R$267,$V$267, $H535))))</f>
        <v>#REF!</v>
      </c>
      <c r="X535" s="1054" t="str">
        <f t="shared" si="336"/>
        <v/>
      </c>
      <c r="Y535" s="1054" t="str">
        <f t="shared" si="336"/>
        <v/>
      </c>
      <c r="Z535" s="1054" t="str">
        <f t="shared" si="336"/>
        <v/>
      </c>
      <c r="AA535" s="1054" t="str">
        <f t="shared" si="336"/>
        <v/>
      </c>
      <c r="AB535" s="1054" t="str">
        <f t="shared" si="336"/>
        <v/>
      </c>
      <c r="AC535" s="1054" t="str">
        <f t="shared" si="336"/>
        <v/>
      </c>
      <c r="AD535" s="2" t="e">
        <v>#REF!</v>
      </c>
      <c r="AE535" s="2" t="e">
        <v>#REF!</v>
      </c>
      <c r="AF535" s="2" t="e">
        <v>#REF!</v>
      </c>
      <c r="AG535" s="2" t="e">
        <v>#REF!</v>
      </c>
      <c r="AH535" s="2" t="e">
        <v>#REF!</v>
      </c>
      <c r="AI535" s="2" t="e">
        <v>#REF!</v>
      </c>
      <c r="AJ535" s="4" t="e">
        <v>#REF!</v>
      </c>
      <c r="AK535" s="4"/>
      <c r="AL535" s="4"/>
      <c r="AM535" s="4"/>
      <c r="AN535" s="18" t="s">
        <v>4</v>
      </c>
      <c r="AO535" s="689"/>
      <c r="AP535" s="690"/>
      <c r="AQ535" s="274"/>
      <c r="AR535" s="274"/>
      <c r="AS535" s="274"/>
      <c r="AT535" s="274"/>
      <c r="AU535" s="691"/>
      <c r="AV535" s="692"/>
      <c r="AW535" s="274"/>
      <c r="AX535" s="274"/>
      <c r="AY535" s="274"/>
      <c r="AZ535" s="274"/>
      <c r="BA535" s="274"/>
      <c r="BB535" s="274"/>
      <c r="BC535" s="274"/>
      <c r="BD535" s="274"/>
      <c r="BE535" s="274"/>
      <c r="BF535" s="274"/>
      <c r="BG535" s="274"/>
      <c r="BH535" s="274"/>
      <c r="BI535" s="274"/>
      <c r="BJ535" s="274"/>
      <c r="BK535" s="274"/>
      <c r="BL535" s="274"/>
      <c r="BM535" s="274"/>
      <c r="BN535" s="274"/>
      <c r="BO535" s="274"/>
      <c r="BP535" s="693"/>
      <c r="BQ535" s="274"/>
      <c r="BR535" s="274"/>
      <c r="BS535" s="274"/>
      <c r="BT535" s="274"/>
      <c r="BU535" s="274"/>
      <c r="BV535" s="274"/>
      <c r="BW535" s="274"/>
      <c r="BX535" s="694"/>
      <c r="BY535" s="274"/>
      <c r="BZ535" s="274"/>
      <c r="CA535" s="274"/>
      <c r="CB535" s="274"/>
      <c r="CC535" s="274"/>
      <c r="CD535" s="274"/>
      <c r="CE535" s="274"/>
      <c r="CF535" s="274"/>
      <c r="CG535" s="742"/>
      <c r="CH535" s="742"/>
      <c r="CI535" s="742"/>
      <c r="CJ535" s="742"/>
      <c r="CK535" s="742"/>
      <c r="CL535" s="742"/>
      <c r="CM535" s="742"/>
      <c r="CN535" s="742"/>
      <c r="CO535" s="742"/>
      <c r="CP535" s="742"/>
      <c r="CQ535" s="742"/>
      <c r="CR535" s="742"/>
      <c r="CS535" s="742"/>
      <c r="CT535" s="742"/>
      <c r="CU535" s="742"/>
      <c r="CV535" s="742"/>
      <c r="CW535" s="742"/>
      <c r="CX535" s="4"/>
      <c r="CY535" s="780" t="e">
        <v>#REF!</v>
      </c>
      <c r="CZ535" s="890" t="e">
        <v>#REF!</v>
      </c>
      <c r="DA535" s="890" t="e">
        <v>#REF!</v>
      </c>
      <c r="DB535" s="890">
        <v>0.0</v>
      </c>
      <c r="DC535" s="890">
        <v>0.0</v>
      </c>
      <c r="DD535" s="890">
        <v>0.0</v>
      </c>
      <c r="DE535" s="890">
        <v>0.0</v>
      </c>
      <c r="DF535" s="890">
        <v>0.0</v>
      </c>
      <c r="DG535" s="890">
        <v>0.0</v>
      </c>
      <c r="DH535" s="890"/>
      <c r="DI535" s="890" t="e">
        <v>#REF!</v>
      </c>
      <c r="DJ535" s="890" t="s">
        <v>160</v>
      </c>
      <c r="DK535" s="890" t="s">
        <v>160</v>
      </c>
      <c r="DL535" s="890" t="s">
        <v>160</v>
      </c>
      <c r="DM535" s="890" t="s">
        <v>160</v>
      </c>
      <c r="DN535" s="890" t="s">
        <v>160</v>
      </c>
      <c r="DO535" s="890" t="s">
        <v>160</v>
      </c>
      <c r="DP535" s="2">
        <v>1.0</v>
      </c>
      <c r="DQ535" s="830" t="s">
        <v>160</v>
      </c>
      <c r="DR535" s="915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745"/>
      <c r="EK535" s="4"/>
      <c r="EL535" s="4"/>
      <c r="EM535" s="4"/>
      <c r="EN535" s="4"/>
      <c r="EO535" s="4"/>
      <c r="EP535" s="4"/>
      <c r="EQ535" s="745"/>
      <c r="ER535" s="4"/>
      <c r="ES535" s="4"/>
      <c r="ET535" s="4"/>
      <c r="EU535" s="4"/>
      <c r="EV535" s="4"/>
      <c r="EW535" s="4"/>
      <c r="EX535" s="4"/>
      <c r="EY535" s="895" t="s">
        <v>160</v>
      </c>
      <c r="EZ535" s="927" t="s">
        <v>160</v>
      </c>
      <c r="FA535" s="820" t="str">
        <f t="shared" si="49"/>
        <v/>
      </c>
      <c r="FB535" s="925" t="e">
        <v>#REF!</v>
      </c>
      <c r="FC535" s="4" t="e">
        <v>#REF!</v>
      </c>
      <c r="FD535" s="4" t="e">
        <v>#REF!</v>
      </c>
      <c r="FE535" s="4" t="e">
        <v>#REF!</v>
      </c>
      <c r="FF535" s="4" t="e">
        <v>#REF!</v>
      </c>
      <c r="FG535" s="4" t="e">
        <v>#REF!</v>
      </c>
      <c r="FH535" s="4" t="e">
        <v>#REF!</v>
      </c>
      <c r="FI535" s="834" t="str">
        <f t="shared" si="50"/>
        <v>#REF!</v>
      </c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742"/>
    </row>
    <row r="536" outlineLevel="1">
      <c r="A536" s="743"/>
      <c r="D536" s="1039">
        <f t="shared" si="157"/>
        <v>1</v>
      </c>
      <c r="E536" s="1049" t="str">
        <f t="shared" si="80"/>
        <v/>
      </c>
      <c r="F536" s="1050" t="s">
        <v>402</v>
      </c>
      <c r="G536" s="1042" t="str">
        <f t="shared" si="76"/>
        <v/>
      </c>
      <c r="H536" s="1046"/>
      <c r="I536" s="1044" t="str">
        <f t="shared" si="77"/>
        <v>#REF!</v>
      </c>
      <c r="J536" s="1052" t="str">
        <f t="shared" si="141"/>
        <v>#REF!</v>
      </c>
      <c r="K536" s="1046">
        <v>0.0</v>
      </c>
      <c r="L536" s="1046">
        <v>0.0</v>
      </c>
      <c r="M536" s="1046">
        <v>0.0</v>
      </c>
      <c r="N536" s="1046">
        <v>0.0</v>
      </c>
      <c r="O536" s="1053" t="e">
        <v>#REF!</v>
      </c>
      <c r="P536" s="1053">
        <v>0.0</v>
      </c>
      <c r="Q536" s="1053">
        <v>0.0</v>
      </c>
      <c r="R536" s="1053">
        <v>0.0</v>
      </c>
      <c r="S536" s="1053">
        <v>0.0</v>
      </c>
      <c r="T536" s="1053">
        <v>0.0</v>
      </c>
      <c r="U536" s="1053">
        <v>0.0</v>
      </c>
      <c r="V536" s="825"/>
      <c r="W536" s="1054" t="str">
        <f t="shared" ref="W536:AC536" si="337">if(O$275&gt;$E535,"",if(O$276&lt;$E535,"", if($H536="","", if($D535&lt;=$N$277,O$277,if($D535&lt;=$N$278,O$278,O$279))*if($O$267=$R$267,$V$267, $H536))))</f>
        <v>#REF!</v>
      </c>
      <c r="X536" s="1054" t="str">
        <f t="shared" si="337"/>
        <v/>
      </c>
      <c r="Y536" s="1054" t="str">
        <f t="shared" si="337"/>
        <v/>
      </c>
      <c r="Z536" s="1054" t="str">
        <f t="shared" si="337"/>
        <v/>
      </c>
      <c r="AA536" s="1054" t="str">
        <f t="shared" si="337"/>
        <v/>
      </c>
      <c r="AB536" s="1054" t="str">
        <f t="shared" si="337"/>
        <v/>
      </c>
      <c r="AC536" s="1054" t="str">
        <f t="shared" si="337"/>
        <v/>
      </c>
      <c r="AD536" s="2" t="e">
        <v>#REF!</v>
      </c>
      <c r="AE536" s="2" t="e">
        <v>#REF!</v>
      </c>
      <c r="AF536" s="2" t="e">
        <v>#REF!</v>
      </c>
      <c r="AG536" s="2" t="e">
        <v>#REF!</v>
      </c>
      <c r="AH536" s="2" t="e">
        <v>#REF!</v>
      </c>
      <c r="AI536" s="2" t="e">
        <v>#REF!</v>
      </c>
      <c r="AJ536" s="4" t="e">
        <v>#REF!</v>
      </c>
      <c r="AK536" s="4"/>
      <c r="AL536" s="4"/>
      <c r="AM536" s="4"/>
      <c r="AN536" s="18" t="s">
        <v>4</v>
      </c>
      <c r="AO536" s="689"/>
      <c r="AP536" s="690"/>
      <c r="AQ536" s="274"/>
      <c r="AR536" s="274"/>
      <c r="AS536" s="274"/>
      <c r="AT536" s="274"/>
      <c r="AU536" s="691"/>
      <c r="AV536" s="692"/>
      <c r="AW536" s="274"/>
      <c r="AX536" s="274"/>
      <c r="AY536" s="274"/>
      <c r="AZ536" s="274"/>
      <c r="BA536" s="274"/>
      <c r="BB536" s="274"/>
      <c r="BC536" s="274"/>
      <c r="BD536" s="274"/>
      <c r="BE536" s="274"/>
      <c r="BF536" s="274"/>
      <c r="BG536" s="274"/>
      <c r="BH536" s="274"/>
      <c r="BI536" s="274"/>
      <c r="BJ536" s="274"/>
      <c r="BK536" s="274"/>
      <c r="BL536" s="274"/>
      <c r="BM536" s="274"/>
      <c r="BN536" s="274"/>
      <c r="BO536" s="274"/>
      <c r="BP536" s="693"/>
      <c r="BQ536" s="274"/>
      <c r="BR536" s="274"/>
      <c r="BS536" s="274"/>
      <c r="BT536" s="274"/>
      <c r="BU536" s="274"/>
      <c r="BV536" s="274"/>
      <c r="BW536" s="274"/>
      <c r="BX536" s="694"/>
      <c r="BY536" s="274"/>
      <c r="BZ536" s="274"/>
      <c r="CA536" s="274"/>
      <c r="CB536" s="274"/>
      <c r="CC536" s="274"/>
      <c r="CD536" s="274"/>
      <c r="CE536" s="274"/>
      <c r="CF536" s="274"/>
      <c r="CG536" s="742"/>
      <c r="CH536" s="742"/>
      <c r="CI536" s="742"/>
      <c r="CJ536" s="742"/>
      <c r="CK536" s="742"/>
      <c r="CL536" s="742"/>
      <c r="CM536" s="742"/>
      <c r="CN536" s="742"/>
      <c r="CO536" s="742"/>
      <c r="CP536" s="742"/>
      <c r="CQ536" s="742"/>
      <c r="CR536" s="742"/>
      <c r="CS536" s="742"/>
      <c r="CT536" s="742"/>
      <c r="CU536" s="742"/>
      <c r="CV536" s="742"/>
      <c r="CW536" s="742"/>
      <c r="CX536" s="4"/>
      <c r="CY536" s="780" t="e">
        <v>#REF!</v>
      </c>
      <c r="CZ536" s="890" t="e">
        <v>#REF!</v>
      </c>
      <c r="DA536" s="890" t="e">
        <v>#REF!</v>
      </c>
      <c r="DB536" s="890">
        <v>0.0</v>
      </c>
      <c r="DC536" s="890">
        <v>0.0</v>
      </c>
      <c r="DD536" s="890">
        <v>0.0</v>
      </c>
      <c r="DE536" s="890">
        <v>0.0</v>
      </c>
      <c r="DF536" s="890">
        <v>0.0</v>
      </c>
      <c r="DG536" s="890">
        <v>0.0</v>
      </c>
      <c r="DH536" s="890"/>
      <c r="DI536" s="890" t="e">
        <v>#REF!</v>
      </c>
      <c r="DJ536" s="890" t="s">
        <v>160</v>
      </c>
      <c r="DK536" s="890" t="s">
        <v>160</v>
      </c>
      <c r="DL536" s="890" t="s">
        <v>160</v>
      </c>
      <c r="DM536" s="890" t="s">
        <v>160</v>
      </c>
      <c r="DN536" s="890" t="s">
        <v>160</v>
      </c>
      <c r="DO536" s="890" t="s">
        <v>160</v>
      </c>
      <c r="DP536" s="2">
        <v>1.0</v>
      </c>
      <c r="DQ536" s="830" t="s">
        <v>160</v>
      </c>
      <c r="DR536" s="915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745"/>
      <c r="EK536" s="4"/>
      <c r="EL536" s="4"/>
      <c r="EM536" s="4"/>
      <c r="EN536" s="4"/>
      <c r="EO536" s="4"/>
      <c r="EP536" s="4"/>
      <c r="EQ536" s="745"/>
      <c r="ER536" s="4"/>
      <c r="ES536" s="4"/>
      <c r="ET536" s="4"/>
      <c r="EU536" s="4"/>
      <c r="EV536" s="4"/>
      <c r="EW536" s="4"/>
      <c r="EX536" s="4"/>
      <c r="EY536" s="895" t="s">
        <v>160</v>
      </c>
      <c r="EZ536" s="927" t="s">
        <v>160</v>
      </c>
      <c r="FA536" s="820" t="str">
        <f t="shared" si="49"/>
        <v/>
      </c>
      <c r="FB536" s="925" t="e">
        <v>#REF!</v>
      </c>
      <c r="FC536" s="4" t="e">
        <v>#REF!</v>
      </c>
      <c r="FD536" s="4" t="e">
        <v>#REF!</v>
      </c>
      <c r="FE536" s="4" t="e">
        <v>#REF!</v>
      </c>
      <c r="FF536" s="4" t="e">
        <v>#REF!</v>
      </c>
      <c r="FG536" s="4" t="e">
        <v>#REF!</v>
      </c>
      <c r="FH536" s="4" t="e">
        <v>#REF!</v>
      </c>
      <c r="FI536" s="834" t="str">
        <f t="shared" si="50"/>
        <v>#REF!</v>
      </c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742"/>
    </row>
    <row r="537" outlineLevel="1">
      <c r="A537" s="743"/>
      <c r="D537" s="1039">
        <f t="shared" si="157"/>
        <v>1</v>
      </c>
      <c r="E537" s="1049" t="str">
        <f t="shared" si="80"/>
        <v/>
      </c>
      <c r="F537" s="1050" t="s">
        <v>402</v>
      </c>
      <c r="G537" s="1042" t="str">
        <f t="shared" si="76"/>
        <v/>
      </c>
      <c r="H537" s="1046"/>
      <c r="I537" s="1044" t="str">
        <f t="shared" si="77"/>
        <v>#REF!</v>
      </c>
      <c r="J537" s="1052" t="str">
        <f t="shared" si="141"/>
        <v>#REF!</v>
      </c>
      <c r="K537" s="1046">
        <v>0.0</v>
      </c>
      <c r="L537" s="1046">
        <v>0.0</v>
      </c>
      <c r="M537" s="1046">
        <v>0.0</v>
      </c>
      <c r="N537" s="1046">
        <v>0.0</v>
      </c>
      <c r="O537" s="1053" t="e">
        <v>#REF!</v>
      </c>
      <c r="P537" s="1053">
        <v>0.0</v>
      </c>
      <c r="Q537" s="1053">
        <v>0.0</v>
      </c>
      <c r="R537" s="1053">
        <v>0.0</v>
      </c>
      <c r="S537" s="1053">
        <v>0.0</v>
      </c>
      <c r="T537" s="1053">
        <v>0.0</v>
      </c>
      <c r="U537" s="1053">
        <v>0.0</v>
      </c>
      <c r="V537" s="825"/>
      <c r="W537" s="1054" t="str">
        <f t="shared" ref="W537:AC537" si="338">if(O$275&gt;$E536,"",if(O$276&lt;$E536,"", if($H537="","", if($D536&lt;=$N$277,O$277,if($D536&lt;=$N$278,O$278,O$279))*if($O$267=$R$267,$V$267, $H537))))</f>
        <v>#REF!</v>
      </c>
      <c r="X537" s="1054" t="str">
        <f t="shared" si="338"/>
        <v/>
      </c>
      <c r="Y537" s="1054" t="str">
        <f t="shared" si="338"/>
        <v/>
      </c>
      <c r="Z537" s="1054" t="str">
        <f t="shared" si="338"/>
        <v/>
      </c>
      <c r="AA537" s="1054" t="str">
        <f t="shared" si="338"/>
        <v/>
      </c>
      <c r="AB537" s="1054" t="str">
        <f t="shared" si="338"/>
        <v/>
      </c>
      <c r="AC537" s="1054" t="str">
        <f t="shared" si="338"/>
        <v/>
      </c>
      <c r="AD537" s="2" t="e">
        <v>#REF!</v>
      </c>
      <c r="AE537" s="2" t="e">
        <v>#REF!</v>
      </c>
      <c r="AF537" s="2" t="e">
        <v>#REF!</v>
      </c>
      <c r="AG537" s="2" t="e">
        <v>#REF!</v>
      </c>
      <c r="AH537" s="2" t="e">
        <v>#REF!</v>
      </c>
      <c r="AI537" s="2" t="e">
        <v>#REF!</v>
      </c>
      <c r="AJ537" s="4" t="e">
        <v>#REF!</v>
      </c>
      <c r="AK537" s="4"/>
      <c r="AL537" s="4"/>
      <c r="AM537" s="4"/>
      <c r="AN537" s="18" t="s">
        <v>4</v>
      </c>
      <c r="AO537" s="689"/>
      <c r="AP537" s="690"/>
      <c r="AQ537" s="274"/>
      <c r="AR537" s="274"/>
      <c r="AS537" s="274"/>
      <c r="AT537" s="274"/>
      <c r="AU537" s="691"/>
      <c r="AV537" s="692"/>
      <c r="AW537" s="274"/>
      <c r="AX537" s="274"/>
      <c r="AY537" s="274"/>
      <c r="AZ537" s="274"/>
      <c r="BA537" s="274"/>
      <c r="BB537" s="274"/>
      <c r="BC537" s="274"/>
      <c r="BD537" s="274"/>
      <c r="BE537" s="274"/>
      <c r="BF537" s="274"/>
      <c r="BG537" s="274"/>
      <c r="BH537" s="274"/>
      <c r="BI537" s="274"/>
      <c r="BJ537" s="274"/>
      <c r="BK537" s="274"/>
      <c r="BL537" s="274"/>
      <c r="BM537" s="274"/>
      <c r="BN537" s="274"/>
      <c r="BO537" s="274"/>
      <c r="BP537" s="693"/>
      <c r="BQ537" s="274"/>
      <c r="BR537" s="274"/>
      <c r="BS537" s="274"/>
      <c r="BT537" s="274"/>
      <c r="BU537" s="274"/>
      <c r="BV537" s="274"/>
      <c r="BW537" s="274"/>
      <c r="BX537" s="694"/>
      <c r="BY537" s="274"/>
      <c r="BZ537" s="274"/>
      <c r="CA537" s="274"/>
      <c r="CB537" s="274"/>
      <c r="CC537" s="274"/>
      <c r="CD537" s="274"/>
      <c r="CE537" s="274"/>
      <c r="CF537" s="274"/>
      <c r="CG537" s="742"/>
      <c r="CH537" s="742"/>
      <c r="CI537" s="742"/>
      <c r="CJ537" s="742"/>
      <c r="CK537" s="742"/>
      <c r="CL537" s="742"/>
      <c r="CM537" s="742"/>
      <c r="CN537" s="742"/>
      <c r="CO537" s="742"/>
      <c r="CP537" s="742"/>
      <c r="CQ537" s="742"/>
      <c r="CR537" s="742"/>
      <c r="CS537" s="742"/>
      <c r="CT537" s="742"/>
      <c r="CU537" s="742"/>
      <c r="CV537" s="742"/>
      <c r="CW537" s="742"/>
      <c r="CX537" s="4"/>
      <c r="CY537" s="780" t="e">
        <v>#REF!</v>
      </c>
      <c r="CZ537" s="890" t="e">
        <v>#REF!</v>
      </c>
      <c r="DA537" s="890" t="e">
        <v>#REF!</v>
      </c>
      <c r="DB537" s="890">
        <v>0.0</v>
      </c>
      <c r="DC537" s="890">
        <v>0.0</v>
      </c>
      <c r="DD537" s="890">
        <v>0.0</v>
      </c>
      <c r="DE537" s="890">
        <v>0.0</v>
      </c>
      <c r="DF537" s="890">
        <v>0.0</v>
      </c>
      <c r="DG537" s="890">
        <v>0.0</v>
      </c>
      <c r="DH537" s="890"/>
      <c r="DI537" s="890" t="e">
        <v>#REF!</v>
      </c>
      <c r="DJ537" s="890" t="s">
        <v>160</v>
      </c>
      <c r="DK537" s="890" t="s">
        <v>160</v>
      </c>
      <c r="DL537" s="890" t="s">
        <v>160</v>
      </c>
      <c r="DM537" s="890" t="s">
        <v>160</v>
      </c>
      <c r="DN537" s="890" t="s">
        <v>160</v>
      </c>
      <c r="DO537" s="890" t="s">
        <v>160</v>
      </c>
      <c r="DP537" s="2">
        <v>1.0</v>
      </c>
      <c r="DQ537" s="830" t="s">
        <v>160</v>
      </c>
      <c r="DR537" s="915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745"/>
      <c r="EK537" s="4"/>
      <c r="EL537" s="4"/>
      <c r="EM537" s="4"/>
      <c r="EN537" s="4"/>
      <c r="EO537" s="4"/>
      <c r="EP537" s="4"/>
      <c r="EQ537" s="745"/>
      <c r="ER537" s="4"/>
      <c r="ES537" s="4"/>
      <c r="ET537" s="4"/>
      <c r="EU537" s="4"/>
      <c r="EV537" s="4"/>
      <c r="EW537" s="4"/>
      <c r="EX537" s="4"/>
      <c r="EY537" s="895" t="s">
        <v>160</v>
      </c>
      <c r="EZ537" s="927" t="s">
        <v>160</v>
      </c>
      <c r="FA537" s="820" t="str">
        <f t="shared" si="49"/>
        <v/>
      </c>
      <c r="FB537" s="925" t="e">
        <v>#REF!</v>
      </c>
      <c r="FC537" s="4" t="e">
        <v>#REF!</v>
      </c>
      <c r="FD537" s="4" t="e">
        <v>#REF!</v>
      </c>
      <c r="FE537" s="4" t="e">
        <v>#REF!</v>
      </c>
      <c r="FF537" s="4" t="e">
        <v>#REF!</v>
      </c>
      <c r="FG537" s="4" t="e">
        <v>#REF!</v>
      </c>
      <c r="FH537" s="4" t="e">
        <v>#REF!</v>
      </c>
      <c r="FI537" s="834" t="str">
        <f t="shared" si="50"/>
        <v>#REF!</v>
      </c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742"/>
    </row>
    <row r="538" outlineLevel="1">
      <c r="A538" s="743"/>
      <c r="D538" s="1039">
        <f t="shared" si="157"/>
        <v>1</v>
      </c>
      <c r="E538" s="1049" t="str">
        <f t="shared" si="80"/>
        <v/>
      </c>
      <c r="F538" s="1050" t="s">
        <v>402</v>
      </c>
      <c r="G538" s="1042" t="str">
        <f t="shared" si="76"/>
        <v/>
      </c>
      <c r="H538" s="1046"/>
      <c r="I538" s="1044" t="str">
        <f t="shared" si="77"/>
        <v>#REF!</v>
      </c>
      <c r="J538" s="1052" t="str">
        <f t="shared" si="141"/>
        <v>#REF!</v>
      </c>
      <c r="K538" s="1046">
        <v>0.0</v>
      </c>
      <c r="L538" s="1046">
        <v>0.0</v>
      </c>
      <c r="M538" s="1046">
        <v>0.0</v>
      </c>
      <c r="N538" s="1046">
        <v>0.0</v>
      </c>
      <c r="O538" s="1053" t="e">
        <v>#REF!</v>
      </c>
      <c r="P538" s="1053">
        <v>0.0</v>
      </c>
      <c r="Q538" s="1053">
        <v>0.0</v>
      </c>
      <c r="R538" s="1053">
        <v>0.0</v>
      </c>
      <c r="S538" s="1053">
        <v>0.0</v>
      </c>
      <c r="T538" s="1053">
        <v>0.0</v>
      </c>
      <c r="U538" s="1053">
        <v>0.0</v>
      </c>
      <c r="V538" s="825"/>
      <c r="W538" s="1054" t="str">
        <f t="shared" ref="W538:AC538" si="339">if(O$275&gt;$E537,"",if(O$276&lt;$E537,"", if($H538="","", if($D537&lt;=$N$277,O$277,if($D537&lt;=$N$278,O$278,O$279))*if($O$267=$R$267,$V$267, $H538))))</f>
        <v>#REF!</v>
      </c>
      <c r="X538" s="1054" t="str">
        <f t="shared" si="339"/>
        <v/>
      </c>
      <c r="Y538" s="1054" t="str">
        <f t="shared" si="339"/>
        <v/>
      </c>
      <c r="Z538" s="1054" t="str">
        <f t="shared" si="339"/>
        <v/>
      </c>
      <c r="AA538" s="1054" t="str">
        <f t="shared" si="339"/>
        <v/>
      </c>
      <c r="AB538" s="1054" t="str">
        <f t="shared" si="339"/>
        <v/>
      </c>
      <c r="AC538" s="1054" t="str">
        <f t="shared" si="339"/>
        <v/>
      </c>
      <c r="AD538" s="2" t="e">
        <v>#REF!</v>
      </c>
      <c r="AE538" s="2" t="e">
        <v>#REF!</v>
      </c>
      <c r="AF538" s="2" t="e">
        <v>#REF!</v>
      </c>
      <c r="AG538" s="2" t="e">
        <v>#REF!</v>
      </c>
      <c r="AH538" s="2" t="e">
        <v>#REF!</v>
      </c>
      <c r="AI538" s="2" t="e">
        <v>#REF!</v>
      </c>
      <c r="AJ538" s="4" t="e">
        <v>#REF!</v>
      </c>
      <c r="AK538" s="4"/>
      <c r="AL538" s="4"/>
      <c r="AM538" s="4"/>
      <c r="AN538" s="18" t="s">
        <v>4</v>
      </c>
      <c r="AO538" s="689"/>
      <c r="AP538" s="690"/>
      <c r="AQ538" s="274"/>
      <c r="AR538" s="274"/>
      <c r="AS538" s="274"/>
      <c r="AT538" s="274"/>
      <c r="AU538" s="691"/>
      <c r="AV538" s="692"/>
      <c r="AW538" s="274"/>
      <c r="AX538" s="274"/>
      <c r="AY538" s="274"/>
      <c r="AZ538" s="274"/>
      <c r="BA538" s="274"/>
      <c r="BB538" s="274"/>
      <c r="BC538" s="274"/>
      <c r="BD538" s="274"/>
      <c r="BE538" s="274"/>
      <c r="BF538" s="274"/>
      <c r="BG538" s="274"/>
      <c r="BH538" s="274"/>
      <c r="BI538" s="274"/>
      <c r="BJ538" s="274"/>
      <c r="BK538" s="274"/>
      <c r="BL538" s="274"/>
      <c r="BM538" s="274"/>
      <c r="BN538" s="274"/>
      <c r="BO538" s="274"/>
      <c r="BP538" s="693"/>
      <c r="BQ538" s="274"/>
      <c r="BR538" s="274"/>
      <c r="BS538" s="274"/>
      <c r="BT538" s="274"/>
      <c r="BU538" s="274"/>
      <c r="BV538" s="274"/>
      <c r="BW538" s="274"/>
      <c r="BX538" s="694"/>
      <c r="BY538" s="274"/>
      <c r="BZ538" s="274"/>
      <c r="CA538" s="274"/>
      <c r="CB538" s="274"/>
      <c r="CC538" s="274"/>
      <c r="CD538" s="274"/>
      <c r="CE538" s="274"/>
      <c r="CF538" s="274"/>
      <c r="CG538" s="742"/>
      <c r="CH538" s="742"/>
      <c r="CI538" s="742"/>
      <c r="CJ538" s="742"/>
      <c r="CK538" s="742"/>
      <c r="CL538" s="742"/>
      <c r="CM538" s="742"/>
      <c r="CN538" s="742"/>
      <c r="CO538" s="742"/>
      <c r="CP538" s="742"/>
      <c r="CQ538" s="742"/>
      <c r="CR538" s="742"/>
      <c r="CS538" s="742"/>
      <c r="CT538" s="742"/>
      <c r="CU538" s="742"/>
      <c r="CV538" s="742"/>
      <c r="CW538" s="742"/>
      <c r="CX538" s="4"/>
      <c r="CY538" s="780" t="e">
        <v>#REF!</v>
      </c>
      <c r="CZ538" s="890" t="e">
        <v>#REF!</v>
      </c>
      <c r="DA538" s="890" t="e">
        <v>#REF!</v>
      </c>
      <c r="DB538" s="890">
        <v>0.0</v>
      </c>
      <c r="DC538" s="890">
        <v>0.0</v>
      </c>
      <c r="DD538" s="890">
        <v>0.0</v>
      </c>
      <c r="DE538" s="890">
        <v>0.0</v>
      </c>
      <c r="DF538" s="890">
        <v>0.0</v>
      </c>
      <c r="DG538" s="890">
        <v>0.0</v>
      </c>
      <c r="DH538" s="890"/>
      <c r="DI538" s="890" t="e">
        <v>#REF!</v>
      </c>
      <c r="DJ538" s="890" t="s">
        <v>160</v>
      </c>
      <c r="DK538" s="890" t="s">
        <v>160</v>
      </c>
      <c r="DL538" s="890" t="s">
        <v>160</v>
      </c>
      <c r="DM538" s="890" t="s">
        <v>160</v>
      </c>
      <c r="DN538" s="890" t="s">
        <v>160</v>
      </c>
      <c r="DO538" s="890" t="s">
        <v>160</v>
      </c>
      <c r="DP538" s="2">
        <v>1.0</v>
      </c>
      <c r="DQ538" s="830" t="s">
        <v>160</v>
      </c>
      <c r="DR538" s="915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745"/>
      <c r="EK538" s="4"/>
      <c r="EL538" s="4"/>
      <c r="EM538" s="4"/>
      <c r="EN538" s="4"/>
      <c r="EO538" s="4"/>
      <c r="EP538" s="4"/>
      <c r="EQ538" s="745"/>
      <c r="ER538" s="4"/>
      <c r="ES538" s="4"/>
      <c r="ET538" s="4"/>
      <c r="EU538" s="4"/>
      <c r="EV538" s="4"/>
      <c r="EW538" s="4"/>
      <c r="EX538" s="4"/>
      <c r="EY538" s="895" t="s">
        <v>160</v>
      </c>
      <c r="EZ538" s="927" t="s">
        <v>160</v>
      </c>
      <c r="FA538" s="820" t="str">
        <f t="shared" si="49"/>
        <v/>
      </c>
      <c r="FB538" s="925" t="e">
        <v>#REF!</v>
      </c>
      <c r="FC538" s="4" t="e">
        <v>#REF!</v>
      </c>
      <c r="FD538" s="4" t="e">
        <v>#REF!</v>
      </c>
      <c r="FE538" s="4" t="e">
        <v>#REF!</v>
      </c>
      <c r="FF538" s="4" t="e">
        <v>#REF!</v>
      </c>
      <c r="FG538" s="4" t="e">
        <v>#REF!</v>
      </c>
      <c r="FH538" s="4" t="e">
        <v>#REF!</v>
      </c>
      <c r="FI538" s="834" t="str">
        <f t="shared" si="50"/>
        <v>#REF!</v>
      </c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742"/>
    </row>
    <row r="539" outlineLevel="1">
      <c r="A539" s="743"/>
      <c r="D539" s="1039">
        <f t="shared" si="157"/>
        <v>1</v>
      </c>
      <c r="E539" s="1049" t="str">
        <f t="shared" si="80"/>
        <v/>
      </c>
      <c r="F539" s="1050" t="s">
        <v>402</v>
      </c>
      <c r="G539" s="1042" t="str">
        <f t="shared" si="76"/>
        <v/>
      </c>
      <c r="H539" s="1046"/>
      <c r="I539" s="1044" t="str">
        <f t="shared" si="77"/>
        <v>#REF!</v>
      </c>
      <c r="J539" s="1052" t="str">
        <f t="shared" si="141"/>
        <v>#REF!</v>
      </c>
      <c r="K539" s="1046">
        <v>0.0</v>
      </c>
      <c r="L539" s="1046">
        <v>0.0</v>
      </c>
      <c r="M539" s="1046">
        <v>0.0</v>
      </c>
      <c r="N539" s="1046">
        <v>0.0</v>
      </c>
      <c r="O539" s="1053" t="e">
        <v>#REF!</v>
      </c>
      <c r="P539" s="1053">
        <v>0.0</v>
      </c>
      <c r="Q539" s="1053">
        <v>0.0</v>
      </c>
      <c r="R539" s="1053">
        <v>0.0</v>
      </c>
      <c r="S539" s="1053">
        <v>0.0</v>
      </c>
      <c r="T539" s="1053">
        <v>0.0</v>
      </c>
      <c r="U539" s="1053">
        <v>0.0</v>
      </c>
      <c r="V539" s="825"/>
      <c r="W539" s="1054" t="str">
        <f t="shared" ref="W539:AC539" si="340">if(O$275&gt;$E538,"",if(O$276&lt;$E538,"", if($H539="","", if($D538&lt;=$N$277,O$277,if($D538&lt;=$N$278,O$278,O$279))*if($O$267=$R$267,$V$267, $H539))))</f>
        <v>#REF!</v>
      </c>
      <c r="X539" s="1054" t="str">
        <f t="shared" si="340"/>
        <v/>
      </c>
      <c r="Y539" s="1054" t="str">
        <f t="shared" si="340"/>
        <v/>
      </c>
      <c r="Z539" s="1054" t="str">
        <f t="shared" si="340"/>
        <v/>
      </c>
      <c r="AA539" s="1054" t="str">
        <f t="shared" si="340"/>
        <v/>
      </c>
      <c r="AB539" s="1054" t="str">
        <f t="shared" si="340"/>
        <v/>
      </c>
      <c r="AC539" s="1054" t="str">
        <f t="shared" si="340"/>
        <v/>
      </c>
      <c r="AD539" s="2" t="e">
        <v>#REF!</v>
      </c>
      <c r="AE539" s="2" t="e">
        <v>#REF!</v>
      </c>
      <c r="AF539" s="2" t="e">
        <v>#REF!</v>
      </c>
      <c r="AG539" s="2" t="e">
        <v>#REF!</v>
      </c>
      <c r="AH539" s="2" t="e">
        <v>#REF!</v>
      </c>
      <c r="AI539" s="2" t="e">
        <v>#REF!</v>
      </c>
      <c r="AJ539" s="4" t="e">
        <v>#REF!</v>
      </c>
      <c r="AK539" s="4"/>
      <c r="AL539" s="4"/>
      <c r="AM539" s="4"/>
      <c r="AN539" s="18" t="s">
        <v>4</v>
      </c>
      <c r="AO539" s="689"/>
      <c r="AP539" s="690"/>
      <c r="AQ539" s="274"/>
      <c r="AR539" s="274"/>
      <c r="AS539" s="274"/>
      <c r="AT539" s="274"/>
      <c r="AU539" s="691"/>
      <c r="AV539" s="692"/>
      <c r="AW539" s="274"/>
      <c r="AX539" s="274"/>
      <c r="AY539" s="274"/>
      <c r="AZ539" s="274"/>
      <c r="BA539" s="274"/>
      <c r="BB539" s="274"/>
      <c r="BC539" s="274"/>
      <c r="BD539" s="274"/>
      <c r="BE539" s="274"/>
      <c r="BF539" s="274"/>
      <c r="BG539" s="274"/>
      <c r="BH539" s="274"/>
      <c r="BI539" s="274"/>
      <c r="BJ539" s="274"/>
      <c r="BK539" s="274"/>
      <c r="BL539" s="274"/>
      <c r="BM539" s="274"/>
      <c r="BN539" s="274"/>
      <c r="BO539" s="274"/>
      <c r="BP539" s="693"/>
      <c r="BQ539" s="274"/>
      <c r="BR539" s="274"/>
      <c r="BS539" s="274"/>
      <c r="BT539" s="274"/>
      <c r="BU539" s="274"/>
      <c r="BV539" s="274"/>
      <c r="BW539" s="274"/>
      <c r="BX539" s="694"/>
      <c r="BY539" s="274"/>
      <c r="BZ539" s="274"/>
      <c r="CA539" s="274"/>
      <c r="CB539" s="274"/>
      <c r="CC539" s="274"/>
      <c r="CD539" s="274"/>
      <c r="CE539" s="274"/>
      <c r="CF539" s="274"/>
      <c r="CG539" s="742"/>
      <c r="CH539" s="742"/>
      <c r="CI539" s="742"/>
      <c r="CJ539" s="742"/>
      <c r="CK539" s="742"/>
      <c r="CL539" s="742"/>
      <c r="CM539" s="742"/>
      <c r="CN539" s="742"/>
      <c r="CO539" s="742"/>
      <c r="CP539" s="742"/>
      <c r="CQ539" s="742"/>
      <c r="CR539" s="742"/>
      <c r="CS539" s="742"/>
      <c r="CT539" s="742"/>
      <c r="CU539" s="742"/>
      <c r="CV539" s="742"/>
      <c r="CW539" s="742"/>
      <c r="CX539" s="4"/>
      <c r="CY539" s="780" t="e">
        <v>#REF!</v>
      </c>
      <c r="CZ539" s="890" t="e">
        <v>#REF!</v>
      </c>
      <c r="DA539" s="890" t="e">
        <v>#REF!</v>
      </c>
      <c r="DB539" s="890">
        <v>0.0</v>
      </c>
      <c r="DC539" s="890">
        <v>0.0</v>
      </c>
      <c r="DD539" s="890">
        <v>0.0</v>
      </c>
      <c r="DE539" s="890">
        <v>0.0</v>
      </c>
      <c r="DF539" s="890">
        <v>0.0</v>
      </c>
      <c r="DG539" s="890">
        <v>0.0</v>
      </c>
      <c r="DH539" s="890"/>
      <c r="DI539" s="890" t="e">
        <v>#REF!</v>
      </c>
      <c r="DJ539" s="890" t="s">
        <v>160</v>
      </c>
      <c r="DK539" s="890" t="s">
        <v>160</v>
      </c>
      <c r="DL539" s="890" t="s">
        <v>160</v>
      </c>
      <c r="DM539" s="890" t="s">
        <v>160</v>
      </c>
      <c r="DN539" s="890" t="s">
        <v>160</v>
      </c>
      <c r="DO539" s="890" t="s">
        <v>160</v>
      </c>
      <c r="DP539" s="2">
        <v>1.0</v>
      </c>
      <c r="DQ539" s="830" t="s">
        <v>160</v>
      </c>
      <c r="DR539" s="915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745"/>
      <c r="EK539" s="4"/>
      <c r="EL539" s="4"/>
      <c r="EM539" s="4"/>
      <c r="EN539" s="4"/>
      <c r="EO539" s="4"/>
      <c r="EP539" s="4"/>
      <c r="EQ539" s="745"/>
      <c r="ER539" s="4"/>
      <c r="ES539" s="4"/>
      <c r="ET539" s="4"/>
      <c r="EU539" s="4"/>
      <c r="EV539" s="4"/>
      <c r="EW539" s="4"/>
      <c r="EX539" s="4"/>
      <c r="EY539" s="895" t="s">
        <v>160</v>
      </c>
      <c r="EZ539" s="927" t="s">
        <v>160</v>
      </c>
      <c r="FA539" s="820" t="str">
        <f t="shared" si="49"/>
        <v/>
      </c>
      <c r="FB539" s="925" t="e">
        <v>#REF!</v>
      </c>
      <c r="FC539" s="4" t="e">
        <v>#REF!</v>
      </c>
      <c r="FD539" s="4" t="e">
        <v>#REF!</v>
      </c>
      <c r="FE539" s="4" t="e">
        <v>#REF!</v>
      </c>
      <c r="FF539" s="4" t="e">
        <v>#REF!</v>
      </c>
      <c r="FG539" s="4" t="e">
        <v>#REF!</v>
      </c>
      <c r="FH539" s="4" t="e">
        <v>#REF!</v>
      </c>
      <c r="FI539" s="834" t="str">
        <f t="shared" si="50"/>
        <v>#REF!</v>
      </c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742"/>
    </row>
    <row r="540" outlineLevel="1">
      <c r="A540" s="743"/>
      <c r="D540" s="1039">
        <f t="shared" si="157"/>
        <v>1</v>
      </c>
      <c r="E540" s="1049" t="str">
        <f t="shared" si="80"/>
        <v/>
      </c>
      <c r="F540" s="1050" t="s">
        <v>402</v>
      </c>
      <c r="G540" s="1042" t="str">
        <f t="shared" si="76"/>
        <v/>
      </c>
      <c r="H540" s="1046"/>
      <c r="I540" s="1044" t="str">
        <f t="shared" si="77"/>
        <v>#REF!</v>
      </c>
      <c r="J540" s="1052" t="str">
        <f t="shared" si="141"/>
        <v>#REF!</v>
      </c>
      <c r="K540" s="1046">
        <v>0.0</v>
      </c>
      <c r="L540" s="1046">
        <v>0.0</v>
      </c>
      <c r="M540" s="1046">
        <v>0.0</v>
      </c>
      <c r="N540" s="1046">
        <v>0.0</v>
      </c>
      <c r="O540" s="1053" t="e">
        <v>#REF!</v>
      </c>
      <c r="P540" s="1053">
        <v>0.0</v>
      </c>
      <c r="Q540" s="1053">
        <v>0.0</v>
      </c>
      <c r="R540" s="1053">
        <v>0.0</v>
      </c>
      <c r="S540" s="1053">
        <v>0.0</v>
      </c>
      <c r="T540" s="1053">
        <v>0.0</v>
      </c>
      <c r="U540" s="1053">
        <v>0.0</v>
      </c>
      <c r="V540" s="825"/>
      <c r="W540" s="1054" t="str">
        <f t="shared" ref="W540:AC540" si="341">if(O$275&gt;$E539,"",if(O$276&lt;$E539,"", if($H540="","", if($D539&lt;=$N$277,O$277,if($D539&lt;=$N$278,O$278,O$279))*if($O$267=$R$267,$V$267, $H540))))</f>
        <v>#REF!</v>
      </c>
      <c r="X540" s="1054" t="str">
        <f t="shared" si="341"/>
        <v/>
      </c>
      <c r="Y540" s="1054" t="str">
        <f t="shared" si="341"/>
        <v/>
      </c>
      <c r="Z540" s="1054" t="str">
        <f t="shared" si="341"/>
        <v/>
      </c>
      <c r="AA540" s="1054" t="str">
        <f t="shared" si="341"/>
        <v/>
      </c>
      <c r="AB540" s="1054" t="str">
        <f t="shared" si="341"/>
        <v/>
      </c>
      <c r="AC540" s="1054" t="str">
        <f t="shared" si="341"/>
        <v/>
      </c>
      <c r="AD540" s="2" t="e">
        <v>#REF!</v>
      </c>
      <c r="AE540" s="2" t="e">
        <v>#REF!</v>
      </c>
      <c r="AF540" s="2" t="e">
        <v>#REF!</v>
      </c>
      <c r="AG540" s="2" t="e">
        <v>#REF!</v>
      </c>
      <c r="AH540" s="2" t="e">
        <v>#REF!</v>
      </c>
      <c r="AI540" s="2" t="e">
        <v>#REF!</v>
      </c>
      <c r="AJ540" s="4" t="e">
        <v>#REF!</v>
      </c>
      <c r="AK540" s="4"/>
      <c r="AL540" s="4"/>
      <c r="AM540" s="4"/>
      <c r="AN540" s="18" t="s">
        <v>4</v>
      </c>
      <c r="AO540" s="689"/>
      <c r="AP540" s="690"/>
      <c r="AQ540" s="274"/>
      <c r="AR540" s="274"/>
      <c r="AS540" s="274"/>
      <c r="AT540" s="274"/>
      <c r="AU540" s="691"/>
      <c r="AV540" s="692"/>
      <c r="AW540" s="274"/>
      <c r="AX540" s="274"/>
      <c r="AY540" s="274"/>
      <c r="AZ540" s="274"/>
      <c r="BA540" s="274"/>
      <c r="BB540" s="274"/>
      <c r="BC540" s="274"/>
      <c r="BD540" s="274"/>
      <c r="BE540" s="274"/>
      <c r="BF540" s="274"/>
      <c r="BG540" s="274"/>
      <c r="BH540" s="274"/>
      <c r="BI540" s="274"/>
      <c r="BJ540" s="274"/>
      <c r="BK540" s="274"/>
      <c r="BL540" s="274"/>
      <c r="BM540" s="274"/>
      <c r="BN540" s="274"/>
      <c r="BO540" s="274"/>
      <c r="BP540" s="693"/>
      <c r="BQ540" s="274"/>
      <c r="BR540" s="274"/>
      <c r="BS540" s="274"/>
      <c r="BT540" s="274"/>
      <c r="BU540" s="274"/>
      <c r="BV540" s="274"/>
      <c r="BW540" s="274"/>
      <c r="BX540" s="694"/>
      <c r="BY540" s="274"/>
      <c r="BZ540" s="274"/>
      <c r="CA540" s="274"/>
      <c r="CB540" s="274"/>
      <c r="CC540" s="274"/>
      <c r="CD540" s="274"/>
      <c r="CE540" s="274"/>
      <c r="CF540" s="274"/>
      <c r="CG540" s="742"/>
      <c r="CH540" s="742"/>
      <c r="CI540" s="742"/>
      <c r="CJ540" s="742"/>
      <c r="CK540" s="742"/>
      <c r="CL540" s="742"/>
      <c r="CM540" s="742"/>
      <c r="CN540" s="742"/>
      <c r="CO540" s="742"/>
      <c r="CP540" s="742"/>
      <c r="CQ540" s="742"/>
      <c r="CR540" s="742"/>
      <c r="CS540" s="742"/>
      <c r="CT540" s="742"/>
      <c r="CU540" s="742"/>
      <c r="CV540" s="742"/>
      <c r="CW540" s="742"/>
      <c r="CX540" s="4"/>
      <c r="CY540" s="780" t="e">
        <v>#REF!</v>
      </c>
      <c r="CZ540" s="890" t="e">
        <v>#REF!</v>
      </c>
      <c r="DA540" s="890" t="e">
        <v>#REF!</v>
      </c>
      <c r="DB540" s="890">
        <v>0.0</v>
      </c>
      <c r="DC540" s="890">
        <v>0.0</v>
      </c>
      <c r="DD540" s="890">
        <v>0.0</v>
      </c>
      <c r="DE540" s="890">
        <v>0.0</v>
      </c>
      <c r="DF540" s="890">
        <v>0.0</v>
      </c>
      <c r="DG540" s="890">
        <v>0.0</v>
      </c>
      <c r="DH540" s="890"/>
      <c r="DI540" s="890" t="e">
        <v>#REF!</v>
      </c>
      <c r="DJ540" s="890" t="s">
        <v>160</v>
      </c>
      <c r="DK540" s="890" t="s">
        <v>160</v>
      </c>
      <c r="DL540" s="890" t="s">
        <v>160</v>
      </c>
      <c r="DM540" s="890" t="s">
        <v>160</v>
      </c>
      <c r="DN540" s="890" t="s">
        <v>160</v>
      </c>
      <c r="DO540" s="890" t="s">
        <v>160</v>
      </c>
      <c r="DP540" s="2">
        <v>1.0</v>
      </c>
      <c r="DQ540" s="830" t="s">
        <v>160</v>
      </c>
      <c r="DR540" s="915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745"/>
      <c r="EK540" s="4"/>
      <c r="EL540" s="4"/>
      <c r="EM540" s="4"/>
      <c r="EN540" s="4"/>
      <c r="EO540" s="4"/>
      <c r="EP540" s="4"/>
      <c r="EQ540" s="745"/>
      <c r="ER540" s="4"/>
      <c r="ES540" s="4"/>
      <c r="ET540" s="4"/>
      <c r="EU540" s="4"/>
      <c r="EV540" s="4"/>
      <c r="EW540" s="4"/>
      <c r="EX540" s="4"/>
      <c r="EY540" s="895" t="s">
        <v>160</v>
      </c>
      <c r="EZ540" s="927" t="s">
        <v>160</v>
      </c>
      <c r="FA540" s="820" t="str">
        <f t="shared" si="49"/>
        <v/>
      </c>
      <c r="FB540" s="925" t="e">
        <v>#REF!</v>
      </c>
      <c r="FC540" s="4" t="e">
        <v>#REF!</v>
      </c>
      <c r="FD540" s="4" t="e">
        <v>#REF!</v>
      </c>
      <c r="FE540" s="4" t="e">
        <v>#REF!</v>
      </c>
      <c r="FF540" s="4" t="e">
        <v>#REF!</v>
      </c>
      <c r="FG540" s="4" t="e">
        <v>#REF!</v>
      </c>
      <c r="FH540" s="4" t="e">
        <v>#REF!</v>
      </c>
      <c r="FI540" s="834" t="str">
        <f t="shared" si="50"/>
        <v>#REF!</v>
      </c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742"/>
    </row>
    <row r="541" outlineLevel="1">
      <c r="A541" s="743"/>
      <c r="D541" s="1039">
        <f t="shared" si="157"/>
        <v>1</v>
      </c>
      <c r="E541" s="1049" t="str">
        <f t="shared" si="80"/>
        <v/>
      </c>
      <c r="F541" s="1050" t="s">
        <v>402</v>
      </c>
      <c r="G541" s="1042" t="str">
        <f t="shared" si="76"/>
        <v/>
      </c>
      <c r="H541" s="1046"/>
      <c r="I541" s="1044" t="str">
        <f t="shared" si="77"/>
        <v>#REF!</v>
      </c>
      <c r="J541" s="1052" t="str">
        <f t="shared" si="141"/>
        <v>#REF!</v>
      </c>
      <c r="K541" s="1046">
        <v>0.0</v>
      </c>
      <c r="L541" s="1046">
        <v>0.0</v>
      </c>
      <c r="M541" s="1046">
        <v>0.0</v>
      </c>
      <c r="N541" s="1046">
        <v>0.0</v>
      </c>
      <c r="O541" s="1053" t="e">
        <v>#REF!</v>
      </c>
      <c r="P541" s="1053">
        <v>0.0</v>
      </c>
      <c r="Q541" s="1053">
        <v>0.0</v>
      </c>
      <c r="R541" s="1053">
        <v>0.0</v>
      </c>
      <c r="S541" s="1053">
        <v>0.0</v>
      </c>
      <c r="T541" s="1053">
        <v>0.0</v>
      </c>
      <c r="U541" s="1053">
        <v>0.0</v>
      </c>
      <c r="V541" s="825"/>
      <c r="W541" s="1054" t="str">
        <f t="shared" ref="W541:AC541" si="342">if(O$275&gt;$E540,"",if(O$276&lt;$E540,"", if($H541="","", if($D540&lt;=$N$277,O$277,if($D540&lt;=$N$278,O$278,O$279))*if($O$267=$R$267,$V$267, $H541))))</f>
        <v>#REF!</v>
      </c>
      <c r="X541" s="1054" t="str">
        <f t="shared" si="342"/>
        <v/>
      </c>
      <c r="Y541" s="1054" t="str">
        <f t="shared" si="342"/>
        <v/>
      </c>
      <c r="Z541" s="1054" t="str">
        <f t="shared" si="342"/>
        <v/>
      </c>
      <c r="AA541" s="1054" t="str">
        <f t="shared" si="342"/>
        <v/>
      </c>
      <c r="AB541" s="1054" t="str">
        <f t="shared" si="342"/>
        <v/>
      </c>
      <c r="AC541" s="1054" t="str">
        <f t="shared" si="342"/>
        <v/>
      </c>
      <c r="AD541" s="2" t="e">
        <v>#REF!</v>
      </c>
      <c r="AE541" s="2" t="e">
        <v>#REF!</v>
      </c>
      <c r="AF541" s="2" t="e">
        <v>#REF!</v>
      </c>
      <c r="AG541" s="2" t="e">
        <v>#REF!</v>
      </c>
      <c r="AH541" s="2" t="e">
        <v>#REF!</v>
      </c>
      <c r="AI541" s="2" t="e">
        <v>#REF!</v>
      </c>
      <c r="AJ541" s="4" t="e">
        <v>#REF!</v>
      </c>
      <c r="AK541" s="4"/>
      <c r="AL541" s="4"/>
      <c r="AM541" s="4"/>
      <c r="AN541" s="18" t="s">
        <v>4</v>
      </c>
      <c r="AO541" s="689"/>
      <c r="AP541" s="690"/>
      <c r="AQ541" s="274"/>
      <c r="AR541" s="274"/>
      <c r="AS541" s="274"/>
      <c r="AT541" s="274"/>
      <c r="AU541" s="691"/>
      <c r="AV541" s="692"/>
      <c r="AW541" s="274"/>
      <c r="AX541" s="274"/>
      <c r="AY541" s="274"/>
      <c r="AZ541" s="274"/>
      <c r="BA541" s="274"/>
      <c r="BB541" s="274"/>
      <c r="BC541" s="274"/>
      <c r="BD541" s="274"/>
      <c r="BE541" s="274"/>
      <c r="BF541" s="274"/>
      <c r="BG541" s="274"/>
      <c r="BH541" s="274"/>
      <c r="BI541" s="274"/>
      <c r="BJ541" s="274"/>
      <c r="BK541" s="274"/>
      <c r="BL541" s="274"/>
      <c r="BM541" s="274"/>
      <c r="BN541" s="274"/>
      <c r="BO541" s="274"/>
      <c r="BP541" s="693"/>
      <c r="BQ541" s="274"/>
      <c r="BR541" s="274"/>
      <c r="BS541" s="274"/>
      <c r="BT541" s="274"/>
      <c r="BU541" s="274"/>
      <c r="BV541" s="274"/>
      <c r="BW541" s="274"/>
      <c r="BX541" s="694"/>
      <c r="BY541" s="274"/>
      <c r="BZ541" s="274"/>
      <c r="CA541" s="274"/>
      <c r="CB541" s="274"/>
      <c r="CC541" s="274"/>
      <c r="CD541" s="274"/>
      <c r="CE541" s="274"/>
      <c r="CF541" s="274"/>
      <c r="CG541" s="742"/>
      <c r="CH541" s="742"/>
      <c r="CI541" s="742"/>
      <c r="CJ541" s="742"/>
      <c r="CK541" s="742"/>
      <c r="CL541" s="742"/>
      <c r="CM541" s="742"/>
      <c r="CN541" s="742"/>
      <c r="CO541" s="742"/>
      <c r="CP541" s="742"/>
      <c r="CQ541" s="742"/>
      <c r="CR541" s="742"/>
      <c r="CS541" s="742"/>
      <c r="CT541" s="742"/>
      <c r="CU541" s="742"/>
      <c r="CV541" s="742"/>
      <c r="CW541" s="742"/>
      <c r="CX541" s="4"/>
      <c r="CY541" s="780" t="e">
        <v>#REF!</v>
      </c>
      <c r="CZ541" s="890" t="e">
        <v>#REF!</v>
      </c>
      <c r="DA541" s="890" t="e">
        <v>#REF!</v>
      </c>
      <c r="DB541" s="890">
        <v>0.0</v>
      </c>
      <c r="DC541" s="890">
        <v>0.0</v>
      </c>
      <c r="DD541" s="890">
        <v>0.0</v>
      </c>
      <c r="DE541" s="890">
        <v>0.0</v>
      </c>
      <c r="DF541" s="890">
        <v>0.0</v>
      </c>
      <c r="DG541" s="890">
        <v>0.0</v>
      </c>
      <c r="DH541" s="890"/>
      <c r="DI541" s="890" t="e">
        <v>#REF!</v>
      </c>
      <c r="DJ541" s="890" t="s">
        <v>160</v>
      </c>
      <c r="DK541" s="890" t="s">
        <v>160</v>
      </c>
      <c r="DL541" s="890" t="s">
        <v>160</v>
      </c>
      <c r="DM541" s="890" t="s">
        <v>160</v>
      </c>
      <c r="DN541" s="890" t="s">
        <v>160</v>
      </c>
      <c r="DO541" s="890" t="s">
        <v>160</v>
      </c>
      <c r="DP541" s="2">
        <v>1.0</v>
      </c>
      <c r="DQ541" s="830" t="s">
        <v>160</v>
      </c>
      <c r="DR541" s="915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745"/>
      <c r="EK541" s="4"/>
      <c r="EL541" s="4"/>
      <c r="EM541" s="4"/>
      <c r="EN541" s="4"/>
      <c r="EO541" s="4"/>
      <c r="EP541" s="4"/>
      <c r="EQ541" s="745"/>
      <c r="ER541" s="4"/>
      <c r="ES541" s="4"/>
      <c r="ET541" s="4"/>
      <c r="EU541" s="4"/>
      <c r="EV541" s="4"/>
      <c r="EW541" s="4"/>
      <c r="EX541" s="4"/>
      <c r="EY541" s="895" t="s">
        <v>160</v>
      </c>
      <c r="EZ541" s="927" t="s">
        <v>160</v>
      </c>
      <c r="FA541" s="820" t="str">
        <f t="shared" si="49"/>
        <v/>
      </c>
      <c r="FB541" s="925" t="e">
        <v>#REF!</v>
      </c>
      <c r="FC541" s="4" t="e">
        <v>#REF!</v>
      </c>
      <c r="FD541" s="4" t="e">
        <v>#REF!</v>
      </c>
      <c r="FE541" s="4" t="e">
        <v>#REF!</v>
      </c>
      <c r="FF541" s="4" t="e">
        <v>#REF!</v>
      </c>
      <c r="FG541" s="4" t="e">
        <v>#REF!</v>
      </c>
      <c r="FH541" s="4" t="e">
        <v>#REF!</v>
      </c>
      <c r="FI541" s="834" t="str">
        <f t="shared" si="50"/>
        <v>#REF!</v>
      </c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742"/>
    </row>
    <row r="542" outlineLevel="1">
      <c r="A542" s="743"/>
      <c r="D542" s="1039">
        <f t="shared" si="157"/>
        <v>1</v>
      </c>
      <c r="E542" s="1049" t="str">
        <f t="shared" si="80"/>
        <v/>
      </c>
      <c r="F542" s="1050" t="s">
        <v>402</v>
      </c>
      <c r="G542" s="1042" t="str">
        <f t="shared" si="76"/>
        <v/>
      </c>
      <c r="H542" s="1046"/>
      <c r="I542" s="1044" t="str">
        <f t="shared" si="77"/>
        <v>#REF!</v>
      </c>
      <c r="J542" s="1052" t="str">
        <f t="shared" si="141"/>
        <v>#REF!</v>
      </c>
      <c r="K542" s="1046">
        <v>0.0</v>
      </c>
      <c r="L542" s="1046">
        <v>0.0</v>
      </c>
      <c r="M542" s="1046">
        <v>0.0</v>
      </c>
      <c r="N542" s="1046">
        <v>0.0</v>
      </c>
      <c r="O542" s="1053" t="e">
        <v>#REF!</v>
      </c>
      <c r="P542" s="1053">
        <v>0.0</v>
      </c>
      <c r="Q542" s="1053">
        <v>0.0</v>
      </c>
      <c r="R542" s="1053">
        <v>0.0</v>
      </c>
      <c r="S542" s="1053">
        <v>0.0</v>
      </c>
      <c r="T542" s="1053">
        <v>0.0</v>
      </c>
      <c r="U542" s="1053">
        <v>0.0</v>
      </c>
      <c r="V542" s="825"/>
      <c r="W542" s="1054" t="str">
        <f t="shared" ref="W542:AC542" si="343">if(O$275&gt;$E541,"",if(O$276&lt;$E541,"", if($H542="","", if($D541&lt;=$N$277,O$277,if($D541&lt;=$N$278,O$278,O$279))*if($O$267=$R$267,$V$267, $H542))))</f>
        <v>#REF!</v>
      </c>
      <c r="X542" s="1054" t="str">
        <f t="shared" si="343"/>
        <v/>
      </c>
      <c r="Y542" s="1054" t="str">
        <f t="shared" si="343"/>
        <v/>
      </c>
      <c r="Z542" s="1054" t="str">
        <f t="shared" si="343"/>
        <v/>
      </c>
      <c r="AA542" s="1054" t="str">
        <f t="shared" si="343"/>
        <v/>
      </c>
      <c r="AB542" s="1054" t="str">
        <f t="shared" si="343"/>
        <v/>
      </c>
      <c r="AC542" s="1054" t="str">
        <f t="shared" si="343"/>
        <v/>
      </c>
      <c r="AD542" s="2" t="e">
        <v>#REF!</v>
      </c>
      <c r="AE542" s="2" t="e">
        <v>#REF!</v>
      </c>
      <c r="AF542" s="2" t="e">
        <v>#REF!</v>
      </c>
      <c r="AG542" s="2" t="e">
        <v>#REF!</v>
      </c>
      <c r="AH542" s="2" t="e">
        <v>#REF!</v>
      </c>
      <c r="AI542" s="2" t="e">
        <v>#REF!</v>
      </c>
      <c r="AJ542" s="4" t="e">
        <v>#REF!</v>
      </c>
      <c r="AK542" s="4"/>
      <c r="AL542" s="4"/>
      <c r="AM542" s="4"/>
      <c r="AN542" s="18" t="s">
        <v>4</v>
      </c>
      <c r="AO542" s="689"/>
      <c r="AP542" s="690"/>
      <c r="AQ542" s="274"/>
      <c r="AR542" s="274"/>
      <c r="AS542" s="274"/>
      <c r="AT542" s="274"/>
      <c r="AU542" s="691"/>
      <c r="AV542" s="692"/>
      <c r="AW542" s="274"/>
      <c r="AX542" s="274"/>
      <c r="AY542" s="274"/>
      <c r="AZ542" s="274"/>
      <c r="BA542" s="274"/>
      <c r="BB542" s="274"/>
      <c r="BC542" s="274"/>
      <c r="BD542" s="274"/>
      <c r="BE542" s="274"/>
      <c r="BF542" s="274"/>
      <c r="BG542" s="274"/>
      <c r="BH542" s="274"/>
      <c r="BI542" s="274"/>
      <c r="BJ542" s="274"/>
      <c r="BK542" s="274"/>
      <c r="BL542" s="274"/>
      <c r="BM542" s="274"/>
      <c r="BN542" s="274"/>
      <c r="BO542" s="274"/>
      <c r="BP542" s="693"/>
      <c r="BQ542" s="274"/>
      <c r="BR542" s="274"/>
      <c r="BS542" s="274"/>
      <c r="BT542" s="274"/>
      <c r="BU542" s="274"/>
      <c r="BV542" s="274"/>
      <c r="BW542" s="274"/>
      <c r="BX542" s="694"/>
      <c r="BY542" s="274"/>
      <c r="BZ542" s="274"/>
      <c r="CA542" s="274"/>
      <c r="CB542" s="274"/>
      <c r="CC542" s="274"/>
      <c r="CD542" s="274"/>
      <c r="CE542" s="274"/>
      <c r="CF542" s="274"/>
      <c r="CG542" s="742"/>
      <c r="CH542" s="742"/>
      <c r="CI542" s="742"/>
      <c r="CJ542" s="742"/>
      <c r="CK542" s="742"/>
      <c r="CL542" s="742"/>
      <c r="CM542" s="742"/>
      <c r="CN542" s="742"/>
      <c r="CO542" s="742"/>
      <c r="CP542" s="742"/>
      <c r="CQ542" s="742"/>
      <c r="CR542" s="742"/>
      <c r="CS542" s="742"/>
      <c r="CT542" s="742"/>
      <c r="CU542" s="742"/>
      <c r="CV542" s="742"/>
      <c r="CW542" s="742"/>
      <c r="CX542" s="4"/>
      <c r="CY542" s="780" t="e">
        <v>#REF!</v>
      </c>
      <c r="CZ542" s="890" t="e">
        <v>#REF!</v>
      </c>
      <c r="DA542" s="890" t="e">
        <v>#REF!</v>
      </c>
      <c r="DB542" s="890">
        <v>0.0</v>
      </c>
      <c r="DC542" s="890">
        <v>0.0</v>
      </c>
      <c r="DD542" s="890">
        <v>0.0</v>
      </c>
      <c r="DE542" s="890">
        <v>0.0</v>
      </c>
      <c r="DF542" s="890">
        <v>0.0</v>
      </c>
      <c r="DG542" s="890">
        <v>0.0</v>
      </c>
      <c r="DH542" s="890"/>
      <c r="DI542" s="890" t="e">
        <v>#REF!</v>
      </c>
      <c r="DJ542" s="890" t="s">
        <v>160</v>
      </c>
      <c r="DK542" s="890" t="s">
        <v>160</v>
      </c>
      <c r="DL542" s="890" t="s">
        <v>160</v>
      </c>
      <c r="DM542" s="890" t="s">
        <v>160</v>
      </c>
      <c r="DN542" s="890" t="s">
        <v>160</v>
      </c>
      <c r="DO542" s="890" t="s">
        <v>160</v>
      </c>
      <c r="DP542" s="2">
        <v>1.0</v>
      </c>
      <c r="DQ542" s="830" t="s">
        <v>160</v>
      </c>
      <c r="DR542" s="915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745"/>
      <c r="EK542" s="4"/>
      <c r="EL542" s="4"/>
      <c r="EM542" s="4"/>
      <c r="EN542" s="4"/>
      <c r="EO542" s="4"/>
      <c r="EP542" s="4"/>
      <c r="EQ542" s="745"/>
      <c r="ER542" s="4"/>
      <c r="ES542" s="4"/>
      <c r="ET542" s="4"/>
      <c r="EU542" s="4"/>
      <c r="EV542" s="4"/>
      <c r="EW542" s="4"/>
      <c r="EX542" s="4"/>
      <c r="EY542" s="895" t="s">
        <v>160</v>
      </c>
      <c r="EZ542" s="927" t="s">
        <v>160</v>
      </c>
      <c r="FA542" s="820" t="str">
        <f t="shared" si="49"/>
        <v/>
      </c>
      <c r="FB542" s="925" t="e">
        <v>#REF!</v>
      </c>
      <c r="FC542" s="4" t="e">
        <v>#REF!</v>
      </c>
      <c r="FD542" s="4" t="e">
        <v>#REF!</v>
      </c>
      <c r="FE542" s="4" t="e">
        <v>#REF!</v>
      </c>
      <c r="FF542" s="4" t="e">
        <v>#REF!</v>
      </c>
      <c r="FG542" s="4" t="e">
        <v>#REF!</v>
      </c>
      <c r="FH542" s="4" t="e">
        <v>#REF!</v>
      </c>
      <c r="FI542" s="834" t="str">
        <f t="shared" si="50"/>
        <v>#REF!</v>
      </c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742"/>
    </row>
    <row r="543" outlineLevel="1">
      <c r="A543" s="743"/>
      <c r="D543" s="1039">
        <f t="shared" si="157"/>
        <v>1</v>
      </c>
      <c r="E543" s="1049" t="str">
        <f t="shared" si="80"/>
        <v/>
      </c>
      <c r="F543" s="1050" t="s">
        <v>402</v>
      </c>
      <c r="G543" s="1042" t="str">
        <f t="shared" si="76"/>
        <v/>
      </c>
      <c r="H543" s="1046"/>
      <c r="I543" s="1044" t="str">
        <f t="shared" si="77"/>
        <v>#REF!</v>
      </c>
      <c r="J543" s="1052" t="str">
        <f t="shared" si="141"/>
        <v>#REF!</v>
      </c>
      <c r="K543" s="1046">
        <v>0.0</v>
      </c>
      <c r="L543" s="1046">
        <v>0.0</v>
      </c>
      <c r="M543" s="1046">
        <v>0.0</v>
      </c>
      <c r="N543" s="1046">
        <v>0.0</v>
      </c>
      <c r="O543" s="1053" t="e">
        <v>#REF!</v>
      </c>
      <c r="P543" s="1053">
        <v>0.0</v>
      </c>
      <c r="Q543" s="1053">
        <v>0.0</v>
      </c>
      <c r="R543" s="1053">
        <v>0.0</v>
      </c>
      <c r="S543" s="1053">
        <v>0.0</v>
      </c>
      <c r="T543" s="1053">
        <v>0.0</v>
      </c>
      <c r="U543" s="1053">
        <v>0.0</v>
      </c>
      <c r="V543" s="825"/>
      <c r="W543" s="1054" t="str">
        <f t="shared" ref="W543:AC543" si="344">if(O$275&gt;$E542,"",if(O$276&lt;$E542,"", if($H543="","", if($D542&lt;=$N$277,O$277,if($D542&lt;=$N$278,O$278,O$279))*if($O$267=$R$267,$V$267, $H543))))</f>
        <v>#REF!</v>
      </c>
      <c r="X543" s="1054" t="str">
        <f t="shared" si="344"/>
        <v/>
      </c>
      <c r="Y543" s="1054" t="str">
        <f t="shared" si="344"/>
        <v/>
      </c>
      <c r="Z543" s="1054" t="str">
        <f t="shared" si="344"/>
        <v/>
      </c>
      <c r="AA543" s="1054" t="str">
        <f t="shared" si="344"/>
        <v/>
      </c>
      <c r="AB543" s="1054" t="str">
        <f t="shared" si="344"/>
        <v/>
      </c>
      <c r="AC543" s="1054" t="str">
        <f t="shared" si="344"/>
        <v/>
      </c>
      <c r="AD543" s="2" t="e">
        <v>#REF!</v>
      </c>
      <c r="AE543" s="2" t="e">
        <v>#REF!</v>
      </c>
      <c r="AF543" s="2" t="e">
        <v>#REF!</v>
      </c>
      <c r="AG543" s="2" t="e">
        <v>#REF!</v>
      </c>
      <c r="AH543" s="2" t="e">
        <v>#REF!</v>
      </c>
      <c r="AI543" s="2" t="e">
        <v>#REF!</v>
      </c>
      <c r="AJ543" s="4" t="e">
        <v>#REF!</v>
      </c>
      <c r="AK543" s="4"/>
      <c r="AL543" s="4"/>
      <c r="AM543" s="4"/>
      <c r="AN543" s="18" t="s">
        <v>4</v>
      </c>
      <c r="AO543" s="689"/>
      <c r="AP543" s="690"/>
      <c r="AQ543" s="274"/>
      <c r="AR543" s="274"/>
      <c r="AS543" s="274"/>
      <c r="AT543" s="274"/>
      <c r="AU543" s="691"/>
      <c r="AV543" s="692"/>
      <c r="AW543" s="274"/>
      <c r="AX543" s="274"/>
      <c r="AY543" s="274"/>
      <c r="AZ543" s="274"/>
      <c r="BA543" s="274"/>
      <c r="BB543" s="274"/>
      <c r="BC543" s="274"/>
      <c r="BD543" s="274"/>
      <c r="BE543" s="274"/>
      <c r="BF543" s="274"/>
      <c r="BG543" s="274"/>
      <c r="BH543" s="274"/>
      <c r="BI543" s="274"/>
      <c r="BJ543" s="274"/>
      <c r="BK543" s="274"/>
      <c r="BL543" s="274"/>
      <c r="BM543" s="274"/>
      <c r="BN543" s="274"/>
      <c r="BO543" s="274"/>
      <c r="BP543" s="693"/>
      <c r="BQ543" s="274"/>
      <c r="BR543" s="274"/>
      <c r="BS543" s="274"/>
      <c r="BT543" s="274"/>
      <c r="BU543" s="274"/>
      <c r="BV543" s="274"/>
      <c r="BW543" s="274"/>
      <c r="BX543" s="694"/>
      <c r="BY543" s="274"/>
      <c r="BZ543" s="274"/>
      <c r="CA543" s="274"/>
      <c r="CB543" s="274"/>
      <c r="CC543" s="274"/>
      <c r="CD543" s="274"/>
      <c r="CE543" s="274"/>
      <c r="CF543" s="274"/>
      <c r="CG543" s="742"/>
      <c r="CH543" s="742"/>
      <c r="CI543" s="742"/>
      <c r="CJ543" s="742"/>
      <c r="CK543" s="742"/>
      <c r="CL543" s="742"/>
      <c r="CM543" s="742"/>
      <c r="CN543" s="742"/>
      <c r="CO543" s="742"/>
      <c r="CP543" s="742"/>
      <c r="CQ543" s="742"/>
      <c r="CR543" s="742"/>
      <c r="CS543" s="742"/>
      <c r="CT543" s="742"/>
      <c r="CU543" s="742"/>
      <c r="CV543" s="742"/>
      <c r="CW543" s="742"/>
      <c r="CX543" s="4"/>
      <c r="CY543" s="780" t="e">
        <v>#REF!</v>
      </c>
      <c r="CZ543" s="890" t="e">
        <v>#REF!</v>
      </c>
      <c r="DA543" s="890" t="e">
        <v>#REF!</v>
      </c>
      <c r="DB543" s="890">
        <v>0.0</v>
      </c>
      <c r="DC543" s="890">
        <v>0.0</v>
      </c>
      <c r="DD543" s="890">
        <v>0.0</v>
      </c>
      <c r="DE543" s="890">
        <v>0.0</v>
      </c>
      <c r="DF543" s="890">
        <v>0.0</v>
      </c>
      <c r="DG543" s="890">
        <v>0.0</v>
      </c>
      <c r="DH543" s="890"/>
      <c r="DI543" s="890" t="e">
        <v>#REF!</v>
      </c>
      <c r="DJ543" s="890" t="s">
        <v>160</v>
      </c>
      <c r="DK543" s="890" t="s">
        <v>160</v>
      </c>
      <c r="DL543" s="890" t="s">
        <v>160</v>
      </c>
      <c r="DM543" s="890" t="s">
        <v>160</v>
      </c>
      <c r="DN543" s="890" t="s">
        <v>160</v>
      </c>
      <c r="DO543" s="890" t="s">
        <v>160</v>
      </c>
      <c r="DP543" s="2">
        <v>1.0</v>
      </c>
      <c r="DQ543" s="830" t="s">
        <v>160</v>
      </c>
      <c r="DR543" s="915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745"/>
      <c r="EK543" s="4"/>
      <c r="EL543" s="4"/>
      <c r="EM543" s="4"/>
      <c r="EN543" s="4"/>
      <c r="EO543" s="4"/>
      <c r="EP543" s="4"/>
      <c r="EQ543" s="745"/>
      <c r="ER543" s="4"/>
      <c r="ES543" s="4"/>
      <c r="ET543" s="4"/>
      <c r="EU543" s="4"/>
      <c r="EV543" s="4"/>
      <c r="EW543" s="4"/>
      <c r="EX543" s="4"/>
      <c r="EY543" s="895" t="s">
        <v>160</v>
      </c>
      <c r="EZ543" s="927" t="s">
        <v>160</v>
      </c>
      <c r="FA543" s="820" t="str">
        <f t="shared" si="49"/>
        <v/>
      </c>
      <c r="FB543" s="925" t="e">
        <v>#REF!</v>
      </c>
      <c r="FC543" s="4" t="e">
        <v>#REF!</v>
      </c>
      <c r="FD543" s="4" t="e">
        <v>#REF!</v>
      </c>
      <c r="FE543" s="4" t="e">
        <v>#REF!</v>
      </c>
      <c r="FF543" s="4" t="e">
        <v>#REF!</v>
      </c>
      <c r="FG543" s="4" t="e">
        <v>#REF!</v>
      </c>
      <c r="FH543" s="4" t="e">
        <v>#REF!</v>
      </c>
      <c r="FI543" s="834" t="str">
        <f t="shared" si="50"/>
        <v>#REF!</v>
      </c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742"/>
    </row>
    <row r="544" outlineLevel="1">
      <c r="A544" s="743"/>
      <c r="D544" s="1039">
        <f t="shared" si="157"/>
        <v>1</v>
      </c>
      <c r="E544" s="1049" t="str">
        <f t="shared" si="80"/>
        <v/>
      </c>
      <c r="F544" s="1050" t="s">
        <v>402</v>
      </c>
      <c r="G544" s="1042" t="str">
        <f t="shared" si="76"/>
        <v/>
      </c>
      <c r="H544" s="1046"/>
      <c r="I544" s="1044" t="str">
        <f t="shared" si="77"/>
        <v>#REF!</v>
      </c>
      <c r="J544" s="1052" t="str">
        <f t="shared" si="141"/>
        <v>#REF!</v>
      </c>
      <c r="K544" s="1046">
        <v>0.0</v>
      </c>
      <c r="L544" s="1046">
        <v>0.0</v>
      </c>
      <c r="M544" s="1046">
        <v>0.0</v>
      </c>
      <c r="N544" s="1046">
        <v>0.0</v>
      </c>
      <c r="O544" s="1053" t="e">
        <v>#REF!</v>
      </c>
      <c r="P544" s="1053">
        <v>0.0</v>
      </c>
      <c r="Q544" s="1053">
        <v>0.0</v>
      </c>
      <c r="R544" s="1053">
        <v>0.0</v>
      </c>
      <c r="S544" s="1053">
        <v>0.0</v>
      </c>
      <c r="T544" s="1053">
        <v>0.0</v>
      </c>
      <c r="U544" s="1053">
        <v>0.0</v>
      </c>
      <c r="V544" s="825"/>
      <c r="W544" s="1054" t="str">
        <f t="shared" ref="W544:AC544" si="345">if(O$275&gt;$E543,"",if(O$276&lt;$E543,"", if($H544="","", if($D543&lt;=$N$277,O$277,if($D543&lt;=$N$278,O$278,O$279))*if($O$267=$R$267,$V$267, $H544))))</f>
        <v>#REF!</v>
      </c>
      <c r="X544" s="1054" t="str">
        <f t="shared" si="345"/>
        <v/>
      </c>
      <c r="Y544" s="1054" t="str">
        <f t="shared" si="345"/>
        <v/>
      </c>
      <c r="Z544" s="1054" t="str">
        <f t="shared" si="345"/>
        <v/>
      </c>
      <c r="AA544" s="1054" t="str">
        <f t="shared" si="345"/>
        <v/>
      </c>
      <c r="AB544" s="1054" t="str">
        <f t="shared" si="345"/>
        <v/>
      </c>
      <c r="AC544" s="1054" t="str">
        <f t="shared" si="345"/>
        <v/>
      </c>
      <c r="AD544" s="2" t="e">
        <v>#REF!</v>
      </c>
      <c r="AE544" s="2" t="e">
        <v>#REF!</v>
      </c>
      <c r="AF544" s="2" t="e">
        <v>#REF!</v>
      </c>
      <c r="AG544" s="2" t="e">
        <v>#REF!</v>
      </c>
      <c r="AH544" s="2" t="e">
        <v>#REF!</v>
      </c>
      <c r="AI544" s="2" t="e">
        <v>#REF!</v>
      </c>
      <c r="AJ544" s="4" t="e">
        <v>#REF!</v>
      </c>
      <c r="AK544" s="4"/>
      <c r="AL544" s="4"/>
      <c r="AM544" s="4"/>
      <c r="AN544" s="18" t="s">
        <v>4</v>
      </c>
      <c r="AO544" s="689"/>
      <c r="AP544" s="690"/>
      <c r="AQ544" s="274"/>
      <c r="AR544" s="274"/>
      <c r="AS544" s="274"/>
      <c r="AT544" s="274"/>
      <c r="AU544" s="691"/>
      <c r="AV544" s="692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693"/>
      <c r="BQ544" s="274"/>
      <c r="BR544" s="274"/>
      <c r="BS544" s="274"/>
      <c r="BT544" s="274"/>
      <c r="BU544" s="274"/>
      <c r="BV544" s="274"/>
      <c r="BW544" s="274"/>
      <c r="BX544" s="694"/>
      <c r="BY544" s="274"/>
      <c r="BZ544" s="274"/>
      <c r="CA544" s="274"/>
      <c r="CB544" s="274"/>
      <c r="CC544" s="274"/>
      <c r="CD544" s="274"/>
      <c r="CE544" s="274"/>
      <c r="CF544" s="274"/>
      <c r="CG544" s="742"/>
      <c r="CH544" s="742"/>
      <c r="CI544" s="742"/>
      <c r="CJ544" s="742"/>
      <c r="CK544" s="742"/>
      <c r="CL544" s="742"/>
      <c r="CM544" s="742"/>
      <c r="CN544" s="742"/>
      <c r="CO544" s="742"/>
      <c r="CP544" s="742"/>
      <c r="CQ544" s="742"/>
      <c r="CR544" s="742"/>
      <c r="CS544" s="742"/>
      <c r="CT544" s="742"/>
      <c r="CU544" s="742"/>
      <c r="CV544" s="742"/>
      <c r="CW544" s="742"/>
      <c r="CX544" s="4"/>
      <c r="CY544" s="780" t="e">
        <v>#REF!</v>
      </c>
      <c r="CZ544" s="890" t="e">
        <v>#REF!</v>
      </c>
      <c r="DA544" s="890" t="e">
        <v>#REF!</v>
      </c>
      <c r="DB544" s="890">
        <v>0.0</v>
      </c>
      <c r="DC544" s="890">
        <v>0.0</v>
      </c>
      <c r="DD544" s="890">
        <v>0.0</v>
      </c>
      <c r="DE544" s="890">
        <v>0.0</v>
      </c>
      <c r="DF544" s="890">
        <v>0.0</v>
      </c>
      <c r="DG544" s="890">
        <v>0.0</v>
      </c>
      <c r="DH544" s="890"/>
      <c r="DI544" s="890" t="e">
        <v>#REF!</v>
      </c>
      <c r="DJ544" s="890" t="s">
        <v>160</v>
      </c>
      <c r="DK544" s="890" t="s">
        <v>160</v>
      </c>
      <c r="DL544" s="890" t="s">
        <v>160</v>
      </c>
      <c r="DM544" s="890" t="s">
        <v>160</v>
      </c>
      <c r="DN544" s="890" t="s">
        <v>160</v>
      </c>
      <c r="DO544" s="890" t="s">
        <v>160</v>
      </c>
      <c r="DP544" s="2">
        <v>1.0</v>
      </c>
      <c r="DQ544" s="830" t="s">
        <v>160</v>
      </c>
      <c r="DR544" s="915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745"/>
      <c r="EK544" s="4"/>
      <c r="EL544" s="4"/>
      <c r="EM544" s="4"/>
      <c r="EN544" s="4"/>
      <c r="EO544" s="4"/>
      <c r="EP544" s="4"/>
      <c r="EQ544" s="745"/>
      <c r="ER544" s="4"/>
      <c r="ES544" s="4"/>
      <c r="ET544" s="4"/>
      <c r="EU544" s="4"/>
      <c r="EV544" s="4"/>
      <c r="EW544" s="4"/>
      <c r="EX544" s="4"/>
      <c r="EY544" s="895" t="s">
        <v>160</v>
      </c>
      <c r="EZ544" s="927" t="s">
        <v>160</v>
      </c>
      <c r="FA544" s="820" t="str">
        <f t="shared" si="49"/>
        <v/>
      </c>
      <c r="FB544" s="925" t="e">
        <v>#REF!</v>
      </c>
      <c r="FC544" s="4" t="e">
        <v>#REF!</v>
      </c>
      <c r="FD544" s="4" t="e">
        <v>#REF!</v>
      </c>
      <c r="FE544" s="4" t="e">
        <v>#REF!</v>
      </c>
      <c r="FF544" s="4" t="e">
        <v>#REF!</v>
      </c>
      <c r="FG544" s="4" t="e">
        <v>#REF!</v>
      </c>
      <c r="FH544" s="4" t="e">
        <v>#REF!</v>
      </c>
      <c r="FI544" s="834" t="str">
        <f t="shared" si="50"/>
        <v>#REF!</v>
      </c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742"/>
    </row>
    <row r="545" outlineLevel="1">
      <c r="A545" s="743"/>
      <c r="D545" s="1039">
        <f t="shared" si="157"/>
        <v>1</v>
      </c>
      <c r="E545" s="1049" t="str">
        <f t="shared" si="80"/>
        <v/>
      </c>
      <c r="F545" s="1050" t="s">
        <v>402</v>
      </c>
      <c r="G545" s="1042" t="str">
        <f t="shared" si="76"/>
        <v/>
      </c>
      <c r="H545" s="1046"/>
      <c r="I545" s="1044" t="str">
        <f t="shared" si="77"/>
        <v>#REF!</v>
      </c>
      <c r="J545" s="1052" t="str">
        <f t="shared" si="141"/>
        <v>#REF!</v>
      </c>
      <c r="K545" s="1046">
        <v>0.0</v>
      </c>
      <c r="L545" s="1046">
        <v>0.0</v>
      </c>
      <c r="M545" s="1046">
        <v>0.0</v>
      </c>
      <c r="N545" s="1046">
        <v>0.0</v>
      </c>
      <c r="O545" s="1053" t="e">
        <v>#REF!</v>
      </c>
      <c r="P545" s="1053">
        <v>0.0</v>
      </c>
      <c r="Q545" s="1053">
        <v>0.0</v>
      </c>
      <c r="R545" s="1053">
        <v>0.0</v>
      </c>
      <c r="S545" s="1053">
        <v>0.0</v>
      </c>
      <c r="T545" s="1053">
        <v>0.0</v>
      </c>
      <c r="U545" s="1053">
        <v>0.0</v>
      </c>
      <c r="V545" s="825"/>
      <c r="W545" s="1054" t="str">
        <f t="shared" ref="W545:AC545" si="346">if(O$275&gt;$E544,"",if(O$276&lt;$E544,"", if($H545="","", if($D544&lt;=$N$277,O$277,if($D544&lt;=$N$278,O$278,O$279))*if($O$267=$R$267,$V$267, $H545))))</f>
        <v>#REF!</v>
      </c>
      <c r="X545" s="1054" t="str">
        <f t="shared" si="346"/>
        <v/>
      </c>
      <c r="Y545" s="1054" t="str">
        <f t="shared" si="346"/>
        <v/>
      </c>
      <c r="Z545" s="1054" t="str">
        <f t="shared" si="346"/>
        <v/>
      </c>
      <c r="AA545" s="1054" t="str">
        <f t="shared" si="346"/>
        <v/>
      </c>
      <c r="AB545" s="1054" t="str">
        <f t="shared" si="346"/>
        <v/>
      </c>
      <c r="AC545" s="1054" t="str">
        <f t="shared" si="346"/>
        <v/>
      </c>
      <c r="AD545" s="2" t="e">
        <v>#REF!</v>
      </c>
      <c r="AE545" s="2" t="e">
        <v>#REF!</v>
      </c>
      <c r="AF545" s="2" t="e">
        <v>#REF!</v>
      </c>
      <c r="AG545" s="2" t="e">
        <v>#REF!</v>
      </c>
      <c r="AH545" s="2" t="e">
        <v>#REF!</v>
      </c>
      <c r="AI545" s="2" t="e">
        <v>#REF!</v>
      </c>
      <c r="AJ545" s="4" t="e">
        <v>#REF!</v>
      </c>
      <c r="AK545" s="4"/>
      <c r="AL545" s="4"/>
      <c r="AM545" s="4"/>
      <c r="AN545" s="18" t="s">
        <v>4</v>
      </c>
      <c r="AO545" s="689"/>
      <c r="AP545" s="690"/>
      <c r="AQ545" s="274"/>
      <c r="AR545" s="274"/>
      <c r="AS545" s="274"/>
      <c r="AT545" s="274"/>
      <c r="AU545" s="691"/>
      <c r="AV545" s="692"/>
      <c r="AW545" s="274"/>
      <c r="AX545" s="274"/>
      <c r="AY545" s="274"/>
      <c r="AZ545" s="274"/>
      <c r="BA545" s="274"/>
      <c r="BB545" s="274"/>
      <c r="BC545" s="274"/>
      <c r="BD545" s="274"/>
      <c r="BE545" s="274"/>
      <c r="BF545" s="274"/>
      <c r="BG545" s="274"/>
      <c r="BH545" s="274"/>
      <c r="BI545" s="274"/>
      <c r="BJ545" s="274"/>
      <c r="BK545" s="274"/>
      <c r="BL545" s="274"/>
      <c r="BM545" s="274"/>
      <c r="BN545" s="274"/>
      <c r="BO545" s="274"/>
      <c r="BP545" s="693"/>
      <c r="BQ545" s="274"/>
      <c r="BR545" s="274"/>
      <c r="BS545" s="274"/>
      <c r="BT545" s="274"/>
      <c r="BU545" s="274"/>
      <c r="BV545" s="274"/>
      <c r="BW545" s="274"/>
      <c r="BX545" s="694"/>
      <c r="BY545" s="274"/>
      <c r="BZ545" s="274"/>
      <c r="CA545" s="274"/>
      <c r="CB545" s="274"/>
      <c r="CC545" s="274"/>
      <c r="CD545" s="274"/>
      <c r="CE545" s="274"/>
      <c r="CF545" s="274"/>
      <c r="CG545" s="742"/>
      <c r="CH545" s="742"/>
      <c r="CI545" s="742"/>
      <c r="CJ545" s="742"/>
      <c r="CK545" s="742"/>
      <c r="CL545" s="742"/>
      <c r="CM545" s="742"/>
      <c r="CN545" s="742"/>
      <c r="CO545" s="742"/>
      <c r="CP545" s="742"/>
      <c r="CQ545" s="742"/>
      <c r="CR545" s="742"/>
      <c r="CS545" s="742"/>
      <c r="CT545" s="742"/>
      <c r="CU545" s="742"/>
      <c r="CV545" s="742"/>
      <c r="CW545" s="742"/>
      <c r="CX545" s="4"/>
      <c r="CY545" s="780" t="e">
        <v>#REF!</v>
      </c>
      <c r="CZ545" s="890" t="e">
        <v>#REF!</v>
      </c>
      <c r="DA545" s="890" t="e">
        <v>#REF!</v>
      </c>
      <c r="DB545" s="890">
        <v>0.0</v>
      </c>
      <c r="DC545" s="890">
        <v>0.0</v>
      </c>
      <c r="DD545" s="890">
        <v>0.0</v>
      </c>
      <c r="DE545" s="890">
        <v>0.0</v>
      </c>
      <c r="DF545" s="890">
        <v>0.0</v>
      </c>
      <c r="DG545" s="890">
        <v>0.0</v>
      </c>
      <c r="DH545" s="890"/>
      <c r="DI545" s="890" t="e">
        <v>#REF!</v>
      </c>
      <c r="DJ545" s="890" t="s">
        <v>160</v>
      </c>
      <c r="DK545" s="890" t="s">
        <v>160</v>
      </c>
      <c r="DL545" s="890" t="s">
        <v>160</v>
      </c>
      <c r="DM545" s="890" t="s">
        <v>160</v>
      </c>
      <c r="DN545" s="890" t="s">
        <v>160</v>
      </c>
      <c r="DO545" s="890" t="s">
        <v>160</v>
      </c>
      <c r="DP545" s="2">
        <v>1.0</v>
      </c>
      <c r="DQ545" s="830" t="s">
        <v>160</v>
      </c>
      <c r="DR545" s="915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745"/>
      <c r="EK545" s="4"/>
      <c r="EL545" s="4"/>
      <c r="EM545" s="4"/>
      <c r="EN545" s="4"/>
      <c r="EO545" s="4"/>
      <c r="EP545" s="4"/>
      <c r="EQ545" s="745"/>
      <c r="ER545" s="4"/>
      <c r="ES545" s="4"/>
      <c r="ET545" s="4"/>
      <c r="EU545" s="4"/>
      <c r="EV545" s="4"/>
      <c r="EW545" s="4"/>
      <c r="EX545" s="4"/>
      <c r="EY545" s="895" t="s">
        <v>160</v>
      </c>
      <c r="EZ545" s="927" t="s">
        <v>160</v>
      </c>
      <c r="FA545" s="820" t="str">
        <f t="shared" si="49"/>
        <v/>
      </c>
      <c r="FB545" s="925" t="e">
        <v>#REF!</v>
      </c>
      <c r="FC545" s="4" t="e">
        <v>#REF!</v>
      </c>
      <c r="FD545" s="4" t="e">
        <v>#REF!</v>
      </c>
      <c r="FE545" s="4" t="e">
        <v>#REF!</v>
      </c>
      <c r="FF545" s="4" t="e">
        <v>#REF!</v>
      </c>
      <c r="FG545" s="4" t="e">
        <v>#REF!</v>
      </c>
      <c r="FH545" s="4" t="e">
        <v>#REF!</v>
      </c>
      <c r="FI545" s="834" t="str">
        <f t="shared" si="50"/>
        <v>#REF!</v>
      </c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742"/>
    </row>
    <row r="546" outlineLevel="1">
      <c r="A546" s="743"/>
      <c r="D546" s="1039">
        <f t="shared" si="157"/>
        <v>1</v>
      </c>
      <c r="E546" s="1049" t="str">
        <f t="shared" si="80"/>
        <v/>
      </c>
      <c r="F546" s="1050" t="s">
        <v>402</v>
      </c>
      <c r="G546" s="1042" t="str">
        <f t="shared" si="76"/>
        <v/>
      </c>
      <c r="H546" s="1046"/>
      <c r="I546" s="1044" t="str">
        <f t="shared" si="77"/>
        <v>#REF!</v>
      </c>
      <c r="J546" s="1052" t="str">
        <f t="shared" si="141"/>
        <v>#REF!</v>
      </c>
      <c r="K546" s="1046">
        <v>0.0</v>
      </c>
      <c r="L546" s="1046">
        <v>0.0</v>
      </c>
      <c r="M546" s="1046">
        <v>0.0</v>
      </c>
      <c r="N546" s="1046">
        <v>0.0</v>
      </c>
      <c r="O546" s="1053" t="e">
        <v>#REF!</v>
      </c>
      <c r="P546" s="1053">
        <v>0.0</v>
      </c>
      <c r="Q546" s="1053">
        <v>0.0</v>
      </c>
      <c r="R546" s="1053">
        <v>0.0</v>
      </c>
      <c r="S546" s="1053">
        <v>0.0</v>
      </c>
      <c r="T546" s="1053">
        <v>0.0</v>
      </c>
      <c r="U546" s="1053">
        <v>0.0</v>
      </c>
      <c r="V546" s="825"/>
      <c r="W546" s="1054" t="str">
        <f t="shared" ref="W546:AC546" si="347">if(O$275&gt;$E545,"",if(O$276&lt;$E545,"", if($H546="","", if($D545&lt;=$N$277,O$277,if($D545&lt;=$N$278,O$278,O$279))*if($O$267=$R$267,$V$267, $H546))))</f>
        <v>#REF!</v>
      </c>
      <c r="X546" s="1054" t="str">
        <f t="shared" si="347"/>
        <v/>
      </c>
      <c r="Y546" s="1054" t="str">
        <f t="shared" si="347"/>
        <v/>
      </c>
      <c r="Z546" s="1054" t="str">
        <f t="shared" si="347"/>
        <v/>
      </c>
      <c r="AA546" s="1054" t="str">
        <f t="shared" si="347"/>
        <v/>
      </c>
      <c r="AB546" s="1054" t="str">
        <f t="shared" si="347"/>
        <v/>
      </c>
      <c r="AC546" s="1054" t="str">
        <f t="shared" si="347"/>
        <v/>
      </c>
      <c r="AD546" s="2" t="e">
        <v>#REF!</v>
      </c>
      <c r="AE546" s="2" t="e">
        <v>#REF!</v>
      </c>
      <c r="AF546" s="2" t="e">
        <v>#REF!</v>
      </c>
      <c r="AG546" s="2" t="e">
        <v>#REF!</v>
      </c>
      <c r="AH546" s="2" t="e">
        <v>#REF!</v>
      </c>
      <c r="AI546" s="2" t="e">
        <v>#REF!</v>
      </c>
      <c r="AJ546" s="4" t="e">
        <v>#REF!</v>
      </c>
      <c r="AK546" s="4"/>
      <c r="AL546" s="4"/>
      <c r="AM546" s="4"/>
      <c r="AN546" s="18" t="s">
        <v>4</v>
      </c>
      <c r="AO546" s="689"/>
      <c r="AP546" s="690"/>
      <c r="AQ546" s="274"/>
      <c r="AR546" s="274"/>
      <c r="AS546" s="274"/>
      <c r="AT546" s="274"/>
      <c r="AU546" s="691"/>
      <c r="AV546" s="692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274"/>
      <c r="BK546" s="274"/>
      <c r="BL546" s="274"/>
      <c r="BM546" s="274"/>
      <c r="BN546" s="274"/>
      <c r="BO546" s="274"/>
      <c r="BP546" s="693"/>
      <c r="BQ546" s="274"/>
      <c r="BR546" s="274"/>
      <c r="BS546" s="274"/>
      <c r="BT546" s="274"/>
      <c r="BU546" s="274"/>
      <c r="BV546" s="274"/>
      <c r="BW546" s="274"/>
      <c r="BX546" s="694"/>
      <c r="BY546" s="274"/>
      <c r="BZ546" s="274"/>
      <c r="CA546" s="274"/>
      <c r="CB546" s="274"/>
      <c r="CC546" s="274"/>
      <c r="CD546" s="274"/>
      <c r="CE546" s="274"/>
      <c r="CF546" s="274"/>
      <c r="CG546" s="742"/>
      <c r="CH546" s="742"/>
      <c r="CI546" s="742"/>
      <c r="CJ546" s="742"/>
      <c r="CK546" s="742"/>
      <c r="CL546" s="742"/>
      <c r="CM546" s="742"/>
      <c r="CN546" s="742"/>
      <c r="CO546" s="742"/>
      <c r="CP546" s="742"/>
      <c r="CQ546" s="742"/>
      <c r="CR546" s="742"/>
      <c r="CS546" s="742"/>
      <c r="CT546" s="742"/>
      <c r="CU546" s="742"/>
      <c r="CV546" s="742"/>
      <c r="CW546" s="742"/>
      <c r="CX546" s="4"/>
      <c r="CY546" s="780" t="e">
        <v>#REF!</v>
      </c>
      <c r="CZ546" s="890" t="e">
        <v>#REF!</v>
      </c>
      <c r="DA546" s="890" t="e">
        <v>#REF!</v>
      </c>
      <c r="DB546" s="890">
        <v>0.0</v>
      </c>
      <c r="DC546" s="890">
        <v>0.0</v>
      </c>
      <c r="DD546" s="890">
        <v>0.0</v>
      </c>
      <c r="DE546" s="890">
        <v>0.0</v>
      </c>
      <c r="DF546" s="890">
        <v>0.0</v>
      </c>
      <c r="DG546" s="890">
        <v>0.0</v>
      </c>
      <c r="DH546" s="890"/>
      <c r="DI546" s="890" t="e">
        <v>#REF!</v>
      </c>
      <c r="DJ546" s="890" t="s">
        <v>160</v>
      </c>
      <c r="DK546" s="890" t="s">
        <v>160</v>
      </c>
      <c r="DL546" s="890" t="s">
        <v>160</v>
      </c>
      <c r="DM546" s="890" t="s">
        <v>160</v>
      </c>
      <c r="DN546" s="890" t="s">
        <v>160</v>
      </c>
      <c r="DO546" s="890" t="s">
        <v>160</v>
      </c>
      <c r="DP546" s="2">
        <v>1.0</v>
      </c>
      <c r="DQ546" s="830" t="s">
        <v>160</v>
      </c>
      <c r="DR546" s="915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745"/>
      <c r="EK546" s="4"/>
      <c r="EL546" s="4"/>
      <c r="EM546" s="4"/>
      <c r="EN546" s="4"/>
      <c r="EO546" s="4"/>
      <c r="EP546" s="4"/>
      <c r="EQ546" s="745"/>
      <c r="ER546" s="4"/>
      <c r="ES546" s="4"/>
      <c r="ET546" s="4"/>
      <c r="EU546" s="4"/>
      <c r="EV546" s="4"/>
      <c r="EW546" s="4"/>
      <c r="EX546" s="4"/>
      <c r="EY546" s="895" t="s">
        <v>160</v>
      </c>
      <c r="EZ546" s="927" t="s">
        <v>160</v>
      </c>
      <c r="FA546" s="820" t="str">
        <f t="shared" si="49"/>
        <v/>
      </c>
      <c r="FB546" s="925" t="e">
        <v>#REF!</v>
      </c>
      <c r="FC546" s="4" t="e">
        <v>#REF!</v>
      </c>
      <c r="FD546" s="4" t="e">
        <v>#REF!</v>
      </c>
      <c r="FE546" s="4" t="e">
        <v>#REF!</v>
      </c>
      <c r="FF546" s="4" t="e">
        <v>#REF!</v>
      </c>
      <c r="FG546" s="4" t="e">
        <v>#REF!</v>
      </c>
      <c r="FH546" s="4" t="e">
        <v>#REF!</v>
      </c>
      <c r="FI546" s="834" t="str">
        <f t="shared" si="50"/>
        <v>#REF!</v>
      </c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742"/>
    </row>
    <row r="547" outlineLevel="1">
      <c r="A547" s="743"/>
      <c r="D547" s="1039">
        <f t="shared" si="157"/>
        <v>1</v>
      </c>
      <c r="E547" s="1049" t="str">
        <f t="shared" si="80"/>
        <v/>
      </c>
      <c r="F547" s="1050" t="s">
        <v>402</v>
      </c>
      <c r="G547" s="1042" t="str">
        <f t="shared" si="76"/>
        <v/>
      </c>
      <c r="H547" s="1046"/>
      <c r="I547" s="1044" t="str">
        <f t="shared" si="77"/>
        <v>#REF!</v>
      </c>
      <c r="J547" s="1052" t="str">
        <f t="shared" si="141"/>
        <v>#REF!</v>
      </c>
      <c r="K547" s="1046">
        <v>0.0</v>
      </c>
      <c r="L547" s="1046">
        <v>0.0</v>
      </c>
      <c r="M547" s="1046">
        <v>0.0</v>
      </c>
      <c r="N547" s="1046">
        <v>0.0</v>
      </c>
      <c r="O547" s="1053" t="e">
        <v>#REF!</v>
      </c>
      <c r="P547" s="1053">
        <v>0.0</v>
      </c>
      <c r="Q547" s="1053">
        <v>0.0</v>
      </c>
      <c r="R547" s="1053">
        <v>0.0</v>
      </c>
      <c r="S547" s="1053">
        <v>0.0</v>
      </c>
      <c r="T547" s="1053">
        <v>0.0</v>
      </c>
      <c r="U547" s="1053">
        <v>0.0</v>
      </c>
      <c r="V547" s="825"/>
      <c r="W547" s="1054" t="str">
        <f t="shared" ref="W547:AC547" si="348">if(O$275&gt;$E546,"",if(O$276&lt;$E546,"", if($H547="","", if($D546&lt;=$N$277,O$277,if($D546&lt;=$N$278,O$278,O$279))*if($O$267=$R$267,$V$267, $H547))))</f>
        <v>#REF!</v>
      </c>
      <c r="X547" s="1054" t="str">
        <f t="shared" si="348"/>
        <v/>
      </c>
      <c r="Y547" s="1054" t="str">
        <f t="shared" si="348"/>
        <v/>
      </c>
      <c r="Z547" s="1054" t="str">
        <f t="shared" si="348"/>
        <v/>
      </c>
      <c r="AA547" s="1054" t="str">
        <f t="shared" si="348"/>
        <v/>
      </c>
      <c r="AB547" s="1054" t="str">
        <f t="shared" si="348"/>
        <v/>
      </c>
      <c r="AC547" s="1054" t="str">
        <f t="shared" si="348"/>
        <v/>
      </c>
      <c r="AD547" s="2" t="e">
        <v>#REF!</v>
      </c>
      <c r="AE547" s="2" t="e">
        <v>#REF!</v>
      </c>
      <c r="AF547" s="2" t="e">
        <v>#REF!</v>
      </c>
      <c r="AG547" s="2" t="e">
        <v>#REF!</v>
      </c>
      <c r="AH547" s="2" t="e">
        <v>#REF!</v>
      </c>
      <c r="AI547" s="2" t="e">
        <v>#REF!</v>
      </c>
      <c r="AJ547" s="4" t="e">
        <v>#REF!</v>
      </c>
      <c r="AK547" s="4"/>
      <c r="AL547" s="4"/>
      <c r="AM547" s="4"/>
      <c r="AN547" s="18" t="s">
        <v>4</v>
      </c>
      <c r="AO547" s="689"/>
      <c r="AP547" s="690"/>
      <c r="AQ547" s="274"/>
      <c r="AR547" s="274"/>
      <c r="AS547" s="274"/>
      <c r="AT547" s="274"/>
      <c r="AU547" s="691"/>
      <c r="AV547" s="692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/>
      <c r="BL547" s="274"/>
      <c r="BM547" s="274"/>
      <c r="BN547" s="274"/>
      <c r="BO547" s="274"/>
      <c r="BP547" s="693"/>
      <c r="BQ547" s="274"/>
      <c r="BR547" s="274"/>
      <c r="BS547" s="274"/>
      <c r="BT547" s="274"/>
      <c r="BU547" s="274"/>
      <c r="BV547" s="274"/>
      <c r="BW547" s="274"/>
      <c r="BX547" s="694"/>
      <c r="BY547" s="274"/>
      <c r="BZ547" s="274"/>
      <c r="CA547" s="274"/>
      <c r="CB547" s="274"/>
      <c r="CC547" s="274"/>
      <c r="CD547" s="274"/>
      <c r="CE547" s="274"/>
      <c r="CF547" s="274"/>
      <c r="CG547" s="742"/>
      <c r="CH547" s="742"/>
      <c r="CI547" s="742"/>
      <c r="CJ547" s="742"/>
      <c r="CK547" s="742"/>
      <c r="CL547" s="742"/>
      <c r="CM547" s="742"/>
      <c r="CN547" s="742"/>
      <c r="CO547" s="742"/>
      <c r="CP547" s="742"/>
      <c r="CQ547" s="742"/>
      <c r="CR547" s="742"/>
      <c r="CS547" s="742"/>
      <c r="CT547" s="742"/>
      <c r="CU547" s="742"/>
      <c r="CV547" s="742"/>
      <c r="CW547" s="742"/>
      <c r="CX547" s="4"/>
      <c r="CY547" s="780" t="e">
        <v>#REF!</v>
      </c>
      <c r="CZ547" s="890" t="e">
        <v>#REF!</v>
      </c>
      <c r="DA547" s="890" t="e">
        <v>#REF!</v>
      </c>
      <c r="DB547" s="890">
        <v>0.0</v>
      </c>
      <c r="DC547" s="890">
        <v>0.0</v>
      </c>
      <c r="DD547" s="890">
        <v>0.0</v>
      </c>
      <c r="DE547" s="890">
        <v>0.0</v>
      </c>
      <c r="DF547" s="890">
        <v>0.0</v>
      </c>
      <c r="DG547" s="890">
        <v>0.0</v>
      </c>
      <c r="DH547" s="890"/>
      <c r="DI547" s="890" t="e">
        <v>#REF!</v>
      </c>
      <c r="DJ547" s="890" t="s">
        <v>160</v>
      </c>
      <c r="DK547" s="890" t="s">
        <v>160</v>
      </c>
      <c r="DL547" s="890" t="s">
        <v>160</v>
      </c>
      <c r="DM547" s="890" t="s">
        <v>160</v>
      </c>
      <c r="DN547" s="890" t="s">
        <v>160</v>
      </c>
      <c r="DO547" s="890" t="s">
        <v>160</v>
      </c>
      <c r="DP547" s="2">
        <v>1.0</v>
      </c>
      <c r="DQ547" s="830" t="s">
        <v>160</v>
      </c>
      <c r="DR547" s="915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745"/>
      <c r="EK547" s="4"/>
      <c r="EL547" s="4"/>
      <c r="EM547" s="4"/>
      <c r="EN547" s="4"/>
      <c r="EO547" s="4"/>
      <c r="EP547" s="4"/>
      <c r="EQ547" s="745"/>
      <c r="ER547" s="4"/>
      <c r="ES547" s="4"/>
      <c r="ET547" s="4"/>
      <c r="EU547" s="4"/>
      <c r="EV547" s="4"/>
      <c r="EW547" s="4"/>
      <c r="EX547" s="4"/>
      <c r="EY547" s="895" t="s">
        <v>160</v>
      </c>
      <c r="EZ547" s="927" t="s">
        <v>160</v>
      </c>
      <c r="FA547" s="820" t="str">
        <f t="shared" si="49"/>
        <v/>
      </c>
      <c r="FB547" s="925" t="e">
        <v>#REF!</v>
      </c>
      <c r="FC547" s="4" t="e">
        <v>#REF!</v>
      </c>
      <c r="FD547" s="4" t="e">
        <v>#REF!</v>
      </c>
      <c r="FE547" s="4" t="e">
        <v>#REF!</v>
      </c>
      <c r="FF547" s="4" t="e">
        <v>#REF!</v>
      </c>
      <c r="FG547" s="4" t="e">
        <v>#REF!</v>
      </c>
      <c r="FH547" s="4" t="e">
        <v>#REF!</v>
      </c>
      <c r="FI547" s="834" t="str">
        <f t="shared" si="50"/>
        <v>#REF!</v>
      </c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742"/>
    </row>
    <row r="548" outlineLevel="1">
      <c r="A548" s="743"/>
      <c r="D548" s="1039">
        <f t="shared" si="157"/>
        <v>1</v>
      </c>
      <c r="E548" s="1049" t="str">
        <f t="shared" si="80"/>
        <v/>
      </c>
      <c r="F548" s="1050" t="s">
        <v>402</v>
      </c>
      <c r="G548" s="1042" t="str">
        <f t="shared" si="76"/>
        <v/>
      </c>
      <c r="H548" s="1046"/>
      <c r="I548" s="1044" t="str">
        <f t="shared" si="77"/>
        <v>#REF!</v>
      </c>
      <c r="J548" s="1052" t="str">
        <f t="shared" si="141"/>
        <v>#REF!</v>
      </c>
      <c r="K548" s="1046">
        <v>0.0</v>
      </c>
      <c r="L548" s="1046">
        <v>0.0</v>
      </c>
      <c r="M548" s="1046">
        <v>0.0</v>
      </c>
      <c r="N548" s="1046">
        <v>0.0</v>
      </c>
      <c r="O548" s="1053" t="e">
        <v>#REF!</v>
      </c>
      <c r="P548" s="1053">
        <v>0.0</v>
      </c>
      <c r="Q548" s="1053">
        <v>0.0</v>
      </c>
      <c r="R548" s="1053">
        <v>0.0</v>
      </c>
      <c r="S548" s="1053">
        <v>0.0</v>
      </c>
      <c r="T548" s="1053">
        <v>0.0</v>
      </c>
      <c r="U548" s="1053">
        <v>0.0</v>
      </c>
      <c r="V548" s="825"/>
      <c r="W548" s="1054" t="str">
        <f t="shared" ref="W548:AC548" si="349">if(O$275&gt;$E547,"",if(O$276&lt;$E547,"", if($H548="","", if($D547&lt;=$N$277,O$277,if($D547&lt;=$N$278,O$278,O$279))*if($O$267=$R$267,$V$267, $H548))))</f>
        <v>#REF!</v>
      </c>
      <c r="X548" s="1054" t="str">
        <f t="shared" si="349"/>
        <v/>
      </c>
      <c r="Y548" s="1054" t="str">
        <f t="shared" si="349"/>
        <v/>
      </c>
      <c r="Z548" s="1054" t="str">
        <f t="shared" si="349"/>
        <v/>
      </c>
      <c r="AA548" s="1054" t="str">
        <f t="shared" si="349"/>
        <v/>
      </c>
      <c r="AB548" s="1054" t="str">
        <f t="shared" si="349"/>
        <v/>
      </c>
      <c r="AC548" s="1054" t="str">
        <f t="shared" si="349"/>
        <v/>
      </c>
      <c r="AD548" s="2" t="e">
        <v>#REF!</v>
      </c>
      <c r="AE548" s="2" t="e">
        <v>#REF!</v>
      </c>
      <c r="AF548" s="2" t="e">
        <v>#REF!</v>
      </c>
      <c r="AG548" s="2" t="e">
        <v>#REF!</v>
      </c>
      <c r="AH548" s="2" t="e">
        <v>#REF!</v>
      </c>
      <c r="AI548" s="2" t="e">
        <v>#REF!</v>
      </c>
      <c r="AJ548" s="4" t="e">
        <v>#REF!</v>
      </c>
      <c r="AK548" s="4"/>
      <c r="AL548" s="4"/>
      <c r="AM548" s="4"/>
      <c r="AN548" s="18" t="s">
        <v>4</v>
      </c>
      <c r="AO548" s="689"/>
      <c r="AP548" s="690"/>
      <c r="AQ548" s="274"/>
      <c r="AR548" s="274"/>
      <c r="AS548" s="274"/>
      <c r="AT548" s="274"/>
      <c r="AU548" s="691"/>
      <c r="AV548" s="692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/>
      <c r="BK548" s="274"/>
      <c r="BL548" s="274"/>
      <c r="BM548" s="274"/>
      <c r="BN548" s="274"/>
      <c r="BO548" s="274"/>
      <c r="BP548" s="693"/>
      <c r="BQ548" s="274"/>
      <c r="BR548" s="274"/>
      <c r="BS548" s="274"/>
      <c r="BT548" s="274"/>
      <c r="BU548" s="274"/>
      <c r="BV548" s="274"/>
      <c r="BW548" s="274"/>
      <c r="BX548" s="694"/>
      <c r="BY548" s="274"/>
      <c r="BZ548" s="274"/>
      <c r="CA548" s="274"/>
      <c r="CB548" s="274"/>
      <c r="CC548" s="274"/>
      <c r="CD548" s="274"/>
      <c r="CE548" s="274"/>
      <c r="CF548" s="274"/>
      <c r="CG548" s="742"/>
      <c r="CH548" s="742"/>
      <c r="CI548" s="742"/>
      <c r="CJ548" s="742"/>
      <c r="CK548" s="742"/>
      <c r="CL548" s="742"/>
      <c r="CM548" s="742"/>
      <c r="CN548" s="742"/>
      <c r="CO548" s="742"/>
      <c r="CP548" s="742"/>
      <c r="CQ548" s="742"/>
      <c r="CR548" s="742"/>
      <c r="CS548" s="742"/>
      <c r="CT548" s="742"/>
      <c r="CU548" s="742"/>
      <c r="CV548" s="742"/>
      <c r="CW548" s="742"/>
      <c r="CX548" s="4"/>
      <c r="CY548" s="780" t="e">
        <v>#REF!</v>
      </c>
      <c r="CZ548" s="890" t="e">
        <v>#REF!</v>
      </c>
      <c r="DA548" s="890" t="e">
        <v>#REF!</v>
      </c>
      <c r="DB548" s="890">
        <v>0.0</v>
      </c>
      <c r="DC548" s="890">
        <v>0.0</v>
      </c>
      <c r="DD548" s="890">
        <v>0.0</v>
      </c>
      <c r="DE548" s="890">
        <v>0.0</v>
      </c>
      <c r="DF548" s="890">
        <v>0.0</v>
      </c>
      <c r="DG548" s="890">
        <v>0.0</v>
      </c>
      <c r="DH548" s="890"/>
      <c r="DI548" s="890" t="e">
        <v>#REF!</v>
      </c>
      <c r="DJ548" s="890" t="s">
        <v>160</v>
      </c>
      <c r="DK548" s="890" t="s">
        <v>160</v>
      </c>
      <c r="DL548" s="890" t="s">
        <v>160</v>
      </c>
      <c r="DM548" s="890" t="s">
        <v>160</v>
      </c>
      <c r="DN548" s="890" t="s">
        <v>160</v>
      </c>
      <c r="DO548" s="890" t="s">
        <v>160</v>
      </c>
      <c r="DP548" s="2">
        <v>1.0</v>
      </c>
      <c r="DQ548" s="830" t="s">
        <v>160</v>
      </c>
      <c r="DR548" s="915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745"/>
      <c r="EK548" s="4"/>
      <c r="EL548" s="4"/>
      <c r="EM548" s="4"/>
      <c r="EN548" s="4"/>
      <c r="EO548" s="4"/>
      <c r="EP548" s="4"/>
      <c r="EQ548" s="745"/>
      <c r="ER548" s="4"/>
      <c r="ES548" s="4"/>
      <c r="ET548" s="4"/>
      <c r="EU548" s="4"/>
      <c r="EV548" s="4"/>
      <c r="EW548" s="4"/>
      <c r="EX548" s="4"/>
      <c r="EY548" s="895" t="s">
        <v>160</v>
      </c>
      <c r="EZ548" s="927" t="s">
        <v>160</v>
      </c>
      <c r="FA548" s="820" t="str">
        <f t="shared" si="49"/>
        <v/>
      </c>
      <c r="FB548" s="925" t="e">
        <v>#REF!</v>
      </c>
      <c r="FC548" s="4" t="e">
        <v>#REF!</v>
      </c>
      <c r="FD548" s="4" t="e">
        <v>#REF!</v>
      </c>
      <c r="FE548" s="4" t="e">
        <v>#REF!</v>
      </c>
      <c r="FF548" s="4" t="e">
        <v>#REF!</v>
      </c>
      <c r="FG548" s="4" t="e">
        <v>#REF!</v>
      </c>
      <c r="FH548" s="4" t="e">
        <v>#REF!</v>
      </c>
      <c r="FI548" s="834" t="str">
        <f t="shared" si="50"/>
        <v>#REF!</v>
      </c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742"/>
    </row>
    <row r="549" outlineLevel="1">
      <c r="A549" s="743"/>
      <c r="D549" s="1039">
        <f t="shared" si="157"/>
        <v>1</v>
      </c>
      <c r="E549" s="1049" t="str">
        <f t="shared" si="80"/>
        <v/>
      </c>
      <c r="F549" s="1050" t="s">
        <v>402</v>
      </c>
      <c r="G549" s="1042" t="str">
        <f t="shared" si="76"/>
        <v/>
      </c>
      <c r="H549" s="1046"/>
      <c r="I549" s="1044" t="str">
        <f t="shared" si="77"/>
        <v>#REF!</v>
      </c>
      <c r="J549" s="1052" t="str">
        <f t="shared" si="141"/>
        <v>#REF!</v>
      </c>
      <c r="K549" s="1046">
        <v>0.0</v>
      </c>
      <c r="L549" s="1046">
        <v>0.0</v>
      </c>
      <c r="M549" s="1046">
        <v>0.0</v>
      </c>
      <c r="N549" s="1046">
        <v>0.0</v>
      </c>
      <c r="O549" s="1053" t="e">
        <v>#REF!</v>
      </c>
      <c r="P549" s="1053">
        <v>0.0</v>
      </c>
      <c r="Q549" s="1053">
        <v>0.0</v>
      </c>
      <c r="R549" s="1053">
        <v>0.0</v>
      </c>
      <c r="S549" s="1053">
        <v>0.0</v>
      </c>
      <c r="T549" s="1053">
        <v>0.0</v>
      </c>
      <c r="U549" s="1053">
        <v>0.0</v>
      </c>
      <c r="V549" s="825"/>
      <c r="W549" s="1054" t="str">
        <f t="shared" ref="W549:AC549" si="350">if(O$275&gt;$E548,"",if(O$276&lt;$E548,"", if($H549="","", if($D548&lt;=$N$277,O$277,if($D548&lt;=$N$278,O$278,O$279))*if($O$267=$R$267,$V$267, $H549))))</f>
        <v>#REF!</v>
      </c>
      <c r="X549" s="1054" t="str">
        <f t="shared" si="350"/>
        <v/>
      </c>
      <c r="Y549" s="1054" t="str">
        <f t="shared" si="350"/>
        <v/>
      </c>
      <c r="Z549" s="1054" t="str">
        <f t="shared" si="350"/>
        <v/>
      </c>
      <c r="AA549" s="1054" t="str">
        <f t="shared" si="350"/>
        <v/>
      </c>
      <c r="AB549" s="1054" t="str">
        <f t="shared" si="350"/>
        <v/>
      </c>
      <c r="AC549" s="1054" t="str">
        <f t="shared" si="350"/>
        <v/>
      </c>
      <c r="AD549" s="2" t="e">
        <v>#REF!</v>
      </c>
      <c r="AE549" s="2" t="e">
        <v>#REF!</v>
      </c>
      <c r="AF549" s="2" t="e">
        <v>#REF!</v>
      </c>
      <c r="AG549" s="2" t="e">
        <v>#REF!</v>
      </c>
      <c r="AH549" s="2" t="e">
        <v>#REF!</v>
      </c>
      <c r="AI549" s="2" t="e">
        <v>#REF!</v>
      </c>
      <c r="AJ549" s="4" t="e">
        <v>#REF!</v>
      </c>
      <c r="AK549" s="4"/>
      <c r="AL549" s="4"/>
      <c r="AM549" s="4"/>
      <c r="AN549" s="18" t="s">
        <v>4</v>
      </c>
      <c r="AO549" s="689"/>
      <c r="AP549" s="690"/>
      <c r="AQ549" s="274"/>
      <c r="AR549" s="274"/>
      <c r="AS549" s="274"/>
      <c r="AT549" s="274"/>
      <c r="AU549" s="691"/>
      <c r="AV549" s="692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/>
      <c r="BK549" s="274"/>
      <c r="BL549" s="274"/>
      <c r="BM549" s="274"/>
      <c r="BN549" s="274"/>
      <c r="BO549" s="274"/>
      <c r="BP549" s="693"/>
      <c r="BQ549" s="274"/>
      <c r="BR549" s="274"/>
      <c r="BS549" s="274"/>
      <c r="BT549" s="274"/>
      <c r="BU549" s="274"/>
      <c r="BV549" s="274"/>
      <c r="BW549" s="274"/>
      <c r="BX549" s="694"/>
      <c r="BY549" s="274"/>
      <c r="BZ549" s="274"/>
      <c r="CA549" s="274"/>
      <c r="CB549" s="274"/>
      <c r="CC549" s="274"/>
      <c r="CD549" s="274"/>
      <c r="CE549" s="274"/>
      <c r="CF549" s="274"/>
      <c r="CG549" s="742"/>
      <c r="CH549" s="742"/>
      <c r="CI549" s="742"/>
      <c r="CJ549" s="742"/>
      <c r="CK549" s="742"/>
      <c r="CL549" s="742"/>
      <c r="CM549" s="742"/>
      <c r="CN549" s="742"/>
      <c r="CO549" s="742"/>
      <c r="CP549" s="742"/>
      <c r="CQ549" s="742"/>
      <c r="CR549" s="742"/>
      <c r="CS549" s="742"/>
      <c r="CT549" s="742"/>
      <c r="CU549" s="742"/>
      <c r="CV549" s="742"/>
      <c r="CW549" s="742"/>
      <c r="CX549" s="4"/>
      <c r="CY549" s="780" t="e">
        <v>#REF!</v>
      </c>
      <c r="CZ549" s="890" t="e">
        <v>#REF!</v>
      </c>
      <c r="DA549" s="890" t="e">
        <v>#REF!</v>
      </c>
      <c r="DB549" s="890">
        <v>0.0</v>
      </c>
      <c r="DC549" s="890">
        <v>0.0</v>
      </c>
      <c r="DD549" s="890">
        <v>0.0</v>
      </c>
      <c r="DE549" s="890">
        <v>0.0</v>
      </c>
      <c r="DF549" s="890">
        <v>0.0</v>
      </c>
      <c r="DG549" s="890">
        <v>0.0</v>
      </c>
      <c r="DH549" s="890"/>
      <c r="DI549" s="890" t="e">
        <v>#REF!</v>
      </c>
      <c r="DJ549" s="890" t="s">
        <v>160</v>
      </c>
      <c r="DK549" s="890" t="s">
        <v>160</v>
      </c>
      <c r="DL549" s="890" t="s">
        <v>160</v>
      </c>
      <c r="DM549" s="890" t="s">
        <v>160</v>
      </c>
      <c r="DN549" s="890" t="s">
        <v>160</v>
      </c>
      <c r="DO549" s="890" t="s">
        <v>160</v>
      </c>
      <c r="DP549" s="2">
        <v>1.0</v>
      </c>
      <c r="DQ549" s="830" t="s">
        <v>160</v>
      </c>
      <c r="DR549" s="915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745"/>
      <c r="EK549" s="4"/>
      <c r="EL549" s="4"/>
      <c r="EM549" s="4"/>
      <c r="EN549" s="4"/>
      <c r="EO549" s="4"/>
      <c r="EP549" s="4"/>
      <c r="EQ549" s="745"/>
      <c r="ER549" s="4"/>
      <c r="ES549" s="4"/>
      <c r="ET549" s="4"/>
      <c r="EU549" s="4"/>
      <c r="EV549" s="4"/>
      <c r="EW549" s="4"/>
      <c r="EX549" s="4"/>
      <c r="EY549" s="895" t="s">
        <v>160</v>
      </c>
      <c r="EZ549" s="927" t="s">
        <v>160</v>
      </c>
      <c r="FA549" s="820" t="str">
        <f t="shared" si="49"/>
        <v/>
      </c>
      <c r="FB549" s="925" t="e">
        <v>#REF!</v>
      </c>
      <c r="FC549" s="4" t="e">
        <v>#REF!</v>
      </c>
      <c r="FD549" s="4" t="e">
        <v>#REF!</v>
      </c>
      <c r="FE549" s="4" t="e">
        <v>#REF!</v>
      </c>
      <c r="FF549" s="4" t="e">
        <v>#REF!</v>
      </c>
      <c r="FG549" s="4" t="e">
        <v>#REF!</v>
      </c>
      <c r="FH549" s="4" t="e">
        <v>#REF!</v>
      </c>
      <c r="FI549" s="834" t="str">
        <f t="shared" si="50"/>
        <v>#REF!</v>
      </c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742"/>
    </row>
    <row r="550" outlineLevel="1">
      <c r="A550" s="743"/>
      <c r="D550" s="1039">
        <f t="shared" si="157"/>
        <v>1</v>
      </c>
      <c r="E550" s="1049" t="str">
        <f t="shared" si="80"/>
        <v/>
      </c>
      <c r="F550" s="1050" t="s">
        <v>402</v>
      </c>
      <c r="G550" s="1042" t="str">
        <f t="shared" si="76"/>
        <v/>
      </c>
      <c r="H550" s="1046"/>
      <c r="I550" s="1044" t="str">
        <f t="shared" si="77"/>
        <v>#REF!</v>
      </c>
      <c r="J550" s="1052" t="str">
        <f t="shared" si="141"/>
        <v>#REF!</v>
      </c>
      <c r="K550" s="1046">
        <v>0.0</v>
      </c>
      <c r="L550" s="1046">
        <v>0.0</v>
      </c>
      <c r="M550" s="1046">
        <v>0.0</v>
      </c>
      <c r="N550" s="1046">
        <v>0.0</v>
      </c>
      <c r="O550" s="1053" t="e">
        <v>#REF!</v>
      </c>
      <c r="P550" s="1053">
        <v>0.0</v>
      </c>
      <c r="Q550" s="1053">
        <v>0.0</v>
      </c>
      <c r="R550" s="1053">
        <v>0.0</v>
      </c>
      <c r="S550" s="1053">
        <v>0.0</v>
      </c>
      <c r="T550" s="1053">
        <v>0.0</v>
      </c>
      <c r="U550" s="1053">
        <v>0.0</v>
      </c>
      <c r="V550" s="825"/>
      <c r="W550" s="1054" t="str">
        <f t="shared" ref="W550:AC550" si="351">if(O$275&gt;$E549,"",if(O$276&lt;$E549,"", if($H550="","", if($D549&lt;=$N$277,O$277,if($D549&lt;=$N$278,O$278,O$279))*if($O$267=$R$267,$V$267, $H550))))</f>
        <v>#REF!</v>
      </c>
      <c r="X550" s="1054" t="str">
        <f t="shared" si="351"/>
        <v/>
      </c>
      <c r="Y550" s="1054" t="str">
        <f t="shared" si="351"/>
        <v/>
      </c>
      <c r="Z550" s="1054" t="str">
        <f t="shared" si="351"/>
        <v/>
      </c>
      <c r="AA550" s="1054" t="str">
        <f t="shared" si="351"/>
        <v/>
      </c>
      <c r="AB550" s="1054" t="str">
        <f t="shared" si="351"/>
        <v/>
      </c>
      <c r="AC550" s="1054" t="str">
        <f t="shared" si="351"/>
        <v/>
      </c>
      <c r="AD550" s="2" t="e">
        <v>#REF!</v>
      </c>
      <c r="AE550" s="2" t="e">
        <v>#REF!</v>
      </c>
      <c r="AF550" s="2" t="e">
        <v>#REF!</v>
      </c>
      <c r="AG550" s="2" t="e">
        <v>#REF!</v>
      </c>
      <c r="AH550" s="2" t="e">
        <v>#REF!</v>
      </c>
      <c r="AI550" s="2" t="e">
        <v>#REF!</v>
      </c>
      <c r="AJ550" s="4" t="e">
        <v>#REF!</v>
      </c>
      <c r="AK550" s="4"/>
      <c r="AL550" s="4"/>
      <c r="AM550" s="4"/>
      <c r="AN550" s="18" t="s">
        <v>4</v>
      </c>
      <c r="AO550" s="689"/>
      <c r="AP550" s="690"/>
      <c r="AQ550" s="274"/>
      <c r="AR550" s="274"/>
      <c r="AS550" s="274"/>
      <c r="AT550" s="274"/>
      <c r="AU550" s="691"/>
      <c r="AV550" s="692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/>
      <c r="BK550" s="274"/>
      <c r="BL550" s="274"/>
      <c r="BM550" s="274"/>
      <c r="BN550" s="274"/>
      <c r="BO550" s="274"/>
      <c r="BP550" s="693"/>
      <c r="BQ550" s="274"/>
      <c r="BR550" s="274"/>
      <c r="BS550" s="274"/>
      <c r="BT550" s="274"/>
      <c r="BU550" s="274"/>
      <c r="BV550" s="274"/>
      <c r="BW550" s="274"/>
      <c r="BX550" s="694"/>
      <c r="BY550" s="274"/>
      <c r="BZ550" s="274"/>
      <c r="CA550" s="274"/>
      <c r="CB550" s="274"/>
      <c r="CC550" s="274"/>
      <c r="CD550" s="274"/>
      <c r="CE550" s="274"/>
      <c r="CF550" s="274"/>
      <c r="CG550" s="742"/>
      <c r="CH550" s="742"/>
      <c r="CI550" s="742"/>
      <c r="CJ550" s="742"/>
      <c r="CK550" s="742"/>
      <c r="CL550" s="742"/>
      <c r="CM550" s="742"/>
      <c r="CN550" s="742"/>
      <c r="CO550" s="742"/>
      <c r="CP550" s="742"/>
      <c r="CQ550" s="742"/>
      <c r="CR550" s="742"/>
      <c r="CS550" s="742"/>
      <c r="CT550" s="742"/>
      <c r="CU550" s="742"/>
      <c r="CV550" s="742"/>
      <c r="CW550" s="742"/>
      <c r="CX550" s="4"/>
      <c r="CY550" s="780" t="e">
        <v>#REF!</v>
      </c>
      <c r="CZ550" s="890" t="e">
        <v>#REF!</v>
      </c>
      <c r="DA550" s="890" t="e">
        <v>#REF!</v>
      </c>
      <c r="DB550" s="890">
        <v>0.0</v>
      </c>
      <c r="DC550" s="890">
        <v>0.0</v>
      </c>
      <c r="DD550" s="890">
        <v>0.0</v>
      </c>
      <c r="DE550" s="890">
        <v>0.0</v>
      </c>
      <c r="DF550" s="890">
        <v>0.0</v>
      </c>
      <c r="DG550" s="890">
        <v>0.0</v>
      </c>
      <c r="DH550" s="890"/>
      <c r="DI550" s="890" t="e">
        <v>#REF!</v>
      </c>
      <c r="DJ550" s="890" t="s">
        <v>160</v>
      </c>
      <c r="DK550" s="890" t="s">
        <v>160</v>
      </c>
      <c r="DL550" s="890" t="s">
        <v>160</v>
      </c>
      <c r="DM550" s="890" t="s">
        <v>160</v>
      </c>
      <c r="DN550" s="890" t="s">
        <v>160</v>
      </c>
      <c r="DO550" s="890" t="s">
        <v>160</v>
      </c>
      <c r="DP550" s="2">
        <v>1.0</v>
      </c>
      <c r="DQ550" s="830" t="s">
        <v>160</v>
      </c>
      <c r="DR550" s="915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745"/>
      <c r="EK550" s="4"/>
      <c r="EL550" s="4"/>
      <c r="EM550" s="4"/>
      <c r="EN550" s="4"/>
      <c r="EO550" s="4"/>
      <c r="EP550" s="4"/>
      <c r="EQ550" s="745"/>
      <c r="ER550" s="4"/>
      <c r="ES550" s="4"/>
      <c r="ET550" s="4"/>
      <c r="EU550" s="4"/>
      <c r="EV550" s="4"/>
      <c r="EW550" s="4"/>
      <c r="EX550" s="4"/>
      <c r="EY550" s="895" t="s">
        <v>160</v>
      </c>
      <c r="EZ550" s="927" t="s">
        <v>160</v>
      </c>
      <c r="FA550" s="820" t="str">
        <f t="shared" si="49"/>
        <v/>
      </c>
      <c r="FB550" s="925" t="e">
        <v>#REF!</v>
      </c>
      <c r="FC550" s="4" t="e">
        <v>#REF!</v>
      </c>
      <c r="FD550" s="4" t="e">
        <v>#REF!</v>
      </c>
      <c r="FE550" s="4" t="e">
        <v>#REF!</v>
      </c>
      <c r="FF550" s="4" t="e">
        <v>#REF!</v>
      </c>
      <c r="FG550" s="4" t="e">
        <v>#REF!</v>
      </c>
      <c r="FH550" s="4" t="e">
        <v>#REF!</v>
      </c>
      <c r="FI550" s="834" t="str">
        <f t="shared" si="50"/>
        <v>#REF!</v>
      </c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742"/>
    </row>
    <row r="551" outlineLevel="1">
      <c r="A551" s="743"/>
      <c r="D551" s="1039">
        <f t="shared" si="157"/>
        <v>1</v>
      </c>
      <c r="E551" s="1049" t="str">
        <f t="shared" si="80"/>
        <v/>
      </c>
      <c r="F551" s="1050" t="s">
        <v>402</v>
      </c>
      <c r="G551" s="1042" t="str">
        <f t="shared" si="76"/>
        <v/>
      </c>
      <c r="H551" s="1046"/>
      <c r="I551" s="1044" t="str">
        <f t="shared" si="77"/>
        <v>#REF!</v>
      </c>
      <c r="J551" s="1052" t="str">
        <f t="shared" si="141"/>
        <v>#REF!</v>
      </c>
      <c r="K551" s="1046">
        <v>0.0</v>
      </c>
      <c r="L551" s="1046">
        <v>0.0</v>
      </c>
      <c r="M551" s="1046">
        <v>0.0</v>
      </c>
      <c r="N551" s="1046">
        <v>0.0</v>
      </c>
      <c r="O551" s="1053" t="e">
        <v>#REF!</v>
      </c>
      <c r="P551" s="1053">
        <v>0.0</v>
      </c>
      <c r="Q551" s="1053">
        <v>0.0</v>
      </c>
      <c r="R551" s="1053">
        <v>0.0</v>
      </c>
      <c r="S551" s="1053">
        <v>0.0</v>
      </c>
      <c r="T551" s="1053">
        <v>0.0</v>
      </c>
      <c r="U551" s="1053">
        <v>0.0</v>
      </c>
      <c r="V551" s="825"/>
      <c r="W551" s="1054" t="str">
        <f t="shared" ref="W551:AC551" si="352">if(O$275&gt;$E550,"",if(O$276&lt;$E550,"", if($H551="","", if($D550&lt;=$N$277,O$277,if($D550&lt;=$N$278,O$278,O$279))*if($O$267=$R$267,$V$267, $H551))))</f>
        <v>#REF!</v>
      </c>
      <c r="X551" s="1054" t="str">
        <f t="shared" si="352"/>
        <v/>
      </c>
      <c r="Y551" s="1054" t="str">
        <f t="shared" si="352"/>
        <v/>
      </c>
      <c r="Z551" s="1054" t="str">
        <f t="shared" si="352"/>
        <v/>
      </c>
      <c r="AA551" s="1054" t="str">
        <f t="shared" si="352"/>
        <v/>
      </c>
      <c r="AB551" s="1054" t="str">
        <f t="shared" si="352"/>
        <v/>
      </c>
      <c r="AC551" s="1054" t="str">
        <f t="shared" si="352"/>
        <v/>
      </c>
      <c r="AD551" s="2" t="e">
        <v>#REF!</v>
      </c>
      <c r="AE551" s="2" t="e">
        <v>#REF!</v>
      </c>
      <c r="AF551" s="2" t="e">
        <v>#REF!</v>
      </c>
      <c r="AG551" s="2" t="e">
        <v>#REF!</v>
      </c>
      <c r="AH551" s="2" t="e">
        <v>#REF!</v>
      </c>
      <c r="AI551" s="2" t="e">
        <v>#REF!</v>
      </c>
      <c r="AJ551" s="4" t="e">
        <v>#REF!</v>
      </c>
      <c r="AK551" s="4"/>
      <c r="AL551" s="4"/>
      <c r="AM551" s="4"/>
      <c r="AN551" s="18" t="s">
        <v>4</v>
      </c>
      <c r="AO551" s="689"/>
      <c r="AP551" s="690"/>
      <c r="AQ551" s="274"/>
      <c r="AR551" s="274"/>
      <c r="AS551" s="274"/>
      <c r="AT551" s="274"/>
      <c r="AU551" s="691"/>
      <c r="AV551" s="692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/>
      <c r="BK551" s="274"/>
      <c r="BL551" s="274"/>
      <c r="BM551" s="274"/>
      <c r="BN551" s="274"/>
      <c r="BO551" s="274"/>
      <c r="BP551" s="693"/>
      <c r="BQ551" s="274"/>
      <c r="BR551" s="274"/>
      <c r="BS551" s="274"/>
      <c r="BT551" s="274"/>
      <c r="BU551" s="274"/>
      <c r="BV551" s="274"/>
      <c r="BW551" s="274"/>
      <c r="BX551" s="694"/>
      <c r="BY551" s="274"/>
      <c r="BZ551" s="274"/>
      <c r="CA551" s="274"/>
      <c r="CB551" s="274"/>
      <c r="CC551" s="274"/>
      <c r="CD551" s="274"/>
      <c r="CE551" s="274"/>
      <c r="CF551" s="274"/>
      <c r="CG551" s="742"/>
      <c r="CH551" s="742"/>
      <c r="CI551" s="742"/>
      <c r="CJ551" s="742"/>
      <c r="CK551" s="742"/>
      <c r="CL551" s="742"/>
      <c r="CM551" s="742"/>
      <c r="CN551" s="742"/>
      <c r="CO551" s="742"/>
      <c r="CP551" s="742"/>
      <c r="CQ551" s="742"/>
      <c r="CR551" s="742"/>
      <c r="CS551" s="742"/>
      <c r="CT551" s="742"/>
      <c r="CU551" s="742"/>
      <c r="CV551" s="742"/>
      <c r="CW551" s="742"/>
      <c r="CX551" s="4"/>
      <c r="CY551" s="780" t="e">
        <v>#REF!</v>
      </c>
      <c r="CZ551" s="890" t="e">
        <v>#REF!</v>
      </c>
      <c r="DA551" s="890" t="e">
        <v>#REF!</v>
      </c>
      <c r="DB551" s="890">
        <v>0.0</v>
      </c>
      <c r="DC551" s="890">
        <v>0.0</v>
      </c>
      <c r="DD551" s="890">
        <v>0.0</v>
      </c>
      <c r="DE551" s="890">
        <v>0.0</v>
      </c>
      <c r="DF551" s="890">
        <v>0.0</v>
      </c>
      <c r="DG551" s="890">
        <v>0.0</v>
      </c>
      <c r="DH551" s="890"/>
      <c r="DI551" s="890" t="e">
        <v>#REF!</v>
      </c>
      <c r="DJ551" s="890" t="s">
        <v>160</v>
      </c>
      <c r="DK551" s="890" t="s">
        <v>160</v>
      </c>
      <c r="DL551" s="890" t="s">
        <v>160</v>
      </c>
      <c r="DM551" s="890" t="s">
        <v>160</v>
      </c>
      <c r="DN551" s="890" t="s">
        <v>160</v>
      </c>
      <c r="DO551" s="890" t="s">
        <v>160</v>
      </c>
      <c r="DP551" s="2">
        <v>1.0</v>
      </c>
      <c r="DQ551" s="830" t="s">
        <v>160</v>
      </c>
      <c r="DR551" s="915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745"/>
      <c r="EK551" s="4"/>
      <c r="EL551" s="4"/>
      <c r="EM551" s="4"/>
      <c r="EN551" s="4"/>
      <c r="EO551" s="4"/>
      <c r="EP551" s="4"/>
      <c r="EQ551" s="745"/>
      <c r="ER551" s="4"/>
      <c r="ES551" s="4"/>
      <c r="ET551" s="4"/>
      <c r="EU551" s="4"/>
      <c r="EV551" s="4"/>
      <c r="EW551" s="4"/>
      <c r="EX551" s="4"/>
      <c r="EY551" s="895" t="s">
        <v>160</v>
      </c>
      <c r="EZ551" s="927" t="s">
        <v>160</v>
      </c>
      <c r="FA551" s="820" t="str">
        <f t="shared" si="49"/>
        <v/>
      </c>
      <c r="FB551" s="925" t="e">
        <v>#REF!</v>
      </c>
      <c r="FC551" s="4" t="e">
        <v>#REF!</v>
      </c>
      <c r="FD551" s="4" t="e">
        <v>#REF!</v>
      </c>
      <c r="FE551" s="4" t="e">
        <v>#REF!</v>
      </c>
      <c r="FF551" s="4" t="e">
        <v>#REF!</v>
      </c>
      <c r="FG551" s="4" t="e">
        <v>#REF!</v>
      </c>
      <c r="FH551" s="4" t="e">
        <v>#REF!</v>
      </c>
      <c r="FI551" s="834" t="str">
        <f t="shared" si="50"/>
        <v>#REF!</v>
      </c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742"/>
    </row>
    <row r="552" outlineLevel="1">
      <c r="A552" s="743"/>
      <c r="D552" s="1039">
        <f t="shared" si="157"/>
        <v>1</v>
      </c>
      <c r="E552" s="1049" t="str">
        <f t="shared" si="80"/>
        <v/>
      </c>
      <c r="F552" s="1050" t="s">
        <v>402</v>
      </c>
      <c r="G552" s="1042" t="str">
        <f t="shared" si="76"/>
        <v/>
      </c>
      <c r="H552" s="1046"/>
      <c r="I552" s="1044" t="str">
        <f t="shared" si="77"/>
        <v>#REF!</v>
      </c>
      <c r="J552" s="1052" t="str">
        <f t="shared" si="141"/>
        <v>#REF!</v>
      </c>
      <c r="K552" s="1046">
        <v>0.0</v>
      </c>
      <c r="L552" s="1046">
        <v>0.0</v>
      </c>
      <c r="M552" s="1046">
        <v>0.0</v>
      </c>
      <c r="N552" s="1046">
        <v>0.0</v>
      </c>
      <c r="O552" s="1053" t="e">
        <v>#REF!</v>
      </c>
      <c r="P552" s="1053">
        <v>0.0</v>
      </c>
      <c r="Q552" s="1053">
        <v>0.0</v>
      </c>
      <c r="R552" s="1053">
        <v>0.0</v>
      </c>
      <c r="S552" s="1053">
        <v>0.0</v>
      </c>
      <c r="T552" s="1053">
        <v>0.0</v>
      </c>
      <c r="U552" s="1053">
        <v>0.0</v>
      </c>
      <c r="V552" s="825"/>
      <c r="W552" s="1054" t="str">
        <f t="shared" ref="W552:AC552" si="353">if(O$275&gt;$E551,"",if(O$276&lt;$E551,"", if($H552="","", if($D551&lt;=$N$277,O$277,if($D551&lt;=$N$278,O$278,O$279))*if($O$267=$R$267,$V$267, $H552))))</f>
        <v>#REF!</v>
      </c>
      <c r="X552" s="1054" t="str">
        <f t="shared" si="353"/>
        <v/>
      </c>
      <c r="Y552" s="1054" t="str">
        <f t="shared" si="353"/>
        <v/>
      </c>
      <c r="Z552" s="1054" t="str">
        <f t="shared" si="353"/>
        <v/>
      </c>
      <c r="AA552" s="1054" t="str">
        <f t="shared" si="353"/>
        <v/>
      </c>
      <c r="AB552" s="1054" t="str">
        <f t="shared" si="353"/>
        <v/>
      </c>
      <c r="AC552" s="1054" t="str">
        <f t="shared" si="353"/>
        <v/>
      </c>
      <c r="AD552" s="2" t="e">
        <v>#REF!</v>
      </c>
      <c r="AE552" s="2" t="e">
        <v>#REF!</v>
      </c>
      <c r="AF552" s="2" t="e">
        <v>#REF!</v>
      </c>
      <c r="AG552" s="2" t="e">
        <v>#REF!</v>
      </c>
      <c r="AH552" s="2" t="e">
        <v>#REF!</v>
      </c>
      <c r="AI552" s="2" t="e">
        <v>#REF!</v>
      </c>
      <c r="AJ552" s="4" t="e">
        <v>#REF!</v>
      </c>
      <c r="AK552" s="4"/>
      <c r="AL552" s="4"/>
      <c r="AM552" s="4"/>
      <c r="AN552" s="18" t="s">
        <v>4</v>
      </c>
      <c r="AO552" s="689"/>
      <c r="AP552" s="690"/>
      <c r="AQ552" s="274"/>
      <c r="AR552" s="274"/>
      <c r="AS552" s="274"/>
      <c r="AT552" s="274"/>
      <c r="AU552" s="691"/>
      <c r="AV552" s="692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/>
      <c r="BK552" s="274"/>
      <c r="BL552" s="274"/>
      <c r="BM552" s="274"/>
      <c r="BN552" s="274"/>
      <c r="BO552" s="274"/>
      <c r="BP552" s="693"/>
      <c r="BQ552" s="274"/>
      <c r="BR552" s="274"/>
      <c r="BS552" s="274"/>
      <c r="BT552" s="274"/>
      <c r="BU552" s="274"/>
      <c r="BV552" s="274"/>
      <c r="BW552" s="274"/>
      <c r="BX552" s="694"/>
      <c r="BY552" s="274"/>
      <c r="BZ552" s="274"/>
      <c r="CA552" s="274"/>
      <c r="CB552" s="274"/>
      <c r="CC552" s="274"/>
      <c r="CD552" s="274"/>
      <c r="CE552" s="274"/>
      <c r="CF552" s="274"/>
      <c r="CG552" s="742"/>
      <c r="CH552" s="742"/>
      <c r="CI552" s="742"/>
      <c r="CJ552" s="742"/>
      <c r="CK552" s="742"/>
      <c r="CL552" s="742"/>
      <c r="CM552" s="742"/>
      <c r="CN552" s="742"/>
      <c r="CO552" s="742"/>
      <c r="CP552" s="742"/>
      <c r="CQ552" s="742"/>
      <c r="CR552" s="742"/>
      <c r="CS552" s="742"/>
      <c r="CT552" s="742"/>
      <c r="CU552" s="742"/>
      <c r="CV552" s="742"/>
      <c r="CW552" s="742"/>
      <c r="CX552" s="4"/>
      <c r="CY552" s="780" t="e">
        <v>#REF!</v>
      </c>
      <c r="CZ552" s="890" t="e">
        <v>#REF!</v>
      </c>
      <c r="DA552" s="890" t="e">
        <v>#REF!</v>
      </c>
      <c r="DB552" s="890">
        <v>0.0</v>
      </c>
      <c r="DC552" s="890">
        <v>0.0</v>
      </c>
      <c r="DD552" s="890">
        <v>0.0</v>
      </c>
      <c r="DE552" s="890">
        <v>0.0</v>
      </c>
      <c r="DF552" s="890">
        <v>0.0</v>
      </c>
      <c r="DG552" s="890">
        <v>0.0</v>
      </c>
      <c r="DH552" s="890"/>
      <c r="DI552" s="890" t="e">
        <v>#REF!</v>
      </c>
      <c r="DJ552" s="890" t="s">
        <v>160</v>
      </c>
      <c r="DK552" s="890" t="s">
        <v>160</v>
      </c>
      <c r="DL552" s="890" t="s">
        <v>160</v>
      </c>
      <c r="DM552" s="890" t="s">
        <v>160</v>
      </c>
      <c r="DN552" s="890" t="s">
        <v>160</v>
      </c>
      <c r="DO552" s="890" t="s">
        <v>160</v>
      </c>
      <c r="DP552" s="2">
        <v>1.0</v>
      </c>
      <c r="DQ552" s="830" t="s">
        <v>160</v>
      </c>
      <c r="DR552" s="915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745"/>
      <c r="EK552" s="4"/>
      <c r="EL552" s="4"/>
      <c r="EM552" s="4"/>
      <c r="EN552" s="4"/>
      <c r="EO552" s="4"/>
      <c r="EP552" s="4"/>
      <c r="EQ552" s="745"/>
      <c r="ER552" s="4"/>
      <c r="ES552" s="4"/>
      <c r="ET552" s="4"/>
      <c r="EU552" s="4"/>
      <c r="EV552" s="4"/>
      <c r="EW552" s="4"/>
      <c r="EX552" s="4"/>
      <c r="EY552" s="895" t="s">
        <v>160</v>
      </c>
      <c r="EZ552" s="927" t="s">
        <v>160</v>
      </c>
      <c r="FA552" s="820" t="str">
        <f t="shared" si="49"/>
        <v/>
      </c>
      <c r="FB552" s="925" t="e">
        <v>#REF!</v>
      </c>
      <c r="FC552" s="4" t="e">
        <v>#REF!</v>
      </c>
      <c r="FD552" s="4" t="e">
        <v>#REF!</v>
      </c>
      <c r="FE552" s="4" t="e">
        <v>#REF!</v>
      </c>
      <c r="FF552" s="4" t="e">
        <v>#REF!</v>
      </c>
      <c r="FG552" s="4" t="e">
        <v>#REF!</v>
      </c>
      <c r="FH552" s="4" t="e">
        <v>#REF!</v>
      </c>
      <c r="FI552" s="834" t="str">
        <f t="shared" si="50"/>
        <v>#REF!</v>
      </c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742"/>
    </row>
    <row r="553" outlineLevel="1">
      <c r="A553" s="743"/>
      <c r="D553" s="1039">
        <f t="shared" si="157"/>
        <v>1</v>
      </c>
      <c r="E553" s="1049" t="str">
        <f t="shared" si="80"/>
        <v/>
      </c>
      <c r="F553" s="1050" t="s">
        <v>402</v>
      </c>
      <c r="G553" s="1042" t="str">
        <f t="shared" si="76"/>
        <v/>
      </c>
      <c r="H553" s="1046"/>
      <c r="I553" s="1044" t="str">
        <f t="shared" si="77"/>
        <v>#REF!</v>
      </c>
      <c r="J553" s="1052" t="str">
        <f t="shared" si="141"/>
        <v>#REF!</v>
      </c>
      <c r="K553" s="1046">
        <v>0.0</v>
      </c>
      <c r="L553" s="1046">
        <v>0.0</v>
      </c>
      <c r="M553" s="1046">
        <v>0.0</v>
      </c>
      <c r="N553" s="1046">
        <v>0.0</v>
      </c>
      <c r="O553" s="1053" t="e">
        <v>#REF!</v>
      </c>
      <c r="P553" s="1053">
        <v>0.0</v>
      </c>
      <c r="Q553" s="1053">
        <v>0.0</v>
      </c>
      <c r="R553" s="1053">
        <v>0.0</v>
      </c>
      <c r="S553" s="1053">
        <v>0.0</v>
      </c>
      <c r="T553" s="1053">
        <v>0.0</v>
      </c>
      <c r="U553" s="1053">
        <v>0.0</v>
      </c>
      <c r="V553" s="825"/>
      <c r="W553" s="1054" t="str">
        <f t="shared" ref="W553:AC553" si="354">if(O$275&gt;$E552,"",if(O$276&lt;$E552,"", if($H553="","", if($D552&lt;=$N$277,O$277,if($D552&lt;=$N$278,O$278,O$279))*if($O$267=$R$267,$V$267, $H553))))</f>
        <v>#REF!</v>
      </c>
      <c r="X553" s="1054" t="str">
        <f t="shared" si="354"/>
        <v/>
      </c>
      <c r="Y553" s="1054" t="str">
        <f t="shared" si="354"/>
        <v/>
      </c>
      <c r="Z553" s="1054" t="str">
        <f t="shared" si="354"/>
        <v/>
      </c>
      <c r="AA553" s="1054" t="str">
        <f t="shared" si="354"/>
        <v/>
      </c>
      <c r="AB553" s="1054" t="str">
        <f t="shared" si="354"/>
        <v/>
      </c>
      <c r="AC553" s="1054" t="str">
        <f t="shared" si="354"/>
        <v/>
      </c>
      <c r="AD553" s="2" t="e">
        <v>#REF!</v>
      </c>
      <c r="AE553" s="2" t="e">
        <v>#REF!</v>
      </c>
      <c r="AF553" s="2" t="e">
        <v>#REF!</v>
      </c>
      <c r="AG553" s="2" t="e">
        <v>#REF!</v>
      </c>
      <c r="AH553" s="2" t="e">
        <v>#REF!</v>
      </c>
      <c r="AI553" s="2" t="e">
        <v>#REF!</v>
      </c>
      <c r="AJ553" s="4" t="e">
        <v>#REF!</v>
      </c>
      <c r="AK553" s="4"/>
      <c r="AL553" s="4"/>
      <c r="AM553" s="4"/>
      <c r="AN553" s="18" t="s">
        <v>4</v>
      </c>
      <c r="AO553" s="689"/>
      <c r="AP553" s="690"/>
      <c r="AQ553" s="274"/>
      <c r="AR553" s="274"/>
      <c r="AS553" s="274"/>
      <c r="AT553" s="274"/>
      <c r="AU553" s="691"/>
      <c r="AV553" s="692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/>
      <c r="BL553" s="274"/>
      <c r="BM553" s="274"/>
      <c r="BN553" s="274"/>
      <c r="BO553" s="274"/>
      <c r="BP553" s="693"/>
      <c r="BQ553" s="274"/>
      <c r="BR553" s="274"/>
      <c r="BS553" s="274"/>
      <c r="BT553" s="274"/>
      <c r="BU553" s="274"/>
      <c r="BV553" s="274"/>
      <c r="BW553" s="274"/>
      <c r="BX553" s="694"/>
      <c r="BY553" s="274"/>
      <c r="BZ553" s="274"/>
      <c r="CA553" s="274"/>
      <c r="CB553" s="274"/>
      <c r="CC553" s="274"/>
      <c r="CD553" s="274"/>
      <c r="CE553" s="274"/>
      <c r="CF553" s="274"/>
      <c r="CG553" s="742"/>
      <c r="CH553" s="742"/>
      <c r="CI553" s="742"/>
      <c r="CJ553" s="742"/>
      <c r="CK553" s="742"/>
      <c r="CL553" s="742"/>
      <c r="CM553" s="742"/>
      <c r="CN553" s="742"/>
      <c r="CO553" s="742"/>
      <c r="CP553" s="742"/>
      <c r="CQ553" s="742"/>
      <c r="CR553" s="742"/>
      <c r="CS553" s="742"/>
      <c r="CT553" s="742"/>
      <c r="CU553" s="742"/>
      <c r="CV553" s="742"/>
      <c r="CW553" s="742"/>
      <c r="CX553" s="4"/>
      <c r="CY553" s="780" t="e">
        <v>#REF!</v>
      </c>
      <c r="CZ553" s="890" t="e">
        <v>#REF!</v>
      </c>
      <c r="DA553" s="890" t="e">
        <v>#REF!</v>
      </c>
      <c r="DB553" s="890">
        <v>0.0</v>
      </c>
      <c r="DC553" s="890">
        <v>0.0</v>
      </c>
      <c r="DD553" s="890">
        <v>0.0</v>
      </c>
      <c r="DE553" s="890">
        <v>0.0</v>
      </c>
      <c r="DF553" s="890">
        <v>0.0</v>
      </c>
      <c r="DG553" s="890">
        <v>0.0</v>
      </c>
      <c r="DH553" s="890"/>
      <c r="DI553" s="890" t="e">
        <v>#REF!</v>
      </c>
      <c r="DJ553" s="890" t="s">
        <v>160</v>
      </c>
      <c r="DK553" s="890" t="s">
        <v>160</v>
      </c>
      <c r="DL553" s="890" t="s">
        <v>160</v>
      </c>
      <c r="DM553" s="890" t="s">
        <v>160</v>
      </c>
      <c r="DN553" s="890" t="s">
        <v>160</v>
      </c>
      <c r="DO553" s="890" t="s">
        <v>160</v>
      </c>
      <c r="DP553" s="2">
        <v>1.0</v>
      </c>
      <c r="DQ553" s="830" t="s">
        <v>160</v>
      </c>
      <c r="DR553" s="915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745"/>
      <c r="EK553" s="4"/>
      <c r="EL553" s="4"/>
      <c r="EM553" s="4"/>
      <c r="EN553" s="4"/>
      <c r="EO553" s="4"/>
      <c r="EP553" s="4"/>
      <c r="EQ553" s="745"/>
      <c r="ER553" s="4"/>
      <c r="ES553" s="4"/>
      <c r="ET553" s="4"/>
      <c r="EU553" s="4"/>
      <c r="EV553" s="4"/>
      <c r="EW553" s="4"/>
      <c r="EX553" s="4"/>
      <c r="EY553" s="895" t="s">
        <v>160</v>
      </c>
      <c r="EZ553" s="927" t="s">
        <v>160</v>
      </c>
      <c r="FA553" s="820" t="str">
        <f t="shared" si="49"/>
        <v/>
      </c>
      <c r="FB553" s="925" t="e">
        <v>#REF!</v>
      </c>
      <c r="FC553" s="4" t="e">
        <v>#REF!</v>
      </c>
      <c r="FD553" s="4" t="e">
        <v>#REF!</v>
      </c>
      <c r="FE553" s="4" t="e">
        <v>#REF!</v>
      </c>
      <c r="FF553" s="4" t="e">
        <v>#REF!</v>
      </c>
      <c r="FG553" s="4" t="e">
        <v>#REF!</v>
      </c>
      <c r="FH553" s="4" t="e">
        <v>#REF!</v>
      </c>
      <c r="FI553" s="834" t="str">
        <f t="shared" si="50"/>
        <v>#REF!</v>
      </c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742"/>
    </row>
    <row r="554" outlineLevel="1">
      <c r="A554" s="743"/>
      <c r="D554" s="1039">
        <f t="shared" si="157"/>
        <v>1</v>
      </c>
      <c r="E554" s="1049" t="str">
        <f t="shared" si="80"/>
        <v/>
      </c>
      <c r="F554" s="1050" t="s">
        <v>402</v>
      </c>
      <c r="G554" s="1042" t="str">
        <f t="shared" si="76"/>
        <v/>
      </c>
      <c r="H554" s="1046"/>
      <c r="I554" s="1044" t="str">
        <f t="shared" si="77"/>
        <v>#REF!</v>
      </c>
      <c r="J554" s="1052" t="str">
        <f t="shared" si="141"/>
        <v>#REF!</v>
      </c>
      <c r="K554" s="1046">
        <v>0.0</v>
      </c>
      <c r="L554" s="1046">
        <v>0.0</v>
      </c>
      <c r="M554" s="1046">
        <v>0.0</v>
      </c>
      <c r="N554" s="1046">
        <v>0.0</v>
      </c>
      <c r="O554" s="1053" t="e">
        <v>#REF!</v>
      </c>
      <c r="P554" s="1053">
        <v>0.0</v>
      </c>
      <c r="Q554" s="1053">
        <v>0.0</v>
      </c>
      <c r="R554" s="1053">
        <v>0.0</v>
      </c>
      <c r="S554" s="1053">
        <v>0.0</v>
      </c>
      <c r="T554" s="1053">
        <v>0.0</v>
      </c>
      <c r="U554" s="1053">
        <v>0.0</v>
      </c>
      <c r="V554" s="825"/>
      <c r="W554" s="1054" t="str">
        <f t="shared" ref="W554:AC554" si="355">if(O$275&gt;$E553,"",if(O$276&lt;$E553,"", if($H554="","", if($D553&lt;=$N$277,O$277,if($D553&lt;=$N$278,O$278,O$279))*if($O$267=$R$267,$V$267, $H554))))</f>
        <v>#REF!</v>
      </c>
      <c r="X554" s="1054" t="str">
        <f t="shared" si="355"/>
        <v/>
      </c>
      <c r="Y554" s="1054" t="str">
        <f t="shared" si="355"/>
        <v/>
      </c>
      <c r="Z554" s="1054" t="str">
        <f t="shared" si="355"/>
        <v/>
      </c>
      <c r="AA554" s="1054" t="str">
        <f t="shared" si="355"/>
        <v/>
      </c>
      <c r="AB554" s="1054" t="str">
        <f t="shared" si="355"/>
        <v/>
      </c>
      <c r="AC554" s="1054" t="str">
        <f t="shared" si="355"/>
        <v/>
      </c>
      <c r="AD554" s="2" t="e">
        <v>#REF!</v>
      </c>
      <c r="AE554" s="2" t="e">
        <v>#REF!</v>
      </c>
      <c r="AF554" s="2" t="e">
        <v>#REF!</v>
      </c>
      <c r="AG554" s="2" t="e">
        <v>#REF!</v>
      </c>
      <c r="AH554" s="2" t="e">
        <v>#REF!</v>
      </c>
      <c r="AI554" s="2" t="e">
        <v>#REF!</v>
      </c>
      <c r="AJ554" s="4" t="e">
        <v>#REF!</v>
      </c>
      <c r="AK554" s="4"/>
      <c r="AL554" s="4"/>
      <c r="AM554" s="4"/>
      <c r="AN554" s="18" t="s">
        <v>4</v>
      </c>
      <c r="AO554" s="689"/>
      <c r="AP554" s="690"/>
      <c r="AQ554" s="274"/>
      <c r="AR554" s="274"/>
      <c r="AS554" s="274"/>
      <c r="AT554" s="274"/>
      <c r="AU554" s="691"/>
      <c r="AV554" s="692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693"/>
      <c r="BQ554" s="274"/>
      <c r="BR554" s="274"/>
      <c r="BS554" s="274"/>
      <c r="BT554" s="274"/>
      <c r="BU554" s="274"/>
      <c r="BV554" s="274"/>
      <c r="BW554" s="274"/>
      <c r="BX554" s="694"/>
      <c r="BY554" s="274"/>
      <c r="BZ554" s="274"/>
      <c r="CA554" s="274"/>
      <c r="CB554" s="274"/>
      <c r="CC554" s="274"/>
      <c r="CD554" s="274"/>
      <c r="CE554" s="274"/>
      <c r="CF554" s="274"/>
      <c r="CG554" s="742"/>
      <c r="CH554" s="742"/>
      <c r="CI554" s="742"/>
      <c r="CJ554" s="742"/>
      <c r="CK554" s="742"/>
      <c r="CL554" s="742"/>
      <c r="CM554" s="742"/>
      <c r="CN554" s="742"/>
      <c r="CO554" s="742"/>
      <c r="CP554" s="742"/>
      <c r="CQ554" s="742"/>
      <c r="CR554" s="742"/>
      <c r="CS554" s="742"/>
      <c r="CT554" s="742"/>
      <c r="CU554" s="742"/>
      <c r="CV554" s="742"/>
      <c r="CW554" s="742"/>
      <c r="CX554" s="4"/>
      <c r="CY554" s="780" t="e">
        <v>#REF!</v>
      </c>
      <c r="CZ554" s="890" t="e">
        <v>#REF!</v>
      </c>
      <c r="DA554" s="890" t="e">
        <v>#REF!</v>
      </c>
      <c r="DB554" s="890">
        <v>0.0</v>
      </c>
      <c r="DC554" s="890">
        <v>0.0</v>
      </c>
      <c r="DD554" s="890">
        <v>0.0</v>
      </c>
      <c r="DE554" s="890">
        <v>0.0</v>
      </c>
      <c r="DF554" s="890">
        <v>0.0</v>
      </c>
      <c r="DG554" s="890">
        <v>0.0</v>
      </c>
      <c r="DH554" s="890"/>
      <c r="DI554" s="890" t="e">
        <v>#REF!</v>
      </c>
      <c r="DJ554" s="890" t="s">
        <v>160</v>
      </c>
      <c r="DK554" s="890" t="s">
        <v>160</v>
      </c>
      <c r="DL554" s="890" t="s">
        <v>160</v>
      </c>
      <c r="DM554" s="890" t="s">
        <v>160</v>
      </c>
      <c r="DN554" s="890" t="s">
        <v>160</v>
      </c>
      <c r="DO554" s="890" t="s">
        <v>160</v>
      </c>
      <c r="DP554" s="2">
        <v>1.0</v>
      </c>
      <c r="DQ554" s="830" t="s">
        <v>160</v>
      </c>
      <c r="DR554" s="915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745"/>
      <c r="EK554" s="4"/>
      <c r="EL554" s="4"/>
      <c r="EM554" s="4"/>
      <c r="EN554" s="4"/>
      <c r="EO554" s="4"/>
      <c r="EP554" s="4"/>
      <c r="EQ554" s="745"/>
      <c r="ER554" s="4"/>
      <c r="ES554" s="4"/>
      <c r="ET554" s="4"/>
      <c r="EU554" s="4"/>
      <c r="EV554" s="4"/>
      <c r="EW554" s="4"/>
      <c r="EX554" s="4"/>
      <c r="EY554" s="895" t="s">
        <v>160</v>
      </c>
      <c r="EZ554" s="927" t="s">
        <v>160</v>
      </c>
      <c r="FA554" s="820" t="str">
        <f t="shared" si="49"/>
        <v/>
      </c>
      <c r="FB554" s="925" t="e">
        <v>#REF!</v>
      </c>
      <c r="FC554" s="4" t="e">
        <v>#REF!</v>
      </c>
      <c r="FD554" s="4" t="e">
        <v>#REF!</v>
      </c>
      <c r="FE554" s="4" t="e">
        <v>#REF!</v>
      </c>
      <c r="FF554" s="4" t="e">
        <v>#REF!</v>
      </c>
      <c r="FG554" s="4" t="e">
        <v>#REF!</v>
      </c>
      <c r="FH554" s="4" t="e">
        <v>#REF!</v>
      </c>
      <c r="FI554" s="834" t="str">
        <f t="shared" si="50"/>
        <v>#REF!</v>
      </c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742"/>
    </row>
    <row r="555" outlineLevel="1">
      <c r="A555" s="743"/>
      <c r="D555" s="1039">
        <f t="shared" si="157"/>
        <v>1</v>
      </c>
      <c r="E555" s="1049" t="str">
        <f t="shared" si="80"/>
        <v/>
      </c>
      <c r="F555" s="1050" t="s">
        <v>402</v>
      </c>
      <c r="G555" s="1042" t="str">
        <f t="shared" si="76"/>
        <v/>
      </c>
      <c r="H555" s="1046"/>
      <c r="I555" s="1044" t="str">
        <f t="shared" si="77"/>
        <v>#REF!</v>
      </c>
      <c r="J555" s="1052" t="str">
        <f t="shared" si="141"/>
        <v>#REF!</v>
      </c>
      <c r="K555" s="1046">
        <v>0.0</v>
      </c>
      <c r="L555" s="1046">
        <v>0.0</v>
      </c>
      <c r="M555" s="1046">
        <v>0.0</v>
      </c>
      <c r="N555" s="1046">
        <v>0.0</v>
      </c>
      <c r="O555" s="1053" t="e">
        <v>#REF!</v>
      </c>
      <c r="P555" s="1053">
        <v>0.0</v>
      </c>
      <c r="Q555" s="1053">
        <v>0.0</v>
      </c>
      <c r="R555" s="1053">
        <v>0.0</v>
      </c>
      <c r="S555" s="1053">
        <v>0.0</v>
      </c>
      <c r="T555" s="1053">
        <v>0.0</v>
      </c>
      <c r="U555" s="1053">
        <v>0.0</v>
      </c>
      <c r="V555" s="825"/>
      <c r="W555" s="1054" t="str">
        <f t="shared" ref="W555:AC555" si="356">if(O$275&gt;$E554,"",if(O$276&lt;$E554,"", if($H555="","", if($D554&lt;=$N$277,O$277,if($D554&lt;=$N$278,O$278,O$279))*if($O$267=$R$267,$V$267, $H555))))</f>
        <v>#REF!</v>
      </c>
      <c r="X555" s="1054" t="str">
        <f t="shared" si="356"/>
        <v/>
      </c>
      <c r="Y555" s="1054" t="str">
        <f t="shared" si="356"/>
        <v/>
      </c>
      <c r="Z555" s="1054" t="str">
        <f t="shared" si="356"/>
        <v/>
      </c>
      <c r="AA555" s="1054" t="str">
        <f t="shared" si="356"/>
        <v/>
      </c>
      <c r="AB555" s="1054" t="str">
        <f t="shared" si="356"/>
        <v/>
      </c>
      <c r="AC555" s="1054" t="str">
        <f t="shared" si="356"/>
        <v/>
      </c>
      <c r="AD555" s="2" t="e">
        <v>#REF!</v>
      </c>
      <c r="AE555" s="2" t="e">
        <v>#REF!</v>
      </c>
      <c r="AF555" s="2" t="e">
        <v>#REF!</v>
      </c>
      <c r="AG555" s="2" t="e">
        <v>#REF!</v>
      </c>
      <c r="AH555" s="2" t="e">
        <v>#REF!</v>
      </c>
      <c r="AI555" s="2" t="e">
        <v>#REF!</v>
      </c>
      <c r="AJ555" s="4" t="e">
        <v>#REF!</v>
      </c>
      <c r="AK555" s="4"/>
      <c r="AL555" s="4"/>
      <c r="AM555" s="4"/>
      <c r="AN555" s="18" t="s">
        <v>4</v>
      </c>
      <c r="AO555" s="689"/>
      <c r="AP555" s="690"/>
      <c r="AQ555" s="274"/>
      <c r="AR555" s="274"/>
      <c r="AS555" s="274"/>
      <c r="AT555" s="274"/>
      <c r="AU555" s="691"/>
      <c r="AV555" s="692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/>
      <c r="BK555" s="274"/>
      <c r="BL555" s="274"/>
      <c r="BM555" s="274"/>
      <c r="BN555" s="274"/>
      <c r="BO555" s="274"/>
      <c r="BP555" s="693"/>
      <c r="BQ555" s="274"/>
      <c r="BR555" s="274"/>
      <c r="BS555" s="274"/>
      <c r="BT555" s="274"/>
      <c r="BU555" s="274"/>
      <c r="BV555" s="274"/>
      <c r="BW555" s="274"/>
      <c r="BX555" s="694"/>
      <c r="BY555" s="274"/>
      <c r="BZ555" s="274"/>
      <c r="CA555" s="274"/>
      <c r="CB555" s="274"/>
      <c r="CC555" s="274"/>
      <c r="CD555" s="274"/>
      <c r="CE555" s="274"/>
      <c r="CF555" s="274"/>
      <c r="CG555" s="742"/>
      <c r="CH555" s="742"/>
      <c r="CI555" s="742"/>
      <c r="CJ555" s="742"/>
      <c r="CK555" s="742"/>
      <c r="CL555" s="742"/>
      <c r="CM555" s="742"/>
      <c r="CN555" s="742"/>
      <c r="CO555" s="742"/>
      <c r="CP555" s="742"/>
      <c r="CQ555" s="742"/>
      <c r="CR555" s="742"/>
      <c r="CS555" s="742"/>
      <c r="CT555" s="742"/>
      <c r="CU555" s="742"/>
      <c r="CV555" s="742"/>
      <c r="CW555" s="742"/>
      <c r="CX555" s="4"/>
      <c r="CY555" s="780" t="e">
        <v>#REF!</v>
      </c>
      <c r="CZ555" s="890" t="e">
        <v>#REF!</v>
      </c>
      <c r="DA555" s="890" t="e">
        <v>#REF!</v>
      </c>
      <c r="DB555" s="890">
        <v>0.0</v>
      </c>
      <c r="DC555" s="890">
        <v>0.0</v>
      </c>
      <c r="DD555" s="890">
        <v>0.0</v>
      </c>
      <c r="DE555" s="890">
        <v>0.0</v>
      </c>
      <c r="DF555" s="890">
        <v>0.0</v>
      </c>
      <c r="DG555" s="890">
        <v>0.0</v>
      </c>
      <c r="DH555" s="890"/>
      <c r="DI555" s="890" t="e">
        <v>#REF!</v>
      </c>
      <c r="DJ555" s="890" t="s">
        <v>160</v>
      </c>
      <c r="DK555" s="890" t="s">
        <v>160</v>
      </c>
      <c r="DL555" s="890" t="s">
        <v>160</v>
      </c>
      <c r="DM555" s="890" t="s">
        <v>160</v>
      </c>
      <c r="DN555" s="890" t="s">
        <v>160</v>
      </c>
      <c r="DO555" s="890" t="s">
        <v>160</v>
      </c>
      <c r="DP555" s="2">
        <v>1.0</v>
      </c>
      <c r="DQ555" s="830" t="s">
        <v>160</v>
      </c>
      <c r="DR555" s="915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745"/>
      <c r="EK555" s="4"/>
      <c r="EL555" s="4"/>
      <c r="EM555" s="4"/>
      <c r="EN555" s="4"/>
      <c r="EO555" s="4"/>
      <c r="EP555" s="4"/>
      <c r="EQ555" s="745"/>
      <c r="ER555" s="4"/>
      <c r="ES555" s="4"/>
      <c r="ET555" s="4"/>
      <c r="EU555" s="4"/>
      <c r="EV555" s="4"/>
      <c r="EW555" s="4"/>
      <c r="EX555" s="4"/>
      <c r="EY555" s="895" t="s">
        <v>160</v>
      </c>
      <c r="EZ555" s="927" t="s">
        <v>160</v>
      </c>
      <c r="FA555" s="820" t="str">
        <f t="shared" si="49"/>
        <v/>
      </c>
      <c r="FB555" s="925" t="e">
        <v>#REF!</v>
      </c>
      <c r="FC555" s="4" t="e">
        <v>#REF!</v>
      </c>
      <c r="FD555" s="4" t="e">
        <v>#REF!</v>
      </c>
      <c r="FE555" s="4" t="e">
        <v>#REF!</v>
      </c>
      <c r="FF555" s="4" t="e">
        <v>#REF!</v>
      </c>
      <c r="FG555" s="4" t="e">
        <v>#REF!</v>
      </c>
      <c r="FH555" s="4" t="e">
        <v>#REF!</v>
      </c>
      <c r="FI555" s="834" t="str">
        <f t="shared" si="50"/>
        <v>#REF!</v>
      </c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742"/>
    </row>
    <row r="556" outlineLevel="1">
      <c r="A556" s="743"/>
      <c r="D556" s="1039">
        <f t="shared" si="157"/>
        <v>1</v>
      </c>
      <c r="E556" s="1049" t="str">
        <f t="shared" si="80"/>
        <v/>
      </c>
      <c r="F556" s="1050" t="s">
        <v>402</v>
      </c>
      <c r="G556" s="1042" t="str">
        <f t="shared" si="76"/>
        <v/>
      </c>
      <c r="H556" s="1046"/>
      <c r="I556" s="1044" t="str">
        <f t="shared" si="77"/>
        <v>#REF!</v>
      </c>
      <c r="J556" s="1052" t="str">
        <f t="shared" si="141"/>
        <v>#REF!</v>
      </c>
      <c r="K556" s="1046">
        <v>0.0</v>
      </c>
      <c r="L556" s="1046">
        <v>0.0</v>
      </c>
      <c r="M556" s="1046">
        <v>0.0</v>
      </c>
      <c r="N556" s="1046">
        <v>0.0</v>
      </c>
      <c r="O556" s="1053" t="e">
        <v>#REF!</v>
      </c>
      <c r="P556" s="1053">
        <v>0.0</v>
      </c>
      <c r="Q556" s="1053">
        <v>0.0</v>
      </c>
      <c r="R556" s="1053">
        <v>0.0</v>
      </c>
      <c r="S556" s="1053">
        <v>0.0</v>
      </c>
      <c r="T556" s="1053">
        <v>0.0</v>
      </c>
      <c r="U556" s="1053">
        <v>0.0</v>
      </c>
      <c r="V556" s="825"/>
      <c r="W556" s="1054" t="str">
        <f t="shared" ref="W556:AC556" si="357">if(O$275&gt;$E555,"",if(O$276&lt;$E555,"", if($H556="","", if($D555&lt;=$N$277,O$277,if($D555&lt;=$N$278,O$278,O$279))*if($O$267=$R$267,$V$267, $H556))))</f>
        <v>#REF!</v>
      </c>
      <c r="X556" s="1054" t="str">
        <f t="shared" si="357"/>
        <v/>
      </c>
      <c r="Y556" s="1054" t="str">
        <f t="shared" si="357"/>
        <v/>
      </c>
      <c r="Z556" s="1054" t="str">
        <f t="shared" si="357"/>
        <v/>
      </c>
      <c r="AA556" s="1054" t="str">
        <f t="shared" si="357"/>
        <v/>
      </c>
      <c r="AB556" s="1054" t="str">
        <f t="shared" si="357"/>
        <v/>
      </c>
      <c r="AC556" s="1054" t="str">
        <f t="shared" si="357"/>
        <v/>
      </c>
      <c r="AD556" s="2" t="e">
        <v>#REF!</v>
      </c>
      <c r="AE556" s="2" t="e">
        <v>#REF!</v>
      </c>
      <c r="AF556" s="2" t="e">
        <v>#REF!</v>
      </c>
      <c r="AG556" s="2" t="e">
        <v>#REF!</v>
      </c>
      <c r="AH556" s="2" t="e">
        <v>#REF!</v>
      </c>
      <c r="AI556" s="2" t="e">
        <v>#REF!</v>
      </c>
      <c r="AJ556" s="4" t="e">
        <v>#REF!</v>
      </c>
      <c r="AK556" s="4"/>
      <c r="AL556" s="4"/>
      <c r="AM556" s="4"/>
      <c r="AN556" s="18" t="s">
        <v>4</v>
      </c>
      <c r="AO556" s="689"/>
      <c r="AP556" s="690"/>
      <c r="AQ556" s="274"/>
      <c r="AR556" s="274"/>
      <c r="AS556" s="274"/>
      <c r="AT556" s="274"/>
      <c r="AU556" s="691"/>
      <c r="AV556" s="692"/>
      <c r="AW556" s="274"/>
      <c r="AX556" s="274"/>
      <c r="AY556" s="274"/>
      <c r="AZ556" s="274"/>
      <c r="BA556" s="274"/>
      <c r="BB556" s="274"/>
      <c r="BC556" s="274"/>
      <c r="BD556" s="274"/>
      <c r="BE556" s="274"/>
      <c r="BF556" s="274"/>
      <c r="BG556" s="274"/>
      <c r="BH556" s="274"/>
      <c r="BI556" s="274"/>
      <c r="BJ556" s="274"/>
      <c r="BK556" s="274"/>
      <c r="BL556" s="274"/>
      <c r="BM556" s="274"/>
      <c r="BN556" s="274"/>
      <c r="BO556" s="274"/>
      <c r="BP556" s="693"/>
      <c r="BQ556" s="274"/>
      <c r="BR556" s="274"/>
      <c r="BS556" s="274"/>
      <c r="BT556" s="274"/>
      <c r="BU556" s="274"/>
      <c r="BV556" s="274"/>
      <c r="BW556" s="274"/>
      <c r="BX556" s="694"/>
      <c r="BY556" s="274"/>
      <c r="BZ556" s="274"/>
      <c r="CA556" s="274"/>
      <c r="CB556" s="274"/>
      <c r="CC556" s="274"/>
      <c r="CD556" s="274"/>
      <c r="CE556" s="274"/>
      <c r="CF556" s="274"/>
      <c r="CG556" s="742"/>
      <c r="CH556" s="742"/>
      <c r="CI556" s="742"/>
      <c r="CJ556" s="742"/>
      <c r="CK556" s="742"/>
      <c r="CL556" s="742"/>
      <c r="CM556" s="742"/>
      <c r="CN556" s="742"/>
      <c r="CO556" s="742"/>
      <c r="CP556" s="742"/>
      <c r="CQ556" s="742"/>
      <c r="CR556" s="742"/>
      <c r="CS556" s="742"/>
      <c r="CT556" s="742"/>
      <c r="CU556" s="742"/>
      <c r="CV556" s="742"/>
      <c r="CW556" s="742"/>
      <c r="CX556" s="4"/>
      <c r="CY556" s="780" t="e">
        <v>#REF!</v>
      </c>
      <c r="CZ556" s="890" t="e">
        <v>#REF!</v>
      </c>
      <c r="DA556" s="890" t="e">
        <v>#REF!</v>
      </c>
      <c r="DB556" s="890">
        <v>0.0</v>
      </c>
      <c r="DC556" s="890">
        <v>0.0</v>
      </c>
      <c r="DD556" s="890">
        <v>0.0</v>
      </c>
      <c r="DE556" s="890">
        <v>0.0</v>
      </c>
      <c r="DF556" s="890">
        <v>0.0</v>
      </c>
      <c r="DG556" s="890">
        <v>0.0</v>
      </c>
      <c r="DH556" s="890"/>
      <c r="DI556" s="890" t="e">
        <v>#REF!</v>
      </c>
      <c r="DJ556" s="890" t="s">
        <v>160</v>
      </c>
      <c r="DK556" s="890" t="s">
        <v>160</v>
      </c>
      <c r="DL556" s="890" t="s">
        <v>160</v>
      </c>
      <c r="DM556" s="890" t="s">
        <v>160</v>
      </c>
      <c r="DN556" s="890" t="s">
        <v>160</v>
      </c>
      <c r="DO556" s="890" t="s">
        <v>160</v>
      </c>
      <c r="DP556" s="2">
        <v>1.0</v>
      </c>
      <c r="DQ556" s="830" t="s">
        <v>160</v>
      </c>
      <c r="DR556" s="915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745"/>
      <c r="EK556" s="4"/>
      <c r="EL556" s="4"/>
      <c r="EM556" s="4"/>
      <c r="EN556" s="4"/>
      <c r="EO556" s="4"/>
      <c r="EP556" s="4"/>
      <c r="EQ556" s="745"/>
      <c r="ER556" s="4"/>
      <c r="ES556" s="4"/>
      <c r="ET556" s="4"/>
      <c r="EU556" s="4"/>
      <c r="EV556" s="4"/>
      <c r="EW556" s="4"/>
      <c r="EX556" s="4"/>
      <c r="EY556" s="895" t="s">
        <v>160</v>
      </c>
      <c r="EZ556" s="927" t="s">
        <v>160</v>
      </c>
      <c r="FA556" s="820" t="str">
        <f t="shared" si="49"/>
        <v/>
      </c>
      <c r="FB556" s="925" t="e">
        <v>#REF!</v>
      </c>
      <c r="FC556" s="4" t="e">
        <v>#REF!</v>
      </c>
      <c r="FD556" s="4" t="e">
        <v>#REF!</v>
      </c>
      <c r="FE556" s="4" t="e">
        <v>#REF!</v>
      </c>
      <c r="FF556" s="4" t="e">
        <v>#REF!</v>
      </c>
      <c r="FG556" s="4" t="e">
        <v>#REF!</v>
      </c>
      <c r="FH556" s="4" t="e">
        <v>#REF!</v>
      </c>
      <c r="FI556" s="834" t="str">
        <f t="shared" si="50"/>
        <v>#REF!</v>
      </c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742"/>
    </row>
    <row r="557" outlineLevel="1">
      <c r="A557" s="743"/>
      <c r="D557" s="1039">
        <f t="shared" si="157"/>
        <v>1</v>
      </c>
      <c r="E557" s="1049" t="str">
        <f t="shared" si="80"/>
        <v/>
      </c>
      <c r="F557" s="1050" t="s">
        <v>402</v>
      </c>
      <c r="G557" s="1042" t="str">
        <f t="shared" si="76"/>
        <v/>
      </c>
      <c r="H557" s="1046"/>
      <c r="I557" s="1044" t="str">
        <f t="shared" si="77"/>
        <v>#REF!</v>
      </c>
      <c r="J557" s="1052" t="str">
        <f t="shared" si="141"/>
        <v>#REF!</v>
      </c>
      <c r="K557" s="1046">
        <v>0.0</v>
      </c>
      <c r="L557" s="1046">
        <v>0.0</v>
      </c>
      <c r="M557" s="1046">
        <v>0.0</v>
      </c>
      <c r="N557" s="1046">
        <v>0.0</v>
      </c>
      <c r="O557" s="1053" t="e">
        <v>#REF!</v>
      </c>
      <c r="P557" s="1053">
        <v>0.0</v>
      </c>
      <c r="Q557" s="1053">
        <v>0.0</v>
      </c>
      <c r="R557" s="1053">
        <v>0.0</v>
      </c>
      <c r="S557" s="1053">
        <v>0.0</v>
      </c>
      <c r="T557" s="1053">
        <v>0.0</v>
      </c>
      <c r="U557" s="1053">
        <v>0.0</v>
      </c>
      <c r="V557" s="825"/>
      <c r="W557" s="1054" t="str">
        <f t="shared" ref="W557:AC557" si="358">if(O$275&gt;$E556,"",if(O$276&lt;$E556,"", if($H557="","", if($D556&lt;=$N$277,O$277,if($D556&lt;=$N$278,O$278,O$279))*if($O$267=$R$267,$V$267, $H557))))</f>
        <v>#REF!</v>
      </c>
      <c r="X557" s="1054" t="str">
        <f t="shared" si="358"/>
        <v/>
      </c>
      <c r="Y557" s="1054" t="str">
        <f t="shared" si="358"/>
        <v/>
      </c>
      <c r="Z557" s="1054" t="str">
        <f t="shared" si="358"/>
        <v/>
      </c>
      <c r="AA557" s="1054" t="str">
        <f t="shared" si="358"/>
        <v/>
      </c>
      <c r="AB557" s="1054" t="str">
        <f t="shared" si="358"/>
        <v/>
      </c>
      <c r="AC557" s="1054" t="str">
        <f t="shared" si="358"/>
        <v/>
      </c>
      <c r="AD557" s="2" t="e">
        <v>#REF!</v>
      </c>
      <c r="AE557" s="2" t="e">
        <v>#REF!</v>
      </c>
      <c r="AF557" s="2" t="e">
        <v>#REF!</v>
      </c>
      <c r="AG557" s="2" t="e">
        <v>#REF!</v>
      </c>
      <c r="AH557" s="2" t="e">
        <v>#REF!</v>
      </c>
      <c r="AI557" s="2" t="e">
        <v>#REF!</v>
      </c>
      <c r="AJ557" s="4" t="e">
        <v>#REF!</v>
      </c>
      <c r="AK557" s="4"/>
      <c r="AL557" s="4"/>
      <c r="AM557" s="4"/>
      <c r="AN557" s="18" t="s">
        <v>4</v>
      </c>
      <c r="AO557" s="689"/>
      <c r="AP557" s="690"/>
      <c r="AQ557" s="274"/>
      <c r="AR557" s="274"/>
      <c r="AS557" s="274"/>
      <c r="AT557" s="274"/>
      <c r="AU557" s="691"/>
      <c r="AV557" s="692"/>
      <c r="AW557" s="274"/>
      <c r="AX557" s="274"/>
      <c r="AY557" s="274"/>
      <c r="AZ557" s="274"/>
      <c r="BA557" s="274"/>
      <c r="BB557" s="274"/>
      <c r="BC557" s="274"/>
      <c r="BD557" s="274"/>
      <c r="BE557" s="274"/>
      <c r="BF557" s="274"/>
      <c r="BG557" s="274"/>
      <c r="BH557" s="274"/>
      <c r="BI557" s="274"/>
      <c r="BJ557" s="274"/>
      <c r="BK557" s="274"/>
      <c r="BL557" s="274"/>
      <c r="BM557" s="274"/>
      <c r="BN557" s="274"/>
      <c r="BO557" s="274"/>
      <c r="BP557" s="693"/>
      <c r="BQ557" s="274"/>
      <c r="BR557" s="274"/>
      <c r="BS557" s="274"/>
      <c r="BT557" s="274"/>
      <c r="BU557" s="274"/>
      <c r="BV557" s="274"/>
      <c r="BW557" s="274"/>
      <c r="BX557" s="694"/>
      <c r="BY557" s="274"/>
      <c r="BZ557" s="274"/>
      <c r="CA557" s="274"/>
      <c r="CB557" s="274"/>
      <c r="CC557" s="274"/>
      <c r="CD557" s="274"/>
      <c r="CE557" s="274"/>
      <c r="CF557" s="274"/>
      <c r="CG557" s="742"/>
      <c r="CH557" s="742"/>
      <c r="CI557" s="742"/>
      <c r="CJ557" s="742"/>
      <c r="CK557" s="742"/>
      <c r="CL557" s="742"/>
      <c r="CM557" s="742"/>
      <c r="CN557" s="742"/>
      <c r="CO557" s="742"/>
      <c r="CP557" s="742"/>
      <c r="CQ557" s="742"/>
      <c r="CR557" s="742"/>
      <c r="CS557" s="742"/>
      <c r="CT557" s="742"/>
      <c r="CU557" s="742"/>
      <c r="CV557" s="742"/>
      <c r="CW557" s="742"/>
      <c r="CX557" s="4"/>
      <c r="CY557" s="780" t="e">
        <v>#REF!</v>
      </c>
      <c r="CZ557" s="890" t="e">
        <v>#REF!</v>
      </c>
      <c r="DA557" s="890" t="e">
        <v>#REF!</v>
      </c>
      <c r="DB557" s="890">
        <v>0.0</v>
      </c>
      <c r="DC557" s="890">
        <v>0.0</v>
      </c>
      <c r="DD557" s="890">
        <v>0.0</v>
      </c>
      <c r="DE557" s="890">
        <v>0.0</v>
      </c>
      <c r="DF557" s="890">
        <v>0.0</v>
      </c>
      <c r="DG557" s="890">
        <v>0.0</v>
      </c>
      <c r="DH557" s="890"/>
      <c r="DI557" s="890" t="e">
        <v>#REF!</v>
      </c>
      <c r="DJ557" s="890" t="s">
        <v>160</v>
      </c>
      <c r="DK557" s="890" t="s">
        <v>160</v>
      </c>
      <c r="DL557" s="890" t="s">
        <v>160</v>
      </c>
      <c r="DM557" s="890" t="s">
        <v>160</v>
      </c>
      <c r="DN557" s="890" t="s">
        <v>160</v>
      </c>
      <c r="DO557" s="890" t="s">
        <v>160</v>
      </c>
      <c r="DP557" s="2">
        <v>1.0</v>
      </c>
      <c r="DQ557" s="830" t="s">
        <v>160</v>
      </c>
      <c r="DR557" s="915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745"/>
      <c r="EK557" s="4"/>
      <c r="EL557" s="4"/>
      <c r="EM557" s="4"/>
      <c r="EN557" s="4"/>
      <c r="EO557" s="4"/>
      <c r="EP557" s="4"/>
      <c r="EQ557" s="745"/>
      <c r="ER557" s="4"/>
      <c r="ES557" s="4"/>
      <c r="ET557" s="4"/>
      <c r="EU557" s="4"/>
      <c r="EV557" s="4"/>
      <c r="EW557" s="4"/>
      <c r="EX557" s="4"/>
      <c r="EY557" s="895" t="s">
        <v>160</v>
      </c>
      <c r="EZ557" s="927" t="s">
        <v>160</v>
      </c>
      <c r="FA557" s="820" t="str">
        <f t="shared" si="49"/>
        <v/>
      </c>
      <c r="FB557" s="925" t="e">
        <v>#REF!</v>
      </c>
      <c r="FC557" s="4" t="e">
        <v>#REF!</v>
      </c>
      <c r="FD557" s="4" t="e">
        <v>#REF!</v>
      </c>
      <c r="FE557" s="4" t="e">
        <v>#REF!</v>
      </c>
      <c r="FF557" s="4" t="e">
        <v>#REF!</v>
      </c>
      <c r="FG557" s="4" t="e">
        <v>#REF!</v>
      </c>
      <c r="FH557" s="4" t="e">
        <v>#REF!</v>
      </c>
      <c r="FI557" s="834" t="str">
        <f t="shared" si="50"/>
        <v>#REF!</v>
      </c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742"/>
    </row>
    <row r="558" outlineLevel="1">
      <c r="A558" s="743"/>
      <c r="D558" s="1039">
        <f t="shared" si="157"/>
        <v>1</v>
      </c>
      <c r="E558" s="1049" t="str">
        <f t="shared" si="80"/>
        <v/>
      </c>
      <c r="F558" s="1050" t="s">
        <v>402</v>
      </c>
      <c r="G558" s="1042" t="str">
        <f t="shared" si="76"/>
        <v/>
      </c>
      <c r="H558" s="1046"/>
      <c r="I558" s="1044" t="str">
        <f t="shared" si="77"/>
        <v>#REF!</v>
      </c>
      <c r="J558" s="1052" t="str">
        <f t="shared" si="141"/>
        <v>#REF!</v>
      </c>
      <c r="K558" s="1046">
        <v>0.0</v>
      </c>
      <c r="L558" s="1046">
        <v>0.0</v>
      </c>
      <c r="M558" s="1046">
        <v>0.0</v>
      </c>
      <c r="N558" s="1046">
        <v>0.0</v>
      </c>
      <c r="O558" s="1053" t="e">
        <v>#REF!</v>
      </c>
      <c r="P558" s="1053">
        <v>0.0</v>
      </c>
      <c r="Q558" s="1053">
        <v>0.0</v>
      </c>
      <c r="R558" s="1053">
        <v>0.0</v>
      </c>
      <c r="S558" s="1053">
        <v>0.0</v>
      </c>
      <c r="T558" s="1053">
        <v>0.0</v>
      </c>
      <c r="U558" s="1053">
        <v>0.0</v>
      </c>
      <c r="V558" s="825"/>
      <c r="W558" s="1054" t="str">
        <f t="shared" ref="W558:AC558" si="359">if(O$275&gt;$E557,"",if(O$276&lt;$E557,"", if($H558="","", if($D557&lt;=$N$277,O$277,if($D557&lt;=$N$278,O$278,O$279))*if($O$267=$R$267,$V$267, $H558))))</f>
        <v>#REF!</v>
      </c>
      <c r="X558" s="1054" t="str">
        <f t="shared" si="359"/>
        <v/>
      </c>
      <c r="Y558" s="1054" t="str">
        <f t="shared" si="359"/>
        <v/>
      </c>
      <c r="Z558" s="1054" t="str">
        <f t="shared" si="359"/>
        <v/>
      </c>
      <c r="AA558" s="1054" t="str">
        <f t="shared" si="359"/>
        <v/>
      </c>
      <c r="AB558" s="1054" t="str">
        <f t="shared" si="359"/>
        <v/>
      </c>
      <c r="AC558" s="1054" t="str">
        <f t="shared" si="359"/>
        <v/>
      </c>
      <c r="AD558" s="2" t="e">
        <v>#REF!</v>
      </c>
      <c r="AE558" s="2" t="e">
        <v>#REF!</v>
      </c>
      <c r="AF558" s="2" t="e">
        <v>#REF!</v>
      </c>
      <c r="AG558" s="2" t="e">
        <v>#REF!</v>
      </c>
      <c r="AH558" s="2" t="e">
        <v>#REF!</v>
      </c>
      <c r="AI558" s="2" t="e">
        <v>#REF!</v>
      </c>
      <c r="AJ558" s="4" t="e">
        <v>#REF!</v>
      </c>
      <c r="AK558" s="4"/>
      <c r="AL558" s="4"/>
      <c r="AM558" s="4"/>
      <c r="AN558" s="18" t="s">
        <v>4</v>
      </c>
      <c r="AO558" s="689"/>
      <c r="AP558" s="690"/>
      <c r="AQ558" s="274"/>
      <c r="AR558" s="274"/>
      <c r="AS558" s="274"/>
      <c r="AT558" s="274"/>
      <c r="AU558" s="691"/>
      <c r="AV558" s="692"/>
      <c r="AW558" s="274"/>
      <c r="AX558" s="274"/>
      <c r="AY558" s="274"/>
      <c r="AZ558" s="274"/>
      <c r="BA558" s="274"/>
      <c r="BB558" s="274"/>
      <c r="BC558" s="274"/>
      <c r="BD558" s="274"/>
      <c r="BE558" s="274"/>
      <c r="BF558" s="274"/>
      <c r="BG558" s="274"/>
      <c r="BH558" s="274"/>
      <c r="BI558" s="274"/>
      <c r="BJ558" s="274"/>
      <c r="BK558" s="274"/>
      <c r="BL558" s="274"/>
      <c r="BM558" s="274"/>
      <c r="BN558" s="274"/>
      <c r="BO558" s="274"/>
      <c r="BP558" s="693"/>
      <c r="BQ558" s="274"/>
      <c r="BR558" s="274"/>
      <c r="BS558" s="274"/>
      <c r="BT558" s="274"/>
      <c r="BU558" s="274"/>
      <c r="BV558" s="274"/>
      <c r="BW558" s="274"/>
      <c r="BX558" s="694"/>
      <c r="BY558" s="274"/>
      <c r="BZ558" s="274"/>
      <c r="CA558" s="274"/>
      <c r="CB558" s="274"/>
      <c r="CC558" s="274"/>
      <c r="CD558" s="274"/>
      <c r="CE558" s="274"/>
      <c r="CF558" s="274"/>
      <c r="CG558" s="742"/>
      <c r="CH558" s="742"/>
      <c r="CI558" s="742"/>
      <c r="CJ558" s="742"/>
      <c r="CK558" s="742"/>
      <c r="CL558" s="742"/>
      <c r="CM558" s="742"/>
      <c r="CN558" s="742"/>
      <c r="CO558" s="742"/>
      <c r="CP558" s="742"/>
      <c r="CQ558" s="742"/>
      <c r="CR558" s="742"/>
      <c r="CS558" s="742"/>
      <c r="CT558" s="742"/>
      <c r="CU558" s="742"/>
      <c r="CV558" s="742"/>
      <c r="CW558" s="742"/>
      <c r="CX558" s="4"/>
      <c r="CY558" s="780" t="e">
        <v>#REF!</v>
      </c>
      <c r="CZ558" s="890" t="e">
        <v>#REF!</v>
      </c>
      <c r="DA558" s="890" t="e">
        <v>#REF!</v>
      </c>
      <c r="DB558" s="890">
        <v>0.0</v>
      </c>
      <c r="DC558" s="890">
        <v>0.0</v>
      </c>
      <c r="DD558" s="890">
        <v>0.0</v>
      </c>
      <c r="DE558" s="890">
        <v>0.0</v>
      </c>
      <c r="DF558" s="890">
        <v>0.0</v>
      </c>
      <c r="DG558" s="890">
        <v>0.0</v>
      </c>
      <c r="DH558" s="890"/>
      <c r="DI558" s="890" t="e">
        <v>#REF!</v>
      </c>
      <c r="DJ558" s="890" t="s">
        <v>160</v>
      </c>
      <c r="DK558" s="890" t="s">
        <v>160</v>
      </c>
      <c r="DL558" s="890" t="s">
        <v>160</v>
      </c>
      <c r="DM558" s="890" t="s">
        <v>160</v>
      </c>
      <c r="DN558" s="890" t="s">
        <v>160</v>
      </c>
      <c r="DO558" s="890" t="s">
        <v>160</v>
      </c>
      <c r="DP558" s="2">
        <v>1.0</v>
      </c>
      <c r="DQ558" s="830" t="s">
        <v>160</v>
      </c>
      <c r="DR558" s="915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745"/>
      <c r="EK558" s="4"/>
      <c r="EL558" s="4"/>
      <c r="EM558" s="4"/>
      <c r="EN558" s="4"/>
      <c r="EO558" s="4"/>
      <c r="EP558" s="4"/>
      <c r="EQ558" s="745"/>
      <c r="ER558" s="4"/>
      <c r="ES558" s="4"/>
      <c r="ET558" s="4"/>
      <c r="EU558" s="4"/>
      <c r="EV558" s="4"/>
      <c r="EW558" s="4"/>
      <c r="EX558" s="4"/>
      <c r="EY558" s="895" t="s">
        <v>160</v>
      </c>
      <c r="EZ558" s="927" t="s">
        <v>160</v>
      </c>
      <c r="FA558" s="820" t="str">
        <f t="shared" si="49"/>
        <v/>
      </c>
      <c r="FB558" s="925" t="e">
        <v>#REF!</v>
      </c>
      <c r="FC558" s="4" t="e">
        <v>#REF!</v>
      </c>
      <c r="FD558" s="4" t="e">
        <v>#REF!</v>
      </c>
      <c r="FE558" s="4" t="e">
        <v>#REF!</v>
      </c>
      <c r="FF558" s="4" t="e">
        <v>#REF!</v>
      </c>
      <c r="FG558" s="4" t="e">
        <v>#REF!</v>
      </c>
      <c r="FH558" s="4" t="e">
        <v>#REF!</v>
      </c>
      <c r="FI558" s="834" t="str">
        <f t="shared" si="50"/>
        <v>#REF!</v>
      </c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742"/>
    </row>
    <row r="559" outlineLevel="1">
      <c r="A559" s="743"/>
      <c r="D559" s="1039">
        <f t="shared" si="157"/>
        <v>1</v>
      </c>
      <c r="E559" s="1049" t="str">
        <f t="shared" si="80"/>
        <v/>
      </c>
      <c r="F559" s="1050" t="s">
        <v>402</v>
      </c>
      <c r="G559" s="1042" t="str">
        <f t="shared" si="76"/>
        <v/>
      </c>
      <c r="H559" s="1046"/>
      <c r="I559" s="1044" t="str">
        <f t="shared" si="77"/>
        <v>#REF!</v>
      </c>
      <c r="J559" s="1052" t="str">
        <f t="shared" si="141"/>
        <v>#REF!</v>
      </c>
      <c r="K559" s="1046">
        <v>0.0</v>
      </c>
      <c r="L559" s="1046">
        <v>0.0</v>
      </c>
      <c r="M559" s="1046">
        <v>0.0</v>
      </c>
      <c r="N559" s="1046">
        <v>0.0</v>
      </c>
      <c r="O559" s="1053" t="e">
        <v>#REF!</v>
      </c>
      <c r="P559" s="1053">
        <v>0.0</v>
      </c>
      <c r="Q559" s="1053">
        <v>0.0</v>
      </c>
      <c r="R559" s="1053">
        <v>0.0</v>
      </c>
      <c r="S559" s="1053">
        <v>0.0</v>
      </c>
      <c r="T559" s="1053">
        <v>0.0</v>
      </c>
      <c r="U559" s="1053">
        <v>0.0</v>
      </c>
      <c r="V559" s="825"/>
      <c r="W559" s="1054" t="str">
        <f t="shared" ref="W559:AC559" si="360">if(O$275&gt;$E558,"",if(O$276&lt;$E558,"", if($H559="","", if($D558&lt;=$N$277,O$277,if($D558&lt;=$N$278,O$278,O$279))*if($O$267=$R$267,$V$267, $H559))))</f>
        <v>#REF!</v>
      </c>
      <c r="X559" s="1054" t="str">
        <f t="shared" si="360"/>
        <v/>
      </c>
      <c r="Y559" s="1054" t="str">
        <f t="shared" si="360"/>
        <v/>
      </c>
      <c r="Z559" s="1054" t="str">
        <f t="shared" si="360"/>
        <v/>
      </c>
      <c r="AA559" s="1054" t="str">
        <f t="shared" si="360"/>
        <v/>
      </c>
      <c r="AB559" s="1054" t="str">
        <f t="shared" si="360"/>
        <v/>
      </c>
      <c r="AC559" s="1054" t="str">
        <f t="shared" si="360"/>
        <v/>
      </c>
      <c r="AD559" s="2" t="e">
        <v>#REF!</v>
      </c>
      <c r="AE559" s="2" t="e">
        <v>#REF!</v>
      </c>
      <c r="AF559" s="2" t="e">
        <v>#REF!</v>
      </c>
      <c r="AG559" s="2" t="e">
        <v>#REF!</v>
      </c>
      <c r="AH559" s="2" t="e">
        <v>#REF!</v>
      </c>
      <c r="AI559" s="2" t="e">
        <v>#REF!</v>
      </c>
      <c r="AJ559" s="4" t="e">
        <v>#REF!</v>
      </c>
      <c r="AK559" s="4"/>
      <c r="AL559" s="4"/>
      <c r="AM559" s="4"/>
      <c r="AN559" s="18" t="s">
        <v>4</v>
      </c>
      <c r="AO559" s="689"/>
      <c r="AP559" s="690"/>
      <c r="AQ559" s="274"/>
      <c r="AR559" s="274"/>
      <c r="AS559" s="274"/>
      <c r="AT559" s="274"/>
      <c r="AU559" s="691"/>
      <c r="AV559" s="692"/>
      <c r="AW559" s="274"/>
      <c r="AX559" s="274"/>
      <c r="AY559" s="274"/>
      <c r="AZ559" s="274"/>
      <c r="BA559" s="274"/>
      <c r="BB559" s="274"/>
      <c r="BC559" s="274"/>
      <c r="BD559" s="274"/>
      <c r="BE559" s="274"/>
      <c r="BF559" s="274"/>
      <c r="BG559" s="274"/>
      <c r="BH559" s="274"/>
      <c r="BI559" s="274"/>
      <c r="BJ559" s="274"/>
      <c r="BK559" s="274"/>
      <c r="BL559" s="274"/>
      <c r="BM559" s="274"/>
      <c r="BN559" s="274"/>
      <c r="BO559" s="274"/>
      <c r="BP559" s="693"/>
      <c r="BQ559" s="274"/>
      <c r="BR559" s="274"/>
      <c r="BS559" s="274"/>
      <c r="BT559" s="274"/>
      <c r="BU559" s="274"/>
      <c r="BV559" s="274"/>
      <c r="BW559" s="274"/>
      <c r="BX559" s="694"/>
      <c r="BY559" s="274"/>
      <c r="BZ559" s="274"/>
      <c r="CA559" s="274"/>
      <c r="CB559" s="274"/>
      <c r="CC559" s="274"/>
      <c r="CD559" s="274"/>
      <c r="CE559" s="274"/>
      <c r="CF559" s="274"/>
      <c r="CG559" s="742"/>
      <c r="CH559" s="742"/>
      <c r="CI559" s="742"/>
      <c r="CJ559" s="742"/>
      <c r="CK559" s="742"/>
      <c r="CL559" s="742"/>
      <c r="CM559" s="742"/>
      <c r="CN559" s="742"/>
      <c r="CO559" s="742"/>
      <c r="CP559" s="742"/>
      <c r="CQ559" s="742"/>
      <c r="CR559" s="742"/>
      <c r="CS559" s="742"/>
      <c r="CT559" s="742"/>
      <c r="CU559" s="742"/>
      <c r="CV559" s="742"/>
      <c r="CW559" s="742"/>
      <c r="CX559" s="4"/>
      <c r="CY559" s="780" t="e">
        <v>#REF!</v>
      </c>
      <c r="CZ559" s="890" t="e">
        <v>#REF!</v>
      </c>
      <c r="DA559" s="890" t="e">
        <v>#REF!</v>
      </c>
      <c r="DB559" s="890">
        <v>0.0</v>
      </c>
      <c r="DC559" s="890">
        <v>0.0</v>
      </c>
      <c r="DD559" s="890">
        <v>0.0</v>
      </c>
      <c r="DE559" s="890">
        <v>0.0</v>
      </c>
      <c r="DF559" s="890">
        <v>0.0</v>
      </c>
      <c r="DG559" s="890">
        <v>0.0</v>
      </c>
      <c r="DH559" s="890"/>
      <c r="DI559" s="890" t="e">
        <v>#REF!</v>
      </c>
      <c r="DJ559" s="890" t="s">
        <v>160</v>
      </c>
      <c r="DK559" s="890" t="s">
        <v>160</v>
      </c>
      <c r="DL559" s="890" t="s">
        <v>160</v>
      </c>
      <c r="DM559" s="890" t="s">
        <v>160</v>
      </c>
      <c r="DN559" s="890" t="s">
        <v>160</v>
      </c>
      <c r="DO559" s="890" t="s">
        <v>160</v>
      </c>
      <c r="DP559" s="2">
        <v>1.0</v>
      </c>
      <c r="DQ559" s="830" t="s">
        <v>160</v>
      </c>
      <c r="DR559" s="915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745"/>
      <c r="EK559" s="4"/>
      <c r="EL559" s="4"/>
      <c r="EM559" s="4"/>
      <c r="EN559" s="4"/>
      <c r="EO559" s="4"/>
      <c r="EP559" s="4"/>
      <c r="EQ559" s="745"/>
      <c r="ER559" s="4"/>
      <c r="ES559" s="4"/>
      <c r="ET559" s="4"/>
      <c r="EU559" s="4"/>
      <c r="EV559" s="4"/>
      <c r="EW559" s="4"/>
      <c r="EX559" s="4"/>
      <c r="EY559" s="895" t="s">
        <v>160</v>
      </c>
      <c r="EZ559" s="927" t="s">
        <v>160</v>
      </c>
      <c r="FA559" s="820" t="str">
        <f t="shared" si="49"/>
        <v/>
      </c>
      <c r="FB559" s="925" t="e">
        <v>#REF!</v>
      </c>
      <c r="FC559" s="4" t="e">
        <v>#REF!</v>
      </c>
      <c r="FD559" s="4" t="e">
        <v>#REF!</v>
      </c>
      <c r="FE559" s="4" t="e">
        <v>#REF!</v>
      </c>
      <c r="FF559" s="4" t="e">
        <v>#REF!</v>
      </c>
      <c r="FG559" s="4" t="e">
        <v>#REF!</v>
      </c>
      <c r="FH559" s="4" t="e">
        <v>#REF!</v>
      </c>
      <c r="FI559" s="834" t="str">
        <f t="shared" si="50"/>
        <v>#REF!</v>
      </c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742"/>
    </row>
    <row r="560" outlineLevel="1">
      <c r="A560" s="743"/>
      <c r="D560" s="1039">
        <f t="shared" si="157"/>
        <v>1</v>
      </c>
      <c r="E560" s="1049" t="str">
        <f t="shared" si="80"/>
        <v/>
      </c>
      <c r="F560" s="1050" t="s">
        <v>402</v>
      </c>
      <c r="G560" s="1042" t="str">
        <f t="shared" si="76"/>
        <v/>
      </c>
      <c r="H560" s="1046"/>
      <c r="I560" s="1044" t="str">
        <f t="shared" si="77"/>
        <v>#REF!</v>
      </c>
      <c r="J560" s="1052" t="str">
        <f t="shared" si="141"/>
        <v>#REF!</v>
      </c>
      <c r="K560" s="1046">
        <v>0.0</v>
      </c>
      <c r="L560" s="1046">
        <v>0.0</v>
      </c>
      <c r="M560" s="1046">
        <v>0.0</v>
      </c>
      <c r="N560" s="1046">
        <v>0.0</v>
      </c>
      <c r="O560" s="1053" t="e">
        <v>#REF!</v>
      </c>
      <c r="P560" s="1053">
        <v>0.0</v>
      </c>
      <c r="Q560" s="1053">
        <v>0.0</v>
      </c>
      <c r="R560" s="1053">
        <v>0.0</v>
      </c>
      <c r="S560" s="1053">
        <v>0.0</v>
      </c>
      <c r="T560" s="1053">
        <v>0.0</v>
      </c>
      <c r="U560" s="1053">
        <v>0.0</v>
      </c>
      <c r="V560" s="825"/>
      <c r="W560" s="1054" t="str">
        <f t="shared" ref="W560:AC560" si="361">if(O$275&gt;$E559,"",if(O$276&lt;$E559,"", if($H560="","", if($D559&lt;=$N$277,O$277,if($D559&lt;=$N$278,O$278,O$279))*if($O$267=$R$267,$V$267, $H560))))</f>
        <v>#REF!</v>
      </c>
      <c r="X560" s="1054" t="str">
        <f t="shared" si="361"/>
        <v/>
      </c>
      <c r="Y560" s="1054" t="str">
        <f t="shared" si="361"/>
        <v/>
      </c>
      <c r="Z560" s="1054" t="str">
        <f t="shared" si="361"/>
        <v/>
      </c>
      <c r="AA560" s="1054" t="str">
        <f t="shared" si="361"/>
        <v/>
      </c>
      <c r="AB560" s="1054" t="str">
        <f t="shared" si="361"/>
        <v/>
      </c>
      <c r="AC560" s="1054" t="str">
        <f t="shared" si="361"/>
        <v/>
      </c>
      <c r="AD560" s="2" t="e">
        <v>#REF!</v>
      </c>
      <c r="AE560" s="2" t="e">
        <v>#REF!</v>
      </c>
      <c r="AF560" s="2" t="e">
        <v>#REF!</v>
      </c>
      <c r="AG560" s="2" t="e">
        <v>#REF!</v>
      </c>
      <c r="AH560" s="2" t="e">
        <v>#REF!</v>
      </c>
      <c r="AI560" s="2" t="e">
        <v>#REF!</v>
      </c>
      <c r="AJ560" s="4" t="e">
        <v>#REF!</v>
      </c>
      <c r="AK560" s="4"/>
      <c r="AL560" s="4"/>
      <c r="AM560" s="4"/>
      <c r="AN560" s="18" t="s">
        <v>4</v>
      </c>
      <c r="AO560" s="689"/>
      <c r="AP560" s="690"/>
      <c r="AQ560" s="274"/>
      <c r="AR560" s="274"/>
      <c r="AS560" s="274"/>
      <c r="AT560" s="274"/>
      <c r="AU560" s="691"/>
      <c r="AV560" s="692"/>
      <c r="AW560" s="274"/>
      <c r="AX560" s="274"/>
      <c r="AY560" s="274"/>
      <c r="AZ560" s="274"/>
      <c r="BA560" s="274"/>
      <c r="BB560" s="274"/>
      <c r="BC560" s="274"/>
      <c r="BD560" s="274"/>
      <c r="BE560" s="274"/>
      <c r="BF560" s="274"/>
      <c r="BG560" s="274"/>
      <c r="BH560" s="274"/>
      <c r="BI560" s="274"/>
      <c r="BJ560" s="274"/>
      <c r="BK560" s="274"/>
      <c r="BL560" s="274"/>
      <c r="BM560" s="274"/>
      <c r="BN560" s="274"/>
      <c r="BO560" s="274"/>
      <c r="BP560" s="693"/>
      <c r="BQ560" s="274"/>
      <c r="BR560" s="274"/>
      <c r="BS560" s="274"/>
      <c r="BT560" s="274"/>
      <c r="BU560" s="274"/>
      <c r="BV560" s="274"/>
      <c r="BW560" s="274"/>
      <c r="BX560" s="694"/>
      <c r="BY560" s="274"/>
      <c r="BZ560" s="274"/>
      <c r="CA560" s="274"/>
      <c r="CB560" s="274"/>
      <c r="CC560" s="274"/>
      <c r="CD560" s="274"/>
      <c r="CE560" s="274"/>
      <c r="CF560" s="274"/>
      <c r="CG560" s="742"/>
      <c r="CH560" s="742"/>
      <c r="CI560" s="742"/>
      <c r="CJ560" s="742"/>
      <c r="CK560" s="742"/>
      <c r="CL560" s="742"/>
      <c r="CM560" s="742"/>
      <c r="CN560" s="742"/>
      <c r="CO560" s="742"/>
      <c r="CP560" s="742"/>
      <c r="CQ560" s="742"/>
      <c r="CR560" s="742"/>
      <c r="CS560" s="742"/>
      <c r="CT560" s="742"/>
      <c r="CU560" s="742"/>
      <c r="CV560" s="742"/>
      <c r="CW560" s="742"/>
      <c r="CX560" s="4"/>
      <c r="CY560" s="780" t="e">
        <v>#REF!</v>
      </c>
      <c r="CZ560" s="890" t="e">
        <v>#REF!</v>
      </c>
      <c r="DA560" s="890" t="e">
        <v>#REF!</v>
      </c>
      <c r="DB560" s="890">
        <v>0.0</v>
      </c>
      <c r="DC560" s="890">
        <v>0.0</v>
      </c>
      <c r="DD560" s="890">
        <v>0.0</v>
      </c>
      <c r="DE560" s="890">
        <v>0.0</v>
      </c>
      <c r="DF560" s="890">
        <v>0.0</v>
      </c>
      <c r="DG560" s="890">
        <v>0.0</v>
      </c>
      <c r="DH560" s="890"/>
      <c r="DI560" s="890" t="e">
        <v>#REF!</v>
      </c>
      <c r="DJ560" s="890" t="s">
        <v>160</v>
      </c>
      <c r="DK560" s="890" t="s">
        <v>160</v>
      </c>
      <c r="DL560" s="890" t="s">
        <v>160</v>
      </c>
      <c r="DM560" s="890" t="s">
        <v>160</v>
      </c>
      <c r="DN560" s="890" t="s">
        <v>160</v>
      </c>
      <c r="DO560" s="890" t="s">
        <v>160</v>
      </c>
      <c r="DP560" s="2">
        <v>1.0</v>
      </c>
      <c r="DQ560" s="830" t="s">
        <v>160</v>
      </c>
      <c r="DR560" s="915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745"/>
      <c r="EK560" s="4"/>
      <c r="EL560" s="4"/>
      <c r="EM560" s="4"/>
      <c r="EN560" s="4"/>
      <c r="EO560" s="4"/>
      <c r="EP560" s="4"/>
      <c r="EQ560" s="745"/>
      <c r="ER560" s="4"/>
      <c r="ES560" s="4"/>
      <c r="ET560" s="4"/>
      <c r="EU560" s="4"/>
      <c r="EV560" s="4"/>
      <c r="EW560" s="4"/>
      <c r="EX560" s="4"/>
      <c r="EY560" s="895" t="s">
        <v>160</v>
      </c>
      <c r="EZ560" s="927" t="s">
        <v>160</v>
      </c>
      <c r="FA560" s="820" t="str">
        <f t="shared" si="49"/>
        <v/>
      </c>
      <c r="FB560" s="925" t="e">
        <v>#REF!</v>
      </c>
      <c r="FC560" s="4" t="e">
        <v>#REF!</v>
      </c>
      <c r="FD560" s="4" t="e">
        <v>#REF!</v>
      </c>
      <c r="FE560" s="4" t="e">
        <v>#REF!</v>
      </c>
      <c r="FF560" s="4" t="e">
        <v>#REF!</v>
      </c>
      <c r="FG560" s="4" t="e">
        <v>#REF!</v>
      </c>
      <c r="FH560" s="4" t="e">
        <v>#REF!</v>
      </c>
      <c r="FI560" s="834" t="str">
        <f t="shared" si="50"/>
        <v>#REF!</v>
      </c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742"/>
    </row>
    <row r="561" outlineLevel="1">
      <c r="A561" s="743"/>
      <c r="D561" s="1039">
        <f t="shared" si="157"/>
        <v>1</v>
      </c>
      <c r="E561" s="1049" t="str">
        <f t="shared" si="80"/>
        <v/>
      </c>
      <c r="F561" s="1050" t="s">
        <v>402</v>
      </c>
      <c r="G561" s="1042" t="str">
        <f t="shared" si="76"/>
        <v/>
      </c>
      <c r="H561" s="1046"/>
      <c r="I561" s="1044" t="str">
        <f t="shared" si="77"/>
        <v>#REF!</v>
      </c>
      <c r="J561" s="1052" t="str">
        <f t="shared" si="141"/>
        <v>#REF!</v>
      </c>
      <c r="K561" s="1046">
        <v>0.0</v>
      </c>
      <c r="L561" s="1046">
        <v>0.0</v>
      </c>
      <c r="M561" s="1046">
        <v>0.0</v>
      </c>
      <c r="N561" s="1046">
        <v>0.0</v>
      </c>
      <c r="O561" s="1053" t="e">
        <v>#REF!</v>
      </c>
      <c r="P561" s="1053">
        <v>0.0</v>
      </c>
      <c r="Q561" s="1053">
        <v>0.0</v>
      </c>
      <c r="R561" s="1053">
        <v>0.0</v>
      </c>
      <c r="S561" s="1053">
        <v>0.0</v>
      </c>
      <c r="T561" s="1053">
        <v>0.0</v>
      </c>
      <c r="U561" s="1053">
        <v>0.0</v>
      </c>
      <c r="V561" s="825"/>
      <c r="W561" s="1054" t="str">
        <f t="shared" ref="W561:AC561" si="362">if(O$275&gt;$E560,"",if(O$276&lt;$E560,"", if($H561="","", if($D560&lt;=$N$277,O$277,if($D560&lt;=$N$278,O$278,O$279))*if($O$267=$R$267,$V$267, $H561))))</f>
        <v>#REF!</v>
      </c>
      <c r="X561" s="1054" t="str">
        <f t="shared" si="362"/>
        <v/>
      </c>
      <c r="Y561" s="1054" t="str">
        <f t="shared" si="362"/>
        <v/>
      </c>
      <c r="Z561" s="1054" t="str">
        <f t="shared" si="362"/>
        <v/>
      </c>
      <c r="AA561" s="1054" t="str">
        <f t="shared" si="362"/>
        <v/>
      </c>
      <c r="AB561" s="1054" t="str">
        <f t="shared" si="362"/>
        <v/>
      </c>
      <c r="AC561" s="1054" t="str">
        <f t="shared" si="362"/>
        <v/>
      </c>
      <c r="AD561" s="2" t="e">
        <v>#REF!</v>
      </c>
      <c r="AE561" s="2" t="e">
        <v>#REF!</v>
      </c>
      <c r="AF561" s="2" t="e">
        <v>#REF!</v>
      </c>
      <c r="AG561" s="2" t="e">
        <v>#REF!</v>
      </c>
      <c r="AH561" s="2" t="e">
        <v>#REF!</v>
      </c>
      <c r="AI561" s="2" t="e">
        <v>#REF!</v>
      </c>
      <c r="AJ561" s="4" t="e">
        <v>#REF!</v>
      </c>
      <c r="AK561" s="4"/>
      <c r="AL561" s="4"/>
      <c r="AM561" s="4"/>
      <c r="AN561" s="18" t="s">
        <v>4</v>
      </c>
      <c r="AO561" s="689"/>
      <c r="AP561" s="690"/>
      <c r="AQ561" s="274"/>
      <c r="AR561" s="274"/>
      <c r="AS561" s="274"/>
      <c r="AT561" s="274"/>
      <c r="AU561" s="691"/>
      <c r="AV561" s="692"/>
      <c r="AW561" s="274"/>
      <c r="AX561" s="274"/>
      <c r="AY561" s="274"/>
      <c r="AZ561" s="274"/>
      <c r="BA561" s="274"/>
      <c r="BB561" s="274"/>
      <c r="BC561" s="274"/>
      <c r="BD561" s="274"/>
      <c r="BE561" s="274"/>
      <c r="BF561" s="274"/>
      <c r="BG561" s="274"/>
      <c r="BH561" s="274"/>
      <c r="BI561" s="274"/>
      <c r="BJ561" s="274"/>
      <c r="BK561" s="274"/>
      <c r="BL561" s="274"/>
      <c r="BM561" s="274"/>
      <c r="BN561" s="274"/>
      <c r="BO561" s="274"/>
      <c r="BP561" s="693"/>
      <c r="BQ561" s="274"/>
      <c r="BR561" s="274"/>
      <c r="BS561" s="274"/>
      <c r="BT561" s="274"/>
      <c r="BU561" s="274"/>
      <c r="BV561" s="274"/>
      <c r="BW561" s="274"/>
      <c r="BX561" s="694"/>
      <c r="BY561" s="274"/>
      <c r="BZ561" s="274"/>
      <c r="CA561" s="274"/>
      <c r="CB561" s="274"/>
      <c r="CC561" s="274"/>
      <c r="CD561" s="274"/>
      <c r="CE561" s="274"/>
      <c r="CF561" s="274"/>
      <c r="CG561" s="742"/>
      <c r="CH561" s="742"/>
      <c r="CI561" s="742"/>
      <c r="CJ561" s="742"/>
      <c r="CK561" s="742"/>
      <c r="CL561" s="742"/>
      <c r="CM561" s="742"/>
      <c r="CN561" s="742"/>
      <c r="CO561" s="742"/>
      <c r="CP561" s="742"/>
      <c r="CQ561" s="742"/>
      <c r="CR561" s="742"/>
      <c r="CS561" s="742"/>
      <c r="CT561" s="742"/>
      <c r="CU561" s="742"/>
      <c r="CV561" s="742"/>
      <c r="CW561" s="742"/>
      <c r="CX561" s="4"/>
      <c r="CY561" s="780" t="e">
        <v>#REF!</v>
      </c>
      <c r="CZ561" s="890" t="e">
        <v>#REF!</v>
      </c>
      <c r="DA561" s="890" t="e">
        <v>#REF!</v>
      </c>
      <c r="DB561" s="890">
        <v>0.0</v>
      </c>
      <c r="DC561" s="890">
        <v>0.0</v>
      </c>
      <c r="DD561" s="890">
        <v>0.0</v>
      </c>
      <c r="DE561" s="890">
        <v>0.0</v>
      </c>
      <c r="DF561" s="890">
        <v>0.0</v>
      </c>
      <c r="DG561" s="890">
        <v>0.0</v>
      </c>
      <c r="DH561" s="890"/>
      <c r="DI561" s="890" t="e">
        <v>#REF!</v>
      </c>
      <c r="DJ561" s="890" t="s">
        <v>160</v>
      </c>
      <c r="DK561" s="890" t="s">
        <v>160</v>
      </c>
      <c r="DL561" s="890" t="s">
        <v>160</v>
      </c>
      <c r="DM561" s="890" t="s">
        <v>160</v>
      </c>
      <c r="DN561" s="890" t="s">
        <v>160</v>
      </c>
      <c r="DO561" s="890" t="s">
        <v>160</v>
      </c>
      <c r="DP561" s="2">
        <v>1.0</v>
      </c>
      <c r="DQ561" s="830" t="s">
        <v>160</v>
      </c>
      <c r="DR561" s="915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745"/>
      <c r="EK561" s="4"/>
      <c r="EL561" s="4"/>
      <c r="EM561" s="4"/>
      <c r="EN561" s="4"/>
      <c r="EO561" s="4"/>
      <c r="EP561" s="4"/>
      <c r="EQ561" s="745"/>
      <c r="ER561" s="4"/>
      <c r="ES561" s="4"/>
      <c r="ET561" s="4"/>
      <c r="EU561" s="4"/>
      <c r="EV561" s="4"/>
      <c r="EW561" s="4"/>
      <c r="EX561" s="4"/>
      <c r="EY561" s="895" t="s">
        <v>160</v>
      </c>
      <c r="EZ561" s="927" t="s">
        <v>160</v>
      </c>
      <c r="FA561" s="820" t="str">
        <f t="shared" si="49"/>
        <v/>
      </c>
      <c r="FB561" s="925" t="e">
        <v>#REF!</v>
      </c>
      <c r="FC561" s="4" t="e">
        <v>#REF!</v>
      </c>
      <c r="FD561" s="4" t="e">
        <v>#REF!</v>
      </c>
      <c r="FE561" s="4" t="e">
        <v>#REF!</v>
      </c>
      <c r="FF561" s="4" t="e">
        <v>#REF!</v>
      </c>
      <c r="FG561" s="4" t="e">
        <v>#REF!</v>
      </c>
      <c r="FH561" s="4" t="e">
        <v>#REF!</v>
      </c>
      <c r="FI561" s="834" t="str">
        <f t="shared" si="50"/>
        <v>#REF!</v>
      </c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742"/>
    </row>
    <row r="562" outlineLevel="1">
      <c r="A562" s="743"/>
      <c r="D562" s="1039">
        <f t="shared" si="157"/>
        <v>1</v>
      </c>
      <c r="E562" s="1049" t="str">
        <f t="shared" si="80"/>
        <v/>
      </c>
      <c r="F562" s="1050" t="s">
        <v>402</v>
      </c>
      <c r="G562" s="1042" t="str">
        <f t="shared" si="76"/>
        <v/>
      </c>
      <c r="H562" s="1046"/>
      <c r="I562" s="1044" t="str">
        <f t="shared" si="77"/>
        <v>#REF!</v>
      </c>
      <c r="J562" s="1052" t="str">
        <f t="shared" si="141"/>
        <v>#REF!</v>
      </c>
      <c r="K562" s="1046">
        <v>0.0</v>
      </c>
      <c r="L562" s="1046">
        <v>0.0</v>
      </c>
      <c r="M562" s="1046">
        <v>0.0</v>
      </c>
      <c r="N562" s="1046">
        <v>0.0</v>
      </c>
      <c r="O562" s="1053" t="e">
        <v>#REF!</v>
      </c>
      <c r="P562" s="1053">
        <v>0.0</v>
      </c>
      <c r="Q562" s="1053">
        <v>0.0</v>
      </c>
      <c r="R562" s="1053">
        <v>0.0</v>
      </c>
      <c r="S562" s="1053">
        <v>0.0</v>
      </c>
      <c r="T562" s="1053">
        <v>0.0</v>
      </c>
      <c r="U562" s="1053">
        <v>0.0</v>
      </c>
      <c r="V562" s="825"/>
      <c r="W562" s="1054" t="str">
        <f t="shared" ref="W562:AC562" si="363">if(O$275&gt;$E561,"",if(O$276&lt;$E561,"", if($H562="","", if($D561&lt;=$N$277,O$277,if($D561&lt;=$N$278,O$278,O$279))*if($O$267=$R$267,$V$267, $H562))))</f>
        <v>#REF!</v>
      </c>
      <c r="X562" s="1054" t="str">
        <f t="shared" si="363"/>
        <v/>
      </c>
      <c r="Y562" s="1054" t="str">
        <f t="shared" si="363"/>
        <v/>
      </c>
      <c r="Z562" s="1054" t="str">
        <f t="shared" si="363"/>
        <v/>
      </c>
      <c r="AA562" s="1054" t="str">
        <f t="shared" si="363"/>
        <v/>
      </c>
      <c r="AB562" s="1054" t="str">
        <f t="shared" si="363"/>
        <v/>
      </c>
      <c r="AC562" s="1054" t="str">
        <f t="shared" si="363"/>
        <v/>
      </c>
      <c r="AD562" s="2" t="e">
        <v>#REF!</v>
      </c>
      <c r="AE562" s="2" t="e">
        <v>#REF!</v>
      </c>
      <c r="AF562" s="2" t="e">
        <v>#REF!</v>
      </c>
      <c r="AG562" s="2" t="e">
        <v>#REF!</v>
      </c>
      <c r="AH562" s="2" t="e">
        <v>#REF!</v>
      </c>
      <c r="AI562" s="2" t="e">
        <v>#REF!</v>
      </c>
      <c r="AJ562" s="4" t="e">
        <v>#REF!</v>
      </c>
      <c r="AK562" s="4"/>
      <c r="AL562" s="4"/>
      <c r="AM562" s="4"/>
      <c r="AN562" s="18" t="s">
        <v>4</v>
      </c>
      <c r="AO562" s="689"/>
      <c r="AP562" s="690"/>
      <c r="AQ562" s="274"/>
      <c r="AR562" s="274"/>
      <c r="AS562" s="274"/>
      <c r="AT562" s="274"/>
      <c r="AU562" s="691"/>
      <c r="AV562" s="692"/>
      <c r="AW562" s="274"/>
      <c r="AX562" s="274"/>
      <c r="AY562" s="274"/>
      <c r="AZ562" s="274"/>
      <c r="BA562" s="274"/>
      <c r="BB562" s="274"/>
      <c r="BC562" s="274"/>
      <c r="BD562" s="274"/>
      <c r="BE562" s="274"/>
      <c r="BF562" s="274"/>
      <c r="BG562" s="274"/>
      <c r="BH562" s="274"/>
      <c r="BI562" s="274"/>
      <c r="BJ562" s="274"/>
      <c r="BK562" s="274"/>
      <c r="BL562" s="274"/>
      <c r="BM562" s="274"/>
      <c r="BN562" s="274"/>
      <c r="BO562" s="274"/>
      <c r="BP562" s="693"/>
      <c r="BQ562" s="274"/>
      <c r="BR562" s="274"/>
      <c r="BS562" s="274"/>
      <c r="BT562" s="274"/>
      <c r="BU562" s="274"/>
      <c r="BV562" s="274"/>
      <c r="BW562" s="274"/>
      <c r="BX562" s="694"/>
      <c r="BY562" s="274"/>
      <c r="BZ562" s="274"/>
      <c r="CA562" s="274"/>
      <c r="CB562" s="274"/>
      <c r="CC562" s="274"/>
      <c r="CD562" s="274"/>
      <c r="CE562" s="274"/>
      <c r="CF562" s="274"/>
      <c r="CG562" s="742"/>
      <c r="CH562" s="742"/>
      <c r="CI562" s="742"/>
      <c r="CJ562" s="742"/>
      <c r="CK562" s="742"/>
      <c r="CL562" s="742"/>
      <c r="CM562" s="742"/>
      <c r="CN562" s="742"/>
      <c r="CO562" s="742"/>
      <c r="CP562" s="742"/>
      <c r="CQ562" s="742"/>
      <c r="CR562" s="742"/>
      <c r="CS562" s="742"/>
      <c r="CT562" s="742"/>
      <c r="CU562" s="742"/>
      <c r="CV562" s="742"/>
      <c r="CW562" s="742"/>
      <c r="CX562" s="4"/>
      <c r="CY562" s="780" t="e">
        <v>#REF!</v>
      </c>
      <c r="CZ562" s="890" t="e">
        <v>#REF!</v>
      </c>
      <c r="DA562" s="890" t="e">
        <v>#REF!</v>
      </c>
      <c r="DB562" s="890">
        <v>0.0</v>
      </c>
      <c r="DC562" s="890">
        <v>0.0</v>
      </c>
      <c r="DD562" s="890">
        <v>0.0</v>
      </c>
      <c r="DE562" s="890">
        <v>0.0</v>
      </c>
      <c r="DF562" s="890">
        <v>0.0</v>
      </c>
      <c r="DG562" s="890">
        <v>0.0</v>
      </c>
      <c r="DH562" s="890"/>
      <c r="DI562" s="890" t="e">
        <v>#REF!</v>
      </c>
      <c r="DJ562" s="890" t="s">
        <v>160</v>
      </c>
      <c r="DK562" s="890" t="s">
        <v>160</v>
      </c>
      <c r="DL562" s="890" t="s">
        <v>160</v>
      </c>
      <c r="DM562" s="890" t="s">
        <v>160</v>
      </c>
      <c r="DN562" s="890" t="s">
        <v>160</v>
      </c>
      <c r="DO562" s="890" t="s">
        <v>160</v>
      </c>
      <c r="DP562" s="2">
        <v>1.0</v>
      </c>
      <c r="DQ562" s="830" t="s">
        <v>160</v>
      </c>
      <c r="DR562" s="915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745"/>
      <c r="EK562" s="4"/>
      <c r="EL562" s="4"/>
      <c r="EM562" s="4"/>
      <c r="EN562" s="4"/>
      <c r="EO562" s="4"/>
      <c r="EP562" s="4"/>
      <c r="EQ562" s="745"/>
      <c r="ER562" s="4"/>
      <c r="ES562" s="4"/>
      <c r="ET562" s="4"/>
      <c r="EU562" s="4"/>
      <c r="EV562" s="4"/>
      <c r="EW562" s="4"/>
      <c r="EX562" s="4"/>
      <c r="EY562" s="895" t="s">
        <v>160</v>
      </c>
      <c r="EZ562" s="927" t="s">
        <v>160</v>
      </c>
      <c r="FA562" s="820" t="str">
        <f t="shared" si="49"/>
        <v/>
      </c>
      <c r="FB562" s="925" t="e">
        <v>#REF!</v>
      </c>
      <c r="FC562" s="4" t="e">
        <v>#REF!</v>
      </c>
      <c r="FD562" s="4" t="e">
        <v>#REF!</v>
      </c>
      <c r="FE562" s="4" t="e">
        <v>#REF!</v>
      </c>
      <c r="FF562" s="4" t="e">
        <v>#REF!</v>
      </c>
      <c r="FG562" s="4" t="e">
        <v>#REF!</v>
      </c>
      <c r="FH562" s="4" t="e">
        <v>#REF!</v>
      </c>
      <c r="FI562" s="834" t="str">
        <f t="shared" si="50"/>
        <v>#REF!</v>
      </c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742"/>
    </row>
    <row r="563" outlineLevel="1">
      <c r="A563" s="743"/>
      <c r="D563" s="1039">
        <f t="shared" si="157"/>
        <v>1</v>
      </c>
      <c r="E563" s="1049" t="str">
        <f t="shared" si="80"/>
        <v/>
      </c>
      <c r="F563" s="1050" t="s">
        <v>402</v>
      </c>
      <c r="G563" s="1042" t="str">
        <f t="shared" si="76"/>
        <v/>
      </c>
      <c r="H563" s="1046"/>
      <c r="I563" s="1044" t="str">
        <f t="shared" si="77"/>
        <v>#REF!</v>
      </c>
      <c r="J563" s="1052" t="str">
        <f t="shared" si="141"/>
        <v>#REF!</v>
      </c>
      <c r="K563" s="1046">
        <v>0.0</v>
      </c>
      <c r="L563" s="1046">
        <v>0.0</v>
      </c>
      <c r="M563" s="1046">
        <v>0.0</v>
      </c>
      <c r="N563" s="1046">
        <v>0.0</v>
      </c>
      <c r="O563" s="1053" t="e">
        <v>#REF!</v>
      </c>
      <c r="P563" s="1053">
        <v>0.0</v>
      </c>
      <c r="Q563" s="1053">
        <v>0.0</v>
      </c>
      <c r="R563" s="1053">
        <v>0.0</v>
      </c>
      <c r="S563" s="1053">
        <v>0.0</v>
      </c>
      <c r="T563" s="1053">
        <v>0.0</v>
      </c>
      <c r="U563" s="1053">
        <v>0.0</v>
      </c>
      <c r="V563" s="825"/>
      <c r="W563" s="1054" t="str">
        <f t="shared" ref="W563:AC563" si="364">if(O$275&gt;$E562,"",if(O$276&lt;$E562,"", if($H563="","", if($D562&lt;=$N$277,O$277,if($D562&lt;=$N$278,O$278,O$279))*if($O$267=$R$267,$V$267, $H563))))</f>
        <v>#REF!</v>
      </c>
      <c r="X563" s="1054" t="str">
        <f t="shared" si="364"/>
        <v/>
      </c>
      <c r="Y563" s="1054" t="str">
        <f t="shared" si="364"/>
        <v/>
      </c>
      <c r="Z563" s="1054" t="str">
        <f t="shared" si="364"/>
        <v/>
      </c>
      <c r="AA563" s="1054" t="str">
        <f t="shared" si="364"/>
        <v/>
      </c>
      <c r="AB563" s="1054" t="str">
        <f t="shared" si="364"/>
        <v/>
      </c>
      <c r="AC563" s="1054" t="str">
        <f t="shared" si="364"/>
        <v/>
      </c>
      <c r="AD563" s="2" t="e">
        <v>#REF!</v>
      </c>
      <c r="AE563" s="2" t="e">
        <v>#REF!</v>
      </c>
      <c r="AF563" s="2" t="e">
        <v>#REF!</v>
      </c>
      <c r="AG563" s="2" t="e">
        <v>#REF!</v>
      </c>
      <c r="AH563" s="2" t="e">
        <v>#REF!</v>
      </c>
      <c r="AI563" s="2" t="e">
        <v>#REF!</v>
      </c>
      <c r="AJ563" s="4" t="e">
        <v>#REF!</v>
      </c>
      <c r="AK563" s="4"/>
      <c r="AL563" s="4"/>
      <c r="AM563" s="4"/>
      <c r="AN563" s="18" t="s">
        <v>4</v>
      </c>
      <c r="AO563" s="689"/>
      <c r="AP563" s="690"/>
      <c r="AQ563" s="274"/>
      <c r="AR563" s="274"/>
      <c r="AS563" s="274"/>
      <c r="AT563" s="274"/>
      <c r="AU563" s="691"/>
      <c r="AV563" s="692"/>
      <c r="AW563" s="274"/>
      <c r="AX563" s="274"/>
      <c r="AY563" s="274"/>
      <c r="AZ563" s="274"/>
      <c r="BA563" s="274"/>
      <c r="BB563" s="274"/>
      <c r="BC563" s="274"/>
      <c r="BD563" s="274"/>
      <c r="BE563" s="274"/>
      <c r="BF563" s="274"/>
      <c r="BG563" s="274"/>
      <c r="BH563" s="274"/>
      <c r="BI563" s="274"/>
      <c r="BJ563" s="274"/>
      <c r="BK563" s="274"/>
      <c r="BL563" s="274"/>
      <c r="BM563" s="274"/>
      <c r="BN563" s="274"/>
      <c r="BO563" s="274"/>
      <c r="BP563" s="693"/>
      <c r="BQ563" s="274"/>
      <c r="BR563" s="274"/>
      <c r="BS563" s="274"/>
      <c r="BT563" s="274"/>
      <c r="BU563" s="274"/>
      <c r="BV563" s="274"/>
      <c r="BW563" s="274"/>
      <c r="BX563" s="694"/>
      <c r="BY563" s="274"/>
      <c r="BZ563" s="274"/>
      <c r="CA563" s="274"/>
      <c r="CB563" s="274"/>
      <c r="CC563" s="274"/>
      <c r="CD563" s="274"/>
      <c r="CE563" s="274"/>
      <c r="CF563" s="274"/>
      <c r="CG563" s="742"/>
      <c r="CH563" s="742"/>
      <c r="CI563" s="742"/>
      <c r="CJ563" s="742"/>
      <c r="CK563" s="742"/>
      <c r="CL563" s="742"/>
      <c r="CM563" s="742"/>
      <c r="CN563" s="742"/>
      <c r="CO563" s="742"/>
      <c r="CP563" s="742"/>
      <c r="CQ563" s="742"/>
      <c r="CR563" s="742"/>
      <c r="CS563" s="742"/>
      <c r="CT563" s="742"/>
      <c r="CU563" s="742"/>
      <c r="CV563" s="742"/>
      <c r="CW563" s="742"/>
      <c r="CX563" s="4"/>
      <c r="CY563" s="780" t="e">
        <v>#REF!</v>
      </c>
      <c r="CZ563" s="890" t="e">
        <v>#REF!</v>
      </c>
      <c r="DA563" s="890" t="e">
        <v>#REF!</v>
      </c>
      <c r="DB563" s="890">
        <v>0.0</v>
      </c>
      <c r="DC563" s="890">
        <v>0.0</v>
      </c>
      <c r="DD563" s="890">
        <v>0.0</v>
      </c>
      <c r="DE563" s="890">
        <v>0.0</v>
      </c>
      <c r="DF563" s="890">
        <v>0.0</v>
      </c>
      <c r="DG563" s="890">
        <v>0.0</v>
      </c>
      <c r="DH563" s="890"/>
      <c r="DI563" s="890" t="e">
        <v>#REF!</v>
      </c>
      <c r="DJ563" s="890" t="s">
        <v>160</v>
      </c>
      <c r="DK563" s="890" t="s">
        <v>160</v>
      </c>
      <c r="DL563" s="890" t="s">
        <v>160</v>
      </c>
      <c r="DM563" s="890" t="s">
        <v>160</v>
      </c>
      <c r="DN563" s="890" t="s">
        <v>160</v>
      </c>
      <c r="DO563" s="890" t="s">
        <v>160</v>
      </c>
      <c r="DP563" s="2">
        <v>1.0</v>
      </c>
      <c r="DQ563" s="830" t="s">
        <v>160</v>
      </c>
      <c r="DR563" s="915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745"/>
      <c r="EK563" s="4"/>
      <c r="EL563" s="4"/>
      <c r="EM563" s="4"/>
      <c r="EN563" s="4"/>
      <c r="EO563" s="4"/>
      <c r="EP563" s="4"/>
      <c r="EQ563" s="745"/>
      <c r="ER563" s="4"/>
      <c r="ES563" s="4"/>
      <c r="ET563" s="4"/>
      <c r="EU563" s="4"/>
      <c r="EV563" s="4"/>
      <c r="EW563" s="4"/>
      <c r="EX563" s="4"/>
      <c r="EY563" s="895" t="s">
        <v>160</v>
      </c>
      <c r="EZ563" s="927" t="s">
        <v>160</v>
      </c>
      <c r="FA563" s="820" t="str">
        <f t="shared" si="49"/>
        <v/>
      </c>
      <c r="FB563" s="925" t="e">
        <v>#REF!</v>
      </c>
      <c r="FC563" s="4" t="e">
        <v>#REF!</v>
      </c>
      <c r="FD563" s="4" t="e">
        <v>#REF!</v>
      </c>
      <c r="FE563" s="4" t="e">
        <v>#REF!</v>
      </c>
      <c r="FF563" s="4" t="e">
        <v>#REF!</v>
      </c>
      <c r="FG563" s="4" t="e">
        <v>#REF!</v>
      </c>
      <c r="FH563" s="4" t="e">
        <v>#REF!</v>
      </c>
      <c r="FI563" s="834" t="str">
        <f t="shared" si="50"/>
        <v>#REF!</v>
      </c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742"/>
    </row>
    <row r="564" outlineLevel="1">
      <c r="A564" s="743"/>
      <c r="D564" s="1039">
        <f t="shared" si="157"/>
        <v>1</v>
      </c>
      <c r="E564" s="1049" t="str">
        <f t="shared" si="80"/>
        <v/>
      </c>
      <c r="F564" s="1050" t="s">
        <v>402</v>
      </c>
      <c r="G564" s="1042" t="str">
        <f t="shared" si="76"/>
        <v/>
      </c>
      <c r="H564" s="1046"/>
      <c r="I564" s="1044" t="str">
        <f t="shared" si="77"/>
        <v>#REF!</v>
      </c>
      <c r="J564" s="1052" t="str">
        <f t="shared" si="141"/>
        <v>#REF!</v>
      </c>
      <c r="K564" s="1046">
        <v>0.0</v>
      </c>
      <c r="L564" s="1046">
        <v>0.0</v>
      </c>
      <c r="M564" s="1046">
        <v>0.0</v>
      </c>
      <c r="N564" s="1046">
        <v>0.0</v>
      </c>
      <c r="O564" s="1053" t="e">
        <v>#REF!</v>
      </c>
      <c r="P564" s="1053">
        <v>0.0</v>
      </c>
      <c r="Q564" s="1053">
        <v>0.0</v>
      </c>
      <c r="R564" s="1053">
        <v>0.0</v>
      </c>
      <c r="S564" s="1053">
        <v>0.0</v>
      </c>
      <c r="T564" s="1053">
        <v>0.0</v>
      </c>
      <c r="U564" s="1053">
        <v>0.0</v>
      </c>
      <c r="V564" s="825"/>
      <c r="W564" s="1054" t="str">
        <f t="shared" ref="W564:AC564" si="365">if(O$275&gt;$E563,"",if(O$276&lt;$E563,"", if($H564="","", if($D563&lt;=$N$277,O$277,if($D563&lt;=$N$278,O$278,O$279))*if($O$267=$R$267,$V$267, $H564))))</f>
        <v>#REF!</v>
      </c>
      <c r="X564" s="1054" t="str">
        <f t="shared" si="365"/>
        <v/>
      </c>
      <c r="Y564" s="1054" t="str">
        <f t="shared" si="365"/>
        <v/>
      </c>
      <c r="Z564" s="1054" t="str">
        <f t="shared" si="365"/>
        <v/>
      </c>
      <c r="AA564" s="1054" t="str">
        <f t="shared" si="365"/>
        <v/>
      </c>
      <c r="AB564" s="1054" t="str">
        <f t="shared" si="365"/>
        <v/>
      </c>
      <c r="AC564" s="1054" t="str">
        <f t="shared" si="365"/>
        <v/>
      </c>
      <c r="AD564" s="2" t="e">
        <v>#REF!</v>
      </c>
      <c r="AE564" s="2" t="e">
        <v>#REF!</v>
      </c>
      <c r="AF564" s="2" t="e">
        <v>#REF!</v>
      </c>
      <c r="AG564" s="2" t="e">
        <v>#REF!</v>
      </c>
      <c r="AH564" s="2" t="e">
        <v>#REF!</v>
      </c>
      <c r="AI564" s="2" t="e">
        <v>#REF!</v>
      </c>
      <c r="AJ564" s="4" t="e">
        <v>#REF!</v>
      </c>
      <c r="AK564" s="4"/>
      <c r="AL564" s="4"/>
      <c r="AM564" s="4"/>
      <c r="AN564" s="18" t="s">
        <v>4</v>
      </c>
      <c r="AO564" s="689"/>
      <c r="AP564" s="690"/>
      <c r="AQ564" s="274"/>
      <c r="AR564" s="274"/>
      <c r="AS564" s="274"/>
      <c r="AT564" s="274"/>
      <c r="AU564" s="691"/>
      <c r="AV564" s="692"/>
      <c r="AW564" s="274"/>
      <c r="AX564" s="274"/>
      <c r="AY564" s="274"/>
      <c r="AZ564" s="274"/>
      <c r="BA564" s="274"/>
      <c r="BB564" s="274"/>
      <c r="BC564" s="274"/>
      <c r="BD564" s="274"/>
      <c r="BE564" s="274"/>
      <c r="BF564" s="274"/>
      <c r="BG564" s="274"/>
      <c r="BH564" s="274"/>
      <c r="BI564" s="274"/>
      <c r="BJ564" s="274"/>
      <c r="BK564" s="274"/>
      <c r="BL564" s="274"/>
      <c r="BM564" s="274"/>
      <c r="BN564" s="274"/>
      <c r="BO564" s="274"/>
      <c r="BP564" s="693"/>
      <c r="BQ564" s="274"/>
      <c r="BR564" s="274"/>
      <c r="BS564" s="274"/>
      <c r="BT564" s="274"/>
      <c r="BU564" s="274"/>
      <c r="BV564" s="274"/>
      <c r="BW564" s="274"/>
      <c r="BX564" s="694"/>
      <c r="BY564" s="274"/>
      <c r="BZ564" s="274"/>
      <c r="CA564" s="274"/>
      <c r="CB564" s="274"/>
      <c r="CC564" s="274"/>
      <c r="CD564" s="274"/>
      <c r="CE564" s="274"/>
      <c r="CF564" s="274"/>
      <c r="CG564" s="742"/>
      <c r="CH564" s="742"/>
      <c r="CI564" s="742"/>
      <c r="CJ564" s="742"/>
      <c r="CK564" s="742"/>
      <c r="CL564" s="742"/>
      <c r="CM564" s="742"/>
      <c r="CN564" s="742"/>
      <c r="CO564" s="742"/>
      <c r="CP564" s="742"/>
      <c r="CQ564" s="742"/>
      <c r="CR564" s="742"/>
      <c r="CS564" s="742"/>
      <c r="CT564" s="742"/>
      <c r="CU564" s="742"/>
      <c r="CV564" s="742"/>
      <c r="CW564" s="742"/>
      <c r="CX564" s="4"/>
      <c r="CY564" s="780" t="e">
        <v>#REF!</v>
      </c>
      <c r="CZ564" s="890" t="e">
        <v>#REF!</v>
      </c>
      <c r="DA564" s="890" t="e">
        <v>#REF!</v>
      </c>
      <c r="DB564" s="890">
        <v>0.0</v>
      </c>
      <c r="DC564" s="890">
        <v>0.0</v>
      </c>
      <c r="DD564" s="890">
        <v>0.0</v>
      </c>
      <c r="DE564" s="890">
        <v>0.0</v>
      </c>
      <c r="DF564" s="890">
        <v>0.0</v>
      </c>
      <c r="DG564" s="890">
        <v>0.0</v>
      </c>
      <c r="DH564" s="890"/>
      <c r="DI564" s="890" t="e">
        <v>#REF!</v>
      </c>
      <c r="DJ564" s="890" t="s">
        <v>160</v>
      </c>
      <c r="DK564" s="890" t="s">
        <v>160</v>
      </c>
      <c r="DL564" s="890" t="s">
        <v>160</v>
      </c>
      <c r="DM564" s="890" t="s">
        <v>160</v>
      </c>
      <c r="DN564" s="890" t="s">
        <v>160</v>
      </c>
      <c r="DO564" s="890" t="s">
        <v>160</v>
      </c>
      <c r="DP564" s="2">
        <v>1.0</v>
      </c>
      <c r="DQ564" s="830" t="s">
        <v>160</v>
      </c>
      <c r="DR564" s="915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745"/>
      <c r="EK564" s="4"/>
      <c r="EL564" s="4"/>
      <c r="EM564" s="4"/>
      <c r="EN564" s="4"/>
      <c r="EO564" s="4"/>
      <c r="EP564" s="4"/>
      <c r="EQ564" s="745"/>
      <c r="ER564" s="4"/>
      <c r="ES564" s="4"/>
      <c r="ET564" s="4"/>
      <c r="EU564" s="4"/>
      <c r="EV564" s="4"/>
      <c r="EW564" s="4"/>
      <c r="EX564" s="4"/>
      <c r="EY564" s="895" t="s">
        <v>160</v>
      </c>
      <c r="EZ564" s="927" t="s">
        <v>160</v>
      </c>
      <c r="FA564" s="820" t="str">
        <f t="shared" si="49"/>
        <v/>
      </c>
      <c r="FB564" s="925" t="e">
        <v>#REF!</v>
      </c>
      <c r="FC564" s="4" t="e">
        <v>#REF!</v>
      </c>
      <c r="FD564" s="4" t="e">
        <v>#REF!</v>
      </c>
      <c r="FE564" s="4" t="e">
        <v>#REF!</v>
      </c>
      <c r="FF564" s="4" t="e">
        <v>#REF!</v>
      </c>
      <c r="FG564" s="4" t="e">
        <v>#REF!</v>
      </c>
      <c r="FH564" s="4" t="e">
        <v>#REF!</v>
      </c>
      <c r="FI564" s="834" t="str">
        <f t="shared" si="50"/>
        <v>#REF!</v>
      </c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742"/>
    </row>
    <row r="565" outlineLevel="1">
      <c r="A565" s="743"/>
      <c r="D565" s="1039">
        <f t="shared" si="157"/>
        <v>1</v>
      </c>
      <c r="E565" s="1049" t="str">
        <f t="shared" si="80"/>
        <v/>
      </c>
      <c r="F565" s="1050" t="s">
        <v>402</v>
      </c>
      <c r="G565" s="1042" t="str">
        <f t="shared" si="76"/>
        <v/>
      </c>
      <c r="H565" s="1046"/>
      <c r="I565" s="1044" t="str">
        <f t="shared" si="77"/>
        <v>#REF!</v>
      </c>
      <c r="J565" s="1052" t="str">
        <f t="shared" si="141"/>
        <v>#REF!</v>
      </c>
      <c r="K565" s="1046">
        <v>0.0</v>
      </c>
      <c r="L565" s="1046">
        <v>0.0</v>
      </c>
      <c r="M565" s="1046">
        <v>0.0</v>
      </c>
      <c r="N565" s="1046">
        <v>0.0</v>
      </c>
      <c r="O565" s="1053" t="e">
        <v>#REF!</v>
      </c>
      <c r="P565" s="1053">
        <v>0.0</v>
      </c>
      <c r="Q565" s="1053">
        <v>0.0</v>
      </c>
      <c r="R565" s="1053">
        <v>0.0</v>
      </c>
      <c r="S565" s="1053">
        <v>0.0</v>
      </c>
      <c r="T565" s="1053">
        <v>0.0</v>
      </c>
      <c r="U565" s="1053">
        <v>0.0</v>
      </c>
      <c r="V565" s="825"/>
      <c r="W565" s="1054" t="str">
        <f t="shared" ref="W565:AC565" si="366">if(O$275&gt;$E564,"",if(O$276&lt;$E564,"", if($H565="","", if($D564&lt;=$N$277,O$277,if($D564&lt;=$N$278,O$278,O$279))*if($O$267=$R$267,$V$267, $H565))))</f>
        <v>#REF!</v>
      </c>
      <c r="X565" s="1054" t="str">
        <f t="shared" si="366"/>
        <v/>
      </c>
      <c r="Y565" s="1054" t="str">
        <f t="shared" si="366"/>
        <v/>
      </c>
      <c r="Z565" s="1054" t="str">
        <f t="shared" si="366"/>
        <v/>
      </c>
      <c r="AA565" s="1054" t="str">
        <f t="shared" si="366"/>
        <v/>
      </c>
      <c r="AB565" s="1054" t="str">
        <f t="shared" si="366"/>
        <v/>
      </c>
      <c r="AC565" s="1054" t="str">
        <f t="shared" si="366"/>
        <v/>
      </c>
      <c r="AD565" s="2" t="e">
        <v>#REF!</v>
      </c>
      <c r="AE565" s="2" t="e">
        <v>#REF!</v>
      </c>
      <c r="AF565" s="2" t="e">
        <v>#REF!</v>
      </c>
      <c r="AG565" s="2" t="e">
        <v>#REF!</v>
      </c>
      <c r="AH565" s="2" t="e">
        <v>#REF!</v>
      </c>
      <c r="AI565" s="2" t="e">
        <v>#REF!</v>
      </c>
      <c r="AJ565" s="4" t="e">
        <v>#REF!</v>
      </c>
      <c r="AK565" s="4"/>
      <c r="AL565" s="4"/>
      <c r="AM565" s="4"/>
      <c r="AN565" s="18" t="s">
        <v>4</v>
      </c>
      <c r="AO565" s="689"/>
      <c r="AP565" s="690"/>
      <c r="AQ565" s="274"/>
      <c r="AR565" s="274"/>
      <c r="AS565" s="274"/>
      <c r="AT565" s="274"/>
      <c r="AU565" s="691"/>
      <c r="AV565" s="692"/>
      <c r="AW565" s="274"/>
      <c r="AX565" s="274"/>
      <c r="AY565" s="274"/>
      <c r="AZ565" s="274"/>
      <c r="BA565" s="274"/>
      <c r="BB565" s="274"/>
      <c r="BC565" s="274"/>
      <c r="BD565" s="274"/>
      <c r="BE565" s="274"/>
      <c r="BF565" s="274"/>
      <c r="BG565" s="274"/>
      <c r="BH565" s="274"/>
      <c r="BI565" s="274"/>
      <c r="BJ565" s="274"/>
      <c r="BK565" s="274"/>
      <c r="BL565" s="274"/>
      <c r="BM565" s="274"/>
      <c r="BN565" s="274"/>
      <c r="BO565" s="274"/>
      <c r="BP565" s="693"/>
      <c r="BQ565" s="274"/>
      <c r="BR565" s="274"/>
      <c r="BS565" s="274"/>
      <c r="BT565" s="274"/>
      <c r="BU565" s="274"/>
      <c r="BV565" s="274"/>
      <c r="BW565" s="274"/>
      <c r="BX565" s="694"/>
      <c r="BY565" s="274"/>
      <c r="BZ565" s="274"/>
      <c r="CA565" s="274"/>
      <c r="CB565" s="274"/>
      <c r="CC565" s="274"/>
      <c r="CD565" s="274"/>
      <c r="CE565" s="274"/>
      <c r="CF565" s="274"/>
      <c r="CG565" s="742"/>
      <c r="CH565" s="742"/>
      <c r="CI565" s="742"/>
      <c r="CJ565" s="742"/>
      <c r="CK565" s="742"/>
      <c r="CL565" s="742"/>
      <c r="CM565" s="742"/>
      <c r="CN565" s="742"/>
      <c r="CO565" s="742"/>
      <c r="CP565" s="742"/>
      <c r="CQ565" s="742"/>
      <c r="CR565" s="742"/>
      <c r="CS565" s="742"/>
      <c r="CT565" s="742"/>
      <c r="CU565" s="742"/>
      <c r="CV565" s="742"/>
      <c r="CW565" s="742"/>
      <c r="CX565" s="4"/>
      <c r="CY565" s="780" t="e">
        <v>#REF!</v>
      </c>
      <c r="CZ565" s="890" t="e">
        <v>#REF!</v>
      </c>
      <c r="DA565" s="890" t="e">
        <v>#REF!</v>
      </c>
      <c r="DB565" s="890">
        <v>0.0</v>
      </c>
      <c r="DC565" s="890">
        <v>0.0</v>
      </c>
      <c r="DD565" s="890">
        <v>0.0</v>
      </c>
      <c r="DE565" s="890">
        <v>0.0</v>
      </c>
      <c r="DF565" s="890">
        <v>0.0</v>
      </c>
      <c r="DG565" s="890">
        <v>0.0</v>
      </c>
      <c r="DH565" s="890"/>
      <c r="DI565" s="890" t="e">
        <v>#REF!</v>
      </c>
      <c r="DJ565" s="890" t="s">
        <v>160</v>
      </c>
      <c r="DK565" s="890" t="s">
        <v>160</v>
      </c>
      <c r="DL565" s="890" t="s">
        <v>160</v>
      </c>
      <c r="DM565" s="890" t="s">
        <v>160</v>
      </c>
      <c r="DN565" s="890" t="s">
        <v>160</v>
      </c>
      <c r="DO565" s="890" t="s">
        <v>160</v>
      </c>
      <c r="DP565" s="2">
        <v>1.0</v>
      </c>
      <c r="DQ565" s="830" t="s">
        <v>160</v>
      </c>
      <c r="DR565" s="915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745"/>
      <c r="EK565" s="4"/>
      <c r="EL565" s="4"/>
      <c r="EM565" s="4"/>
      <c r="EN565" s="4"/>
      <c r="EO565" s="4"/>
      <c r="EP565" s="4"/>
      <c r="EQ565" s="745"/>
      <c r="ER565" s="4"/>
      <c r="ES565" s="4"/>
      <c r="ET565" s="4"/>
      <c r="EU565" s="4"/>
      <c r="EV565" s="4"/>
      <c r="EW565" s="4"/>
      <c r="EX565" s="4"/>
      <c r="EY565" s="895" t="s">
        <v>160</v>
      </c>
      <c r="EZ565" s="927" t="s">
        <v>160</v>
      </c>
      <c r="FA565" s="820" t="str">
        <f t="shared" si="49"/>
        <v/>
      </c>
      <c r="FB565" s="925" t="e">
        <v>#REF!</v>
      </c>
      <c r="FC565" s="4" t="e">
        <v>#REF!</v>
      </c>
      <c r="FD565" s="4" t="e">
        <v>#REF!</v>
      </c>
      <c r="FE565" s="4" t="e">
        <v>#REF!</v>
      </c>
      <c r="FF565" s="4" t="e">
        <v>#REF!</v>
      </c>
      <c r="FG565" s="4" t="e">
        <v>#REF!</v>
      </c>
      <c r="FH565" s="4" t="e">
        <v>#REF!</v>
      </c>
      <c r="FI565" s="834" t="str">
        <f t="shared" si="50"/>
        <v>#REF!</v>
      </c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742"/>
    </row>
    <row r="566" outlineLevel="1">
      <c r="A566" s="743"/>
      <c r="D566" s="1039">
        <f t="shared" si="157"/>
        <v>1</v>
      </c>
      <c r="E566" s="1049" t="str">
        <f t="shared" si="80"/>
        <v/>
      </c>
      <c r="F566" s="1050" t="s">
        <v>402</v>
      </c>
      <c r="G566" s="1042" t="str">
        <f t="shared" si="76"/>
        <v/>
      </c>
      <c r="H566" s="1046"/>
      <c r="I566" s="1044" t="str">
        <f t="shared" si="77"/>
        <v>#REF!</v>
      </c>
      <c r="J566" s="1052" t="str">
        <f t="shared" si="141"/>
        <v>#REF!</v>
      </c>
      <c r="K566" s="1046">
        <v>0.0</v>
      </c>
      <c r="L566" s="1046">
        <v>0.0</v>
      </c>
      <c r="M566" s="1046">
        <v>0.0</v>
      </c>
      <c r="N566" s="1046">
        <v>0.0</v>
      </c>
      <c r="O566" s="1053" t="e">
        <v>#REF!</v>
      </c>
      <c r="P566" s="1053">
        <v>0.0</v>
      </c>
      <c r="Q566" s="1053">
        <v>0.0</v>
      </c>
      <c r="R566" s="1053">
        <v>0.0</v>
      </c>
      <c r="S566" s="1053">
        <v>0.0</v>
      </c>
      <c r="T566" s="1053">
        <v>0.0</v>
      </c>
      <c r="U566" s="1053">
        <v>0.0</v>
      </c>
      <c r="V566" s="825"/>
      <c r="W566" s="1054" t="str">
        <f t="shared" ref="W566:AC566" si="367">if(O$275&gt;$E565,"",if(O$276&lt;$E565,"", if($H566="","", if($D565&lt;=$N$277,O$277,if($D565&lt;=$N$278,O$278,O$279))*if($O$267=$R$267,$V$267, $H566))))</f>
        <v>#REF!</v>
      </c>
      <c r="X566" s="1054" t="str">
        <f t="shared" si="367"/>
        <v/>
      </c>
      <c r="Y566" s="1054" t="str">
        <f t="shared" si="367"/>
        <v/>
      </c>
      <c r="Z566" s="1054" t="str">
        <f t="shared" si="367"/>
        <v/>
      </c>
      <c r="AA566" s="1054" t="str">
        <f t="shared" si="367"/>
        <v/>
      </c>
      <c r="AB566" s="1054" t="str">
        <f t="shared" si="367"/>
        <v/>
      </c>
      <c r="AC566" s="1054" t="str">
        <f t="shared" si="367"/>
        <v/>
      </c>
      <c r="AD566" s="2" t="e">
        <v>#REF!</v>
      </c>
      <c r="AE566" s="2" t="e">
        <v>#REF!</v>
      </c>
      <c r="AF566" s="2" t="e">
        <v>#REF!</v>
      </c>
      <c r="AG566" s="2" t="e">
        <v>#REF!</v>
      </c>
      <c r="AH566" s="2" t="e">
        <v>#REF!</v>
      </c>
      <c r="AI566" s="2" t="e">
        <v>#REF!</v>
      </c>
      <c r="AJ566" s="4" t="e">
        <v>#REF!</v>
      </c>
      <c r="AK566" s="4"/>
      <c r="AL566" s="4"/>
      <c r="AM566" s="4"/>
      <c r="AN566" s="18" t="s">
        <v>4</v>
      </c>
      <c r="AO566" s="689"/>
      <c r="AP566" s="690"/>
      <c r="AQ566" s="274"/>
      <c r="AR566" s="274"/>
      <c r="AS566" s="274"/>
      <c r="AT566" s="274"/>
      <c r="AU566" s="691"/>
      <c r="AV566" s="692"/>
      <c r="AW566" s="274"/>
      <c r="AX566" s="274"/>
      <c r="AY566" s="274"/>
      <c r="AZ566" s="274"/>
      <c r="BA566" s="274"/>
      <c r="BB566" s="274"/>
      <c r="BC566" s="274"/>
      <c r="BD566" s="274"/>
      <c r="BE566" s="274"/>
      <c r="BF566" s="274"/>
      <c r="BG566" s="274"/>
      <c r="BH566" s="274"/>
      <c r="BI566" s="274"/>
      <c r="BJ566" s="274"/>
      <c r="BK566" s="274"/>
      <c r="BL566" s="274"/>
      <c r="BM566" s="274"/>
      <c r="BN566" s="274"/>
      <c r="BO566" s="274"/>
      <c r="BP566" s="693"/>
      <c r="BQ566" s="274"/>
      <c r="BR566" s="274"/>
      <c r="BS566" s="274"/>
      <c r="BT566" s="274"/>
      <c r="BU566" s="274"/>
      <c r="BV566" s="274"/>
      <c r="BW566" s="274"/>
      <c r="BX566" s="694"/>
      <c r="BY566" s="274"/>
      <c r="BZ566" s="274"/>
      <c r="CA566" s="274"/>
      <c r="CB566" s="274"/>
      <c r="CC566" s="274"/>
      <c r="CD566" s="274"/>
      <c r="CE566" s="274"/>
      <c r="CF566" s="274"/>
      <c r="CG566" s="742"/>
      <c r="CH566" s="742"/>
      <c r="CI566" s="742"/>
      <c r="CJ566" s="742"/>
      <c r="CK566" s="742"/>
      <c r="CL566" s="742"/>
      <c r="CM566" s="742"/>
      <c r="CN566" s="742"/>
      <c r="CO566" s="742"/>
      <c r="CP566" s="742"/>
      <c r="CQ566" s="742"/>
      <c r="CR566" s="742"/>
      <c r="CS566" s="742"/>
      <c r="CT566" s="742"/>
      <c r="CU566" s="742"/>
      <c r="CV566" s="742"/>
      <c r="CW566" s="742"/>
      <c r="CX566" s="4"/>
      <c r="CY566" s="780" t="e">
        <v>#REF!</v>
      </c>
      <c r="CZ566" s="890" t="e">
        <v>#REF!</v>
      </c>
      <c r="DA566" s="890" t="e">
        <v>#REF!</v>
      </c>
      <c r="DB566" s="890">
        <v>0.0</v>
      </c>
      <c r="DC566" s="890">
        <v>0.0</v>
      </c>
      <c r="DD566" s="890">
        <v>0.0</v>
      </c>
      <c r="DE566" s="890">
        <v>0.0</v>
      </c>
      <c r="DF566" s="890">
        <v>0.0</v>
      </c>
      <c r="DG566" s="890">
        <v>0.0</v>
      </c>
      <c r="DH566" s="890"/>
      <c r="DI566" s="890" t="e">
        <v>#REF!</v>
      </c>
      <c r="DJ566" s="890" t="s">
        <v>160</v>
      </c>
      <c r="DK566" s="890" t="s">
        <v>160</v>
      </c>
      <c r="DL566" s="890" t="s">
        <v>160</v>
      </c>
      <c r="DM566" s="890" t="s">
        <v>160</v>
      </c>
      <c r="DN566" s="890" t="s">
        <v>160</v>
      </c>
      <c r="DO566" s="890" t="s">
        <v>160</v>
      </c>
      <c r="DP566" s="2">
        <v>1.0</v>
      </c>
      <c r="DQ566" s="830" t="s">
        <v>160</v>
      </c>
      <c r="DR566" s="915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745"/>
      <c r="EK566" s="4"/>
      <c r="EL566" s="4"/>
      <c r="EM566" s="4"/>
      <c r="EN566" s="4"/>
      <c r="EO566" s="4"/>
      <c r="EP566" s="4"/>
      <c r="EQ566" s="745"/>
      <c r="ER566" s="4"/>
      <c r="ES566" s="4"/>
      <c r="ET566" s="4"/>
      <c r="EU566" s="4"/>
      <c r="EV566" s="4"/>
      <c r="EW566" s="4"/>
      <c r="EX566" s="4"/>
      <c r="EY566" s="895" t="s">
        <v>160</v>
      </c>
      <c r="EZ566" s="927" t="s">
        <v>160</v>
      </c>
      <c r="FA566" s="820" t="str">
        <f t="shared" si="49"/>
        <v/>
      </c>
      <c r="FB566" s="925" t="e">
        <v>#REF!</v>
      </c>
      <c r="FC566" s="4" t="e">
        <v>#REF!</v>
      </c>
      <c r="FD566" s="4" t="e">
        <v>#REF!</v>
      </c>
      <c r="FE566" s="4" t="e">
        <v>#REF!</v>
      </c>
      <c r="FF566" s="4" t="e">
        <v>#REF!</v>
      </c>
      <c r="FG566" s="4" t="e">
        <v>#REF!</v>
      </c>
      <c r="FH566" s="4" t="e">
        <v>#REF!</v>
      </c>
      <c r="FI566" s="834" t="str">
        <f t="shared" si="50"/>
        <v>#REF!</v>
      </c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742"/>
    </row>
    <row r="567" outlineLevel="1">
      <c r="A567" s="743"/>
      <c r="D567" s="1039">
        <f t="shared" si="157"/>
        <v>1</v>
      </c>
      <c r="E567" s="1049" t="str">
        <f t="shared" si="80"/>
        <v/>
      </c>
      <c r="F567" s="1050" t="s">
        <v>402</v>
      </c>
      <c r="G567" s="1042" t="str">
        <f t="shared" si="76"/>
        <v/>
      </c>
      <c r="H567" s="1046"/>
      <c r="I567" s="1044" t="str">
        <f t="shared" si="77"/>
        <v>#REF!</v>
      </c>
      <c r="J567" s="1052" t="str">
        <f t="shared" si="141"/>
        <v>#REF!</v>
      </c>
      <c r="K567" s="1046">
        <v>0.0</v>
      </c>
      <c r="L567" s="1046">
        <v>0.0</v>
      </c>
      <c r="M567" s="1046">
        <v>0.0</v>
      </c>
      <c r="N567" s="1046">
        <v>0.0</v>
      </c>
      <c r="O567" s="1053" t="e">
        <v>#REF!</v>
      </c>
      <c r="P567" s="1053">
        <v>0.0</v>
      </c>
      <c r="Q567" s="1053">
        <v>0.0</v>
      </c>
      <c r="R567" s="1053">
        <v>0.0</v>
      </c>
      <c r="S567" s="1053">
        <v>0.0</v>
      </c>
      <c r="T567" s="1053">
        <v>0.0</v>
      </c>
      <c r="U567" s="1053">
        <v>0.0</v>
      </c>
      <c r="V567" s="825"/>
      <c r="W567" s="1054" t="str">
        <f t="shared" ref="W567:AC567" si="368">if(O$275&gt;$E566,"",if(O$276&lt;$E566,"", if($H567="","", if($D566&lt;=$N$277,O$277,if($D566&lt;=$N$278,O$278,O$279))*if($O$267=$R$267,$V$267, $H567))))</f>
        <v>#REF!</v>
      </c>
      <c r="X567" s="1054" t="str">
        <f t="shared" si="368"/>
        <v/>
      </c>
      <c r="Y567" s="1054" t="str">
        <f t="shared" si="368"/>
        <v/>
      </c>
      <c r="Z567" s="1054" t="str">
        <f t="shared" si="368"/>
        <v/>
      </c>
      <c r="AA567" s="1054" t="str">
        <f t="shared" si="368"/>
        <v/>
      </c>
      <c r="AB567" s="1054" t="str">
        <f t="shared" si="368"/>
        <v/>
      </c>
      <c r="AC567" s="1054" t="str">
        <f t="shared" si="368"/>
        <v/>
      </c>
      <c r="AD567" s="2" t="e">
        <v>#REF!</v>
      </c>
      <c r="AE567" s="2" t="e">
        <v>#REF!</v>
      </c>
      <c r="AF567" s="2" t="e">
        <v>#REF!</v>
      </c>
      <c r="AG567" s="2" t="e">
        <v>#REF!</v>
      </c>
      <c r="AH567" s="2" t="e">
        <v>#REF!</v>
      </c>
      <c r="AI567" s="2" t="e">
        <v>#REF!</v>
      </c>
      <c r="AJ567" s="4" t="e">
        <v>#REF!</v>
      </c>
      <c r="AK567" s="4"/>
      <c r="AL567" s="4"/>
      <c r="AM567" s="4"/>
      <c r="AN567" s="18" t="s">
        <v>4</v>
      </c>
      <c r="AO567" s="689"/>
      <c r="AP567" s="690"/>
      <c r="AQ567" s="274"/>
      <c r="AR567" s="274"/>
      <c r="AS567" s="274"/>
      <c r="AT567" s="274"/>
      <c r="AU567" s="691"/>
      <c r="AV567" s="692"/>
      <c r="AW567" s="274"/>
      <c r="AX567" s="274"/>
      <c r="AY567" s="274"/>
      <c r="AZ567" s="274"/>
      <c r="BA567" s="274"/>
      <c r="BB567" s="274"/>
      <c r="BC567" s="274"/>
      <c r="BD567" s="274"/>
      <c r="BE567" s="274"/>
      <c r="BF567" s="274"/>
      <c r="BG567" s="274"/>
      <c r="BH567" s="274"/>
      <c r="BI567" s="274"/>
      <c r="BJ567" s="274"/>
      <c r="BK567" s="274"/>
      <c r="BL567" s="274"/>
      <c r="BM567" s="274"/>
      <c r="BN567" s="274"/>
      <c r="BO567" s="274"/>
      <c r="BP567" s="693"/>
      <c r="BQ567" s="274"/>
      <c r="BR567" s="274"/>
      <c r="BS567" s="274"/>
      <c r="BT567" s="274"/>
      <c r="BU567" s="274"/>
      <c r="BV567" s="274"/>
      <c r="BW567" s="274"/>
      <c r="BX567" s="694"/>
      <c r="BY567" s="274"/>
      <c r="BZ567" s="274"/>
      <c r="CA567" s="274"/>
      <c r="CB567" s="274"/>
      <c r="CC567" s="274"/>
      <c r="CD567" s="274"/>
      <c r="CE567" s="274"/>
      <c r="CF567" s="274"/>
      <c r="CG567" s="742"/>
      <c r="CH567" s="742"/>
      <c r="CI567" s="742"/>
      <c r="CJ567" s="742"/>
      <c r="CK567" s="742"/>
      <c r="CL567" s="742"/>
      <c r="CM567" s="742"/>
      <c r="CN567" s="742"/>
      <c r="CO567" s="742"/>
      <c r="CP567" s="742"/>
      <c r="CQ567" s="742"/>
      <c r="CR567" s="742"/>
      <c r="CS567" s="742"/>
      <c r="CT567" s="742"/>
      <c r="CU567" s="742"/>
      <c r="CV567" s="742"/>
      <c r="CW567" s="742"/>
      <c r="CX567" s="4"/>
      <c r="CY567" s="780" t="e">
        <v>#REF!</v>
      </c>
      <c r="CZ567" s="890" t="e">
        <v>#REF!</v>
      </c>
      <c r="DA567" s="890" t="e">
        <v>#REF!</v>
      </c>
      <c r="DB567" s="890">
        <v>0.0</v>
      </c>
      <c r="DC567" s="890">
        <v>0.0</v>
      </c>
      <c r="DD567" s="890">
        <v>0.0</v>
      </c>
      <c r="DE567" s="890">
        <v>0.0</v>
      </c>
      <c r="DF567" s="890">
        <v>0.0</v>
      </c>
      <c r="DG567" s="890">
        <v>0.0</v>
      </c>
      <c r="DH567" s="890"/>
      <c r="DI567" s="890" t="e">
        <v>#REF!</v>
      </c>
      <c r="DJ567" s="890" t="s">
        <v>160</v>
      </c>
      <c r="DK567" s="890" t="s">
        <v>160</v>
      </c>
      <c r="DL567" s="890" t="s">
        <v>160</v>
      </c>
      <c r="DM567" s="890" t="s">
        <v>160</v>
      </c>
      <c r="DN567" s="890" t="s">
        <v>160</v>
      </c>
      <c r="DO567" s="890" t="s">
        <v>160</v>
      </c>
      <c r="DP567" s="2">
        <v>1.0</v>
      </c>
      <c r="DQ567" s="830" t="s">
        <v>160</v>
      </c>
      <c r="DR567" s="915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745"/>
      <c r="EK567" s="4"/>
      <c r="EL567" s="4"/>
      <c r="EM567" s="4"/>
      <c r="EN567" s="4"/>
      <c r="EO567" s="4"/>
      <c r="EP567" s="4"/>
      <c r="EQ567" s="745"/>
      <c r="ER567" s="4"/>
      <c r="ES567" s="4"/>
      <c r="ET567" s="4"/>
      <c r="EU567" s="4"/>
      <c r="EV567" s="4"/>
      <c r="EW567" s="4"/>
      <c r="EX567" s="4"/>
      <c r="EY567" s="895" t="s">
        <v>160</v>
      </c>
      <c r="EZ567" s="927" t="s">
        <v>160</v>
      </c>
      <c r="FA567" s="820" t="str">
        <f t="shared" si="49"/>
        <v/>
      </c>
      <c r="FB567" s="925" t="e">
        <v>#REF!</v>
      </c>
      <c r="FC567" s="4" t="e">
        <v>#REF!</v>
      </c>
      <c r="FD567" s="4" t="e">
        <v>#REF!</v>
      </c>
      <c r="FE567" s="4" t="e">
        <v>#REF!</v>
      </c>
      <c r="FF567" s="4" t="e">
        <v>#REF!</v>
      </c>
      <c r="FG567" s="4" t="e">
        <v>#REF!</v>
      </c>
      <c r="FH567" s="4" t="e">
        <v>#REF!</v>
      </c>
      <c r="FI567" s="834" t="str">
        <f t="shared" si="50"/>
        <v>#REF!</v>
      </c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742"/>
    </row>
    <row r="568" outlineLevel="1">
      <c r="A568" s="743"/>
      <c r="D568" s="1039">
        <f t="shared" si="157"/>
        <v>1</v>
      </c>
      <c r="E568" s="1049" t="str">
        <f t="shared" si="80"/>
        <v/>
      </c>
      <c r="F568" s="1050" t="s">
        <v>402</v>
      </c>
      <c r="G568" s="1042" t="str">
        <f t="shared" si="76"/>
        <v/>
      </c>
      <c r="H568" s="1046"/>
      <c r="I568" s="1044" t="str">
        <f t="shared" si="77"/>
        <v>#REF!</v>
      </c>
      <c r="J568" s="1052" t="str">
        <f t="shared" si="141"/>
        <v>#REF!</v>
      </c>
      <c r="K568" s="1046">
        <v>0.0</v>
      </c>
      <c r="L568" s="1046">
        <v>0.0</v>
      </c>
      <c r="M568" s="1046">
        <v>0.0</v>
      </c>
      <c r="N568" s="1046">
        <v>0.0</v>
      </c>
      <c r="O568" s="1053" t="e">
        <v>#REF!</v>
      </c>
      <c r="P568" s="1053">
        <v>0.0</v>
      </c>
      <c r="Q568" s="1053">
        <v>0.0</v>
      </c>
      <c r="R568" s="1053">
        <v>0.0</v>
      </c>
      <c r="S568" s="1053">
        <v>0.0</v>
      </c>
      <c r="T568" s="1053">
        <v>0.0</v>
      </c>
      <c r="U568" s="1053">
        <v>0.0</v>
      </c>
      <c r="V568" s="825"/>
      <c r="W568" s="1054" t="str">
        <f t="shared" ref="W568:AC568" si="369">if(O$275&gt;$E567,"",if(O$276&lt;$E567,"", if($H568="","", if($D567&lt;=$N$277,O$277,if($D567&lt;=$N$278,O$278,O$279))*if($O$267=$R$267,$V$267, $H568))))</f>
        <v>#REF!</v>
      </c>
      <c r="X568" s="1054" t="str">
        <f t="shared" si="369"/>
        <v/>
      </c>
      <c r="Y568" s="1054" t="str">
        <f t="shared" si="369"/>
        <v/>
      </c>
      <c r="Z568" s="1054" t="str">
        <f t="shared" si="369"/>
        <v/>
      </c>
      <c r="AA568" s="1054" t="str">
        <f t="shared" si="369"/>
        <v/>
      </c>
      <c r="AB568" s="1054" t="str">
        <f t="shared" si="369"/>
        <v/>
      </c>
      <c r="AC568" s="1054" t="str">
        <f t="shared" si="369"/>
        <v/>
      </c>
      <c r="AD568" s="2" t="e">
        <v>#REF!</v>
      </c>
      <c r="AE568" s="2" t="e">
        <v>#REF!</v>
      </c>
      <c r="AF568" s="2" t="e">
        <v>#REF!</v>
      </c>
      <c r="AG568" s="2" t="e">
        <v>#REF!</v>
      </c>
      <c r="AH568" s="2" t="e">
        <v>#REF!</v>
      </c>
      <c r="AI568" s="2" t="e">
        <v>#REF!</v>
      </c>
      <c r="AJ568" s="4" t="e">
        <v>#REF!</v>
      </c>
      <c r="AK568" s="4"/>
      <c r="AL568" s="4"/>
      <c r="AM568" s="4"/>
      <c r="AN568" s="18" t="s">
        <v>4</v>
      </c>
      <c r="AO568" s="689"/>
      <c r="AP568" s="690"/>
      <c r="AQ568" s="274"/>
      <c r="AR568" s="274"/>
      <c r="AS568" s="274"/>
      <c r="AT568" s="274"/>
      <c r="AU568" s="691"/>
      <c r="AV568" s="692"/>
      <c r="AW568" s="274"/>
      <c r="AX568" s="274"/>
      <c r="AY568" s="274"/>
      <c r="AZ568" s="274"/>
      <c r="BA568" s="274"/>
      <c r="BB568" s="274"/>
      <c r="BC568" s="274"/>
      <c r="BD568" s="274"/>
      <c r="BE568" s="274"/>
      <c r="BF568" s="274"/>
      <c r="BG568" s="274"/>
      <c r="BH568" s="274"/>
      <c r="BI568" s="274"/>
      <c r="BJ568" s="274"/>
      <c r="BK568" s="274"/>
      <c r="BL568" s="274"/>
      <c r="BM568" s="274"/>
      <c r="BN568" s="274"/>
      <c r="BO568" s="274"/>
      <c r="BP568" s="693"/>
      <c r="BQ568" s="274"/>
      <c r="BR568" s="274"/>
      <c r="BS568" s="274"/>
      <c r="BT568" s="274"/>
      <c r="BU568" s="274"/>
      <c r="BV568" s="274"/>
      <c r="BW568" s="274"/>
      <c r="BX568" s="694"/>
      <c r="BY568" s="274"/>
      <c r="BZ568" s="274"/>
      <c r="CA568" s="274"/>
      <c r="CB568" s="274"/>
      <c r="CC568" s="274"/>
      <c r="CD568" s="274"/>
      <c r="CE568" s="274"/>
      <c r="CF568" s="274"/>
      <c r="CG568" s="742"/>
      <c r="CH568" s="742"/>
      <c r="CI568" s="742"/>
      <c r="CJ568" s="742"/>
      <c r="CK568" s="742"/>
      <c r="CL568" s="742"/>
      <c r="CM568" s="742"/>
      <c r="CN568" s="742"/>
      <c r="CO568" s="742"/>
      <c r="CP568" s="742"/>
      <c r="CQ568" s="742"/>
      <c r="CR568" s="742"/>
      <c r="CS568" s="742"/>
      <c r="CT568" s="742"/>
      <c r="CU568" s="742"/>
      <c r="CV568" s="742"/>
      <c r="CW568" s="742"/>
      <c r="CX568" s="4"/>
      <c r="CY568" s="780" t="e">
        <v>#REF!</v>
      </c>
      <c r="CZ568" s="890" t="e">
        <v>#REF!</v>
      </c>
      <c r="DA568" s="890" t="e">
        <v>#REF!</v>
      </c>
      <c r="DB568" s="890">
        <v>0.0</v>
      </c>
      <c r="DC568" s="890">
        <v>0.0</v>
      </c>
      <c r="DD568" s="890">
        <v>0.0</v>
      </c>
      <c r="DE568" s="890">
        <v>0.0</v>
      </c>
      <c r="DF568" s="890">
        <v>0.0</v>
      </c>
      <c r="DG568" s="890">
        <v>0.0</v>
      </c>
      <c r="DH568" s="890"/>
      <c r="DI568" s="890" t="e">
        <v>#REF!</v>
      </c>
      <c r="DJ568" s="890" t="s">
        <v>160</v>
      </c>
      <c r="DK568" s="890" t="s">
        <v>160</v>
      </c>
      <c r="DL568" s="890" t="s">
        <v>160</v>
      </c>
      <c r="DM568" s="890" t="s">
        <v>160</v>
      </c>
      <c r="DN568" s="890" t="s">
        <v>160</v>
      </c>
      <c r="DO568" s="890" t="s">
        <v>160</v>
      </c>
      <c r="DP568" s="2">
        <v>1.0</v>
      </c>
      <c r="DQ568" s="830" t="s">
        <v>160</v>
      </c>
      <c r="DR568" s="915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745"/>
      <c r="EK568" s="4"/>
      <c r="EL568" s="4"/>
      <c r="EM568" s="4"/>
      <c r="EN568" s="4"/>
      <c r="EO568" s="4"/>
      <c r="EP568" s="4"/>
      <c r="EQ568" s="745"/>
      <c r="ER568" s="4"/>
      <c r="ES568" s="4"/>
      <c r="ET568" s="4"/>
      <c r="EU568" s="4"/>
      <c r="EV568" s="4"/>
      <c r="EW568" s="4"/>
      <c r="EX568" s="4"/>
      <c r="EY568" s="895" t="s">
        <v>160</v>
      </c>
      <c r="EZ568" s="927" t="s">
        <v>160</v>
      </c>
      <c r="FA568" s="820" t="str">
        <f t="shared" si="49"/>
        <v/>
      </c>
      <c r="FB568" s="925" t="e">
        <v>#REF!</v>
      </c>
      <c r="FC568" s="4" t="e">
        <v>#REF!</v>
      </c>
      <c r="FD568" s="4" t="e">
        <v>#REF!</v>
      </c>
      <c r="FE568" s="4" t="e">
        <v>#REF!</v>
      </c>
      <c r="FF568" s="4" t="e">
        <v>#REF!</v>
      </c>
      <c r="FG568" s="4" t="e">
        <v>#REF!</v>
      </c>
      <c r="FH568" s="4" t="e">
        <v>#REF!</v>
      </c>
      <c r="FI568" s="834" t="str">
        <f t="shared" si="50"/>
        <v>#REF!</v>
      </c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742"/>
    </row>
    <row r="569" outlineLevel="1">
      <c r="A569" s="743"/>
      <c r="D569" s="1039">
        <f t="shared" si="157"/>
        <v>1</v>
      </c>
      <c r="E569" s="1049" t="str">
        <f t="shared" si="80"/>
        <v/>
      </c>
      <c r="F569" s="1050" t="s">
        <v>402</v>
      </c>
      <c r="G569" s="1042" t="str">
        <f t="shared" si="76"/>
        <v/>
      </c>
      <c r="H569" s="1046"/>
      <c r="I569" s="1044" t="str">
        <f t="shared" si="77"/>
        <v>#REF!</v>
      </c>
      <c r="J569" s="1052" t="str">
        <f t="shared" si="141"/>
        <v>#REF!</v>
      </c>
      <c r="K569" s="1046">
        <v>0.0</v>
      </c>
      <c r="L569" s="1046">
        <v>0.0</v>
      </c>
      <c r="M569" s="1046">
        <v>0.0</v>
      </c>
      <c r="N569" s="1046">
        <v>0.0</v>
      </c>
      <c r="O569" s="1053" t="e">
        <v>#REF!</v>
      </c>
      <c r="P569" s="1053">
        <v>0.0</v>
      </c>
      <c r="Q569" s="1053">
        <v>0.0</v>
      </c>
      <c r="R569" s="1053">
        <v>0.0</v>
      </c>
      <c r="S569" s="1053">
        <v>0.0</v>
      </c>
      <c r="T569" s="1053">
        <v>0.0</v>
      </c>
      <c r="U569" s="1053">
        <v>0.0</v>
      </c>
      <c r="V569" s="825"/>
      <c r="W569" s="1054" t="str">
        <f t="shared" ref="W569:AC569" si="370">if(O$275&gt;$E568,"",if(O$276&lt;$E568,"", if($H569="","", if($D568&lt;=$N$277,O$277,if($D568&lt;=$N$278,O$278,O$279))*if($O$267=$R$267,$V$267, $H569))))</f>
        <v>#REF!</v>
      </c>
      <c r="X569" s="1054" t="str">
        <f t="shared" si="370"/>
        <v/>
      </c>
      <c r="Y569" s="1054" t="str">
        <f t="shared" si="370"/>
        <v/>
      </c>
      <c r="Z569" s="1054" t="str">
        <f t="shared" si="370"/>
        <v/>
      </c>
      <c r="AA569" s="1054" t="str">
        <f t="shared" si="370"/>
        <v/>
      </c>
      <c r="AB569" s="1054" t="str">
        <f t="shared" si="370"/>
        <v/>
      </c>
      <c r="AC569" s="1054" t="str">
        <f t="shared" si="370"/>
        <v/>
      </c>
      <c r="AD569" s="2" t="e">
        <v>#REF!</v>
      </c>
      <c r="AE569" s="2" t="e">
        <v>#REF!</v>
      </c>
      <c r="AF569" s="2" t="e">
        <v>#REF!</v>
      </c>
      <c r="AG569" s="2" t="e">
        <v>#REF!</v>
      </c>
      <c r="AH569" s="2" t="e">
        <v>#REF!</v>
      </c>
      <c r="AI569" s="2" t="e">
        <v>#REF!</v>
      </c>
      <c r="AJ569" s="4" t="e">
        <v>#REF!</v>
      </c>
      <c r="AK569" s="4"/>
      <c r="AL569" s="4"/>
      <c r="AM569" s="4"/>
      <c r="AN569" s="18" t="s">
        <v>4</v>
      </c>
      <c r="AO569" s="689"/>
      <c r="AP569" s="690"/>
      <c r="AQ569" s="274"/>
      <c r="AR569" s="274"/>
      <c r="AS569" s="274"/>
      <c r="AT569" s="274"/>
      <c r="AU569" s="691"/>
      <c r="AV569" s="692"/>
      <c r="AW569" s="274"/>
      <c r="AX569" s="274"/>
      <c r="AY569" s="274"/>
      <c r="AZ569" s="274"/>
      <c r="BA569" s="274"/>
      <c r="BB569" s="274"/>
      <c r="BC569" s="274"/>
      <c r="BD569" s="274"/>
      <c r="BE569" s="274"/>
      <c r="BF569" s="274"/>
      <c r="BG569" s="274"/>
      <c r="BH569" s="274"/>
      <c r="BI569" s="274"/>
      <c r="BJ569" s="274"/>
      <c r="BK569" s="274"/>
      <c r="BL569" s="274"/>
      <c r="BM569" s="274"/>
      <c r="BN569" s="274"/>
      <c r="BO569" s="274"/>
      <c r="BP569" s="693"/>
      <c r="BQ569" s="274"/>
      <c r="BR569" s="274"/>
      <c r="BS569" s="274"/>
      <c r="BT569" s="274"/>
      <c r="BU569" s="274"/>
      <c r="BV569" s="274"/>
      <c r="BW569" s="274"/>
      <c r="BX569" s="694"/>
      <c r="BY569" s="274"/>
      <c r="BZ569" s="274"/>
      <c r="CA569" s="274"/>
      <c r="CB569" s="274"/>
      <c r="CC569" s="274"/>
      <c r="CD569" s="274"/>
      <c r="CE569" s="274"/>
      <c r="CF569" s="274"/>
      <c r="CG569" s="742"/>
      <c r="CH569" s="742"/>
      <c r="CI569" s="742"/>
      <c r="CJ569" s="742"/>
      <c r="CK569" s="742"/>
      <c r="CL569" s="742"/>
      <c r="CM569" s="742"/>
      <c r="CN569" s="742"/>
      <c r="CO569" s="742"/>
      <c r="CP569" s="742"/>
      <c r="CQ569" s="742"/>
      <c r="CR569" s="742"/>
      <c r="CS569" s="742"/>
      <c r="CT569" s="742"/>
      <c r="CU569" s="742"/>
      <c r="CV569" s="742"/>
      <c r="CW569" s="742"/>
      <c r="CX569" s="4"/>
      <c r="CY569" s="780" t="e">
        <v>#REF!</v>
      </c>
      <c r="CZ569" s="890" t="e">
        <v>#REF!</v>
      </c>
      <c r="DA569" s="890" t="e">
        <v>#REF!</v>
      </c>
      <c r="DB569" s="890">
        <v>0.0</v>
      </c>
      <c r="DC569" s="890">
        <v>0.0</v>
      </c>
      <c r="DD569" s="890">
        <v>0.0</v>
      </c>
      <c r="DE569" s="890">
        <v>0.0</v>
      </c>
      <c r="DF569" s="890">
        <v>0.0</v>
      </c>
      <c r="DG569" s="890">
        <v>0.0</v>
      </c>
      <c r="DH569" s="890"/>
      <c r="DI569" s="890" t="e">
        <v>#REF!</v>
      </c>
      <c r="DJ569" s="890" t="s">
        <v>160</v>
      </c>
      <c r="DK569" s="890" t="s">
        <v>160</v>
      </c>
      <c r="DL569" s="890" t="s">
        <v>160</v>
      </c>
      <c r="DM569" s="890" t="s">
        <v>160</v>
      </c>
      <c r="DN569" s="890" t="s">
        <v>160</v>
      </c>
      <c r="DO569" s="890" t="s">
        <v>160</v>
      </c>
      <c r="DP569" s="2">
        <v>1.0</v>
      </c>
      <c r="DQ569" s="830" t="s">
        <v>160</v>
      </c>
      <c r="DR569" s="915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745"/>
      <c r="EK569" s="4"/>
      <c r="EL569" s="4"/>
      <c r="EM569" s="4"/>
      <c r="EN569" s="4"/>
      <c r="EO569" s="4"/>
      <c r="EP569" s="4"/>
      <c r="EQ569" s="745"/>
      <c r="ER569" s="4"/>
      <c r="ES569" s="4"/>
      <c r="ET569" s="4"/>
      <c r="EU569" s="4"/>
      <c r="EV569" s="4"/>
      <c r="EW569" s="4"/>
      <c r="EX569" s="4"/>
      <c r="EY569" s="895" t="s">
        <v>160</v>
      </c>
      <c r="EZ569" s="927" t="s">
        <v>160</v>
      </c>
      <c r="FA569" s="820" t="str">
        <f t="shared" si="49"/>
        <v/>
      </c>
      <c r="FB569" s="925" t="e">
        <v>#REF!</v>
      </c>
      <c r="FC569" s="4" t="e">
        <v>#REF!</v>
      </c>
      <c r="FD569" s="4" t="e">
        <v>#REF!</v>
      </c>
      <c r="FE569" s="4" t="e">
        <v>#REF!</v>
      </c>
      <c r="FF569" s="4" t="e">
        <v>#REF!</v>
      </c>
      <c r="FG569" s="4" t="e">
        <v>#REF!</v>
      </c>
      <c r="FH569" s="4" t="e">
        <v>#REF!</v>
      </c>
      <c r="FI569" s="834" t="str">
        <f t="shared" si="50"/>
        <v>#REF!</v>
      </c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742"/>
    </row>
    <row r="570" outlineLevel="1">
      <c r="A570" s="743"/>
      <c r="D570" s="1039">
        <f t="shared" si="157"/>
        <v>1</v>
      </c>
      <c r="E570" s="1049" t="str">
        <f t="shared" si="80"/>
        <v/>
      </c>
      <c r="F570" s="1050" t="s">
        <v>402</v>
      </c>
      <c r="G570" s="1042" t="str">
        <f t="shared" si="76"/>
        <v/>
      </c>
      <c r="H570" s="1046"/>
      <c r="I570" s="1044" t="str">
        <f t="shared" si="77"/>
        <v>#REF!</v>
      </c>
      <c r="J570" s="1052" t="str">
        <f t="shared" si="141"/>
        <v>#REF!</v>
      </c>
      <c r="K570" s="1046">
        <v>0.0</v>
      </c>
      <c r="L570" s="1046">
        <v>0.0</v>
      </c>
      <c r="M570" s="1046">
        <v>0.0</v>
      </c>
      <c r="N570" s="1046">
        <v>0.0</v>
      </c>
      <c r="O570" s="1053" t="e">
        <v>#REF!</v>
      </c>
      <c r="P570" s="1053">
        <v>0.0</v>
      </c>
      <c r="Q570" s="1053">
        <v>0.0</v>
      </c>
      <c r="R570" s="1053">
        <v>0.0</v>
      </c>
      <c r="S570" s="1053">
        <v>0.0</v>
      </c>
      <c r="T570" s="1053">
        <v>0.0</v>
      </c>
      <c r="U570" s="1053">
        <v>0.0</v>
      </c>
      <c r="V570" s="825"/>
      <c r="W570" s="1054" t="str">
        <f t="shared" ref="W570:AC570" si="371">if(O$275&gt;$E569,"",if(O$276&lt;$E569,"", if($H570="","", if($D569&lt;=$N$277,O$277,if($D569&lt;=$N$278,O$278,O$279))*if($O$267=$R$267,$V$267, $H570))))</f>
        <v>#REF!</v>
      </c>
      <c r="X570" s="1054" t="str">
        <f t="shared" si="371"/>
        <v/>
      </c>
      <c r="Y570" s="1054" t="str">
        <f t="shared" si="371"/>
        <v/>
      </c>
      <c r="Z570" s="1054" t="str">
        <f t="shared" si="371"/>
        <v/>
      </c>
      <c r="AA570" s="1054" t="str">
        <f t="shared" si="371"/>
        <v/>
      </c>
      <c r="AB570" s="1054" t="str">
        <f t="shared" si="371"/>
        <v/>
      </c>
      <c r="AC570" s="1054" t="str">
        <f t="shared" si="371"/>
        <v/>
      </c>
      <c r="AD570" s="2" t="e">
        <v>#REF!</v>
      </c>
      <c r="AE570" s="2" t="e">
        <v>#REF!</v>
      </c>
      <c r="AF570" s="2" t="e">
        <v>#REF!</v>
      </c>
      <c r="AG570" s="2" t="e">
        <v>#REF!</v>
      </c>
      <c r="AH570" s="2" t="e">
        <v>#REF!</v>
      </c>
      <c r="AI570" s="2" t="e">
        <v>#REF!</v>
      </c>
      <c r="AJ570" s="4" t="e">
        <v>#REF!</v>
      </c>
      <c r="AK570" s="4"/>
      <c r="AL570" s="4"/>
      <c r="AM570" s="4"/>
      <c r="AN570" s="18" t="s">
        <v>4</v>
      </c>
      <c r="AO570" s="689"/>
      <c r="AP570" s="690"/>
      <c r="AQ570" s="274"/>
      <c r="AR570" s="274"/>
      <c r="AS570" s="274"/>
      <c r="AT570" s="274"/>
      <c r="AU570" s="691"/>
      <c r="AV570" s="692"/>
      <c r="AW570" s="274"/>
      <c r="AX570" s="274"/>
      <c r="AY570" s="274"/>
      <c r="AZ570" s="274"/>
      <c r="BA570" s="274"/>
      <c r="BB570" s="274"/>
      <c r="BC570" s="274"/>
      <c r="BD570" s="274"/>
      <c r="BE570" s="274"/>
      <c r="BF570" s="274"/>
      <c r="BG570" s="274"/>
      <c r="BH570" s="274"/>
      <c r="BI570" s="274"/>
      <c r="BJ570" s="274"/>
      <c r="BK570" s="274"/>
      <c r="BL570" s="274"/>
      <c r="BM570" s="274"/>
      <c r="BN570" s="274"/>
      <c r="BO570" s="274"/>
      <c r="BP570" s="693"/>
      <c r="BQ570" s="274"/>
      <c r="BR570" s="274"/>
      <c r="BS570" s="274"/>
      <c r="BT570" s="274"/>
      <c r="BU570" s="274"/>
      <c r="BV570" s="274"/>
      <c r="BW570" s="274"/>
      <c r="BX570" s="694"/>
      <c r="BY570" s="274"/>
      <c r="BZ570" s="274"/>
      <c r="CA570" s="274"/>
      <c r="CB570" s="274"/>
      <c r="CC570" s="274"/>
      <c r="CD570" s="274"/>
      <c r="CE570" s="274"/>
      <c r="CF570" s="274"/>
      <c r="CG570" s="742"/>
      <c r="CH570" s="742"/>
      <c r="CI570" s="742"/>
      <c r="CJ570" s="742"/>
      <c r="CK570" s="742"/>
      <c r="CL570" s="742"/>
      <c r="CM570" s="742"/>
      <c r="CN570" s="742"/>
      <c r="CO570" s="742"/>
      <c r="CP570" s="742"/>
      <c r="CQ570" s="742"/>
      <c r="CR570" s="742"/>
      <c r="CS570" s="742"/>
      <c r="CT570" s="742"/>
      <c r="CU570" s="742"/>
      <c r="CV570" s="742"/>
      <c r="CW570" s="742"/>
      <c r="CX570" s="4"/>
      <c r="CY570" s="780" t="e">
        <v>#REF!</v>
      </c>
      <c r="CZ570" s="890" t="e">
        <v>#REF!</v>
      </c>
      <c r="DA570" s="890" t="e">
        <v>#REF!</v>
      </c>
      <c r="DB570" s="890">
        <v>0.0</v>
      </c>
      <c r="DC570" s="890">
        <v>0.0</v>
      </c>
      <c r="DD570" s="890">
        <v>0.0</v>
      </c>
      <c r="DE570" s="890">
        <v>0.0</v>
      </c>
      <c r="DF570" s="890">
        <v>0.0</v>
      </c>
      <c r="DG570" s="890">
        <v>0.0</v>
      </c>
      <c r="DH570" s="890"/>
      <c r="DI570" s="890" t="e">
        <v>#REF!</v>
      </c>
      <c r="DJ570" s="890" t="s">
        <v>160</v>
      </c>
      <c r="DK570" s="890" t="s">
        <v>160</v>
      </c>
      <c r="DL570" s="890" t="s">
        <v>160</v>
      </c>
      <c r="DM570" s="890" t="s">
        <v>160</v>
      </c>
      <c r="DN570" s="890" t="s">
        <v>160</v>
      </c>
      <c r="DO570" s="890" t="s">
        <v>160</v>
      </c>
      <c r="DP570" s="2">
        <v>1.0</v>
      </c>
      <c r="DQ570" s="830" t="s">
        <v>160</v>
      </c>
      <c r="DR570" s="915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745"/>
      <c r="EK570" s="4"/>
      <c r="EL570" s="4"/>
      <c r="EM570" s="4"/>
      <c r="EN570" s="4"/>
      <c r="EO570" s="4"/>
      <c r="EP570" s="4"/>
      <c r="EQ570" s="745"/>
      <c r="ER570" s="4"/>
      <c r="ES570" s="4"/>
      <c r="ET570" s="4"/>
      <c r="EU570" s="4"/>
      <c r="EV570" s="4"/>
      <c r="EW570" s="4"/>
      <c r="EX570" s="4"/>
      <c r="EY570" s="895" t="s">
        <v>160</v>
      </c>
      <c r="EZ570" s="927" t="s">
        <v>160</v>
      </c>
      <c r="FA570" s="820" t="str">
        <f t="shared" si="49"/>
        <v/>
      </c>
      <c r="FB570" s="925" t="e">
        <v>#REF!</v>
      </c>
      <c r="FC570" s="4" t="e">
        <v>#REF!</v>
      </c>
      <c r="FD570" s="4" t="e">
        <v>#REF!</v>
      </c>
      <c r="FE570" s="4" t="e">
        <v>#REF!</v>
      </c>
      <c r="FF570" s="4" t="e">
        <v>#REF!</v>
      </c>
      <c r="FG570" s="4" t="e">
        <v>#REF!</v>
      </c>
      <c r="FH570" s="4" t="e">
        <v>#REF!</v>
      </c>
      <c r="FI570" s="834" t="str">
        <f t="shared" si="50"/>
        <v>#REF!</v>
      </c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742"/>
    </row>
    <row r="571" outlineLevel="1">
      <c r="A571" s="743"/>
      <c r="D571" s="1039">
        <f t="shared" si="157"/>
        <v>1</v>
      </c>
      <c r="E571" s="1049" t="str">
        <f t="shared" si="80"/>
        <v/>
      </c>
      <c r="F571" s="1050" t="s">
        <v>402</v>
      </c>
      <c r="G571" s="1042" t="str">
        <f t="shared" si="76"/>
        <v/>
      </c>
      <c r="H571" s="1046"/>
      <c r="I571" s="1044" t="str">
        <f t="shared" si="77"/>
        <v>#REF!</v>
      </c>
      <c r="J571" s="1052" t="str">
        <f t="shared" si="141"/>
        <v>#REF!</v>
      </c>
      <c r="K571" s="1046">
        <v>0.0</v>
      </c>
      <c r="L571" s="1046">
        <v>0.0</v>
      </c>
      <c r="M571" s="1046">
        <v>0.0</v>
      </c>
      <c r="N571" s="1046">
        <v>0.0</v>
      </c>
      <c r="O571" s="1053" t="e">
        <v>#REF!</v>
      </c>
      <c r="P571" s="1053">
        <v>0.0</v>
      </c>
      <c r="Q571" s="1053">
        <v>0.0</v>
      </c>
      <c r="R571" s="1053">
        <v>0.0</v>
      </c>
      <c r="S571" s="1053">
        <v>0.0</v>
      </c>
      <c r="T571" s="1053">
        <v>0.0</v>
      </c>
      <c r="U571" s="1053">
        <v>0.0</v>
      </c>
      <c r="V571" s="825"/>
      <c r="W571" s="1054" t="str">
        <f t="shared" ref="W571:AC571" si="372">if(O$275&gt;$E570,"",if(O$276&lt;$E570,"", if($H571="","", if($D570&lt;=$N$277,O$277,if($D570&lt;=$N$278,O$278,O$279))*if($O$267=$R$267,$V$267, $H571))))</f>
        <v>#REF!</v>
      </c>
      <c r="X571" s="1054" t="str">
        <f t="shared" si="372"/>
        <v/>
      </c>
      <c r="Y571" s="1054" t="str">
        <f t="shared" si="372"/>
        <v/>
      </c>
      <c r="Z571" s="1054" t="str">
        <f t="shared" si="372"/>
        <v/>
      </c>
      <c r="AA571" s="1054" t="str">
        <f t="shared" si="372"/>
        <v/>
      </c>
      <c r="AB571" s="1054" t="str">
        <f t="shared" si="372"/>
        <v/>
      </c>
      <c r="AC571" s="1054" t="str">
        <f t="shared" si="372"/>
        <v/>
      </c>
      <c r="AD571" s="2" t="e">
        <v>#REF!</v>
      </c>
      <c r="AE571" s="2" t="e">
        <v>#REF!</v>
      </c>
      <c r="AF571" s="2" t="e">
        <v>#REF!</v>
      </c>
      <c r="AG571" s="2" t="e">
        <v>#REF!</v>
      </c>
      <c r="AH571" s="2" t="e">
        <v>#REF!</v>
      </c>
      <c r="AI571" s="2" t="e">
        <v>#REF!</v>
      </c>
      <c r="AJ571" s="4" t="e">
        <v>#REF!</v>
      </c>
      <c r="AK571" s="4"/>
      <c r="AL571" s="4"/>
      <c r="AM571" s="4"/>
      <c r="AN571" s="18" t="s">
        <v>4</v>
      </c>
      <c r="AO571" s="689"/>
      <c r="AP571" s="690"/>
      <c r="AQ571" s="274"/>
      <c r="AR571" s="274"/>
      <c r="AS571" s="274"/>
      <c r="AT571" s="274"/>
      <c r="AU571" s="691"/>
      <c r="AV571" s="692"/>
      <c r="AW571" s="274"/>
      <c r="AX571" s="274"/>
      <c r="AY571" s="274"/>
      <c r="AZ571" s="274"/>
      <c r="BA571" s="274"/>
      <c r="BB571" s="274"/>
      <c r="BC571" s="274"/>
      <c r="BD571" s="274"/>
      <c r="BE571" s="274"/>
      <c r="BF571" s="274"/>
      <c r="BG571" s="274"/>
      <c r="BH571" s="274"/>
      <c r="BI571" s="274"/>
      <c r="BJ571" s="274"/>
      <c r="BK571" s="274"/>
      <c r="BL571" s="274"/>
      <c r="BM571" s="274"/>
      <c r="BN571" s="274"/>
      <c r="BO571" s="274"/>
      <c r="BP571" s="693"/>
      <c r="BQ571" s="274"/>
      <c r="BR571" s="274"/>
      <c r="BS571" s="274"/>
      <c r="BT571" s="274"/>
      <c r="BU571" s="274"/>
      <c r="BV571" s="274"/>
      <c r="BW571" s="274"/>
      <c r="BX571" s="694"/>
      <c r="BY571" s="274"/>
      <c r="BZ571" s="274"/>
      <c r="CA571" s="274"/>
      <c r="CB571" s="274"/>
      <c r="CC571" s="274"/>
      <c r="CD571" s="274"/>
      <c r="CE571" s="274"/>
      <c r="CF571" s="274"/>
      <c r="CG571" s="742"/>
      <c r="CH571" s="742"/>
      <c r="CI571" s="742"/>
      <c r="CJ571" s="742"/>
      <c r="CK571" s="742"/>
      <c r="CL571" s="742"/>
      <c r="CM571" s="742"/>
      <c r="CN571" s="742"/>
      <c r="CO571" s="742"/>
      <c r="CP571" s="742"/>
      <c r="CQ571" s="742"/>
      <c r="CR571" s="742"/>
      <c r="CS571" s="742"/>
      <c r="CT571" s="742"/>
      <c r="CU571" s="742"/>
      <c r="CV571" s="742"/>
      <c r="CW571" s="742"/>
      <c r="CX571" s="4"/>
      <c r="CY571" s="780" t="e">
        <v>#REF!</v>
      </c>
      <c r="CZ571" s="890" t="e">
        <v>#REF!</v>
      </c>
      <c r="DA571" s="890" t="e">
        <v>#REF!</v>
      </c>
      <c r="DB571" s="890">
        <v>0.0</v>
      </c>
      <c r="DC571" s="890">
        <v>0.0</v>
      </c>
      <c r="DD571" s="890">
        <v>0.0</v>
      </c>
      <c r="DE571" s="890">
        <v>0.0</v>
      </c>
      <c r="DF571" s="890">
        <v>0.0</v>
      </c>
      <c r="DG571" s="890">
        <v>0.0</v>
      </c>
      <c r="DH571" s="890"/>
      <c r="DI571" s="890" t="e">
        <v>#REF!</v>
      </c>
      <c r="DJ571" s="890" t="s">
        <v>160</v>
      </c>
      <c r="DK571" s="890" t="s">
        <v>160</v>
      </c>
      <c r="DL571" s="890" t="s">
        <v>160</v>
      </c>
      <c r="DM571" s="890" t="s">
        <v>160</v>
      </c>
      <c r="DN571" s="890" t="s">
        <v>160</v>
      </c>
      <c r="DO571" s="890" t="s">
        <v>160</v>
      </c>
      <c r="DP571" s="2">
        <v>1.0</v>
      </c>
      <c r="DQ571" s="830" t="s">
        <v>160</v>
      </c>
      <c r="DR571" s="915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745"/>
      <c r="EK571" s="4"/>
      <c r="EL571" s="4"/>
      <c r="EM571" s="4"/>
      <c r="EN571" s="4"/>
      <c r="EO571" s="4"/>
      <c r="EP571" s="4"/>
      <c r="EQ571" s="745"/>
      <c r="ER571" s="4"/>
      <c r="ES571" s="4"/>
      <c r="ET571" s="4"/>
      <c r="EU571" s="4"/>
      <c r="EV571" s="4"/>
      <c r="EW571" s="4"/>
      <c r="EX571" s="4"/>
      <c r="EY571" s="895" t="s">
        <v>160</v>
      </c>
      <c r="EZ571" s="927" t="s">
        <v>160</v>
      </c>
      <c r="FA571" s="820" t="str">
        <f t="shared" si="49"/>
        <v/>
      </c>
      <c r="FB571" s="925" t="e">
        <v>#REF!</v>
      </c>
      <c r="FC571" s="4" t="e">
        <v>#REF!</v>
      </c>
      <c r="FD571" s="4" t="e">
        <v>#REF!</v>
      </c>
      <c r="FE571" s="4" t="e">
        <v>#REF!</v>
      </c>
      <c r="FF571" s="4" t="e">
        <v>#REF!</v>
      </c>
      <c r="FG571" s="4" t="e">
        <v>#REF!</v>
      </c>
      <c r="FH571" s="4" t="e">
        <v>#REF!</v>
      </c>
      <c r="FI571" s="834" t="str">
        <f t="shared" si="50"/>
        <v>#REF!</v>
      </c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742"/>
    </row>
    <row r="572" outlineLevel="1">
      <c r="A572" s="743"/>
      <c r="D572" s="1039">
        <f t="shared" si="157"/>
        <v>1</v>
      </c>
      <c r="E572" s="1049" t="str">
        <f t="shared" si="80"/>
        <v/>
      </c>
      <c r="F572" s="1050" t="s">
        <v>402</v>
      </c>
      <c r="G572" s="1042" t="str">
        <f t="shared" si="76"/>
        <v/>
      </c>
      <c r="H572" s="1046"/>
      <c r="I572" s="1044" t="str">
        <f t="shared" si="77"/>
        <v>#REF!</v>
      </c>
      <c r="J572" s="1052" t="str">
        <f t="shared" si="141"/>
        <v>#REF!</v>
      </c>
      <c r="K572" s="1046">
        <v>0.0</v>
      </c>
      <c r="L572" s="1046">
        <v>0.0</v>
      </c>
      <c r="M572" s="1046">
        <v>0.0</v>
      </c>
      <c r="N572" s="1046">
        <v>0.0</v>
      </c>
      <c r="O572" s="1053" t="e">
        <v>#REF!</v>
      </c>
      <c r="P572" s="1053">
        <v>0.0</v>
      </c>
      <c r="Q572" s="1053">
        <v>0.0</v>
      </c>
      <c r="R572" s="1053">
        <v>0.0</v>
      </c>
      <c r="S572" s="1053">
        <v>0.0</v>
      </c>
      <c r="T572" s="1053">
        <v>0.0</v>
      </c>
      <c r="U572" s="1053">
        <v>0.0</v>
      </c>
      <c r="V572" s="825"/>
      <c r="W572" s="1054" t="str">
        <f t="shared" ref="W572:AC572" si="373">if(O$275&gt;$E571,"",if(O$276&lt;$E571,"", if($H572="","", if($D571&lt;=$N$277,O$277,if($D571&lt;=$N$278,O$278,O$279))*if($O$267=$R$267,$V$267, $H572))))</f>
        <v>#REF!</v>
      </c>
      <c r="X572" s="1054" t="str">
        <f t="shared" si="373"/>
        <v/>
      </c>
      <c r="Y572" s="1054" t="str">
        <f t="shared" si="373"/>
        <v/>
      </c>
      <c r="Z572" s="1054" t="str">
        <f t="shared" si="373"/>
        <v/>
      </c>
      <c r="AA572" s="1054" t="str">
        <f t="shared" si="373"/>
        <v/>
      </c>
      <c r="AB572" s="1054" t="str">
        <f t="shared" si="373"/>
        <v/>
      </c>
      <c r="AC572" s="1054" t="str">
        <f t="shared" si="373"/>
        <v/>
      </c>
      <c r="AD572" s="2" t="e">
        <v>#REF!</v>
      </c>
      <c r="AE572" s="2" t="e">
        <v>#REF!</v>
      </c>
      <c r="AF572" s="2" t="e">
        <v>#REF!</v>
      </c>
      <c r="AG572" s="2" t="e">
        <v>#REF!</v>
      </c>
      <c r="AH572" s="2" t="e">
        <v>#REF!</v>
      </c>
      <c r="AI572" s="2" t="e">
        <v>#REF!</v>
      </c>
      <c r="AJ572" s="4" t="e">
        <v>#REF!</v>
      </c>
      <c r="AK572" s="4"/>
      <c r="AL572" s="4"/>
      <c r="AM572" s="4"/>
      <c r="AN572" s="18" t="s">
        <v>4</v>
      </c>
      <c r="AO572" s="689"/>
      <c r="AP572" s="690"/>
      <c r="AQ572" s="274"/>
      <c r="AR572" s="274"/>
      <c r="AS572" s="274"/>
      <c r="AT572" s="274"/>
      <c r="AU572" s="691"/>
      <c r="AV572" s="692"/>
      <c r="AW572" s="274"/>
      <c r="AX572" s="274"/>
      <c r="AY572" s="274"/>
      <c r="AZ572" s="274"/>
      <c r="BA572" s="274"/>
      <c r="BB572" s="274"/>
      <c r="BC572" s="274"/>
      <c r="BD572" s="274"/>
      <c r="BE572" s="274"/>
      <c r="BF572" s="274"/>
      <c r="BG572" s="274"/>
      <c r="BH572" s="274"/>
      <c r="BI572" s="274"/>
      <c r="BJ572" s="274"/>
      <c r="BK572" s="274"/>
      <c r="BL572" s="274"/>
      <c r="BM572" s="274"/>
      <c r="BN572" s="274"/>
      <c r="BO572" s="274"/>
      <c r="BP572" s="693"/>
      <c r="BQ572" s="274"/>
      <c r="BR572" s="274"/>
      <c r="BS572" s="274"/>
      <c r="BT572" s="274"/>
      <c r="BU572" s="274"/>
      <c r="BV572" s="274"/>
      <c r="BW572" s="274"/>
      <c r="BX572" s="694"/>
      <c r="BY572" s="274"/>
      <c r="BZ572" s="274"/>
      <c r="CA572" s="274"/>
      <c r="CB572" s="274"/>
      <c r="CC572" s="274"/>
      <c r="CD572" s="274"/>
      <c r="CE572" s="274"/>
      <c r="CF572" s="274"/>
      <c r="CG572" s="742"/>
      <c r="CH572" s="742"/>
      <c r="CI572" s="742"/>
      <c r="CJ572" s="742"/>
      <c r="CK572" s="742"/>
      <c r="CL572" s="742"/>
      <c r="CM572" s="742"/>
      <c r="CN572" s="742"/>
      <c r="CO572" s="742"/>
      <c r="CP572" s="742"/>
      <c r="CQ572" s="742"/>
      <c r="CR572" s="742"/>
      <c r="CS572" s="742"/>
      <c r="CT572" s="742"/>
      <c r="CU572" s="742"/>
      <c r="CV572" s="742"/>
      <c r="CW572" s="742"/>
      <c r="CX572" s="4"/>
      <c r="CY572" s="780" t="e">
        <v>#REF!</v>
      </c>
      <c r="CZ572" s="890" t="e">
        <v>#REF!</v>
      </c>
      <c r="DA572" s="890" t="e">
        <v>#REF!</v>
      </c>
      <c r="DB572" s="890">
        <v>0.0</v>
      </c>
      <c r="DC572" s="890">
        <v>0.0</v>
      </c>
      <c r="DD572" s="890">
        <v>0.0</v>
      </c>
      <c r="DE572" s="890">
        <v>0.0</v>
      </c>
      <c r="DF572" s="890">
        <v>0.0</v>
      </c>
      <c r="DG572" s="890">
        <v>0.0</v>
      </c>
      <c r="DH572" s="890"/>
      <c r="DI572" s="890" t="e">
        <v>#REF!</v>
      </c>
      <c r="DJ572" s="890" t="s">
        <v>160</v>
      </c>
      <c r="DK572" s="890" t="s">
        <v>160</v>
      </c>
      <c r="DL572" s="890" t="s">
        <v>160</v>
      </c>
      <c r="DM572" s="890" t="s">
        <v>160</v>
      </c>
      <c r="DN572" s="890" t="s">
        <v>160</v>
      </c>
      <c r="DO572" s="890" t="s">
        <v>160</v>
      </c>
      <c r="DP572" s="2">
        <v>1.0</v>
      </c>
      <c r="DQ572" s="830" t="s">
        <v>160</v>
      </c>
      <c r="DR572" s="915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745"/>
      <c r="EK572" s="4"/>
      <c r="EL572" s="4"/>
      <c r="EM572" s="4"/>
      <c r="EN572" s="4"/>
      <c r="EO572" s="4"/>
      <c r="EP572" s="4"/>
      <c r="EQ572" s="745"/>
      <c r="ER572" s="4"/>
      <c r="ES572" s="4"/>
      <c r="ET572" s="4"/>
      <c r="EU572" s="4"/>
      <c r="EV572" s="4"/>
      <c r="EW572" s="4"/>
      <c r="EX572" s="4"/>
      <c r="EY572" s="895" t="s">
        <v>160</v>
      </c>
      <c r="EZ572" s="927" t="s">
        <v>160</v>
      </c>
      <c r="FA572" s="820" t="str">
        <f t="shared" si="49"/>
        <v/>
      </c>
      <c r="FB572" s="925" t="e">
        <v>#REF!</v>
      </c>
      <c r="FC572" s="4" t="e">
        <v>#REF!</v>
      </c>
      <c r="FD572" s="4" t="e">
        <v>#REF!</v>
      </c>
      <c r="FE572" s="4" t="e">
        <v>#REF!</v>
      </c>
      <c r="FF572" s="4" t="e">
        <v>#REF!</v>
      </c>
      <c r="FG572" s="4" t="e">
        <v>#REF!</v>
      </c>
      <c r="FH572" s="4" t="e">
        <v>#REF!</v>
      </c>
      <c r="FI572" s="834" t="str">
        <f t="shared" si="50"/>
        <v>#REF!</v>
      </c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742"/>
    </row>
    <row r="573" outlineLevel="1">
      <c r="A573" s="743"/>
      <c r="D573" s="1039">
        <f t="shared" si="157"/>
        <v>1</v>
      </c>
      <c r="E573" s="1049" t="str">
        <f t="shared" si="80"/>
        <v/>
      </c>
      <c r="F573" s="1050" t="s">
        <v>402</v>
      </c>
      <c r="G573" s="1042" t="str">
        <f t="shared" si="76"/>
        <v/>
      </c>
      <c r="H573" s="1046"/>
      <c r="I573" s="1044" t="str">
        <f t="shared" si="77"/>
        <v>#REF!</v>
      </c>
      <c r="J573" s="1052" t="str">
        <f t="shared" si="141"/>
        <v>#REF!</v>
      </c>
      <c r="K573" s="1046">
        <v>0.0</v>
      </c>
      <c r="L573" s="1046">
        <v>0.0</v>
      </c>
      <c r="M573" s="1046">
        <v>0.0</v>
      </c>
      <c r="N573" s="1046">
        <v>0.0</v>
      </c>
      <c r="O573" s="1053" t="e">
        <v>#REF!</v>
      </c>
      <c r="P573" s="1053">
        <v>0.0</v>
      </c>
      <c r="Q573" s="1053">
        <v>0.0</v>
      </c>
      <c r="R573" s="1053">
        <v>0.0</v>
      </c>
      <c r="S573" s="1053">
        <v>0.0</v>
      </c>
      <c r="T573" s="1053">
        <v>0.0</v>
      </c>
      <c r="U573" s="1053">
        <v>0.0</v>
      </c>
      <c r="V573" s="825"/>
      <c r="W573" s="1054" t="str">
        <f t="shared" ref="W573:AC573" si="374">if(O$275&gt;$E572,"",if(O$276&lt;$E572,"", if($H573="","", if($D572&lt;=$N$277,O$277,if($D572&lt;=$N$278,O$278,O$279))*if($O$267=$R$267,$V$267, $H573))))</f>
        <v>#REF!</v>
      </c>
      <c r="X573" s="1054" t="str">
        <f t="shared" si="374"/>
        <v/>
      </c>
      <c r="Y573" s="1054" t="str">
        <f t="shared" si="374"/>
        <v/>
      </c>
      <c r="Z573" s="1054" t="str">
        <f t="shared" si="374"/>
        <v/>
      </c>
      <c r="AA573" s="1054" t="str">
        <f t="shared" si="374"/>
        <v/>
      </c>
      <c r="AB573" s="1054" t="str">
        <f t="shared" si="374"/>
        <v/>
      </c>
      <c r="AC573" s="1054" t="str">
        <f t="shared" si="374"/>
        <v/>
      </c>
      <c r="AD573" s="2" t="e">
        <v>#REF!</v>
      </c>
      <c r="AE573" s="2" t="e">
        <v>#REF!</v>
      </c>
      <c r="AF573" s="2" t="e">
        <v>#REF!</v>
      </c>
      <c r="AG573" s="2" t="e">
        <v>#REF!</v>
      </c>
      <c r="AH573" s="2" t="e">
        <v>#REF!</v>
      </c>
      <c r="AI573" s="2" t="e">
        <v>#REF!</v>
      </c>
      <c r="AJ573" s="4" t="e">
        <v>#REF!</v>
      </c>
      <c r="AK573" s="4"/>
      <c r="AL573" s="4"/>
      <c r="AM573" s="4"/>
      <c r="AN573" s="18" t="s">
        <v>4</v>
      </c>
      <c r="AO573" s="689"/>
      <c r="AP573" s="690"/>
      <c r="AQ573" s="274"/>
      <c r="AR573" s="274"/>
      <c r="AS573" s="274"/>
      <c r="AT573" s="274"/>
      <c r="AU573" s="691"/>
      <c r="AV573" s="692"/>
      <c r="AW573" s="274"/>
      <c r="AX573" s="274"/>
      <c r="AY573" s="274"/>
      <c r="AZ573" s="274"/>
      <c r="BA573" s="274"/>
      <c r="BB573" s="274"/>
      <c r="BC573" s="274"/>
      <c r="BD573" s="274"/>
      <c r="BE573" s="274"/>
      <c r="BF573" s="274"/>
      <c r="BG573" s="274"/>
      <c r="BH573" s="274"/>
      <c r="BI573" s="274"/>
      <c r="BJ573" s="274"/>
      <c r="BK573" s="274"/>
      <c r="BL573" s="274"/>
      <c r="BM573" s="274"/>
      <c r="BN573" s="274"/>
      <c r="BO573" s="274"/>
      <c r="BP573" s="693"/>
      <c r="BQ573" s="274"/>
      <c r="BR573" s="274"/>
      <c r="BS573" s="274"/>
      <c r="BT573" s="274"/>
      <c r="BU573" s="274"/>
      <c r="BV573" s="274"/>
      <c r="BW573" s="274"/>
      <c r="BX573" s="694"/>
      <c r="BY573" s="274"/>
      <c r="BZ573" s="274"/>
      <c r="CA573" s="274"/>
      <c r="CB573" s="274"/>
      <c r="CC573" s="274"/>
      <c r="CD573" s="274"/>
      <c r="CE573" s="274"/>
      <c r="CF573" s="274"/>
      <c r="CG573" s="742"/>
      <c r="CH573" s="742"/>
      <c r="CI573" s="742"/>
      <c r="CJ573" s="742"/>
      <c r="CK573" s="742"/>
      <c r="CL573" s="742"/>
      <c r="CM573" s="742"/>
      <c r="CN573" s="742"/>
      <c r="CO573" s="742"/>
      <c r="CP573" s="742"/>
      <c r="CQ573" s="742"/>
      <c r="CR573" s="742"/>
      <c r="CS573" s="742"/>
      <c r="CT573" s="742"/>
      <c r="CU573" s="742"/>
      <c r="CV573" s="742"/>
      <c r="CW573" s="742"/>
      <c r="CX573" s="4"/>
      <c r="CY573" s="780" t="e">
        <v>#REF!</v>
      </c>
      <c r="CZ573" s="890" t="e">
        <v>#REF!</v>
      </c>
      <c r="DA573" s="890" t="e">
        <v>#REF!</v>
      </c>
      <c r="DB573" s="890">
        <v>0.0</v>
      </c>
      <c r="DC573" s="890">
        <v>0.0</v>
      </c>
      <c r="DD573" s="890">
        <v>0.0</v>
      </c>
      <c r="DE573" s="890">
        <v>0.0</v>
      </c>
      <c r="DF573" s="890">
        <v>0.0</v>
      </c>
      <c r="DG573" s="890">
        <v>0.0</v>
      </c>
      <c r="DH573" s="890"/>
      <c r="DI573" s="890" t="e">
        <v>#REF!</v>
      </c>
      <c r="DJ573" s="890" t="s">
        <v>160</v>
      </c>
      <c r="DK573" s="890" t="s">
        <v>160</v>
      </c>
      <c r="DL573" s="890" t="s">
        <v>160</v>
      </c>
      <c r="DM573" s="890" t="s">
        <v>160</v>
      </c>
      <c r="DN573" s="890" t="s">
        <v>160</v>
      </c>
      <c r="DO573" s="890" t="s">
        <v>160</v>
      </c>
      <c r="DP573" s="2">
        <v>1.0</v>
      </c>
      <c r="DQ573" s="830" t="s">
        <v>160</v>
      </c>
      <c r="DR573" s="915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745"/>
      <c r="EK573" s="4"/>
      <c r="EL573" s="4"/>
      <c r="EM573" s="4"/>
      <c r="EN573" s="4"/>
      <c r="EO573" s="4"/>
      <c r="EP573" s="4"/>
      <c r="EQ573" s="745"/>
      <c r="ER573" s="4"/>
      <c r="ES573" s="4"/>
      <c r="ET573" s="4"/>
      <c r="EU573" s="4"/>
      <c r="EV573" s="4"/>
      <c r="EW573" s="4"/>
      <c r="EX573" s="4"/>
      <c r="EY573" s="895" t="s">
        <v>160</v>
      </c>
      <c r="EZ573" s="927" t="s">
        <v>160</v>
      </c>
      <c r="FA573" s="820" t="str">
        <f t="shared" si="49"/>
        <v/>
      </c>
      <c r="FB573" s="925" t="e">
        <v>#REF!</v>
      </c>
      <c r="FC573" s="4" t="e">
        <v>#REF!</v>
      </c>
      <c r="FD573" s="4" t="e">
        <v>#REF!</v>
      </c>
      <c r="FE573" s="4" t="e">
        <v>#REF!</v>
      </c>
      <c r="FF573" s="4" t="e">
        <v>#REF!</v>
      </c>
      <c r="FG573" s="4" t="e">
        <v>#REF!</v>
      </c>
      <c r="FH573" s="4" t="e">
        <v>#REF!</v>
      </c>
      <c r="FI573" s="834" t="str">
        <f t="shared" si="50"/>
        <v>#REF!</v>
      </c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742"/>
    </row>
    <row r="574" outlineLevel="1">
      <c r="A574" s="743"/>
      <c r="D574" s="1039">
        <f t="shared" si="157"/>
        <v>1</v>
      </c>
      <c r="E574" s="1049" t="str">
        <f t="shared" si="80"/>
        <v/>
      </c>
      <c r="F574" s="1050" t="s">
        <v>402</v>
      </c>
      <c r="G574" s="1042" t="str">
        <f t="shared" si="76"/>
        <v/>
      </c>
      <c r="H574" s="1046"/>
      <c r="I574" s="1044" t="str">
        <f t="shared" si="77"/>
        <v>#REF!</v>
      </c>
      <c r="J574" s="1052" t="str">
        <f t="shared" si="141"/>
        <v>#REF!</v>
      </c>
      <c r="K574" s="1046">
        <v>0.0</v>
      </c>
      <c r="L574" s="1046">
        <v>0.0</v>
      </c>
      <c r="M574" s="1046">
        <v>0.0</v>
      </c>
      <c r="N574" s="1046">
        <v>0.0</v>
      </c>
      <c r="O574" s="1053" t="e">
        <v>#REF!</v>
      </c>
      <c r="P574" s="1053">
        <v>0.0</v>
      </c>
      <c r="Q574" s="1053">
        <v>0.0</v>
      </c>
      <c r="R574" s="1053">
        <v>0.0</v>
      </c>
      <c r="S574" s="1053">
        <v>0.0</v>
      </c>
      <c r="T574" s="1053">
        <v>0.0</v>
      </c>
      <c r="U574" s="1053">
        <v>0.0</v>
      </c>
      <c r="V574" s="825"/>
      <c r="W574" s="1054" t="str">
        <f t="shared" ref="W574:AC574" si="375">if(O$275&gt;$E573,"",if(O$276&lt;$E573,"", if($H574="","", if($D573&lt;=$N$277,O$277,if($D573&lt;=$N$278,O$278,O$279))*if($O$267=$R$267,$V$267, $H574))))</f>
        <v>#REF!</v>
      </c>
      <c r="X574" s="1054" t="str">
        <f t="shared" si="375"/>
        <v/>
      </c>
      <c r="Y574" s="1054" t="str">
        <f t="shared" si="375"/>
        <v/>
      </c>
      <c r="Z574" s="1054" t="str">
        <f t="shared" si="375"/>
        <v/>
      </c>
      <c r="AA574" s="1054" t="str">
        <f t="shared" si="375"/>
        <v/>
      </c>
      <c r="AB574" s="1054" t="str">
        <f t="shared" si="375"/>
        <v/>
      </c>
      <c r="AC574" s="1054" t="str">
        <f t="shared" si="375"/>
        <v/>
      </c>
      <c r="AD574" s="2" t="e">
        <v>#REF!</v>
      </c>
      <c r="AE574" s="2" t="e">
        <v>#REF!</v>
      </c>
      <c r="AF574" s="2" t="e">
        <v>#REF!</v>
      </c>
      <c r="AG574" s="2" t="e">
        <v>#REF!</v>
      </c>
      <c r="AH574" s="2" t="e">
        <v>#REF!</v>
      </c>
      <c r="AI574" s="2" t="e">
        <v>#REF!</v>
      </c>
      <c r="AJ574" s="4" t="e">
        <v>#REF!</v>
      </c>
      <c r="AK574" s="4"/>
      <c r="AL574" s="4"/>
      <c r="AM574" s="4"/>
      <c r="AN574" s="18" t="s">
        <v>4</v>
      </c>
      <c r="AO574" s="689"/>
      <c r="AP574" s="690"/>
      <c r="AQ574" s="274"/>
      <c r="AR574" s="274"/>
      <c r="AS574" s="274"/>
      <c r="AT574" s="274"/>
      <c r="AU574" s="691"/>
      <c r="AV574" s="692"/>
      <c r="AW574" s="274"/>
      <c r="AX574" s="274"/>
      <c r="AY574" s="274"/>
      <c r="AZ574" s="274"/>
      <c r="BA574" s="274"/>
      <c r="BB574" s="274"/>
      <c r="BC574" s="274"/>
      <c r="BD574" s="274"/>
      <c r="BE574" s="274"/>
      <c r="BF574" s="274"/>
      <c r="BG574" s="274"/>
      <c r="BH574" s="274"/>
      <c r="BI574" s="274"/>
      <c r="BJ574" s="274"/>
      <c r="BK574" s="274"/>
      <c r="BL574" s="274"/>
      <c r="BM574" s="274"/>
      <c r="BN574" s="274"/>
      <c r="BO574" s="274"/>
      <c r="BP574" s="693"/>
      <c r="BQ574" s="274"/>
      <c r="BR574" s="274"/>
      <c r="BS574" s="274"/>
      <c r="BT574" s="274"/>
      <c r="BU574" s="274"/>
      <c r="BV574" s="274"/>
      <c r="BW574" s="274"/>
      <c r="BX574" s="694"/>
      <c r="BY574" s="274"/>
      <c r="BZ574" s="274"/>
      <c r="CA574" s="274"/>
      <c r="CB574" s="274"/>
      <c r="CC574" s="274"/>
      <c r="CD574" s="274"/>
      <c r="CE574" s="274"/>
      <c r="CF574" s="274"/>
      <c r="CG574" s="742"/>
      <c r="CH574" s="742"/>
      <c r="CI574" s="742"/>
      <c r="CJ574" s="742"/>
      <c r="CK574" s="742"/>
      <c r="CL574" s="742"/>
      <c r="CM574" s="742"/>
      <c r="CN574" s="742"/>
      <c r="CO574" s="742"/>
      <c r="CP574" s="742"/>
      <c r="CQ574" s="742"/>
      <c r="CR574" s="742"/>
      <c r="CS574" s="742"/>
      <c r="CT574" s="742"/>
      <c r="CU574" s="742"/>
      <c r="CV574" s="742"/>
      <c r="CW574" s="742"/>
      <c r="CX574" s="4"/>
      <c r="CY574" s="780" t="e">
        <v>#REF!</v>
      </c>
      <c r="CZ574" s="890" t="e">
        <v>#REF!</v>
      </c>
      <c r="DA574" s="890" t="e">
        <v>#REF!</v>
      </c>
      <c r="DB574" s="890">
        <v>0.0</v>
      </c>
      <c r="DC574" s="890">
        <v>0.0</v>
      </c>
      <c r="DD574" s="890">
        <v>0.0</v>
      </c>
      <c r="DE574" s="890">
        <v>0.0</v>
      </c>
      <c r="DF574" s="890">
        <v>0.0</v>
      </c>
      <c r="DG574" s="890">
        <v>0.0</v>
      </c>
      <c r="DH574" s="890"/>
      <c r="DI574" s="890" t="e">
        <v>#REF!</v>
      </c>
      <c r="DJ574" s="890" t="s">
        <v>160</v>
      </c>
      <c r="DK574" s="890" t="s">
        <v>160</v>
      </c>
      <c r="DL574" s="890" t="s">
        <v>160</v>
      </c>
      <c r="DM574" s="890" t="s">
        <v>160</v>
      </c>
      <c r="DN574" s="890" t="s">
        <v>160</v>
      </c>
      <c r="DO574" s="890" t="s">
        <v>160</v>
      </c>
      <c r="DP574" s="2">
        <v>1.0</v>
      </c>
      <c r="DQ574" s="830" t="s">
        <v>160</v>
      </c>
      <c r="DR574" s="915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745"/>
      <c r="EK574" s="4"/>
      <c r="EL574" s="4"/>
      <c r="EM574" s="4"/>
      <c r="EN574" s="4"/>
      <c r="EO574" s="4"/>
      <c r="EP574" s="4"/>
      <c r="EQ574" s="745"/>
      <c r="ER574" s="4"/>
      <c r="ES574" s="4"/>
      <c r="ET574" s="4"/>
      <c r="EU574" s="4"/>
      <c r="EV574" s="4"/>
      <c r="EW574" s="4"/>
      <c r="EX574" s="4"/>
      <c r="EY574" s="895" t="s">
        <v>160</v>
      </c>
      <c r="EZ574" s="927" t="s">
        <v>160</v>
      </c>
      <c r="FA574" s="820" t="str">
        <f t="shared" si="49"/>
        <v/>
      </c>
      <c r="FB574" s="925" t="e">
        <v>#REF!</v>
      </c>
      <c r="FC574" s="4" t="e">
        <v>#REF!</v>
      </c>
      <c r="FD574" s="4" t="e">
        <v>#REF!</v>
      </c>
      <c r="FE574" s="4" t="e">
        <v>#REF!</v>
      </c>
      <c r="FF574" s="4" t="e">
        <v>#REF!</v>
      </c>
      <c r="FG574" s="4" t="e">
        <v>#REF!</v>
      </c>
      <c r="FH574" s="4" t="e">
        <v>#REF!</v>
      </c>
      <c r="FI574" s="834" t="str">
        <f t="shared" si="50"/>
        <v>#REF!</v>
      </c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742"/>
    </row>
    <row r="575" outlineLevel="1">
      <c r="A575" s="743"/>
      <c r="D575" s="1039">
        <f t="shared" si="157"/>
        <v>1</v>
      </c>
      <c r="E575" s="1049" t="str">
        <f t="shared" si="80"/>
        <v/>
      </c>
      <c r="F575" s="1050" t="s">
        <v>402</v>
      </c>
      <c r="G575" s="1042" t="str">
        <f t="shared" si="76"/>
        <v/>
      </c>
      <c r="H575" s="1046"/>
      <c r="I575" s="1044" t="str">
        <f t="shared" si="77"/>
        <v>#REF!</v>
      </c>
      <c r="J575" s="1052" t="str">
        <f t="shared" si="141"/>
        <v>#REF!</v>
      </c>
      <c r="K575" s="1046">
        <v>0.0</v>
      </c>
      <c r="L575" s="1046">
        <v>0.0</v>
      </c>
      <c r="M575" s="1046">
        <v>0.0</v>
      </c>
      <c r="N575" s="1046">
        <v>0.0</v>
      </c>
      <c r="O575" s="1053" t="e">
        <v>#REF!</v>
      </c>
      <c r="P575" s="1053">
        <v>0.0</v>
      </c>
      <c r="Q575" s="1053">
        <v>0.0</v>
      </c>
      <c r="R575" s="1053">
        <v>0.0</v>
      </c>
      <c r="S575" s="1053">
        <v>0.0</v>
      </c>
      <c r="T575" s="1053">
        <v>0.0</v>
      </c>
      <c r="U575" s="1053">
        <v>0.0</v>
      </c>
      <c r="V575" s="825"/>
      <c r="W575" s="1054" t="str">
        <f t="shared" ref="W575:AC575" si="376">if(O$275&gt;$E574,"",if(O$276&lt;$E574,"", if($H575="","", if($D574&lt;=$N$277,O$277,if($D574&lt;=$N$278,O$278,O$279))*if($O$267=$R$267,$V$267, $H575))))</f>
        <v>#REF!</v>
      </c>
      <c r="X575" s="1054" t="str">
        <f t="shared" si="376"/>
        <v/>
      </c>
      <c r="Y575" s="1054" t="str">
        <f t="shared" si="376"/>
        <v/>
      </c>
      <c r="Z575" s="1054" t="str">
        <f t="shared" si="376"/>
        <v/>
      </c>
      <c r="AA575" s="1054" t="str">
        <f t="shared" si="376"/>
        <v/>
      </c>
      <c r="AB575" s="1054" t="str">
        <f t="shared" si="376"/>
        <v/>
      </c>
      <c r="AC575" s="1054" t="str">
        <f t="shared" si="376"/>
        <v/>
      </c>
      <c r="AD575" s="2" t="e">
        <v>#REF!</v>
      </c>
      <c r="AE575" s="2" t="e">
        <v>#REF!</v>
      </c>
      <c r="AF575" s="2" t="e">
        <v>#REF!</v>
      </c>
      <c r="AG575" s="2" t="e">
        <v>#REF!</v>
      </c>
      <c r="AH575" s="2" t="e">
        <v>#REF!</v>
      </c>
      <c r="AI575" s="2" t="e">
        <v>#REF!</v>
      </c>
      <c r="AJ575" s="4" t="e">
        <v>#REF!</v>
      </c>
      <c r="AK575" s="4"/>
      <c r="AL575" s="4"/>
      <c r="AM575" s="4"/>
      <c r="AN575" s="18" t="s">
        <v>4</v>
      </c>
      <c r="AO575" s="689"/>
      <c r="AP575" s="690"/>
      <c r="AQ575" s="274"/>
      <c r="AR575" s="274"/>
      <c r="AS575" s="274"/>
      <c r="AT575" s="274"/>
      <c r="AU575" s="691"/>
      <c r="AV575" s="692"/>
      <c r="AW575" s="274"/>
      <c r="AX575" s="274"/>
      <c r="AY575" s="274"/>
      <c r="AZ575" s="274"/>
      <c r="BA575" s="274"/>
      <c r="BB575" s="274"/>
      <c r="BC575" s="274"/>
      <c r="BD575" s="274"/>
      <c r="BE575" s="274"/>
      <c r="BF575" s="274"/>
      <c r="BG575" s="274"/>
      <c r="BH575" s="274"/>
      <c r="BI575" s="274"/>
      <c r="BJ575" s="274"/>
      <c r="BK575" s="274"/>
      <c r="BL575" s="274"/>
      <c r="BM575" s="274"/>
      <c r="BN575" s="274"/>
      <c r="BO575" s="274"/>
      <c r="BP575" s="693"/>
      <c r="BQ575" s="274"/>
      <c r="BR575" s="274"/>
      <c r="BS575" s="274"/>
      <c r="BT575" s="274"/>
      <c r="BU575" s="274"/>
      <c r="BV575" s="274"/>
      <c r="BW575" s="274"/>
      <c r="BX575" s="694"/>
      <c r="BY575" s="274"/>
      <c r="BZ575" s="274"/>
      <c r="CA575" s="274"/>
      <c r="CB575" s="274"/>
      <c r="CC575" s="274"/>
      <c r="CD575" s="274"/>
      <c r="CE575" s="274"/>
      <c r="CF575" s="274"/>
      <c r="CG575" s="742"/>
      <c r="CH575" s="742"/>
      <c r="CI575" s="742"/>
      <c r="CJ575" s="742"/>
      <c r="CK575" s="742"/>
      <c r="CL575" s="742"/>
      <c r="CM575" s="742"/>
      <c r="CN575" s="742"/>
      <c r="CO575" s="742"/>
      <c r="CP575" s="742"/>
      <c r="CQ575" s="742"/>
      <c r="CR575" s="742"/>
      <c r="CS575" s="742"/>
      <c r="CT575" s="742"/>
      <c r="CU575" s="742"/>
      <c r="CV575" s="742"/>
      <c r="CW575" s="742"/>
      <c r="CX575" s="4"/>
      <c r="CY575" s="780" t="e">
        <v>#REF!</v>
      </c>
      <c r="CZ575" s="890" t="e">
        <v>#REF!</v>
      </c>
      <c r="DA575" s="890" t="e">
        <v>#REF!</v>
      </c>
      <c r="DB575" s="890">
        <v>0.0</v>
      </c>
      <c r="DC575" s="890">
        <v>0.0</v>
      </c>
      <c r="DD575" s="890">
        <v>0.0</v>
      </c>
      <c r="DE575" s="890">
        <v>0.0</v>
      </c>
      <c r="DF575" s="890">
        <v>0.0</v>
      </c>
      <c r="DG575" s="890">
        <v>0.0</v>
      </c>
      <c r="DH575" s="890"/>
      <c r="DI575" s="890" t="e">
        <v>#REF!</v>
      </c>
      <c r="DJ575" s="890" t="s">
        <v>160</v>
      </c>
      <c r="DK575" s="890" t="s">
        <v>160</v>
      </c>
      <c r="DL575" s="890" t="s">
        <v>160</v>
      </c>
      <c r="DM575" s="890" t="s">
        <v>160</v>
      </c>
      <c r="DN575" s="890" t="s">
        <v>160</v>
      </c>
      <c r="DO575" s="890" t="s">
        <v>160</v>
      </c>
      <c r="DP575" s="2">
        <v>1.0</v>
      </c>
      <c r="DQ575" s="830" t="s">
        <v>160</v>
      </c>
      <c r="DR575" s="915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745"/>
      <c r="EK575" s="4"/>
      <c r="EL575" s="4"/>
      <c r="EM575" s="4"/>
      <c r="EN575" s="4"/>
      <c r="EO575" s="4"/>
      <c r="EP575" s="4"/>
      <c r="EQ575" s="745"/>
      <c r="ER575" s="4"/>
      <c r="ES575" s="4"/>
      <c r="ET575" s="4"/>
      <c r="EU575" s="4"/>
      <c r="EV575" s="4"/>
      <c r="EW575" s="4"/>
      <c r="EX575" s="4"/>
      <c r="EY575" s="895" t="s">
        <v>160</v>
      </c>
      <c r="EZ575" s="927" t="s">
        <v>160</v>
      </c>
      <c r="FA575" s="820" t="str">
        <f t="shared" si="49"/>
        <v/>
      </c>
      <c r="FB575" s="925" t="e">
        <v>#REF!</v>
      </c>
      <c r="FC575" s="4" t="e">
        <v>#REF!</v>
      </c>
      <c r="FD575" s="4" t="e">
        <v>#REF!</v>
      </c>
      <c r="FE575" s="4" t="e">
        <v>#REF!</v>
      </c>
      <c r="FF575" s="4" t="e">
        <v>#REF!</v>
      </c>
      <c r="FG575" s="4" t="e">
        <v>#REF!</v>
      </c>
      <c r="FH575" s="4" t="e">
        <v>#REF!</v>
      </c>
      <c r="FI575" s="834" t="str">
        <f t="shared" si="50"/>
        <v>#REF!</v>
      </c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742"/>
    </row>
    <row r="576" outlineLevel="1">
      <c r="A576" s="743"/>
      <c r="D576" s="1039">
        <f t="shared" si="157"/>
        <v>1</v>
      </c>
      <c r="E576" s="1049" t="str">
        <f t="shared" si="80"/>
        <v/>
      </c>
      <c r="F576" s="1050" t="s">
        <v>402</v>
      </c>
      <c r="G576" s="1042" t="str">
        <f t="shared" si="76"/>
        <v/>
      </c>
      <c r="H576" s="1046"/>
      <c r="I576" s="1044" t="str">
        <f t="shared" si="77"/>
        <v>#REF!</v>
      </c>
      <c r="J576" s="1052" t="str">
        <f t="shared" si="141"/>
        <v>#REF!</v>
      </c>
      <c r="K576" s="1046">
        <v>0.0</v>
      </c>
      <c r="L576" s="1046">
        <v>0.0</v>
      </c>
      <c r="M576" s="1046">
        <v>0.0</v>
      </c>
      <c r="N576" s="1046">
        <v>0.0</v>
      </c>
      <c r="O576" s="1053" t="e">
        <v>#REF!</v>
      </c>
      <c r="P576" s="1053">
        <v>0.0</v>
      </c>
      <c r="Q576" s="1053">
        <v>0.0</v>
      </c>
      <c r="R576" s="1053">
        <v>0.0</v>
      </c>
      <c r="S576" s="1053">
        <v>0.0</v>
      </c>
      <c r="T576" s="1053">
        <v>0.0</v>
      </c>
      <c r="U576" s="1053">
        <v>0.0</v>
      </c>
      <c r="V576" s="825"/>
      <c r="W576" s="1054" t="str">
        <f t="shared" ref="W576:AC576" si="377">if(O$275&gt;$E575,"",if(O$276&lt;$E575,"", if($H576="","", if($D575&lt;=$N$277,O$277,if($D575&lt;=$N$278,O$278,O$279))*if($O$267=$R$267,$V$267, $H576))))</f>
        <v>#REF!</v>
      </c>
      <c r="X576" s="1054" t="str">
        <f t="shared" si="377"/>
        <v/>
      </c>
      <c r="Y576" s="1054" t="str">
        <f t="shared" si="377"/>
        <v/>
      </c>
      <c r="Z576" s="1054" t="str">
        <f t="shared" si="377"/>
        <v/>
      </c>
      <c r="AA576" s="1054" t="str">
        <f t="shared" si="377"/>
        <v/>
      </c>
      <c r="AB576" s="1054" t="str">
        <f t="shared" si="377"/>
        <v/>
      </c>
      <c r="AC576" s="1054" t="str">
        <f t="shared" si="377"/>
        <v/>
      </c>
      <c r="AD576" s="2" t="e">
        <v>#REF!</v>
      </c>
      <c r="AE576" s="2" t="e">
        <v>#REF!</v>
      </c>
      <c r="AF576" s="2" t="e">
        <v>#REF!</v>
      </c>
      <c r="AG576" s="2" t="e">
        <v>#REF!</v>
      </c>
      <c r="AH576" s="2" t="e">
        <v>#REF!</v>
      </c>
      <c r="AI576" s="2" t="e">
        <v>#REF!</v>
      </c>
      <c r="AJ576" s="4" t="e">
        <v>#REF!</v>
      </c>
      <c r="AK576" s="4"/>
      <c r="AL576" s="4"/>
      <c r="AM576" s="4"/>
      <c r="AN576" s="18" t="s">
        <v>4</v>
      </c>
      <c r="AO576" s="689"/>
      <c r="AP576" s="690"/>
      <c r="AQ576" s="274"/>
      <c r="AR576" s="274"/>
      <c r="AS576" s="274"/>
      <c r="AT576" s="274"/>
      <c r="AU576" s="691"/>
      <c r="AV576" s="692"/>
      <c r="AW576" s="274"/>
      <c r="AX576" s="274"/>
      <c r="AY576" s="274"/>
      <c r="AZ576" s="274"/>
      <c r="BA576" s="274"/>
      <c r="BB576" s="274"/>
      <c r="BC576" s="274"/>
      <c r="BD576" s="274"/>
      <c r="BE576" s="274"/>
      <c r="BF576" s="274"/>
      <c r="BG576" s="274"/>
      <c r="BH576" s="274"/>
      <c r="BI576" s="274"/>
      <c r="BJ576" s="274"/>
      <c r="BK576" s="274"/>
      <c r="BL576" s="274"/>
      <c r="BM576" s="274"/>
      <c r="BN576" s="274"/>
      <c r="BO576" s="274"/>
      <c r="BP576" s="693"/>
      <c r="BQ576" s="274"/>
      <c r="BR576" s="274"/>
      <c r="BS576" s="274"/>
      <c r="BT576" s="274"/>
      <c r="BU576" s="274"/>
      <c r="BV576" s="274"/>
      <c r="BW576" s="274"/>
      <c r="BX576" s="694"/>
      <c r="BY576" s="274"/>
      <c r="BZ576" s="274"/>
      <c r="CA576" s="274"/>
      <c r="CB576" s="274"/>
      <c r="CC576" s="274"/>
      <c r="CD576" s="274"/>
      <c r="CE576" s="274"/>
      <c r="CF576" s="274"/>
      <c r="CG576" s="742"/>
      <c r="CH576" s="742"/>
      <c r="CI576" s="742"/>
      <c r="CJ576" s="742"/>
      <c r="CK576" s="742"/>
      <c r="CL576" s="742"/>
      <c r="CM576" s="742"/>
      <c r="CN576" s="742"/>
      <c r="CO576" s="742"/>
      <c r="CP576" s="742"/>
      <c r="CQ576" s="742"/>
      <c r="CR576" s="742"/>
      <c r="CS576" s="742"/>
      <c r="CT576" s="742"/>
      <c r="CU576" s="742"/>
      <c r="CV576" s="742"/>
      <c r="CW576" s="742"/>
      <c r="CX576" s="4"/>
      <c r="CY576" s="780" t="e">
        <v>#REF!</v>
      </c>
      <c r="CZ576" s="890" t="e">
        <v>#REF!</v>
      </c>
      <c r="DA576" s="890" t="e">
        <v>#REF!</v>
      </c>
      <c r="DB576" s="890">
        <v>0.0</v>
      </c>
      <c r="DC576" s="890">
        <v>0.0</v>
      </c>
      <c r="DD576" s="890">
        <v>0.0</v>
      </c>
      <c r="DE576" s="890">
        <v>0.0</v>
      </c>
      <c r="DF576" s="890">
        <v>0.0</v>
      </c>
      <c r="DG576" s="890">
        <v>0.0</v>
      </c>
      <c r="DH576" s="890"/>
      <c r="DI576" s="890" t="e">
        <v>#REF!</v>
      </c>
      <c r="DJ576" s="890" t="s">
        <v>160</v>
      </c>
      <c r="DK576" s="890" t="s">
        <v>160</v>
      </c>
      <c r="DL576" s="890" t="s">
        <v>160</v>
      </c>
      <c r="DM576" s="890" t="s">
        <v>160</v>
      </c>
      <c r="DN576" s="890" t="s">
        <v>160</v>
      </c>
      <c r="DO576" s="890" t="s">
        <v>160</v>
      </c>
      <c r="DP576" s="2">
        <v>1.0</v>
      </c>
      <c r="DQ576" s="830" t="s">
        <v>160</v>
      </c>
      <c r="DR576" s="915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745"/>
      <c r="EK576" s="4"/>
      <c r="EL576" s="4"/>
      <c r="EM576" s="4"/>
      <c r="EN576" s="4"/>
      <c r="EO576" s="4"/>
      <c r="EP576" s="4"/>
      <c r="EQ576" s="745"/>
      <c r="ER576" s="4"/>
      <c r="ES576" s="4"/>
      <c r="ET576" s="4"/>
      <c r="EU576" s="4"/>
      <c r="EV576" s="4"/>
      <c r="EW576" s="4"/>
      <c r="EX576" s="4"/>
      <c r="EY576" s="895" t="s">
        <v>160</v>
      </c>
      <c r="EZ576" s="927" t="s">
        <v>160</v>
      </c>
      <c r="FA576" s="820" t="str">
        <f t="shared" si="49"/>
        <v/>
      </c>
      <c r="FB576" s="925" t="e">
        <v>#REF!</v>
      </c>
      <c r="FC576" s="4" t="e">
        <v>#REF!</v>
      </c>
      <c r="FD576" s="4" t="e">
        <v>#REF!</v>
      </c>
      <c r="FE576" s="4" t="e">
        <v>#REF!</v>
      </c>
      <c r="FF576" s="4" t="e">
        <v>#REF!</v>
      </c>
      <c r="FG576" s="4" t="e">
        <v>#REF!</v>
      </c>
      <c r="FH576" s="4" t="e">
        <v>#REF!</v>
      </c>
      <c r="FI576" s="834" t="str">
        <f t="shared" si="50"/>
        <v>#REF!</v>
      </c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742"/>
    </row>
    <row r="577" outlineLevel="1">
      <c r="A577" s="743"/>
      <c r="D577" s="1039">
        <f t="shared" si="157"/>
        <v>1</v>
      </c>
      <c r="E577" s="1049" t="str">
        <f t="shared" si="80"/>
        <v/>
      </c>
      <c r="F577" s="1050" t="s">
        <v>402</v>
      </c>
      <c r="G577" s="1042" t="str">
        <f t="shared" si="76"/>
        <v/>
      </c>
      <c r="H577" s="1046"/>
      <c r="I577" s="1044" t="str">
        <f t="shared" si="77"/>
        <v>#REF!</v>
      </c>
      <c r="J577" s="1052" t="str">
        <f t="shared" si="141"/>
        <v>#REF!</v>
      </c>
      <c r="K577" s="1046">
        <v>0.0</v>
      </c>
      <c r="L577" s="1046">
        <v>0.0</v>
      </c>
      <c r="M577" s="1046">
        <v>0.0</v>
      </c>
      <c r="N577" s="1046">
        <v>0.0</v>
      </c>
      <c r="O577" s="1053" t="e">
        <v>#REF!</v>
      </c>
      <c r="P577" s="1053">
        <v>0.0</v>
      </c>
      <c r="Q577" s="1053">
        <v>0.0</v>
      </c>
      <c r="R577" s="1053">
        <v>0.0</v>
      </c>
      <c r="S577" s="1053">
        <v>0.0</v>
      </c>
      <c r="T577" s="1053">
        <v>0.0</v>
      </c>
      <c r="U577" s="1053">
        <v>0.0</v>
      </c>
      <c r="V577" s="825"/>
      <c r="W577" s="1054" t="str">
        <f t="shared" ref="W577:AC577" si="378">if(O$275&gt;$E576,"",if(O$276&lt;$E576,"", if($H577="","", if($D576&lt;=$N$277,O$277,if($D576&lt;=$N$278,O$278,O$279))*if($O$267=$R$267,$V$267, $H577))))</f>
        <v>#REF!</v>
      </c>
      <c r="X577" s="1054" t="str">
        <f t="shared" si="378"/>
        <v/>
      </c>
      <c r="Y577" s="1054" t="str">
        <f t="shared" si="378"/>
        <v/>
      </c>
      <c r="Z577" s="1054" t="str">
        <f t="shared" si="378"/>
        <v/>
      </c>
      <c r="AA577" s="1054" t="str">
        <f t="shared" si="378"/>
        <v/>
      </c>
      <c r="AB577" s="1054" t="str">
        <f t="shared" si="378"/>
        <v/>
      </c>
      <c r="AC577" s="1054" t="str">
        <f t="shared" si="378"/>
        <v/>
      </c>
      <c r="AD577" s="2" t="e">
        <v>#REF!</v>
      </c>
      <c r="AE577" s="2" t="e">
        <v>#REF!</v>
      </c>
      <c r="AF577" s="2" t="e">
        <v>#REF!</v>
      </c>
      <c r="AG577" s="2" t="e">
        <v>#REF!</v>
      </c>
      <c r="AH577" s="2" t="e">
        <v>#REF!</v>
      </c>
      <c r="AI577" s="2" t="e">
        <v>#REF!</v>
      </c>
      <c r="AJ577" s="4" t="e">
        <v>#REF!</v>
      </c>
      <c r="AK577" s="4"/>
      <c r="AL577" s="4"/>
      <c r="AM577" s="4"/>
      <c r="AN577" s="18" t="s">
        <v>4</v>
      </c>
      <c r="AO577" s="689"/>
      <c r="AP577" s="690"/>
      <c r="AQ577" s="274"/>
      <c r="AR577" s="274"/>
      <c r="AS577" s="274"/>
      <c r="AT577" s="274"/>
      <c r="AU577" s="691"/>
      <c r="AV577" s="692"/>
      <c r="AW577" s="274"/>
      <c r="AX577" s="274"/>
      <c r="AY577" s="274"/>
      <c r="AZ577" s="274"/>
      <c r="BA577" s="274"/>
      <c r="BB577" s="274"/>
      <c r="BC577" s="274"/>
      <c r="BD577" s="274"/>
      <c r="BE577" s="274"/>
      <c r="BF577" s="274"/>
      <c r="BG577" s="274"/>
      <c r="BH577" s="274"/>
      <c r="BI577" s="274"/>
      <c r="BJ577" s="274"/>
      <c r="BK577" s="274"/>
      <c r="BL577" s="274"/>
      <c r="BM577" s="274"/>
      <c r="BN577" s="274"/>
      <c r="BO577" s="274"/>
      <c r="BP577" s="693"/>
      <c r="BQ577" s="274"/>
      <c r="BR577" s="274"/>
      <c r="BS577" s="274"/>
      <c r="BT577" s="274"/>
      <c r="BU577" s="274"/>
      <c r="BV577" s="274"/>
      <c r="BW577" s="274"/>
      <c r="BX577" s="694"/>
      <c r="BY577" s="274"/>
      <c r="BZ577" s="274"/>
      <c r="CA577" s="274"/>
      <c r="CB577" s="274"/>
      <c r="CC577" s="274"/>
      <c r="CD577" s="274"/>
      <c r="CE577" s="274"/>
      <c r="CF577" s="274"/>
      <c r="CG577" s="742"/>
      <c r="CH577" s="742"/>
      <c r="CI577" s="742"/>
      <c r="CJ577" s="742"/>
      <c r="CK577" s="742"/>
      <c r="CL577" s="742"/>
      <c r="CM577" s="742"/>
      <c r="CN577" s="742"/>
      <c r="CO577" s="742"/>
      <c r="CP577" s="742"/>
      <c r="CQ577" s="742"/>
      <c r="CR577" s="742"/>
      <c r="CS577" s="742"/>
      <c r="CT577" s="742"/>
      <c r="CU577" s="742"/>
      <c r="CV577" s="742"/>
      <c r="CW577" s="742"/>
      <c r="CX577" s="4"/>
      <c r="CY577" s="780" t="e">
        <v>#REF!</v>
      </c>
      <c r="CZ577" s="890" t="e">
        <v>#REF!</v>
      </c>
      <c r="DA577" s="890" t="e">
        <v>#REF!</v>
      </c>
      <c r="DB577" s="890">
        <v>0.0</v>
      </c>
      <c r="DC577" s="890">
        <v>0.0</v>
      </c>
      <c r="DD577" s="890">
        <v>0.0</v>
      </c>
      <c r="DE577" s="890">
        <v>0.0</v>
      </c>
      <c r="DF577" s="890">
        <v>0.0</v>
      </c>
      <c r="DG577" s="890">
        <v>0.0</v>
      </c>
      <c r="DH577" s="890"/>
      <c r="DI577" s="890" t="e">
        <v>#REF!</v>
      </c>
      <c r="DJ577" s="890" t="s">
        <v>160</v>
      </c>
      <c r="DK577" s="890" t="s">
        <v>160</v>
      </c>
      <c r="DL577" s="890" t="s">
        <v>160</v>
      </c>
      <c r="DM577" s="890" t="s">
        <v>160</v>
      </c>
      <c r="DN577" s="890" t="s">
        <v>160</v>
      </c>
      <c r="DO577" s="890" t="s">
        <v>160</v>
      </c>
      <c r="DP577" s="2">
        <v>1.0</v>
      </c>
      <c r="DQ577" s="830" t="s">
        <v>160</v>
      </c>
      <c r="DR577" s="915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745"/>
      <c r="EK577" s="4"/>
      <c r="EL577" s="4"/>
      <c r="EM577" s="4"/>
      <c r="EN577" s="4"/>
      <c r="EO577" s="4"/>
      <c r="EP577" s="4"/>
      <c r="EQ577" s="745"/>
      <c r="ER577" s="4"/>
      <c r="ES577" s="4"/>
      <c r="ET577" s="4"/>
      <c r="EU577" s="4"/>
      <c r="EV577" s="4"/>
      <c r="EW577" s="4"/>
      <c r="EX577" s="4"/>
      <c r="EY577" s="895" t="s">
        <v>160</v>
      </c>
      <c r="EZ577" s="927" t="s">
        <v>160</v>
      </c>
      <c r="FA577" s="820" t="str">
        <f t="shared" si="49"/>
        <v/>
      </c>
      <c r="FB577" s="925" t="e">
        <v>#REF!</v>
      </c>
      <c r="FC577" s="4" t="e">
        <v>#REF!</v>
      </c>
      <c r="FD577" s="4" t="e">
        <v>#REF!</v>
      </c>
      <c r="FE577" s="4" t="e">
        <v>#REF!</v>
      </c>
      <c r="FF577" s="4" t="e">
        <v>#REF!</v>
      </c>
      <c r="FG577" s="4" t="e">
        <v>#REF!</v>
      </c>
      <c r="FH577" s="4" t="e">
        <v>#REF!</v>
      </c>
      <c r="FI577" s="834" t="str">
        <f t="shared" si="50"/>
        <v>#REF!</v>
      </c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742"/>
    </row>
    <row r="578" outlineLevel="1">
      <c r="A578" s="743"/>
      <c r="D578" s="1039">
        <f t="shared" si="157"/>
        <v>1</v>
      </c>
      <c r="E578" s="1049" t="str">
        <f t="shared" si="80"/>
        <v/>
      </c>
      <c r="F578" s="1050" t="s">
        <v>402</v>
      </c>
      <c r="G578" s="1042" t="str">
        <f t="shared" si="76"/>
        <v/>
      </c>
      <c r="H578" s="1046"/>
      <c r="I578" s="1044" t="str">
        <f t="shared" si="77"/>
        <v>#REF!</v>
      </c>
      <c r="J578" s="1052" t="str">
        <f t="shared" si="141"/>
        <v>#REF!</v>
      </c>
      <c r="K578" s="1046">
        <v>0.0</v>
      </c>
      <c r="L578" s="1046">
        <v>0.0</v>
      </c>
      <c r="M578" s="1046">
        <v>0.0</v>
      </c>
      <c r="N578" s="1046">
        <v>0.0</v>
      </c>
      <c r="O578" s="1053" t="e">
        <v>#REF!</v>
      </c>
      <c r="P578" s="1053">
        <v>0.0</v>
      </c>
      <c r="Q578" s="1053">
        <v>0.0</v>
      </c>
      <c r="R578" s="1053">
        <v>0.0</v>
      </c>
      <c r="S578" s="1053">
        <v>0.0</v>
      </c>
      <c r="T578" s="1053">
        <v>0.0</v>
      </c>
      <c r="U578" s="1053">
        <v>0.0</v>
      </c>
      <c r="V578" s="825"/>
      <c r="W578" s="1054" t="str">
        <f t="shared" ref="W578:AC578" si="379">if(O$275&gt;$E577,"",if(O$276&lt;$E577,"", if($H578="","", if($D577&lt;=$N$277,O$277,if($D577&lt;=$N$278,O$278,O$279))*if($O$267=$R$267,$V$267, $H578))))</f>
        <v>#REF!</v>
      </c>
      <c r="X578" s="1054" t="str">
        <f t="shared" si="379"/>
        <v/>
      </c>
      <c r="Y578" s="1054" t="str">
        <f t="shared" si="379"/>
        <v/>
      </c>
      <c r="Z578" s="1054" t="str">
        <f t="shared" si="379"/>
        <v/>
      </c>
      <c r="AA578" s="1054" t="str">
        <f t="shared" si="379"/>
        <v/>
      </c>
      <c r="AB578" s="1054" t="str">
        <f t="shared" si="379"/>
        <v/>
      </c>
      <c r="AC578" s="1054" t="str">
        <f t="shared" si="379"/>
        <v/>
      </c>
      <c r="AD578" s="2" t="e">
        <v>#REF!</v>
      </c>
      <c r="AE578" s="2" t="e">
        <v>#REF!</v>
      </c>
      <c r="AF578" s="2" t="e">
        <v>#REF!</v>
      </c>
      <c r="AG578" s="2" t="e">
        <v>#REF!</v>
      </c>
      <c r="AH578" s="2" t="e">
        <v>#REF!</v>
      </c>
      <c r="AI578" s="2" t="e">
        <v>#REF!</v>
      </c>
      <c r="AJ578" s="4" t="e">
        <v>#REF!</v>
      </c>
      <c r="AK578" s="4"/>
      <c r="AL578" s="4"/>
      <c r="AM578" s="4"/>
      <c r="AN578" s="18" t="s">
        <v>4</v>
      </c>
      <c r="AO578" s="689"/>
      <c r="AP578" s="690"/>
      <c r="AQ578" s="274"/>
      <c r="AR578" s="274"/>
      <c r="AS578" s="274"/>
      <c r="AT578" s="274"/>
      <c r="AU578" s="691"/>
      <c r="AV578" s="692"/>
      <c r="AW578" s="274"/>
      <c r="AX578" s="274"/>
      <c r="AY578" s="274"/>
      <c r="AZ578" s="274"/>
      <c r="BA578" s="274"/>
      <c r="BB578" s="274"/>
      <c r="BC578" s="274"/>
      <c r="BD578" s="274"/>
      <c r="BE578" s="274"/>
      <c r="BF578" s="274"/>
      <c r="BG578" s="274"/>
      <c r="BH578" s="274"/>
      <c r="BI578" s="274"/>
      <c r="BJ578" s="274"/>
      <c r="BK578" s="274"/>
      <c r="BL578" s="274"/>
      <c r="BM578" s="274"/>
      <c r="BN578" s="274"/>
      <c r="BO578" s="274"/>
      <c r="BP578" s="693"/>
      <c r="BQ578" s="274"/>
      <c r="BR578" s="274"/>
      <c r="BS578" s="274"/>
      <c r="BT578" s="274"/>
      <c r="BU578" s="274"/>
      <c r="BV578" s="274"/>
      <c r="BW578" s="274"/>
      <c r="BX578" s="694"/>
      <c r="BY578" s="274"/>
      <c r="BZ578" s="274"/>
      <c r="CA578" s="274"/>
      <c r="CB578" s="274"/>
      <c r="CC578" s="274"/>
      <c r="CD578" s="274"/>
      <c r="CE578" s="274"/>
      <c r="CF578" s="274"/>
      <c r="CG578" s="742"/>
      <c r="CH578" s="742"/>
      <c r="CI578" s="742"/>
      <c r="CJ578" s="742"/>
      <c r="CK578" s="742"/>
      <c r="CL578" s="742"/>
      <c r="CM578" s="742"/>
      <c r="CN578" s="742"/>
      <c r="CO578" s="742"/>
      <c r="CP578" s="742"/>
      <c r="CQ578" s="742"/>
      <c r="CR578" s="742"/>
      <c r="CS578" s="742"/>
      <c r="CT578" s="742"/>
      <c r="CU578" s="742"/>
      <c r="CV578" s="742"/>
      <c r="CW578" s="742"/>
      <c r="CX578" s="4"/>
      <c r="CY578" s="780" t="e">
        <v>#REF!</v>
      </c>
      <c r="CZ578" s="890" t="e">
        <v>#REF!</v>
      </c>
      <c r="DA578" s="890" t="e">
        <v>#REF!</v>
      </c>
      <c r="DB578" s="890">
        <v>0.0</v>
      </c>
      <c r="DC578" s="890">
        <v>0.0</v>
      </c>
      <c r="DD578" s="890">
        <v>0.0</v>
      </c>
      <c r="DE578" s="890">
        <v>0.0</v>
      </c>
      <c r="DF578" s="890">
        <v>0.0</v>
      </c>
      <c r="DG578" s="890">
        <v>0.0</v>
      </c>
      <c r="DH578" s="890"/>
      <c r="DI578" s="890" t="e">
        <v>#REF!</v>
      </c>
      <c r="DJ578" s="890" t="s">
        <v>160</v>
      </c>
      <c r="DK578" s="890" t="s">
        <v>160</v>
      </c>
      <c r="DL578" s="890" t="s">
        <v>160</v>
      </c>
      <c r="DM578" s="890" t="s">
        <v>160</v>
      </c>
      <c r="DN578" s="890" t="s">
        <v>160</v>
      </c>
      <c r="DO578" s="890" t="s">
        <v>160</v>
      </c>
      <c r="DP578" s="2">
        <v>1.0</v>
      </c>
      <c r="DQ578" s="830" t="s">
        <v>160</v>
      </c>
      <c r="DR578" s="915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745"/>
      <c r="EK578" s="4"/>
      <c r="EL578" s="4"/>
      <c r="EM578" s="4"/>
      <c r="EN578" s="4"/>
      <c r="EO578" s="4"/>
      <c r="EP578" s="4"/>
      <c r="EQ578" s="745"/>
      <c r="ER578" s="4"/>
      <c r="ES578" s="4"/>
      <c r="ET578" s="4"/>
      <c r="EU578" s="4"/>
      <c r="EV578" s="4"/>
      <c r="EW578" s="4"/>
      <c r="EX578" s="4"/>
      <c r="EY578" s="895" t="s">
        <v>160</v>
      </c>
      <c r="EZ578" s="927" t="s">
        <v>160</v>
      </c>
      <c r="FA578" s="820" t="str">
        <f t="shared" si="49"/>
        <v/>
      </c>
      <c r="FB578" s="925" t="e">
        <v>#REF!</v>
      </c>
      <c r="FC578" s="4" t="e">
        <v>#REF!</v>
      </c>
      <c r="FD578" s="4" t="e">
        <v>#REF!</v>
      </c>
      <c r="FE578" s="4" t="e">
        <v>#REF!</v>
      </c>
      <c r="FF578" s="4" t="e">
        <v>#REF!</v>
      </c>
      <c r="FG578" s="4" t="e">
        <v>#REF!</v>
      </c>
      <c r="FH578" s="4" t="e">
        <v>#REF!</v>
      </c>
      <c r="FI578" s="834" t="str">
        <f t="shared" si="50"/>
        <v>#REF!</v>
      </c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742"/>
    </row>
    <row r="579" outlineLevel="1">
      <c r="A579" s="743"/>
      <c r="D579" s="1039">
        <f t="shared" si="157"/>
        <v>1</v>
      </c>
      <c r="E579" s="1049" t="str">
        <f t="shared" si="80"/>
        <v/>
      </c>
      <c r="F579" s="1050" t="s">
        <v>402</v>
      </c>
      <c r="G579" s="1042" t="str">
        <f t="shared" si="76"/>
        <v/>
      </c>
      <c r="H579" s="1046"/>
      <c r="I579" s="1044" t="str">
        <f t="shared" si="77"/>
        <v>#REF!</v>
      </c>
      <c r="J579" s="1052" t="str">
        <f t="shared" si="141"/>
        <v>#REF!</v>
      </c>
      <c r="K579" s="1046">
        <v>0.0</v>
      </c>
      <c r="L579" s="1046">
        <v>0.0</v>
      </c>
      <c r="M579" s="1046">
        <v>0.0</v>
      </c>
      <c r="N579" s="1046">
        <v>0.0</v>
      </c>
      <c r="O579" s="1053" t="e">
        <v>#REF!</v>
      </c>
      <c r="P579" s="1053">
        <v>0.0</v>
      </c>
      <c r="Q579" s="1053">
        <v>0.0</v>
      </c>
      <c r="R579" s="1053">
        <v>0.0</v>
      </c>
      <c r="S579" s="1053">
        <v>0.0</v>
      </c>
      <c r="T579" s="1053">
        <v>0.0</v>
      </c>
      <c r="U579" s="1053">
        <v>0.0</v>
      </c>
      <c r="V579" s="825"/>
      <c r="W579" s="1054" t="str">
        <f t="shared" ref="W579:AC579" si="380">if(O$275&gt;$E578,"",if(O$276&lt;$E578,"", if($H579="","", if($D578&lt;=$N$277,O$277,if($D578&lt;=$N$278,O$278,O$279))*if($O$267=$R$267,$V$267, $H579))))</f>
        <v>#REF!</v>
      </c>
      <c r="X579" s="1054" t="str">
        <f t="shared" si="380"/>
        <v/>
      </c>
      <c r="Y579" s="1054" t="str">
        <f t="shared" si="380"/>
        <v/>
      </c>
      <c r="Z579" s="1054" t="str">
        <f t="shared" si="380"/>
        <v/>
      </c>
      <c r="AA579" s="1054" t="str">
        <f t="shared" si="380"/>
        <v/>
      </c>
      <c r="AB579" s="1054" t="str">
        <f t="shared" si="380"/>
        <v/>
      </c>
      <c r="AC579" s="1054" t="str">
        <f t="shared" si="380"/>
        <v/>
      </c>
      <c r="AD579" s="2" t="e">
        <v>#REF!</v>
      </c>
      <c r="AE579" s="2" t="e">
        <v>#REF!</v>
      </c>
      <c r="AF579" s="2" t="e">
        <v>#REF!</v>
      </c>
      <c r="AG579" s="2" t="e">
        <v>#REF!</v>
      </c>
      <c r="AH579" s="2" t="e">
        <v>#REF!</v>
      </c>
      <c r="AI579" s="2" t="e">
        <v>#REF!</v>
      </c>
      <c r="AJ579" s="4" t="e">
        <v>#REF!</v>
      </c>
      <c r="AK579" s="4"/>
      <c r="AL579" s="4"/>
      <c r="AM579" s="4"/>
      <c r="AN579" s="18" t="s">
        <v>4</v>
      </c>
      <c r="AO579" s="689"/>
      <c r="AP579" s="690"/>
      <c r="AQ579" s="274"/>
      <c r="AR579" s="274"/>
      <c r="AS579" s="274"/>
      <c r="AT579" s="274"/>
      <c r="AU579" s="691"/>
      <c r="AV579" s="692"/>
      <c r="AW579" s="274"/>
      <c r="AX579" s="274"/>
      <c r="AY579" s="274"/>
      <c r="AZ579" s="274"/>
      <c r="BA579" s="274"/>
      <c r="BB579" s="274"/>
      <c r="BC579" s="274"/>
      <c r="BD579" s="274"/>
      <c r="BE579" s="274"/>
      <c r="BF579" s="274"/>
      <c r="BG579" s="274"/>
      <c r="BH579" s="274"/>
      <c r="BI579" s="274"/>
      <c r="BJ579" s="274"/>
      <c r="BK579" s="274"/>
      <c r="BL579" s="274"/>
      <c r="BM579" s="274"/>
      <c r="BN579" s="274"/>
      <c r="BO579" s="274"/>
      <c r="BP579" s="693"/>
      <c r="BQ579" s="274"/>
      <c r="BR579" s="274"/>
      <c r="BS579" s="274"/>
      <c r="BT579" s="274"/>
      <c r="BU579" s="274"/>
      <c r="BV579" s="274"/>
      <c r="BW579" s="274"/>
      <c r="BX579" s="694"/>
      <c r="BY579" s="274"/>
      <c r="BZ579" s="274"/>
      <c r="CA579" s="274"/>
      <c r="CB579" s="274"/>
      <c r="CC579" s="274"/>
      <c r="CD579" s="274"/>
      <c r="CE579" s="274"/>
      <c r="CF579" s="274"/>
      <c r="CG579" s="742"/>
      <c r="CH579" s="742"/>
      <c r="CI579" s="742"/>
      <c r="CJ579" s="742"/>
      <c r="CK579" s="742"/>
      <c r="CL579" s="742"/>
      <c r="CM579" s="742"/>
      <c r="CN579" s="742"/>
      <c r="CO579" s="742"/>
      <c r="CP579" s="742"/>
      <c r="CQ579" s="742"/>
      <c r="CR579" s="742"/>
      <c r="CS579" s="742"/>
      <c r="CT579" s="742"/>
      <c r="CU579" s="742"/>
      <c r="CV579" s="742"/>
      <c r="CW579" s="742"/>
      <c r="CX579" s="4"/>
      <c r="CY579" s="780" t="e">
        <v>#REF!</v>
      </c>
      <c r="CZ579" s="890" t="e">
        <v>#REF!</v>
      </c>
      <c r="DA579" s="890" t="e">
        <v>#REF!</v>
      </c>
      <c r="DB579" s="890">
        <v>0.0</v>
      </c>
      <c r="DC579" s="890">
        <v>0.0</v>
      </c>
      <c r="DD579" s="890">
        <v>0.0</v>
      </c>
      <c r="DE579" s="890">
        <v>0.0</v>
      </c>
      <c r="DF579" s="890">
        <v>0.0</v>
      </c>
      <c r="DG579" s="890">
        <v>0.0</v>
      </c>
      <c r="DH579" s="890"/>
      <c r="DI579" s="890" t="e">
        <v>#REF!</v>
      </c>
      <c r="DJ579" s="890" t="s">
        <v>160</v>
      </c>
      <c r="DK579" s="890" t="s">
        <v>160</v>
      </c>
      <c r="DL579" s="890" t="s">
        <v>160</v>
      </c>
      <c r="DM579" s="890" t="s">
        <v>160</v>
      </c>
      <c r="DN579" s="890" t="s">
        <v>160</v>
      </c>
      <c r="DO579" s="890" t="s">
        <v>160</v>
      </c>
      <c r="DP579" s="2">
        <v>1.0</v>
      </c>
      <c r="DQ579" s="830" t="s">
        <v>160</v>
      </c>
      <c r="DR579" s="915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745"/>
      <c r="EK579" s="4"/>
      <c r="EL579" s="4"/>
      <c r="EM579" s="4"/>
      <c r="EN579" s="4"/>
      <c r="EO579" s="4"/>
      <c r="EP579" s="4"/>
      <c r="EQ579" s="745"/>
      <c r="ER579" s="4"/>
      <c r="ES579" s="4"/>
      <c r="ET579" s="4"/>
      <c r="EU579" s="4"/>
      <c r="EV579" s="4"/>
      <c r="EW579" s="4"/>
      <c r="EX579" s="4"/>
      <c r="EY579" s="895" t="s">
        <v>160</v>
      </c>
      <c r="EZ579" s="927" t="s">
        <v>160</v>
      </c>
      <c r="FA579" s="820" t="str">
        <f t="shared" si="49"/>
        <v/>
      </c>
      <c r="FB579" s="925" t="e">
        <v>#REF!</v>
      </c>
      <c r="FC579" s="4" t="e">
        <v>#REF!</v>
      </c>
      <c r="FD579" s="4" t="e">
        <v>#REF!</v>
      </c>
      <c r="FE579" s="4" t="e">
        <v>#REF!</v>
      </c>
      <c r="FF579" s="4" t="e">
        <v>#REF!</v>
      </c>
      <c r="FG579" s="4" t="e">
        <v>#REF!</v>
      </c>
      <c r="FH579" s="4" t="e">
        <v>#REF!</v>
      </c>
      <c r="FI579" s="834" t="str">
        <f t="shared" si="50"/>
        <v>#REF!</v>
      </c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742"/>
    </row>
    <row r="580" outlineLevel="1">
      <c r="A580" s="743"/>
      <c r="D580" s="1039">
        <f t="shared" si="157"/>
        <v>1</v>
      </c>
      <c r="E580" s="1049" t="str">
        <f t="shared" si="80"/>
        <v/>
      </c>
      <c r="F580" s="1050" t="s">
        <v>402</v>
      </c>
      <c r="G580" s="1042" t="str">
        <f t="shared" si="76"/>
        <v/>
      </c>
      <c r="H580" s="1046"/>
      <c r="I580" s="1044" t="str">
        <f t="shared" si="77"/>
        <v>#REF!</v>
      </c>
      <c r="J580" s="1052" t="str">
        <f t="shared" si="141"/>
        <v>#REF!</v>
      </c>
      <c r="K580" s="1046">
        <v>0.0</v>
      </c>
      <c r="L580" s="1046">
        <v>0.0</v>
      </c>
      <c r="M580" s="1046">
        <v>0.0</v>
      </c>
      <c r="N580" s="1046">
        <v>0.0</v>
      </c>
      <c r="O580" s="1053" t="e">
        <v>#REF!</v>
      </c>
      <c r="P580" s="1053">
        <v>0.0</v>
      </c>
      <c r="Q580" s="1053">
        <v>0.0</v>
      </c>
      <c r="R580" s="1053">
        <v>0.0</v>
      </c>
      <c r="S580" s="1053">
        <v>0.0</v>
      </c>
      <c r="T580" s="1053">
        <v>0.0</v>
      </c>
      <c r="U580" s="1053">
        <v>0.0</v>
      </c>
      <c r="V580" s="825"/>
      <c r="W580" s="1054" t="str">
        <f t="shared" ref="W580:AC580" si="381">if(O$275&gt;$E579,"",if(O$276&lt;$E579,"", if($H580="","", if($D579&lt;=$N$277,O$277,if($D579&lt;=$N$278,O$278,O$279))*if($O$267=$R$267,$V$267, $H580))))</f>
        <v>#REF!</v>
      </c>
      <c r="X580" s="1054" t="str">
        <f t="shared" si="381"/>
        <v/>
      </c>
      <c r="Y580" s="1054" t="str">
        <f t="shared" si="381"/>
        <v/>
      </c>
      <c r="Z580" s="1054" t="str">
        <f t="shared" si="381"/>
        <v/>
      </c>
      <c r="AA580" s="1054" t="str">
        <f t="shared" si="381"/>
        <v/>
      </c>
      <c r="AB580" s="1054" t="str">
        <f t="shared" si="381"/>
        <v/>
      </c>
      <c r="AC580" s="1054" t="str">
        <f t="shared" si="381"/>
        <v/>
      </c>
      <c r="AD580" s="2" t="e">
        <v>#REF!</v>
      </c>
      <c r="AE580" s="2" t="e">
        <v>#REF!</v>
      </c>
      <c r="AF580" s="2" t="e">
        <v>#REF!</v>
      </c>
      <c r="AG580" s="2" t="e">
        <v>#REF!</v>
      </c>
      <c r="AH580" s="2" t="e">
        <v>#REF!</v>
      </c>
      <c r="AI580" s="2" t="e">
        <v>#REF!</v>
      </c>
      <c r="AJ580" s="4" t="e">
        <v>#REF!</v>
      </c>
      <c r="AK580" s="4"/>
      <c r="AL580" s="4"/>
      <c r="AM580" s="4"/>
      <c r="AN580" s="18" t="s">
        <v>4</v>
      </c>
      <c r="AO580" s="689"/>
      <c r="AP580" s="690"/>
      <c r="AQ580" s="274"/>
      <c r="AR580" s="274"/>
      <c r="AS580" s="274"/>
      <c r="AT580" s="274"/>
      <c r="AU580" s="691"/>
      <c r="AV580" s="692"/>
      <c r="AW580" s="274"/>
      <c r="AX580" s="274"/>
      <c r="AY580" s="274"/>
      <c r="AZ580" s="274"/>
      <c r="BA580" s="274"/>
      <c r="BB580" s="274"/>
      <c r="BC580" s="274"/>
      <c r="BD580" s="274"/>
      <c r="BE580" s="274"/>
      <c r="BF580" s="274"/>
      <c r="BG580" s="274"/>
      <c r="BH580" s="274"/>
      <c r="BI580" s="274"/>
      <c r="BJ580" s="274"/>
      <c r="BK580" s="274"/>
      <c r="BL580" s="274"/>
      <c r="BM580" s="274"/>
      <c r="BN580" s="274"/>
      <c r="BO580" s="274"/>
      <c r="BP580" s="693"/>
      <c r="BQ580" s="274"/>
      <c r="BR580" s="274"/>
      <c r="BS580" s="274"/>
      <c r="BT580" s="274"/>
      <c r="BU580" s="274"/>
      <c r="BV580" s="274"/>
      <c r="BW580" s="274"/>
      <c r="BX580" s="694"/>
      <c r="BY580" s="274"/>
      <c r="BZ580" s="274"/>
      <c r="CA580" s="274"/>
      <c r="CB580" s="274"/>
      <c r="CC580" s="274"/>
      <c r="CD580" s="274"/>
      <c r="CE580" s="274"/>
      <c r="CF580" s="274"/>
      <c r="CG580" s="742"/>
      <c r="CH580" s="742"/>
      <c r="CI580" s="742"/>
      <c r="CJ580" s="742"/>
      <c r="CK580" s="742"/>
      <c r="CL580" s="742"/>
      <c r="CM580" s="742"/>
      <c r="CN580" s="742"/>
      <c r="CO580" s="742"/>
      <c r="CP580" s="742"/>
      <c r="CQ580" s="742"/>
      <c r="CR580" s="742"/>
      <c r="CS580" s="742"/>
      <c r="CT580" s="742"/>
      <c r="CU580" s="742"/>
      <c r="CV580" s="742"/>
      <c r="CW580" s="742"/>
      <c r="CX580" s="4"/>
      <c r="CY580" s="780" t="e">
        <v>#REF!</v>
      </c>
      <c r="CZ580" s="890" t="e">
        <v>#REF!</v>
      </c>
      <c r="DA580" s="890" t="e">
        <v>#REF!</v>
      </c>
      <c r="DB580" s="890">
        <v>0.0</v>
      </c>
      <c r="DC580" s="890">
        <v>0.0</v>
      </c>
      <c r="DD580" s="890">
        <v>0.0</v>
      </c>
      <c r="DE580" s="890">
        <v>0.0</v>
      </c>
      <c r="DF580" s="890">
        <v>0.0</v>
      </c>
      <c r="DG580" s="890">
        <v>0.0</v>
      </c>
      <c r="DH580" s="890"/>
      <c r="DI580" s="890" t="e">
        <v>#REF!</v>
      </c>
      <c r="DJ580" s="890" t="s">
        <v>160</v>
      </c>
      <c r="DK580" s="890" t="s">
        <v>160</v>
      </c>
      <c r="DL580" s="890" t="s">
        <v>160</v>
      </c>
      <c r="DM580" s="890" t="s">
        <v>160</v>
      </c>
      <c r="DN580" s="890" t="s">
        <v>160</v>
      </c>
      <c r="DO580" s="890" t="s">
        <v>160</v>
      </c>
      <c r="DP580" s="2">
        <v>1.0</v>
      </c>
      <c r="DQ580" s="830" t="s">
        <v>160</v>
      </c>
      <c r="DR580" s="915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745"/>
      <c r="EK580" s="4"/>
      <c r="EL580" s="4"/>
      <c r="EM580" s="4"/>
      <c r="EN580" s="4"/>
      <c r="EO580" s="4"/>
      <c r="EP580" s="4"/>
      <c r="EQ580" s="745"/>
      <c r="ER580" s="4"/>
      <c r="ES580" s="4"/>
      <c r="ET580" s="4"/>
      <c r="EU580" s="4"/>
      <c r="EV580" s="4"/>
      <c r="EW580" s="4"/>
      <c r="EX580" s="4"/>
      <c r="EY580" s="895" t="s">
        <v>160</v>
      </c>
      <c r="EZ580" s="927" t="s">
        <v>160</v>
      </c>
      <c r="FA580" s="820" t="str">
        <f t="shared" si="49"/>
        <v/>
      </c>
      <c r="FB580" s="925" t="e">
        <v>#REF!</v>
      </c>
      <c r="FC580" s="4" t="e">
        <v>#REF!</v>
      </c>
      <c r="FD580" s="4" t="e">
        <v>#REF!</v>
      </c>
      <c r="FE580" s="4" t="e">
        <v>#REF!</v>
      </c>
      <c r="FF580" s="4" t="e">
        <v>#REF!</v>
      </c>
      <c r="FG580" s="4" t="e">
        <v>#REF!</v>
      </c>
      <c r="FH580" s="4" t="e">
        <v>#REF!</v>
      </c>
      <c r="FI580" s="834" t="str">
        <f t="shared" si="50"/>
        <v>#REF!</v>
      </c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742"/>
    </row>
    <row r="581" outlineLevel="1">
      <c r="A581" s="743"/>
      <c r="D581" s="1039">
        <f t="shared" si="157"/>
        <v>1</v>
      </c>
      <c r="E581" s="1049" t="str">
        <f t="shared" si="80"/>
        <v/>
      </c>
      <c r="F581" s="1050" t="s">
        <v>402</v>
      </c>
      <c r="G581" s="1042" t="str">
        <f t="shared" si="76"/>
        <v/>
      </c>
      <c r="H581" s="1046"/>
      <c r="I581" s="1044" t="str">
        <f t="shared" si="77"/>
        <v>#REF!</v>
      </c>
      <c r="J581" s="1052" t="str">
        <f t="shared" si="141"/>
        <v>#REF!</v>
      </c>
      <c r="K581" s="1046">
        <v>0.0</v>
      </c>
      <c r="L581" s="1046">
        <v>0.0</v>
      </c>
      <c r="M581" s="1046">
        <v>0.0</v>
      </c>
      <c r="N581" s="1046">
        <v>0.0</v>
      </c>
      <c r="O581" s="1053" t="e">
        <v>#REF!</v>
      </c>
      <c r="P581" s="1053">
        <v>0.0</v>
      </c>
      <c r="Q581" s="1053">
        <v>0.0</v>
      </c>
      <c r="R581" s="1053">
        <v>0.0</v>
      </c>
      <c r="S581" s="1053">
        <v>0.0</v>
      </c>
      <c r="T581" s="1053">
        <v>0.0</v>
      </c>
      <c r="U581" s="1053">
        <v>0.0</v>
      </c>
      <c r="V581" s="825"/>
      <c r="W581" s="1054" t="str">
        <f t="shared" ref="W581:AC581" si="382">if(O$275&gt;$E580,"",if(O$276&lt;$E580,"", if($H581="","", if($D580&lt;=$N$277,O$277,if($D580&lt;=$N$278,O$278,O$279))*if($O$267=$R$267,$V$267, $H581))))</f>
        <v>#REF!</v>
      </c>
      <c r="X581" s="1054" t="str">
        <f t="shared" si="382"/>
        <v/>
      </c>
      <c r="Y581" s="1054" t="str">
        <f t="shared" si="382"/>
        <v/>
      </c>
      <c r="Z581" s="1054" t="str">
        <f t="shared" si="382"/>
        <v/>
      </c>
      <c r="AA581" s="1054" t="str">
        <f t="shared" si="382"/>
        <v/>
      </c>
      <c r="AB581" s="1054" t="str">
        <f t="shared" si="382"/>
        <v/>
      </c>
      <c r="AC581" s="1054" t="str">
        <f t="shared" si="382"/>
        <v/>
      </c>
      <c r="AD581" s="2" t="e">
        <v>#REF!</v>
      </c>
      <c r="AE581" s="2" t="e">
        <v>#REF!</v>
      </c>
      <c r="AF581" s="2" t="e">
        <v>#REF!</v>
      </c>
      <c r="AG581" s="2" t="e">
        <v>#REF!</v>
      </c>
      <c r="AH581" s="2" t="e">
        <v>#REF!</v>
      </c>
      <c r="AI581" s="2" t="e">
        <v>#REF!</v>
      </c>
      <c r="AJ581" s="4" t="e">
        <v>#REF!</v>
      </c>
      <c r="AK581" s="4"/>
      <c r="AL581" s="4"/>
      <c r="AM581" s="4"/>
      <c r="AN581" s="18" t="s">
        <v>4</v>
      </c>
      <c r="AO581" s="689"/>
      <c r="AP581" s="690"/>
      <c r="AQ581" s="274"/>
      <c r="AR581" s="274"/>
      <c r="AS581" s="274"/>
      <c r="AT581" s="274"/>
      <c r="AU581" s="691"/>
      <c r="AV581" s="692"/>
      <c r="AW581" s="274"/>
      <c r="AX581" s="274"/>
      <c r="AY581" s="274"/>
      <c r="AZ581" s="274"/>
      <c r="BA581" s="274"/>
      <c r="BB581" s="274"/>
      <c r="BC581" s="274"/>
      <c r="BD581" s="274"/>
      <c r="BE581" s="274"/>
      <c r="BF581" s="274"/>
      <c r="BG581" s="274"/>
      <c r="BH581" s="274"/>
      <c r="BI581" s="274"/>
      <c r="BJ581" s="274"/>
      <c r="BK581" s="274"/>
      <c r="BL581" s="274"/>
      <c r="BM581" s="274"/>
      <c r="BN581" s="274"/>
      <c r="BO581" s="274"/>
      <c r="BP581" s="693"/>
      <c r="BQ581" s="274"/>
      <c r="BR581" s="274"/>
      <c r="BS581" s="274"/>
      <c r="BT581" s="274"/>
      <c r="BU581" s="274"/>
      <c r="BV581" s="274"/>
      <c r="BW581" s="274"/>
      <c r="BX581" s="694"/>
      <c r="BY581" s="274"/>
      <c r="BZ581" s="274"/>
      <c r="CA581" s="274"/>
      <c r="CB581" s="274"/>
      <c r="CC581" s="274"/>
      <c r="CD581" s="274"/>
      <c r="CE581" s="274"/>
      <c r="CF581" s="274"/>
      <c r="CG581" s="742"/>
      <c r="CH581" s="742"/>
      <c r="CI581" s="742"/>
      <c r="CJ581" s="742"/>
      <c r="CK581" s="742"/>
      <c r="CL581" s="742"/>
      <c r="CM581" s="742"/>
      <c r="CN581" s="742"/>
      <c r="CO581" s="742"/>
      <c r="CP581" s="742"/>
      <c r="CQ581" s="742"/>
      <c r="CR581" s="742"/>
      <c r="CS581" s="742"/>
      <c r="CT581" s="742"/>
      <c r="CU581" s="742"/>
      <c r="CV581" s="742"/>
      <c r="CW581" s="742"/>
      <c r="CX581" s="4"/>
      <c r="CY581" s="780" t="e">
        <v>#REF!</v>
      </c>
      <c r="CZ581" s="890" t="e">
        <v>#REF!</v>
      </c>
      <c r="DA581" s="890" t="e">
        <v>#REF!</v>
      </c>
      <c r="DB581" s="890">
        <v>0.0</v>
      </c>
      <c r="DC581" s="890">
        <v>0.0</v>
      </c>
      <c r="DD581" s="890">
        <v>0.0</v>
      </c>
      <c r="DE581" s="890">
        <v>0.0</v>
      </c>
      <c r="DF581" s="890">
        <v>0.0</v>
      </c>
      <c r="DG581" s="890">
        <v>0.0</v>
      </c>
      <c r="DH581" s="890"/>
      <c r="DI581" s="890" t="e">
        <v>#REF!</v>
      </c>
      <c r="DJ581" s="890" t="s">
        <v>160</v>
      </c>
      <c r="DK581" s="890" t="s">
        <v>160</v>
      </c>
      <c r="DL581" s="890" t="s">
        <v>160</v>
      </c>
      <c r="DM581" s="890" t="s">
        <v>160</v>
      </c>
      <c r="DN581" s="890" t="s">
        <v>160</v>
      </c>
      <c r="DO581" s="890" t="s">
        <v>160</v>
      </c>
      <c r="DP581" s="2">
        <v>1.0</v>
      </c>
      <c r="DQ581" s="830" t="s">
        <v>160</v>
      </c>
      <c r="DR581" s="915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745"/>
      <c r="EK581" s="4"/>
      <c r="EL581" s="4"/>
      <c r="EM581" s="4"/>
      <c r="EN581" s="4"/>
      <c r="EO581" s="4"/>
      <c r="EP581" s="4"/>
      <c r="EQ581" s="745"/>
      <c r="ER581" s="4"/>
      <c r="ES581" s="4"/>
      <c r="ET581" s="4"/>
      <c r="EU581" s="4"/>
      <c r="EV581" s="4"/>
      <c r="EW581" s="4"/>
      <c r="EX581" s="4"/>
      <c r="EY581" s="895" t="s">
        <v>160</v>
      </c>
      <c r="EZ581" s="927" t="s">
        <v>160</v>
      </c>
      <c r="FA581" s="820" t="str">
        <f t="shared" si="49"/>
        <v/>
      </c>
      <c r="FB581" s="925" t="e">
        <v>#REF!</v>
      </c>
      <c r="FC581" s="4" t="e">
        <v>#REF!</v>
      </c>
      <c r="FD581" s="4" t="e">
        <v>#REF!</v>
      </c>
      <c r="FE581" s="4" t="e">
        <v>#REF!</v>
      </c>
      <c r="FF581" s="4" t="e">
        <v>#REF!</v>
      </c>
      <c r="FG581" s="4" t="e">
        <v>#REF!</v>
      </c>
      <c r="FH581" s="4" t="e">
        <v>#REF!</v>
      </c>
      <c r="FI581" s="834" t="str">
        <f t="shared" si="50"/>
        <v>#REF!</v>
      </c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742"/>
    </row>
    <row r="582" outlineLevel="1">
      <c r="A582" s="743"/>
      <c r="D582" s="1039">
        <f t="shared" si="157"/>
        <v>1</v>
      </c>
      <c r="E582" s="1049" t="str">
        <f t="shared" si="80"/>
        <v/>
      </c>
      <c r="F582" s="1050" t="s">
        <v>402</v>
      </c>
      <c r="G582" s="1042" t="str">
        <f t="shared" si="76"/>
        <v/>
      </c>
      <c r="H582" s="1046"/>
      <c r="I582" s="1044" t="str">
        <f t="shared" si="77"/>
        <v>#REF!</v>
      </c>
      <c r="J582" s="1052" t="str">
        <f t="shared" si="141"/>
        <v>#REF!</v>
      </c>
      <c r="K582" s="1046">
        <v>0.0</v>
      </c>
      <c r="L582" s="1046">
        <v>0.0</v>
      </c>
      <c r="M582" s="1046">
        <v>0.0</v>
      </c>
      <c r="N582" s="1046">
        <v>0.0</v>
      </c>
      <c r="O582" s="1053" t="e">
        <v>#REF!</v>
      </c>
      <c r="P582" s="1053">
        <v>0.0</v>
      </c>
      <c r="Q582" s="1053">
        <v>0.0</v>
      </c>
      <c r="R582" s="1053">
        <v>0.0</v>
      </c>
      <c r="S582" s="1053">
        <v>0.0</v>
      </c>
      <c r="T582" s="1053">
        <v>0.0</v>
      </c>
      <c r="U582" s="1053">
        <v>0.0</v>
      </c>
      <c r="V582" s="825"/>
      <c r="W582" s="1054" t="str">
        <f t="shared" ref="W582:AC582" si="383">if(O$275&gt;$E581,"",if(O$276&lt;$E581,"", if($H582="","", if($D581&lt;=$N$277,O$277,if($D581&lt;=$N$278,O$278,O$279))*if($O$267=$R$267,$V$267, $H582))))</f>
        <v>#REF!</v>
      </c>
      <c r="X582" s="1054" t="str">
        <f t="shared" si="383"/>
        <v/>
      </c>
      <c r="Y582" s="1054" t="str">
        <f t="shared" si="383"/>
        <v/>
      </c>
      <c r="Z582" s="1054" t="str">
        <f t="shared" si="383"/>
        <v/>
      </c>
      <c r="AA582" s="1054" t="str">
        <f t="shared" si="383"/>
        <v/>
      </c>
      <c r="AB582" s="1054" t="str">
        <f t="shared" si="383"/>
        <v/>
      </c>
      <c r="AC582" s="1054" t="str">
        <f t="shared" si="383"/>
        <v/>
      </c>
      <c r="AD582" s="2" t="e">
        <v>#REF!</v>
      </c>
      <c r="AE582" s="2" t="e">
        <v>#REF!</v>
      </c>
      <c r="AF582" s="2" t="e">
        <v>#REF!</v>
      </c>
      <c r="AG582" s="2" t="e">
        <v>#REF!</v>
      </c>
      <c r="AH582" s="2" t="e">
        <v>#REF!</v>
      </c>
      <c r="AI582" s="2" t="e">
        <v>#REF!</v>
      </c>
      <c r="AJ582" s="4" t="e">
        <v>#REF!</v>
      </c>
      <c r="AK582" s="4"/>
      <c r="AL582" s="4"/>
      <c r="AM582" s="4"/>
      <c r="AN582" s="18" t="s">
        <v>4</v>
      </c>
      <c r="AO582" s="689"/>
      <c r="AP582" s="690"/>
      <c r="AQ582" s="274"/>
      <c r="AR582" s="274"/>
      <c r="AS582" s="274"/>
      <c r="AT582" s="274"/>
      <c r="AU582" s="691"/>
      <c r="AV582" s="692"/>
      <c r="AW582" s="274"/>
      <c r="AX582" s="274"/>
      <c r="AY582" s="274"/>
      <c r="AZ582" s="274"/>
      <c r="BA582" s="274"/>
      <c r="BB582" s="274"/>
      <c r="BC582" s="274"/>
      <c r="BD582" s="274"/>
      <c r="BE582" s="274"/>
      <c r="BF582" s="274"/>
      <c r="BG582" s="274"/>
      <c r="BH582" s="274"/>
      <c r="BI582" s="274"/>
      <c r="BJ582" s="274"/>
      <c r="BK582" s="274"/>
      <c r="BL582" s="274"/>
      <c r="BM582" s="274"/>
      <c r="BN582" s="274"/>
      <c r="BO582" s="274"/>
      <c r="BP582" s="693"/>
      <c r="BQ582" s="274"/>
      <c r="BR582" s="274"/>
      <c r="BS582" s="274"/>
      <c r="BT582" s="274"/>
      <c r="BU582" s="274"/>
      <c r="BV582" s="274"/>
      <c r="BW582" s="274"/>
      <c r="BX582" s="694"/>
      <c r="BY582" s="274"/>
      <c r="BZ582" s="274"/>
      <c r="CA582" s="274"/>
      <c r="CB582" s="274"/>
      <c r="CC582" s="274"/>
      <c r="CD582" s="274"/>
      <c r="CE582" s="274"/>
      <c r="CF582" s="274"/>
      <c r="CG582" s="742"/>
      <c r="CH582" s="742"/>
      <c r="CI582" s="742"/>
      <c r="CJ582" s="742"/>
      <c r="CK582" s="742"/>
      <c r="CL582" s="742"/>
      <c r="CM582" s="742"/>
      <c r="CN582" s="742"/>
      <c r="CO582" s="742"/>
      <c r="CP582" s="742"/>
      <c r="CQ582" s="742"/>
      <c r="CR582" s="742"/>
      <c r="CS582" s="742"/>
      <c r="CT582" s="742"/>
      <c r="CU582" s="742"/>
      <c r="CV582" s="742"/>
      <c r="CW582" s="742"/>
      <c r="CX582" s="4"/>
      <c r="CY582" s="780" t="e">
        <v>#REF!</v>
      </c>
      <c r="CZ582" s="890" t="e">
        <v>#REF!</v>
      </c>
      <c r="DA582" s="890" t="e">
        <v>#REF!</v>
      </c>
      <c r="DB582" s="890">
        <v>0.0</v>
      </c>
      <c r="DC582" s="890">
        <v>0.0</v>
      </c>
      <c r="DD582" s="890">
        <v>0.0</v>
      </c>
      <c r="DE582" s="890">
        <v>0.0</v>
      </c>
      <c r="DF582" s="890">
        <v>0.0</v>
      </c>
      <c r="DG582" s="890">
        <v>0.0</v>
      </c>
      <c r="DH582" s="890"/>
      <c r="DI582" s="890" t="e">
        <v>#REF!</v>
      </c>
      <c r="DJ582" s="890" t="s">
        <v>160</v>
      </c>
      <c r="DK582" s="890" t="s">
        <v>160</v>
      </c>
      <c r="DL582" s="890" t="s">
        <v>160</v>
      </c>
      <c r="DM582" s="890" t="s">
        <v>160</v>
      </c>
      <c r="DN582" s="890" t="s">
        <v>160</v>
      </c>
      <c r="DO582" s="890" t="s">
        <v>160</v>
      </c>
      <c r="DP582" s="2">
        <v>1.0</v>
      </c>
      <c r="DQ582" s="830" t="s">
        <v>160</v>
      </c>
      <c r="DR582" s="915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745"/>
      <c r="EK582" s="4"/>
      <c r="EL582" s="4"/>
      <c r="EM582" s="4"/>
      <c r="EN582" s="4"/>
      <c r="EO582" s="4"/>
      <c r="EP582" s="4"/>
      <c r="EQ582" s="745"/>
      <c r="ER582" s="4"/>
      <c r="ES582" s="4"/>
      <c r="ET582" s="4"/>
      <c r="EU582" s="4"/>
      <c r="EV582" s="4"/>
      <c r="EW582" s="4"/>
      <c r="EX582" s="4"/>
      <c r="EY582" s="895" t="s">
        <v>160</v>
      </c>
      <c r="EZ582" s="927" t="s">
        <v>160</v>
      </c>
      <c r="FA582" s="820" t="str">
        <f t="shared" si="49"/>
        <v/>
      </c>
      <c r="FB582" s="925" t="e">
        <v>#REF!</v>
      </c>
      <c r="FC582" s="4" t="e">
        <v>#REF!</v>
      </c>
      <c r="FD582" s="4" t="e">
        <v>#REF!</v>
      </c>
      <c r="FE582" s="4" t="e">
        <v>#REF!</v>
      </c>
      <c r="FF582" s="4" t="e">
        <v>#REF!</v>
      </c>
      <c r="FG582" s="4" t="e">
        <v>#REF!</v>
      </c>
      <c r="FH582" s="4" t="e">
        <v>#REF!</v>
      </c>
      <c r="FI582" s="834" t="str">
        <f t="shared" si="50"/>
        <v>#REF!</v>
      </c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742"/>
    </row>
    <row r="583" outlineLevel="1">
      <c r="A583" s="743"/>
      <c r="D583" s="1039">
        <f t="shared" si="157"/>
        <v>1</v>
      </c>
      <c r="E583" s="1049" t="str">
        <f t="shared" si="80"/>
        <v/>
      </c>
      <c r="F583" s="1050" t="s">
        <v>402</v>
      </c>
      <c r="G583" s="1042" t="str">
        <f t="shared" si="76"/>
        <v/>
      </c>
      <c r="H583" s="1046"/>
      <c r="I583" s="1044" t="str">
        <f t="shared" si="77"/>
        <v>#REF!</v>
      </c>
      <c r="J583" s="1052" t="str">
        <f t="shared" si="141"/>
        <v>#REF!</v>
      </c>
      <c r="K583" s="1046">
        <v>0.0</v>
      </c>
      <c r="L583" s="1046">
        <v>0.0</v>
      </c>
      <c r="M583" s="1046">
        <v>0.0</v>
      </c>
      <c r="N583" s="1046">
        <v>0.0</v>
      </c>
      <c r="O583" s="1053" t="e">
        <v>#REF!</v>
      </c>
      <c r="P583" s="1053">
        <v>0.0</v>
      </c>
      <c r="Q583" s="1053">
        <v>0.0</v>
      </c>
      <c r="R583" s="1053">
        <v>0.0</v>
      </c>
      <c r="S583" s="1053">
        <v>0.0</v>
      </c>
      <c r="T583" s="1053">
        <v>0.0</v>
      </c>
      <c r="U583" s="1053">
        <v>0.0</v>
      </c>
      <c r="V583" s="825"/>
      <c r="W583" s="1054" t="str">
        <f t="shared" ref="W583:AC583" si="384">if(O$275&gt;$E582,"",if(O$276&lt;$E582,"", if($H583="","", if($D582&lt;=$N$277,O$277,if($D582&lt;=$N$278,O$278,O$279))*if($O$267=$R$267,$V$267, $H583))))</f>
        <v>#REF!</v>
      </c>
      <c r="X583" s="1054" t="str">
        <f t="shared" si="384"/>
        <v/>
      </c>
      <c r="Y583" s="1054" t="str">
        <f t="shared" si="384"/>
        <v/>
      </c>
      <c r="Z583" s="1054" t="str">
        <f t="shared" si="384"/>
        <v/>
      </c>
      <c r="AA583" s="1054" t="str">
        <f t="shared" si="384"/>
        <v/>
      </c>
      <c r="AB583" s="1054" t="str">
        <f t="shared" si="384"/>
        <v/>
      </c>
      <c r="AC583" s="1054" t="str">
        <f t="shared" si="384"/>
        <v/>
      </c>
      <c r="AD583" s="2" t="e">
        <v>#REF!</v>
      </c>
      <c r="AE583" s="2" t="e">
        <v>#REF!</v>
      </c>
      <c r="AF583" s="2" t="e">
        <v>#REF!</v>
      </c>
      <c r="AG583" s="2" t="e">
        <v>#REF!</v>
      </c>
      <c r="AH583" s="2" t="e">
        <v>#REF!</v>
      </c>
      <c r="AI583" s="2" t="e">
        <v>#REF!</v>
      </c>
      <c r="AJ583" s="4" t="e">
        <v>#REF!</v>
      </c>
      <c r="AK583" s="4"/>
      <c r="AL583" s="4"/>
      <c r="AM583" s="4"/>
      <c r="AN583" s="18" t="s">
        <v>4</v>
      </c>
      <c r="AO583" s="689"/>
      <c r="AP583" s="690"/>
      <c r="AQ583" s="274"/>
      <c r="AR583" s="274"/>
      <c r="AS583" s="274"/>
      <c r="AT583" s="274"/>
      <c r="AU583" s="691"/>
      <c r="AV583" s="692"/>
      <c r="AW583" s="274"/>
      <c r="AX583" s="274"/>
      <c r="AY583" s="274"/>
      <c r="AZ583" s="274"/>
      <c r="BA583" s="274"/>
      <c r="BB583" s="274"/>
      <c r="BC583" s="274"/>
      <c r="BD583" s="274"/>
      <c r="BE583" s="274"/>
      <c r="BF583" s="274"/>
      <c r="BG583" s="274"/>
      <c r="BH583" s="274"/>
      <c r="BI583" s="274"/>
      <c r="BJ583" s="274"/>
      <c r="BK583" s="274"/>
      <c r="BL583" s="274"/>
      <c r="BM583" s="274"/>
      <c r="BN583" s="274"/>
      <c r="BO583" s="274"/>
      <c r="BP583" s="693"/>
      <c r="BQ583" s="274"/>
      <c r="BR583" s="274"/>
      <c r="BS583" s="274"/>
      <c r="BT583" s="274"/>
      <c r="BU583" s="274"/>
      <c r="BV583" s="274"/>
      <c r="BW583" s="274"/>
      <c r="BX583" s="694"/>
      <c r="BY583" s="274"/>
      <c r="BZ583" s="274"/>
      <c r="CA583" s="274"/>
      <c r="CB583" s="274"/>
      <c r="CC583" s="274"/>
      <c r="CD583" s="274"/>
      <c r="CE583" s="274"/>
      <c r="CF583" s="274"/>
      <c r="CG583" s="742"/>
      <c r="CH583" s="742"/>
      <c r="CI583" s="742"/>
      <c r="CJ583" s="742"/>
      <c r="CK583" s="742"/>
      <c r="CL583" s="742"/>
      <c r="CM583" s="742"/>
      <c r="CN583" s="742"/>
      <c r="CO583" s="742"/>
      <c r="CP583" s="742"/>
      <c r="CQ583" s="742"/>
      <c r="CR583" s="742"/>
      <c r="CS583" s="742"/>
      <c r="CT583" s="742"/>
      <c r="CU583" s="742"/>
      <c r="CV583" s="742"/>
      <c r="CW583" s="742"/>
      <c r="CX583" s="4"/>
      <c r="CY583" s="780" t="e">
        <v>#REF!</v>
      </c>
      <c r="CZ583" s="890" t="e">
        <v>#REF!</v>
      </c>
      <c r="DA583" s="890" t="e">
        <v>#REF!</v>
      </c>
      <c r="DB583" s="890">
        <v>0.0</v>
      </c>
      <c r="DC583" s="890">
        <v>0.0</v>
      </c>
      <c r="DD583" s="890">
        <v>0.0</v>
      </c>
      <c r="DE583" s="890">
        <v>0.0</v>
      </c>
      <c r="DF583" s="890">
        <v>0.0</v>
      </c>
      <c r="DG583" s="890">
        <v>0.0</v>
      </c>
      <c r="DH583" s="890"/>
      <c r="DI583" s="890" t="e">
        <v>#REF!</v>
      </c>
      <c r="DJ583" s="890" t="s">
        <v>160</v>
      </c>
      <c r="DK583" s="890" t="s">
        <v>160</v>
      </c>
      <c r="DL583" s="890" t="s">
        <v>160</v>
      </c>
      <c r="DM583" s="890" t="s">
        <v>160</v>
      </c>
      <c r="DN583" s="890" t="s">
        <v>160</v>
      </c>
      <c r="DO583" s="890" t="s">
        <v>160</v>
      </c>
      <c r="DP583" s="2">
        <v>1.0</v>
      </c>
      <c r="DQ583" s="830" t="s">
        <v>160</v>
      </c>
      <c r="DR583" s="915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745"/>
      <c r="EK583" s="4"/>
      <c r="EL583" s="4"/>
      <c r="EM583" s="4"/>
      <c r="EN583" s="4"/>
      <c r="EO583" s="4"/>
      <c r="EP583" s="4"/>
      <c r="EQ583" s="745"/>
      <c r="ER583" s="4"/>
      <c r="ES583" s="4"/>
      <c r="ET583" s="4"/>
      <c r="EU583" s="4"/>
      <c r="EV583" s="4"/>
      <c r="EW583" s="4"/>
      <c r="EX583" s="4"/>
      <c r="EY583" s="895" t="s">
        <v>160</v>
      </c>
      <c r="EZ583" s="927" t="s">
        <v>160</v>
      </c>
      <c r="FA583" s="820" t="str">
        <f t="shared" si="49"/>
        <v/>
      </c>
      <c r="FB583" s="925" t="e">
        <v>#REF!</v>
      </c>
      <c r="FC583" s="4" t="e">
        <v>#REF!</v>
      </c>
      <c r="FD583" s="4" t="e">
        <v>#REF!</v>
      </c>
      <c r="FE583" s="4" t="e">
        <v>#REF!</v>
      </c>
      <c r="FF583" s="4" t="e">
        <v>#REF!</v>
      </c>
      <c r="FG583" s="4" t="e">
        <v>#REF!</v>
      </c>
      <c r="FH583" s="4" t="e">
        <v>#REF!</v>
      </c>
      <c r="FI583" s="834" t="str">
        <f t="shared" si="50"/>
        <v>#REF!</v>
      </c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742"/>
    </row>
    <row r="584" outlineLevel="1">
      <c r="A584" s="743"/>
      <c r="D584" s="1039">
        <f t="shared" si="157"/>
        <v>1</v>
      </c>
      <c r="E584" s="1049" t="str">
        <f t="shared" si="80"/>
        <v/>
      </c>
      <c r="F584" s="1050" t="s">
        <v>402</v>
      </c>
      <c r="G584" s="1042" t="str">
        <f t="shared" si="76"/>
        <v/>
      </c>
      <c r="H584" s="1046"/>
      <c r="I584" s="1044" t="str">
        <f t="shared" si="77"/>
        <v>#REF!</v>
      </c>
      <c r="J584" s="1052" t="str">
        <f t="shared" si="141"/>
        <v>#REF!</v>
      </c>
      <c r="K584" s="1046">
        <v>0.0</v>
      </c>
      <c r="L584" s="1046">
        <v>0.0</v>
      </c>
      <c r="M584" s="1046">
        <v>0.0</v>
      </c>
      <c r="N584" s="1046">
        <v>0.0</v>
      </c>
      <c r="O584" s="1053" t="e">
        <v>#REF!</v>
      </c>
      <c r="P584" s="1053">
        <v>0.0</v>
      </c>
      <c r="Q584" s="1053">
        <v>0.0</v>
      </c>
      <c r="R584" s="1053">
        <v>0.0</v>
      </c>
      <c r="S584" s="1053">
        <v>0.0</v>
      </c>
      <c r="T584" s="1053">
        <v>0.0</v>
      </c>
      <c r="U584" s="1053">
        <v>0.0</v>
      </c>
      <c r="V584" s="825"/>
      <c r="W584" s="1054" t="str">
        <f t="shared" ref="W584:AC584" si="385">if(O$275&gt;$E583,"",if(O$276&lt;$E583,"", if($H584="","", if($D583&lt;=$N$277,O$277,if($D583&lt;=$N$278,O$278,O$279))*if($O$267=$R$267,$V$267, $H584))))</f>
        <v>#REF!</v>
      </c>
      <c r="X584" s="1054" t="str">
        <f t="shared" si="385"/>
        <v/>
      </c>
      <c r="Y584" s="1054" t="str">
        <f t="shared" si="385"/>
        <v/>
      </c>
      <c r="Z584" s="1054" t="str">
        <f t="shared" si="385"/>
        <v/>
      </c>
      <c r="AA584" s="1054" t="str">
        <f t="shared" si="385"/>
        <v/>
      </c>
      <c r="AB584" s="1054" t="str">
        <f t="shared" si="385"/>
        <v/>
      </c>
      <c r="AC584" s="1054" t="str">
        <f t="shared" si="385"/>
        <v/>
      </c>
      <c r="AD584" s="2" t="e">
        <v>#REF!</v>
      </c>
      <c r="AE584" s="2" t="e">
        <v>#REF!</v>
      </c>
      <c r="AF584" s="2" t="e">
        <v>#REF!</v>
      </c>
      <c r="AG584" s="2" t="e">
        <v>#REF!</v>
      </c>
      <c r="AH584" s="2" t="e">
        <v>#REF!</v>
      </c>
      <c r="AI584" s="2" t="e">
        <v>#REF!</v>
      </c>
      <c r="AJ584" s="4" t="e">
        <v>#REF!</v>
      </c>
      <c r="AK584" s="4"/>
      <c r="AL584" s="4"/>
      <c r="AM584" s="4"/>
      <c r="AN584" s="18" t="s">
        <v>4</v>
      </c>
      <c r="AO584" s="689"/>
      <c r="AP584" s="690"/>
      <c r="AQ584" s="274"/>
      <c r="AR584" s="274"/>
      <c r="AS584" s="274"/>
      <c r="AT584" s="274"/>
      <c r="AU584" s="691"/>
      <c r="AV584" s="692"/>
      <c r="AW584" s="274"/>
      <c r="AX584" s="274"/>
      <c r="AY584" s="274"/>
      <c r="AZ584" s="274"/>
      <c r="BA584" s="274"/>
      <c r="BB584" s="274"/>
      <c r="BC584" s="274"/>
      <c r="BD584" s="274"/>
      <c r="BE584" s="274"/>
      <c r="BF584" s="274"/>
      <c r="BG584" s="274"/>
      <c r="BH584" s="274"/>
      <c r="BI584" s="274"/>
      <c r="BJ584" s="274"/>
      <c r="BK584" s="274"/>
      <c r="BL584" s="274"/>
      <c r="BM584" s="274"/>
      <c r="BN584" s="274"/>
      <c r="BO584" s="274"/>
      <c r="BP584" s="693"/>
      <c r="BQ584" s="274"/>
      <c r="BR584" s="274"/>
      <c r="BS584" s="274"/>
      <c r="BT584" s="274"/>
      <c r="BU584" s="274"/>
      <c r="BV584" s="274"/>
      <c r="BW584" s="274"/>
      <c r="BX584" s="694"/>
      <c r="BY584" s="274"/>
      <c r="BZ584" s="274"/>
      <c r="CA584" s="274"/>
      <c r="CB584" s="274"/>
      <c r="CC584" s="274"/>
      <c r="CD584" s="274"/>
      <c r="CE584" s="274"/>
      <c r="CF584" s="274"/>
      <c r="CG584" s="742"/>
      <c r="CH584" s="742"/>
      <c r="CI584" s="742"/>
      <c r="CJ584" s="742"/>
      <c r="CK584" s="742"/>
      <c r="CL584" s="742"/>
      <c r="CM584" s="742"/>
      <c r="CN584" s="742"/>
      <c r="CO584" s="742"/>
      <c r="CP584" s="742"/>
      <c r="CQ584" s="742"/>
      <c r="CR584" s="742"/>
      <c r="CS584" s="742"/>
      <c r="CT584" s="742"/>
      <c r="CU584" s="742"/>
      <c r="CV584" s="742"/>
      <c r="CW584" s="742"/>
      <c r="CX584" s="4"/>
      <c r="CY584" s="780" t="e">
        <v>#REF!</v>
      </c>
      <c r="CZ584" s="890" t="e">
        <v>#REF!</v>
      </c>
      <c r="DA584" s="890" t="e">
        <v>#REF!</v>
      </c>
      <c r="DB584" s="890">
        <v>0.0</v>
      </c>
      <c r="DC584" s="890">
        <v>0.0</v>
      </c>
      <c r="DD584" s="890">
        <v>0.0</v>
      </c>
      <c r="DE584" s="890">
        <v>0.0</v>
      </c>
      <c r="DF584" s="890">
        <v>0.0</v>
      </c>
      <c r="DG584" s="890">
        <v>0.0</v>
      </c>
      <c r="DH584" s="890"/>
      <c r="DI584" s="890" t="e">
        <v>#REF!</v>
      </c>
      <c r="DJ584" s="890" t="s">
        <v>160</v>
      </c>
      <c r="DK584" s="890" t="s">
        <v>160</v>
      </c>
      <c r="DL584" s="890" t="s">
        <v>160</v>
      </c>
      <c r="DM584" s="890" t="s">
        <v>160</v>
      </c>
      <c r="DN584" s="890" t="s">
        <v>160</v>
      </c>
      <c r="DO584" s="890" t="s">
        <v>160</v>
      </c>
      <c r="DP584" s="2">
        <v>1.0</v>
      </c>
      <c r="DQ584" s="830" t="s">
        <v>160</v>
      </c>
      <c r="DR584" s="915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745"/>
      <c r="EK584" s="4"/>
      <c r="EL584" s="4"/>
      <c r="EM584" s="4"/>
      <c r="EN584" s="4"/>
      <c r="EO584" s="4"/>
      <c r="EP584" s="4"/>
      <c r="EQ584" s="745"/>
      <c r="ER584" s="4"/>
      <c r="ES584" s="4"/>
      <c r="ET584" s="4"/>
      <c r="EU584" s="4"/>
      <c r="EV584" s="4"/>
      <c r="EW584" s="4"/>
      <c r="EX584" s="4"/>
      <c r="EY584" s="895" t="s">
        <v>160</v>
      </c>
      <c r="EZ584" s="927" t="s">
        <v>160</v>
      </c>
      <c r="FA584" s="820" t="str">
        <f t="shared" si="49"/>
        <v/>
      </c>
      <c r="FB584" s="925" t="e">
        <v>#REF!</v>
      </c>
      <c r="FC584" s="4" t="e">
        <v>#REF!</v>
      </c>
      <c r="FD584" s="4" t="e">
        <v>#REF!</v>
      </c>
      <c r="FE584" s="4" t="e">
        <v>#REF!</v>
      </c>
      <c r="FF584" s="4" t="e">
        <v>#REF!</v>
      </c>
      <c r="FG584" s="4" t="e">
        <v>#REF!</v>
      </c>
      <c r="FH584" s="4" t="e">
        <v>#REF!</v>
      </c>
      <c r="FI584" s="834" t="str">
        <f t="shared" si="50"/>
        <v>#REF!</v>
      </c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742"/>
    </row>
    <row r="585" outlineLevel="1">
      <c r="A585" s="743"/>
      <c r="D585" s="1039">
        <f t="shared" si="157"/>
        <v>1</v>
      </c>
      <c r="E585" s="1049" t="str">
        <f t="shared" si="80"/>
        <v/>
      </c>
      <c r="F585" s="1050" t="s">
        <v>402</v>
      </c>
      <c r="G585" s="1042" t="str">
        <f t="shared" si="76"/>
        <v/>
      </c>
      <c r="H585" s="1046"/>
      <c r="I585" s="1044" t="str">
        <f t="shared" si="77"/>
        <v>#REF!</v>
      </c>
      <c r="J585" s="1052" t="str">
        <f t="shared" si="141"/>
        <v>#REF!</v>
      </c>
      <c r="K585" s="1046">
        <v>0.0</v>
      </c>
      <c r="L585" s="1046">
        <v>0.0</v>
      </c>
      <c r="M585" s="1046">
        <v>0.0</v>
      </c>
      <c r="N585" s="1046">
        <v>0.0</v>
      </c>
      <c r="O585" s="1053" t="e">
        <v>#REF!</v>
      </c>
      <c r="P585" s="1053">
        <v>0.0</v>
      </c>
      <c r="Q585" s="1053">
        <v>0.0</v>
      </c>
      <c r="R585" s="1053">
        <v>0.0</v>
      </c>
      <c r="S585" s="1053">
        <v>0.0</v>
      </c>
      <c r="T585" s="1053">
        <v>0.0</v>
      </c>
      <c r="U585" s="1053">
        <v>0.0</v>
      </c>
      <c r="V585" s="825"/>
      <c r="W585" s="1054" t="str">
        <f t="shared" ref="W585:AC585" si="386">if(O$275&gt;$E584,"",if(O$276&lt;$E584,"", if($H585="","", if($D584&lt;=$N$277,O$277,if($D584&lt;=$N$278,O$278,O$279))*if($O$267=$R$267,$V$267, $H585))))</f>
        <v>#REF!</v>
      </c>
      <c r="X585" s="1054" t="str">
        <f t="shared" si="386"/>
        <v/>
      </c>
      <c r="Y585" s="1054" t="str">
        <f t="shared" si="386"/>
        <v/>
      </c>
      <c r="Z585" s="1054" t="str">
        <f t="shared" si="386"/>
        <v/>
      </c>
      <c r="AA585" s="1054" t="str">
        <f t="shared" si="386"/>
        <v/>
      </c>
      <c r="AB585" s="1054" t="str">
        <f t="shared" si="386"/>
        <v/>
      </c>
      <c r="AC585" s="1054" t="str">
        <f t="shared" si="386"/>
        <v/>
      </c>
      <c r="AD585" s="2" t="e">
        <v>#REF!</v>
      </c>
      <c r="AE585" s="2" t="e">
        <v>#REF!</v>
      </c>
      <c r="AF585" s="2" t="e">
        <v>#REF!</v>
      </c>
      <c r="AG585" s="2" t="e">
        <v>#REF!</v>
      </c>
      <c r="AH585" s="2" t="e">
        <v>#REF!</v>
      </c>
      <c r="AI585" s="2" t="e">
        <v>#REF!</v>
      </c>
      <c r="AJ585" s="4" t="e">
        <v>#REF!</v>
      </c>
      <c r="AK585" s="4"/>
      <c r="AL585" s="4"/>
      <c r="AM585" s="4"/>
      <c r="AN585" s="18" t="s">
        <v>4</v>
      </c>
      <c r="AO585" s="689"/>
      <c r="AP585" s="690"/>
      <c r="AQ585" s="274"/>
      <c r="AR585" s="274"/>
      <c r="AS585" s="274"/>
      <c r="AT585" s="274"/>
      <c r="AU585" s="691"/>
      <c r="AV585" s="692"/>
      <c r="AW585" s="274"/>
      <c r="AX585" s="274"/>
      <c r="AY585" s="274"/>
      <c r="AZ585" s="274"/>
      <c r="BA585" s="274"/>
      <c r="BB585" s="274"/>
      <c r="BC585" s="274"/>
      <c r="BD585" s="274"/>
      <c r="BE585" s="274"/>
      <c r="BF585" s="274"/>
      <c r="BG585" s="274"/>
      <c r="BH585" s="274"/>
      <c r="BI585" s="274"/>
      <c r="BJ585" s="274"/>
      <c r="BK585" s="274"/>
      <c r="BL585" s="274"/>
      <c r="BM585" s="274"/>
      <c r="BN585" s="274"/>
      <c r="BO585" s="274"/>
      <c r="BP585" s="693"/>
      <c r="BQ585" s="274"/>
      <c r="BR585" s="274"/>
      <c r="BS585" s="274"/>
      <c r="BT585" s="274"/>
      <c r="BU585" s="274"/>
      <c r="BV585" s="274"/>
      <c r="BW585" s="274"/>
      <c r="BX585" s="694"/>
      <c r="BY585" s="274"/>
      <c r="BZ585" s="274"/>
      <c r="CA585" s="274"/>
      <c r="CB585" s="274"/>
      <c r="CC585" s="274"/>
      <c r="CD585" s="274"/>
      <c r="CE585" s="274"/>
      <c r="CF585" s="274"/>
      <c r="CG585" s="742"/>
      <c r="CH585" s="742"/>
      <c r="CI585" s="742"/>
      <c r="CJ585" s="742"/>
      <c r="CK585" s="742"/>
      <c r="CL585" s="742"/>
      <c r="CM585" s="742"/>
      <c r="CN585" s="742"/>
      <c r="CO585" s="742"/>
      <c r="CP585" s="742"/>
      <c r="CQ585" s="742"/>
      <c r="CR585" s="742"/>
      <c r="CS585" s="742"/>
      <c r="CT585" s="742"/>
      <c r="CU585" s="742"/>
      <c r="CV585" s="742"/>
      <c r="CW585" s="742"/>
      <c r="CX585" s="4"/>
      <c r="CY585" s="780" t="e">
        <v>#REF!</v>
      </c>
      <c r="CZ585" s="890" t="e">
        <v>#REF!</v>
      </c>
      <c r="DA585" s="890" t="e">
        <v>#REF!</v>
      </c>
      <c r="DB585" s="890">
        <v>0.0</v>
      </c>
      <c r="DC585" s="890">
        <v>0.0</v>
      </c>
      <c r="DD585" s="890">
        <v>0.0</v>
      </c>
      <c r="DE585" s="890">
        <v>0.0</v>
      </c>
      <c r="DF585" s="890">
        <v>0.0</v>
      </c>
      <c r="DG585" s="890">
        <v>0.0</v>
      </c>
      <c r="DH585" s="890"/>
      <c r="DI585" s="890" t="e">
        <v>#REF!</v>
      </c>
      <c r="DJ585" s="890" t="s">
        <v>160</v>
      </c>
      <c r="DK585" s="890" t="s">
        <v>160</v>
      </c>
      <c r="DL585" s="890" t="s">
        <v>160</v>
      </c>
      <c r="DM585" s="890" t="s">
        <v>160</v>
      </c>
      <c r="DN585" s="890" t="s">
        <v>160</v>
      </c>
      <c r="DO585" s="890" t="s">
        <v>160</v>
      </c>
      <c r="DP585" s="2">
        <v>1.0</v>
      </c>
      <c r="DQ585" s="830" t="s">
        <v>160</v>
      </c>
      <c r="DR585" s="915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745"/>
      <c r="EK585" s="4"/>
      <c r="EL585" s="4"/>
      <c r="EM585" s="4"/>
      <c r="EN585" s="4"/>
      <c r="EO585" s="4"/>
      <c r="EP585" s="4"/>
      <c r="EQ585" s="745"/>
      <c r="ER585" s="4"/>
      <c r="ES585" s="4"/>
      <c r="ET585" s="4"/>
      <c r="EU585" s="4"/>
      <c r="EV585" s="4"/>
      <c r="EW585" s="4"/>
      <c r="EX585" s="4"/>
      <c r="EY585" s="895" t="s">
        <v>160</v>
      </c>
      <c r="EZ585" s="927" t="s">
        <v>160</v>
      </c>
      <c r="FA585" s="820" t="str">
        <f t="shared" si="49"/>
        <v/>
      </c>
      <c r="FB585" s="925" t="e">
        <v>#REF!</v>
      </c>
      <c r="FC585" s="4" t="e">
        <v>#REF!</v>
      </c>
      <c r="FD585" s="4" t="e">
        <v>#REF!</v>
      </c>
      <c r="FE585" s="4" t="e">
        <v>#REF!</v>
      </c>
      <c r="FF585" s="4" t="e">
        <v>#REF!</v>
      </c>
      <c r="FG585" s="4" t="e">
        <v>#REF!</v>
      </c>
      <c r="FH585" s="4" t="e">
        <v>#REF!</v>
      </c>
      <c r="FI585" s="834" t="str">
        <f t="shared" si="50"/>
        <v>#REF!</v>
      </c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742"/>
    </row>
    <row r="586" outlineLevel="1">
      <c r="A586" s="743"/>
      <c r="D586" s="1039">
        <f t="shared" si="157"/>
        <v>1</v>
      </c>
      <c r="E586" s="1049" t="str">
        <f t="shared" si="80"/>
        <v/>
      </c>
      <c r="F586" s="1050" t="s">
        <v>402</v>
      </c>
      <c r="G586" s="1042" t="str">
        <f t="shared" si="76"/>
        <v/>
      </c>
      <c r="H586" s="1046"/>
      <c r="I586" s="1044" t="str">
        <f t="shared" si="77"/>
        <v>#REF!</v>
      </c>
      <c r="J586" s="1052" t="str">
        <f t="shared" si="141"/>
        <v>#REF!</v>
      </c>
      <c r="K586" s="1046">
        <v>0.0</v>
      </c>
      <c r="L586" s="1046">
        <v>0.0</v>
      </c>
      <c r="M586" s="1046">
        <v>0.0</v>
      </c>
      <c r="N586" s="1046">
        <v>0.0</v>
      </c>
      <c r="O586" s="1053" t="e">
        <v>#REF!</v>
      </c>
      <c r="P586" s="1053">
        <v>0.0</v>
      </c>
      <c r="Q586" s="1053">
        <v>0.0</v>
      </c>
      <c r="R586" s="1053">
        <v>0.0</v>
      </c>
      <c r="S586" s="1053">
        <v>0.0</v>
      </c>
      <c r="T586" s="1053">
        <v>0.0</v>
      </c>
      <c r="U586" s="1053">
        <v>0.0</v>
      </c>
      <c r="V586" s="825"/>
      <c r="W586" s="1054" t="str">
        <f t="shared" ref="W586:AC586" si="387">if(O$275&gt;$E585,"",if(O$276&lt;$E585,"", if($H586="","", if($D585&lt;=$N$277,O$277,if($D585&lt;=$N$278,O$278,O$279))*if($O$267=$R$267,$V$267, $H586))))</f>
        <v>#REF!</v>
      </c>
      <c r="X586" s="1054" t="str">
        <f t="shared" si="387"/>
        <v/>
      </c>
      <c r="Y586" s="1054" t="str">
        <f t="shared" si="387"/>
        <v/>
      </c>
      <c r="Z586" s="1054" t="str">
        <f t="shared" si="387"/>
        <v/>
      </c>
      <c r="AA586" s="1054" t="str">
        <f t="shared" si="387"/>
        <v/>
      </c>
      <c r="AB586" s="1054" t="str">
        <f t="shared" si="387"/>
        <v/>
      </c>
      <c r="AC586" s="1054" t="str">
        <f t="shared" si="387"/>
        <v/>
      </c>
      <c r="AD586" s="2" t="e">
        <v>#REF!</v>
      </c>
      <c r="AE586" s="2" t="e">
        <v>#REF!</v>
      </c>
      <c r="AF586" s="2" t="e">
        <v>#REF!</v>
      </c>
      <c r="AG586" s="2" t="e">
        <v>#REF!</v>
      </c>
      <c r="AH586" s="2" t="e">
        <v>#REF!</v>
      </c>
      <c r="AI586" s="2" t="e">
        <v>#REF!</v>
      </c>
      <c r="AJ586" s="4" t="e">
        <v>#REF!</v>
      </c>
      <c r="AK586" s="4"/>
      <c r="AL586" s="4"/>
      <c r="AM586" s="4"/>
      <c r="AN586" s="18" t="s">
        <v>4</v>
      </c>
      <c r="AO586" s="689"/>
      <c r="AP586" s="690"/>
      <c r="AQ586" s="274"/>
      <c r="AR586" s="274"/>
      <c r="AS586" s="274"/>
      <c r="AT586" s="274"/>
      <c r="AU586" s="691"/>
      <c r="AV586" s="692"/>
      <c r="AW586" s="274"/>
      <c r="AX586" s="274"/>
      <c r="AY586" s="274"/>
      <c r="AZ586" s="274"/>
      <c r="BA586" s="274"/>
      <c r="BB586" s="274"/>
      <c r="BC586" s="274"/>
      <c r="BD586" s="274"/>
      <c r="BE586" s="274"/>
      <c r="BF586" s="274"/>
      <c r="BG586" s="274"/>
      <c r="BH586" s="274"/>
      <c r="BI586" s="274"/>
      <c r="BJ586" s="274"/>
      <c r="BK586" s="274"/>
      <c r="BL586" s="274"/>
      <c r="BM586" s="274"/>
      <c r="BN586" s="274"/>
      <c r="BO586" s="274"/>
      <c r="BP586" s="693"/>
      <c r="BQ586" s="274"/>
      <c r="BR586" s="274"/>
      <c r="BS586" s="274"/>
      <c r="BT586" s="274"/>
      <c r="BU586" s="274"/>
      <c r="BV586" s="274"/>
      <c r="BW586" s="274"/>
      <c r="BX586" s="694"/>
      <c r="BY586" s="274"/>
      <c r="BZ586" s="274"/>
      <c r="CA586" s="274"/>
      <c r="CB586" s="274"/>
      <c r="CC586" s="274"/>
      <c r="CD586" s="274"/>
      <c r="CE586" s="274"/>
      <c r="CF586" s="274"/>
      <c r="CG586" s="742"/>
      <c r="CH586" s="742"/>
      <c r="CI586" s="742"/>
      <c r="CJ586" s="742"/>
      <c r="CK586" s="742"/>
      <c r="CL586" s="742"/>
      <c r="CM586" s="742"/>
      <c r="CN586" s="742"/>
      <c r="CO586" s="742"/>
      <c r="CP586" s="742"/>
      <c r="CQ586" s="742"/>
      <c r="CR586" s="742"/>
      <c r="CS586" s="742"/>
      <c r="CT586" s="742"/>
      <c r="CU586" s="742"/>
      <c r="CV586" s="742"/>
      <c r="CW586" s="742"/>
      <c r="CX586" s="4"/>
      <c r="CY586" s="780" t="e">
        <v>#REF!</v>
      </c>
      <c r="CZ586" s="890" t="e">
        <v>#REF!</v>
      </c>
      <c r="DA586" s="890" t="e">
        <v>#REF!</v>
      </c>
      <c r="DB586" s="890">
        <v>0.0</v>
      </c>
      <c r="DC586" s="890">
        <v>0.0</v>
      </c>
      <c r="DD586" s="890">
        <v>0.0</v>
      </c>
      <c r="DE586" s="890">
        <v>0.0</v>
      </c>
      <c r="DF586" s="890">
        <v>0.0</v>
      </c>
      <c r="DG586" s="890">
        <v>0.0</v>
      </c>
      <c r="DH586" s="890"/>
      <c r="DI586" s="890" t="e">
        <v>#REF!</v>
      </c>
      <c r="DJ586" s="890" t="s">
        <v>160</v>
      </c>
      <c r="DK586" s="890" t="s">
        <v>160</v>
      </c>
      <c r="DL586" s="890" t="s">
        <v>160</v>
      </c>
      <c r="DM586" s="890" t="s">
        <v>160</v>
      </c>
      <c r="DN586" s="890" t="s">
        <v>160</v>
      </c>
      <c r="DO586" s="890" t="s">
        <v>160</v>
      </c>
      <c r="DP586" s="2">
        <v>1.0</v>
      </c>
      <c r="DQ586" s="830" t="s">
        <v>160</v>
      </c>
      <c r="DR586" s="915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745"/>
      <c r="EK586" s="4"/>
      <c r="EL586" s="4"/>
      <c r="EM586" s="4"/>
      <c r="EN586" s="4"/>
      <c r="EO586" s="4"/>
      <c r="EP586" s="4"/>
      <c r="EQ586" s="745"/>
      <c r="ER586" s="4"/>
      <c r="ES586" s="4"/>
      <c r="ET586" s="4"/>
      <c r="EU586" s="4"/>
      <c r="EV586" s="4"/>
      <c r="EW586" s="4"/>
      <c r="EX586" s="4"/>
      <c r="EY586" s="895" t="s">
        <v>160</v>
      </c>
      <c r="EZ586" s="927" t="s">
        <v>160</v>
      </c>
      <c r="FA586" s="820" t="str">
        <f t="shared" si="49"/>
        <v/>
      </c>
      <c r="FB586" s="925" t="e">
        <v>#REF!</v>
      </c>
      <c r="FC586" s="4" t="e">
        <v>#REF!</v>
      </c>
      <c r="FD586" s="4" t="e">
        <v>#REF!</v>
      </c>
      <c r="FE586" s="4" t="e">
        <v>#REF!</v>
      </c>
      <c r="FF586" s="4" t="e">
        <v>#REF!</v>
      </c>
      <c r="FG586" s="4" t="e">
        <v>#REF!</v>
      </c>
      <c r="FH586" s="4" t="e">
        <v>#REF!</v>
      </c>
      <c r="FI586" s="834" t="str">
        <f t="shared" si="50"/>
        <v>#REF!</v>
      </c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742"/>
    </row>
    <row r="587" outlineLevel="1">
      <c r="A587" s="743"/>
      <c r="D587" s="1039">
        <f t="shared" si="157"/>
        <v>1</v>
      </c>
      <c r="E587" s="1049" t="str">
        <f t="shared" si="80"/>
        <v/>
      </c>
      <c r="F587" s="1050" t="s">
        <v>402</v>
      </c>
      <c r="G587" s="1042" t="str">
        <f t="shared" si="76"/>
        <v/>
      </c>
      <c r="H587" s="1046"/>
      <c r="I587" s="1044" t="str">
        <f t="shared" si="77"/>
        <v>#REF!</v>
      </c>
      <c r="J587" s="1052" t="str">
        <f t="shared" si="141"/>
        <v>#REF!</v>
      </c>
      <c r="K587" s="1046">
        <v>0.0</v>
      </c>
      <c r="L587" s="1046">
        <v>0.0</v>
      </c>
      <c r="M587" s="1046">
        <v>0.0</v>
      </c>
      <c r="N587" s="1046">
        <v>0.0</v>
      </c>
      <c r="O587" s="1053" t="e">
        <v>#REF!</v>
      </c>
      <c r="P587" s="1053">
        <v>0.0</v>
      </c>
      <c r="Q587" s="1053">
        <v>0.0</v>
      </c>
      <c r="R587" s="1053">
        <v>0.0</v>
      </c>
      <c r="S587" s="1053">
        <v>0.0</v>
      </c>
      <c r="T587" s="1053">
        <v>0.0</v>
      </c>
      <c r="U587" s="1053">
        <v>0.0</v>
      </c>
      <c r="V587" s="825"/>
      <c r="W587" s="1054" t="str">
        <f t="shared" ref="W587:AC587" si="388">if(O$275&gt;$E586,"",if(O$276&lt;$E586,"", if($H587="","", if($D586&lt;=$N$277,O$277,if($D586&lt;=$N$278,O$278,O$279))*if($O$267=$R$267,$V$267, $H587))))</f>
        <v>#REF!</v>
      </c>
      <c r="X587" s="1054" t="str">
        <f t="shared" si="388"/>
        <v/>
      </c>
      <c r="Y587" s="1054" t="str">
        <f t="shared" si="388"/>
        <v/>
      </c>
      <c r="Z587" s="1054" t="str">
        <f t="shared" si="388"/>
        <v/>
      </c>
      <c r="AA587" s="1054" t="str">
        <f t="shared" si="388"/>
        <v/>
      </c>
      <c r="AB587" s="1054" t="str">
        <f t="shared" si="388"/>
        <v/>
      </c>
      <c r="AC587" s="1054" t="str">
        <f t="shared" si="388"/>
        <v/>
      </c>
      <c r="AD587" s="2" t="e">
        <v>#REF!</v>
      </c>
      <c r="AE587" s="2" t="e">
        <v>#REF!</v>
      </c>
      <c r="AF587" s="2" t="e">
        <v>#REF!</v>
      </c>
      <c r="AG587" s="2" t="e">
        <v>#REF!</v>
      </c>
      <c r="AH587" s="2" t="e">
        <v>#REF!</v>
      </c>
      <c r="AI587" s="2" t="e">
        <v>#REF!</v>
      </c>
      <c r="AJ587" s="4" t="e">
        <v>#REF!</v>
      </c>
      <c r="AK587" s="4"/>
      <c r="AL587" s="4"/>
      <c r="AM587" s="4"/>
      <c r="AN587" s="18" t="s">
        <v>4</v>
      </c>
      <c r="AO587" s="689"/>
      <c r="AP587" s="690"/>
      <c r="AQ587" s="274"/>
      <c r="AR587" s="274"/>
      <c r="AS587" s="274"/>
      <c r="AT587" s="274"/>
      <c r="AU587" s="691"/>
      <c r="AV587" s="692"/>
      <c r="AW587" s="274"/>
      <c r="AX587" s="274"/>
      <c r="AY587" s="274"/>
      <c r="AZ587" s="274"/>
      <c r="BA587" s="274"/>
      <c r="BB587" s="274"/>
      <c r="BC587" s="274"/>
      <c r="BD587" s="274"/>
      <c r="BE587" s="274"/>
      <c r="BF587" s="274"/>
      <c r="BG587" s="274"/>
      <c r="BH587" s="274"/>
      <c r="BI587" s="274"/>
      <c r="BJ587" s="274"/>
      <c r="BK587" s="274"/>
      <c r="BL587" s="274"/>
      <c r="BM587" s="274"/>
      <c r="BN587" s="274"/>
      <c r="BO587" s="274"/>
      <c r="BP587" s="693"/>
      <c r="BQ587" s="274"/>
      <c r="BR587" s="274"/>
      <c r="BS587" s="274"/>
      <c r="BT587" s="274"/>
      <c r="BU587" s="274"/>
      <c r="BV587" s="274"/>
      <c r="BW587" s="274"/>
      <c r="BX587" s="694"/>
      <c r="BY587" s="274"/>
      <c r="BZ587" s="274"/>
      <c r="CA587" s="274"/>
      <c r="CB587" s="274"/>
      <c r="CC587" s="274"/>
      <c r="CD587" s="274"/>
      <c r="CE587" s="274"/>
      <c r="CF587" s="274"/>
      <c r="CG587" s="742"/>
      <c r="CH587" s="742"/>
      <c r="CI587" s="742"/>
      <c r="CJ587" s="742"/>
      <c r="CK587" s="742"/>
      <c r="CL587" s="742"/>
      <c r="CM587" s="742"/>
      <c r="CN587" s="742"/>
      <c r="CO587" s="742"/>
      <c r="CP587" s="742"/>
      <c r="CQ587" s="742"/>
      <c r="CR587" s="742"/>
      <c r="CS587" s="742"/>
      <c r="CT587" s="742"/>
      <c r="CU587" s="742"/>
      <c r="CV587" s="742"/>
      <c r="CW587" s="742"/>
      <c r="CX587" s="4"/>
      <c r="CY587" s="780" t="e">
        <v>#REF!</v>
      </c>
      <c r="CZ587" s="890" t="e">
        <v>#REF!</v>
      </c>
      <c r="DA587" s="890" t="e">
        <v>#REF!</v>
      </c>
      <c r="DB587" s="890">
        <v>0.0</v>
      </c>
      <c r="DC587" s="890">
        <v>0.0</v>
      </c>
      <c r="DD587" s="890">
        <v>0.0</v>
      </c>
      <c r="DE587" s="890">
        <v>0.0</v>
      </c>
      <c r="DF587" s="890">
        <v>0.0</v>
      </c>
      <c r="DG587" s="890">
        <v>0.0</v>
      </c>
      <c r="DH587" s="890"/>
      <c r="DI587" s="890" t="e">
        <v>#REF!</v>
      </c>
      <c r="DJ587" s="890" t="s">
        <v>160</v>
      </c>
      <c r="DK587" s="890" t="s">
        <v>160</v>
      </c>
      <c r="DL587" s="890" t="s">
        <v>160</v>
      </c>
      <c r="DM587" s="890" t="s">
        <v>160</v>
      </c>
      <c r="DN587" s="890" t="s">
        <v>160</v>
      </c>
      <c r="DO587" s="890" t="s">
        <v>160</v>
      </c>
      <c r="DP587" s="2">
        <v>1.0</v>
      </c>
      <c r="DQ587" s="830" t="s">
        <v>160</v>
      </c>
      <c r="DR587" s="915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745"/>
      <c r="EK587" s="4"/>
      <c r="EL587" s="4"/>
      <c r="EM587" s="4"/>
      <c r="EN587" s="4"/>
      <c r="EO587" s="4"/>
      <c r="EP587" s="4"/>
      <c r="EQ587" s="745"/>
      <c r="ER587" s="4"/>
      <c r="ES587" s="4"/>
      <c r="ET587" s="4"/>
      <c r="EU587" s="4"/>
      <c r="EV587" s="4"/>
      <c r="EW587" s="4"/>
      <c r="EX587" s="4"/>
      <c r="EY587" s="895" t="s">
        <v>160</v>
      </c>
      <c r="EZ587" s="927" t="s">
        <v>160</v>
      </c>
      <c r="FA587" s="820" t="str">
        <f t="shared" si="49"/>
        <v/>
      </c>
      <c r="FB587" s="925" t="e">
        <v>#REF!</v>
      </c>
      <c r="FC587" s="4" t="e">
        <v>#REF!</v>
      </c>
      <c r="FD587" s="4" t="e">
        <v>#REF!</v>
      </c>
      <c r="FE587" s="4" t="e">
        <v>#REF!</v>
      </c>
      <c r="FF587" s="4" t="e">
        <v>#REF!</v>
      </c>
      <c r="FG587" s="4" t="e">
        <v>#REF!</v>
      </c>
      <c r="FH587" s="4" t="e">
        <v>#REF!</v>
      </c>
      <c r="FI587" s="834" t="str">
        <f t="shared" si="50"/>
        <v>#REF!</v>
      </c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742"/>
    </row>
    <row r="588" outlineLevel="1">
      <c r="A588" s="743"/>
      <c r="D588" s="1039">
        <f t="shared" si="157"/>
        <v>1</v>
      </c>
      <c r="E588" s="1049" t="str">
        <f t="shared" si="80"/>
        <v/>
      </c>
      <c r="F588" s="1050" t="s">
        <v>402</v>
      </c>
      <c r="G588" s="1042" t="str">
        <f t="shared" si="76"/>
        <v/>
      </c>
      <c r="H588" s="1046"/>
      <c r="I588" s="1044" t="str">
        <f t="shared" si="77"/>
        <v>#REF!</v>
      </c>
      <c r="J588" s="1052" t="str">
        <f t="shared" si="141"/>
        <v>#REF!</v>
      </c>
      <c r="K588" s="1046">
        <v>0.0</v>
      </c>
      <c r="L588" s="1046">
        <v>0.0</v>
      </c>
      <c r="M588" s="1046">
        <v>0.0</v>
      </c>
      <c r="N588" s="1046">
        <v>0.0</v>
      </c>
      <c r="O588" s="1053" t="e">
        <v>#REF!</v>
      </c>
      <c r="P588" s="1053">
        <v>0.0</v>
      </c>
      <c r="Q588" s="1053">
        <v>0.0</v>
      </c>
      <c r="R588" s="1053">
        <v>0.0</v>
      </c>
      <c r="S588" s="1053">
        <v>0.0</v>
      </c>
      <c r="T588" s="1053">
        <v>0.0</v>
      </c>
      <c r="U588" s="1053">
        <v>0.0</v>
      </c>
      <c r="V588" s="825"/>
      <c r="W588" s="1054" t="str">
        <f t="shared" ref="W588:AC588" si="389">if(O$275&gt;$E587,"",if(O$276&lt;$E587,"", if($H588="","", if($D587&lt;=$N$277,O$277,if($D587&lt;=$N$278,O$278,O$279))*if($O$267=$R$267,$V$267, $H588))))</f>
        <v>#REF!</v>
      </c>
      <c r="X588" s="1054" t="str">
        <f t="shared" si="389"/>
        <v/>
      </c>
      <c r="Y588" s="1054" t="str">
        <f t="shared" si="389"/>
        <v/>
      </c>
      <c r="Z588" s="1054" t="str">
        <f t="shared" si="389"/>
        <v/>
      </c>
      <c r="AA588" s="1054" t="str">
        <f t="shared" si="389"/>
        <v/>
      </c>
      <c r="AB588" s="1054" t="str">
        <f t="shared" si="389"/>
        <v/>
      </c>
      <c r="AC588" s="1054" t="str">
        <f t="shared" si="389"/>
        <v/>
      </c>
      <c r="AD588" s="2" t="e">
        <v>#REF!</v>
      </c>
      <c r="AE588" s="2" t="e">
        <v>#REF!</v>
      </c>
      <c r="AF588" s="2" t="e">
        <v>#REF!</v>
      </c>
      <c r="AG588" s="2" t="e">
        <v>#REF!</v>
      </c>
      <c r="AH588" s="2" t="e">
        <v>#REF!</v>
      </c>
      <c r="AI588" s="2" t="e">
        <v>#REF!</v>
      </c>
      <c r="AJ588" s="4" t="e">
        <v>#REF!</v>
      </c>
      <c r="AK588" s="4"/>
      <c r="AL588" s="4"/>
      <c r="AM588" s="4"/>
      <c r="AN588" s="18" t="s">
        <v>4</v>
      </c>
      <c r="AO588" s="689"/>
      <c r="AP588" s="690"/>
      <c r="AQ588" s="274"/>
      <c r="AR588" s="274"/>
      <c r="AS588" s="274"/>
      <c r="AT588" s="274"/>
      <c r="AU588" s="691"/>
      <c r="AV588" s="692"/>
      <c r="AW588" s="274"/>
      <c r="AX588" s="274"/>
      <c r="AY588" s="274"/>
      <c r="AZ588" s="274"/>
      <c r="BA588" s="274"/>
      <c r="BB588" s="274"/>
      <c r="BC588" s="274"/>
      <c r="BD588" s="274"/>
      <c r="BE588" s="274"/>
      <c r="BF588" s="274"/>
      <c r="BG588" s="274"/>
      <c r="BH588" s="274"/>
      <c r="BI588" s="274"/>
      <c r="BJ588" s="274"/>
      <c r="BK588" s="274"/>
      <c r="BL588" s="274"/>
      <c r="BM588" s="274"/>
      <c r="BN588" s="274"/>
      <c r="BO588" s="274"/>
      <c r="BP588" s="693"/>
      <c r="BQ588" s="274"/>
      <c r="BR588" s="274"/>
      <c r="BS588" s="274"/>
      <c r="BT588" s="274"/>
      <c r="BU588" s="274"/>
      <c r="BV588" s="274"/>
      <c r="BW588" s="274"/>
      <c r="BX588" s="694"/>
      <c r="BY588" s="274"/>
      <c r="BZ588" s="274"/>
      <c r="CA588" s="274"/>
      <c r="CB588" s="274"/>
      <c r="CC588" s="274"/>
      <c r="CD588" s="274"/>
      <c r="CE588" s="274"/>
      <c r="CF588" s="274"/>
      <c r="CG588" s="742"/>
      <c r="CH588" s="742"/>
      <c r="CI588" s="742"/>
      <c r="CJ588" s="742"/>
      <c r="CK588" s="742"/>
      <c r="CL588" s="742"/>
      <c r="CM588" s="742"/>
      <c r="CN588" s="742"/>
      <c r="CO588" s="742"/>
      <c r="CP588" s="742"/>
      <c r="CQ588" s="742"/>
      <c r="CR588" s="742"/>
      <c r="CS588" s="742"/>
      <c r="CT588" s="742"/>
      <c r="CU588" s="742"/>
      <c r="CV588" s="742"/>
      <c r="CW588" s="742"/>
      <c r="CX588" s="4"/>
      <c r="CY588" s="780" t="e">
        <v>#REF!</v>
      </c>
      <c r="CZ588" s="890" t="e">
        <v>#REF!</v>
      </c>
      <c r="DA588" s="890" t="e">
        <v>#REF!</v>
      </c>
      <c r="DB588" s="890">
        <v>0.0</v>
      </c>
      <c r="DC588" s="890">
        <v>0.0</v>
      </c>
      <c r="DD588" s="890">
        <v>0.0</v>
      </c>
      <c r="DE588" s="890">
        <v>0.0</v>
      </c>
      <c r="DF588" s="890">
        <v>0.0</v>
      </c>
      <c r="DG588" s="890">
        <v>0.0</v>
      </c>
      <c r="DH588" s="890"/>
      <c r="DI588" s="890" t="e">
        <v>#REF!</v>
      </c>
      <c r="DJ588" s="890" t="s">
        <v>160</v>
      </c>
      <c r="DK588" s="890" t="s">
        <v>160</v>
      </c>
      <c r="DL588" s="890" t="s">
        <v>160</v>
      </c>
      <c r="DM588" s="890" t="s">
        <v>160</v>
      </c>
      <c r="DN588" s="890" t="s">
        <v>160</v>
      </c>
      <c r="DO588" s="890" t="s">
        <v>160</v>
      </c>
      <c r="DP588" s="2">
        <v>1.0</v>
      </c>
      <c r="DQ588" s="830" t="s">
        <v>160</v>
      </c>
      <c r="DR588" s="915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745"/>
      <c r="EK588" s="4"/>
      <c r="EL588" s="4"/>
      <c r="EM588" s="4"/>
      <c r="EN588" s="4"/>
      <c r="EO588" s="4"/>
      <c r="EP588" s="4"/>
      <c r="EQ588" s="745"/>
      <c r="ER588" s="4"/>
      <c r="ES588" s="4"/>
      <c r="ET588" s="4"/>
      <c r="EU588" s="4"/>
      <c r="EV588" s="4"/>
      <c r="EW588" s="4"/>
      <c r="EX588" s="4"/>
      <c r="EY588" s="895" t="s">
        <v>160</v>
      </c>
      <c r="EZ588" s="927" t="s">
        <v>160</v>
      </c>
      <c r="FA588" s="820" t="str">
        <f t="shared" si="49"/>
        <v/>
      </c>
      <c r="FB588" s="925" t="e">
        <v>#REF!</v>
      </c>
      <c r="FC588" s="4" t="e">
        <v>#REF!</v>
      </c>
      <c r="FD588" s="4" t="e">
        <v>#REF!</v>
      </c>
      <c r="FE588" s="4" t="e">
        <v>#REF!</v>
      </c>
      <c r="FF588" s="4" t="e">
        <v>#REF!</v>
      </c>
      <c r="FG588" s="4" t="e">
        <v>#REF!</v>
      </c>
      <c r="FH588" s="4" t="e">
        <v>#REF!</v>
      </c>
      <c r="FI588" s="834" t="str">
        <f t="shared" si="50"/>
        <v>#REF!</v>
      </c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742"/>
    </row>
    <row r="589" outlineLevel="1">
      <c r="A589" s="743"/>
      <c r="D589" s="1039">
        <f t="shared" si="157"/>
        <v>1</v>
      </c>
      <c r="E589" s="1049" t="str">
        <f t="shared" si="80"/>
        <v/>
      </c>
      <c r="F589" s="1050" t="s">
        <v>402</v>
      </c>
      <c r="G589" s="1042" t="str">
        <f t="shared" si="76"/>
        <v/>
      </c>
      <c r="H589" s="1046"/>
      <c r="I589" s="1044" t="str">
        <f t="shared" si="77"/>
        <v>#REF!</v>
      </c>
      <c r="J589" s="1052" t="str">
        <f t="shared" si="141"/>
        <v>#REF!</v>
      </c>
      <c r="K589" s="1046">
        <v>0.0</v>
      </c>
      <c r="L589" s="1046">
        <v>0.0</v>
      </c>
      <c r="M589" s="1046">
        <v>0.0</v>
      </c>
      <c r="N589" s="1046">
        <v>0.0</v>
      </c>
      <c r="O589" s="1053" t="e">
        <v>#REF!</v>
      </c>
      <c r="P589" s="1053">
        <v>0.0</v>
      </c>
      <c r="Q589" s="1053">
        <v>0.0</v>
      </c>
      <c r="R589" s="1053">
        <v>0.0</v>
      </c>
      <c r="S589" s="1053">
        <v>0.0</v>
      </c>
      <c r="T589" s="1053">
        <v>0.0</v>
      </c>
      <c r="U589" s="1053">
        <v>0.0</v>
      </c>
      <c r="V589" s="825"/>
      <c r="W589" s="1054" t="str">
        <f t="shared" ref="W589:AC589" si="390">if(O$275&gt;$E588,"",if(O$276&lt;$E588,"", if($H589="","", if($D588&lt;=$N$277,O$277,if($D588&lt;=$N$278,O$278,O$279))*if($O$267=$R$267,$V$267, $H589))))</f>
        <v>#REF!</v>
      </c>
      <c r="X589" s="1054" t="str">
        <f t="shared" si="390"/>
        <v/>
      </c>
      <c r="Y589" s="1054" t="str">
        <f t="shared" si="390"/>
        <v/>
      </c>
      <c r="Z589" s="1054" t="str">
        <f t="shared" si="390"/>
        <v/>
      </c>
      <c r="AA589" s="1054" t="str">
        <f t="shared" si="390"/>
        <v/>
      </c>
      <c r="AB589" s="1054" t="str">
        <f t="shared" si="390"/>
        <v/>
      </c>
      <c r="AC589" s="1054" t="str">
        <f t="shared" si="390"/>
        <v/>
      </c>
      <c r="AD589" s="2" t="e">
        <v>#REF!</v>
      </c>
      <c r="AE589" s="2" t="e">
        <v>#REF!</v>
      </c>
      <c r="AF589" s="2" t="e">
        <v>#REF!</v>
      </c>
      <c r="AG589" s="2" t="e">
        <v>#REF!</v>
      </c>
      <c r="AH589" s="2" t="e">
        <v>#REF!</v>
      </c>
      <c r="AI589" s="2" t="e">
        <v>#REF!</v>
      </c>
      <c r="AJ589" s="4" t="e">
        <v>#REF!</v>
      </c>
      <c r="AK589" s="4"/>
      <c r="AL589" s="4"/>
      <c r="AM589" s="4"/>
      <c r="AN589" s="18" t="s">
        <v>4</v>
      </c>
      <c r="AO589" s="689"/>
      <c r="AP589" s="690"/>
      <c r="AQ589" s="274"/>
      <c r="AR589" s="274"/>
      <c r="AS589" s="274"/>
      <c r="AT589" s="274"/>
      <c r="AU589" s="691"/>
      <c r="AV589" s="692"/>
      <c r="AW589" s="274"/>
      <c r="AX589" s="274"/>
      <c r="AY589" s="274"/>
      <c r="AZ589" s="274"/>
      <c r="BA589" s="274"/>
      <c r="BB589" s="274"/>
      <c r="BC589" s="274"/>
      <c r="BD589" s="274"/>
      <c r="BE589" s="274"/>
      <c r="BF589" s="274"/>
      <c r="BG589" s="274"/>
      <c r="BH589" s="274"/>
      <c r="BI589" s="274"/>
      <c r="BJ589" s="274"/>
      <c r="BK589" s="274"/>
      <c r="BL589" s="274"/>
      <c r="BM589" s="274"/>
      <c r="BN589" s="274"/>
      <c r="BO589" s="274"/>
      <c r="BP589" s="693"/>
      <c r="BQ589" s="274"/>
      <c r="BR589" s="274"/>
      <c r="BS589" s="274"/>
      <c r="BT589" s="274"/>
      <c r="BU589" s="274"/>
      <c r="BV589" s="274"/>
      <c r="BW589" s="274"/>
      <c r="BX589" s="694"/>
      <c r="BY589" s="274"/>
      <c r="BZ589" s="274"/>
      <c r="CA589" s="274"/>
      <c r="CB589" s="274"/>
      <c r="CC589" s="274"/>
      <c r="CD589" s="274"/>
      <c r="CE589" s="274"/>
      <c r="CF589" s="274"/>
      <c r="CG589" s="742"/>
      <c r="CH589" s="742"/>
      <c r="CI589" s="742"/>
      <c r="CJ589" s="742"/>
      <c r="CK589" s="742"/>
      <c r="CL589" s="742"/>
      <c r="CM589" s="742"/>
      <c r="CN589" s="742"/>
      <c r="CO589" s="742"/>
      <c r="CP589" s="742"/>
      <c r="CQ589" s="742"/>
      <c r="CR589" s="742"/>
      <c r="CS589" s="742"/>
      <c r="CT589" s="742"/>
      <c r="CU589" s="742"/>
      <c r="CV589" s="742"/>
      <c r="CW589" s="742"/>
      <c r="CX589" s="4"/>
      <c r="CY589" s="780" t="e">
        <v>#REF!</v>
      </c>
      <c r="CZ589" s="890" t="e">
        <v>#REF!</v>
      </c>
      <c r="DA589" s="890" t="e">
        <v>#REF!</v>
      </c>
      <c r="DB589" s="890">
        <v>0.0</v>
      </c>
      <c r="DC589" s="890">
        <v>0.0</v>
      </c>
      <c r="DD589" s="890">
        <v>0.0</v>
      </c>
      <c r="DE589" s="890">
        <v>0.0</v>
      </c>
      <c r="DF589" s="890">
        <v>0.0</v>
      </c>
      <c r="DG589" s="890">
        <v>0.0</v>
      </c>
      <c r="DH589" s="890"/>
      <c r="DI589" s="890" t="e">
        <v>#REF!</v>
      </c>
      <c r="DJ589" s="890" t="s">
        <v>160</v>
      </c>
      <c r="DK589" s="890" t="s">
        <v>160</v>
      </c>
      <c r="DL589" s="890" t="s">
        <v>160</v>
      </c>
      <c r="DM589" s="890" t="s">
        <v>160</v>
      </c>
      <c r="DN589" s="890" t="s">
        <v>160</v>
      </c>
      <c r="DO589" s="890" t="s">
        <v>160</v>
      </c>
      <c r="DP589" s="2">
        <v>1.0</v>
      </c>
      <c r="DQ589" s="830" t="s">
        <v>160</v>
      </c>
      <c r="DR589" s="915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745"/>
      <c r="EK589" s="4"/>
      <c r="EL589" s="4"/>
      <c r="EM589" s="4"/>
      <c r="EN589" s="4"/>
      <c r="EO589" s="4"/>
      <c r="EP589" s="4"/>
      <c r="EQ589" s="745"/>
      <c r="ER589" s="4"/>
      <c r="ES589" s="4"/>
      <c r="ET589" s="4"/>
      <c r="EU589" s="4"/>
      <c r="EV589" s="4"/>
      <c r="EW589" s="4"/>
      <c r="EX589" s="4"/>
      <c r="EY589" s="895" t="s">
        <v>160</v>
      </c>
      <c r="EZ589" s="927" t="s">
        <v>160</v>
      </c>
      <c r="FA589" s="820" t="str">
        <f t="shared" si="49"/>
        <v/>
      </c>
      <c r="FB589" s="925" t="e">
        <v>#REF!</v>
      </c>
      <c r="FC589" s="4" t="e">
        <v>#REF!</v>
      </c>
      <c r="FD589" s="4" t="e">
        <v>#REF!</v>
      </c>
      <c r="FE589" s="4" t="e">
        <v>#REF!</v>
      </c>
      <c r="FF589" s="4" t="e">
        <v>#REF!</v>
      </c>
      <c r="FG589" s="4" t="e">
        <v>#REF!</v>
      </c>
      <c r="FH589" s="4" t="e">
        <v>#REF!</v>
      </c>
      <c r="FI589" s="834" t="str">
        <f t="shared" si="50"/>
        <v>#REF!</v>
      </c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742"/>
    </row>
    <row r="590" outlineLevel="1">
      <c r="A590" s="743"/>
      <c r="D590" s="1039">
        <f t="shared" si="157"/>
        <v>1</v>
      </c>
      <c r="E590" s="1049" t="str">
        <f t="shared" si="80"/>
        <v/>
      </c>
      <c r="F590" s="1050" t="s">
        <v>402</v>
      </c>
      <c r="G590" s="1042" t="str">
        <f t="shared" si="76"/>
        <v/>
      </c>
      <c r="H590" s="1046"/>
      <c r="I590" s="1044" t="str">
        <f t="shared" si="77"/>
        <v>#REF!</v>
      </c>
      <c r="J590" s="1052" t="str">
        <f t="shared" si="141"/>
        <v>#REF!</v>
      </c>
      <c r="K590" s="1046">
        <v>0.0</v>
      </c>
      <c r="L590" s="1046">
        <v>0.0</v>
      </c>
      <c r="M590" s="1046">
        <v>0.0</v>
      </c>
      <c r="N590" s="1046">
        <v>0.0</v>
      </c>
      <c r="O590" s="1053" t="e">
        <v>#REF!</v>
      </c>
      <c r="P590" s="1053">
        <v>0.0</v>
      </c>
      <c r="Q590" s="1053">
        <v>0.0</v>
      </c>
      <c r="R590" s="1053">
        <v>0.0</v>
      </c>
      <c r="S590" s="1053">
        <v>0.0</v>
      </c>
      <c r="T590" s="1053">
        <v>0.0</v>
      </c>
      <c r="U590" s="1053">
        <v>0.0</v>
      </c>
      <c r="V590" s="825"/>
      <c r="W590" s="1054" t="str">
        <f t="shared" ref="W590:AC590" si="391">if(O$275&gt;$E589,"",if(O$276&lt;$E589,"", if($H590="","", if($D589&lt;=$N$277,O$277,if($D589&lt;=$N$278,O$278,O$279))*if($O$267=$R$267,$V$267, $H590))))</f>
        <v>#REF!</v>
      </c>
      <c r="X590" s="1054" t="str">
        <f t="shared" si="391"/>
        <v/>
      </c>
      <c r="Y590" s="1054" t="str">
        <f t="shared" si="391"/>
        <v/>
      </c>
      <c r="Z590" s="1054" t="str">
        <f t="shared" si="391"/>
        <v/>
      </c>
      <c r="AA590" s="1054" t="str">
        <f t="shared" si="391"/>
        <v/>
      </c>
      <c r="AB590" s="1054" t="str">
        <f t="shared" si="391"/>
        <v/>
      </c>
      <c r="AC590" s="1054" t="str">
        <f t="shared" si="391"/>
        <v/>
      </c>
      <c r="AD590" s="2" t="e">
        <v>#REF!</v>
      </c>
      <c r="AE590" s="2" t="e">
        <v>#REF!</v>
      </c>
      <c r="AF590" s="2" t="e">
        <v>#REF!</v>
      </c>
      <c r="AG590" s="2" t="e">
        <v>#REF!</v>
      </c>
      <c r="AH590" s="2" t="e">
        <v>#REF!</v>
      </c>
      <c r="AI590" s="2" t="e">
        <v>#REF!</v>
      </c>
      <c r="AJ590" s="4" t="e">
        <v>#REF!</v>
      </c>
      <c r="AK590" s="4"/>
      <c r="AL590" s="4"/>
      <c r="AM590" s="4"/>
      <c r="AN590" s="18" t="s">
        <v>4</v>
      </c>
      <c r="AO590" s="689"/>
      <c r="AP590" s="690"/>
      <c r="AQ590" s="274"/>
      <c r="AR590" s="274"/>
      <c r="AS590" s="274"/>
      <c r="AT590" s="274"/>
      <c r="AU590" s="691"/>
      <c r="AV590" s="692"/>
      <c r="AW590" s="274"/>
      <c r="AX590" s="274"/>
      <c r="AY590" s="274"/>
      <c r="AZ590" s="274"/>
      <c r="BA590" s="274"/>
      <c r="BB590" s="274"/>
      <c r="BC590" s="274"/>
      <c r="BD590" s="274"/>
      <c r="BE590" s="274"/>
      <c r="BF590" s="274"/>
      <c r="BG590" s="274"/>
      <c r="BH590" s="274"/>
      <c r="BI590" s="274"/>
      <c r="BJ590" s="274"/>
      <c r="BK590" s="274"/>
      <c r="BL590" s="274"/>
      <c r="BM590" s="274"/>
      <c r="BN590" s="274"/>
      <c r="BO590" s="274"/>
      <c r="BP590" s="693"/>
      <c r="BQ590" s="274"/>
      <c r="BR590" s="274"/>
      <c r="BS590" s="274"/>
      <c r="BT590" s="274"/>
      <c r="BU590" s="274"/>
      <c r="BV590" s="274"/>
      <c r="BW590" s="274"/>
      <c r="BX590" s="694"/>
      <c r="BY590" s="274"/>
      <c r="BZ590" s="274"/>
      <c r="CA590" s="274"/>
      <c r="CB590" s="274"/>
      <c r="CC590" s="274"/>
      <c r="CD590" s="274"/>
      <c r="CE590" s="274"/>
      <c r="CF590" s="274"/>
      <c r="CG590" s="742"/>
      <c r="CH590" s="742"/>
      <c r="CI590" s="742"/>
      <c r="CJ590" s="742"/>
      <c r="CK590" s="742"/>
      <c r="CL590" s="742"/>
      <c r="CM590" s="742"/>
      <c r="CN590" s="742"/>
      <c r="CO590" s="742"/>
      <c r="CP590" s="742"/>
      <c r="CQ590" s="742"/>
      <c r="CR590" s="742"/>
      <c r="CS590" s="742"/>
      <c r="CT590" s="742"/>
      <c r="CU590" s="742"/>
      <c r="CV590" s="742"/>
      <c r="CW590" s="742"/>
      <c r="CX590" s="4"/>
      <c r="CY590" s="780" t="e">
        <v>#REF!</v>
      </c>
      <c r="CZ590" s="890" t="e">
        <v>#REF!</v>
      </c>
      <c r="DA590" s="890" t="e">
        <v>#REF!</v>
      </c>
      <c r="DB590" s="890">
        <v>0.0</v>
      </c>
      <c r="DC590" s="890">
        <v>0.0</v>
      </c>
      <c r="DD590" s="890">
        <v>0.0</v>
      </c>
      <c r="DE590" s="890">
        <v>0.0</v>
      </c>
      <c r="DF590" s="890">
        <v>0.0</v>
      </c>
      <c r="DG590" s="890">
        <v>0.0</v>
      </c>
      <c r="DH590" s="890"/>
      <c r="DI590" s="890" t="e">
        <v>#REF!</v>
      </c>
      <c r="DJ590" s="890" t="s">
        <v>160</v>
      </c>
      <c r="DK590" s="890" t="s">
        <v>160</v>
      </c>
      <c r="DL590" s="890" t="s">
        <v>160</v>
      </c>
      <c r="DM590" s="890" t="s">
        <v>160</v>
      </c>
      <c r="DN590" s="890" t="s">
        <v>160</v>
      </c>
      <c r="DO590" s="890" t="s">
        <v>160</v>
      </c>
      <c r="DP590" s="2">
        <v>1.0</v>
      </c>
      <c r="DQ590" s="830" t="s">
        <v>160</v>
      </c>
      <c r="DR590" s="915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745"/>
      <c r="EK590" s="4"/>
      <c r="EL590" s="4"/>
      <c r="EM590" s="4"/>
      <c r="EN590" s="4"/>
      <c r="EO590" s="4"/>
      <c r="EP590" s="4"/>
      <c r="EQ590" s="745"/>
      <c r="ER590" s="4"/>
      <c r="ES590" s="4"/>
      <c r="ET590" s="4"/>
      <c r="EU590" s="4"/>
      <c r="EV590" s="4"/>
      <c r="EW590" s="4"/>
      <c r="EX590" s="4"/>
      <c r="EY590" s="895" t="s">
        <v>160</v>
      </c>
      <c r="EZ590" s="927" t="s">
        <v>160</v>
      </c>
      <c r="FA590" s="820" t="str">
        <f t="shared" si="49"/>
        <v/>
      </c>
      <c r="FB590" s="925" t="e">
        <v>#REF!</v>
      </c>
      <c r="FC590" s="4" t="e">
        <v>#REF!</v>
      </c>
      <c r="FD590" s="4" t="e">
        <v>#REF!</v>
      </c>
      <c r="FE590" s="4" t="e">
        <v>#REF!</v>
      </c>
      <c r="FF590" s="4" t="e">
        <v>#REF!</v>
      </c>
      <c r="FG590" s="4" t="e">
        <v>#REF!</v>
      </c>
      <c r="FH590" s="4" t="e">
        <v>#REF!</v>
      </c>
      <c r="FI590" s="834" t="str">
        <f t="shared" si="50"/>
        <v>#REF!</v>
      </c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742"/>
    </row>
    <row r="591" outlineLevel="1">
      <c r="A591" s="743"/>
      <c r="D591" s="1039">
        <f t="shared" si="157"/>
        <v>1</v>
      </c>
      <c r="E591" s="1049" t="str">
        <f t="shared" si="80"/>
        <v/>
      </c>
      <c r="F591" s="1050" t="s">
        <v>402</v>
      </c>
      <c r="G591" s="1042" t="str">
        <f t="shared" si="76"/>
        <v/>
      </c>
      <c r="H591" s="1046"/>
      <c r="I591" s="1044" t="str">
        <f t="shared" si="77"/>
        <v>#REF!</v>
      </c>
      <c r="J591" s="1052" t="str">
        <f t="shared" si="141"/>
        <v>#REF!</v>
      </c>
      <c r="K591" s="1046">
        <v>0.0</v>
      </c>
      <c r="L591" s="1046">
        <v>0.0</v>
      </c>
      <c r="M591" s="1046">
        <v>0.0</v>
      </c>
      <c r="N591" s="1046">
        <v>0.0</v>
      </c>
      <c r="O591" s="1053" t="e">
        <v>#REF!</v>
      </c>
      <c r="P591" s="1053">
        <v>0.0</v>
      </c>
      <c r="Q591" s="1053">
        <v>0.0</v>
      </c>
      <c r="R591" s="1053">
        <v>0.0</v>
      </c>
      <c r="S591" s="1053">
        <v>0.0</v>
      </c>
      <c r="T591" s="1053">
        <v>0.0</v>
      </c>
      <c r="U591" s="1053">
        <v>0.0</v>
      </c>
      <c r="V591" s="825"/>
      <c r="W591" s="1054" t="str">
        <f t="shared" ref="W591:AC591" si="392">if(O$275&gt;$E590,"",if(O$276&lt;$E590,"", if($H591="","", if($D590&lt;=$N$277,O$277,if($D590&lt;=$N$278,O$278,O$279))*if($O$267=$R$267,$V$267, $H591))))</f>
        <v>#REF!</v>
      </c>
      <c r="X591" s="1054" t="str">
        <f t="shared" si="392"/>
        <v/>
      </c>
      <c r="Y591" s="1054" t="str">
        <f t="shared" si="392"/>
        <v/>
      </c>
      <c r="Z591" s="1054" t="str">
        <f t="shared" si="392"/>
        <v/>
      </c>
      <c r="AA591" s="1054" t="str">
        <f t="shared" si="392"/>
        <v/>
      </c>
      <c r="AB591" s="1054" t="str">
        <f t="shared" si="392"/>
        <v/>
      </c>
      <c r="AC591" s="1054" t="str">
        <f t="shared" si="392"/>
        <v/>
      </c>
      <c r="AD591" s="2" t="e">
        <v>#REF!</v>
      </c>
      <c r="AE591" s="2" t="e">
        <v>#REF!</v>
      </c>
      <c r="AF591" s="2" t="e">
        <v>#REF!</v>
      </c>
      <c r="AG591" s="2" t="e">
        <v>#REF!</v>
      </c>
      <c r="AH591" s="2" t="e">
        <v>#REF!</v>
      </c>
      <c r="AI591" s="2" t="e">
        <v>#REF!</v>
      </c>
      <c r="AJ591" s="4" t="e">
        <v>#REF!</v>
      </c>
      <c r="AK591" s="4"/>
      <c r="AL591" s="4"/>
      <c r="AM591" s="4"/>
      <c r="AN591" s="18" t="s">
        <v>4</v>
      </c>
      <c r="AO591" s="689"/>
      <c r="AP591" s="690"/>
      <c r="AQ591" s="274"/>
      <c r="AR591" s="274"/>
      <c r="AS591" s="274"/>
      <c r="AT591" s="274"/>
      <c r="AU591" s="691"/>
      <c r="AV591" s="692"/>
      <c r="AW591" s="274"/>
      <c r="AX591" s="274"/>
      <c r="AY591" s="274"/>
      <c r="AZ591" s="274"/>
      <c r="BA591" s="274"/>
      <c r="BB591" s="274"/>
      <c r="BC591" s="274"/>
      <c r="BD591" s="274"/>
      <c r="BE591" s="274"/>
      <c r="BF591" s="274"/>
      <c r="BG591" s="274"/>
      <c r="BH591" s="274"/>
      <c r="BI591" s="274"/>
      <c r="BJ591" s="274"/>
      <c r="BK591" s="274"/>
      <c r="BL591" s="274"/>
      <c r="BM591" s="274"/>
      <c r="BN591" s="274"/>
      <c r="BO591" s="274"/>
      <c r="BP591" s="693"/>
      <c r="BQ591" s="274"/>
      <c r="BR591" s="274"/>
      <c r="BS591" s="274"/>
      <c r="BT591" s="274"/>
      <c r="BU591" s="274"/>
      <c r="BV591" s="274"/>
      <c r="BW591" s="274"/>
      <c r="BX591" s="694"/>
      <c r="BY591" s="274"/>
      <c r="BZ591" s="274"/>
      <c r="CA591" s="274"/>
      <c r="CB591" s="274"/>
      <c r="CC591" s="274"/>
      <c r="CD591" s="274"/>
      <c r="CE591" s="274"/>
      <c r="CF591" s="274"/>
      <c r="CG591" s="742"/>
      <c r="CH591" s="742"/>
      <c r="CI591" s="742"/>
      <c r="CJ591" s="742"/>
      <c r="CK591" s="742"/>
      <c r="CL591" s="742"/>
      <c r="CM591" s="742"/>
      <c r="CN591" s="742"/>
      <c r="CO591" s="742"/>
      <c r="CP591" s="742"/>
      <c r="CQ591" s="742"/>
      <c r="CR591" s="742"/>
      <c r="CS591" s="742"/>
      <c r="CT591" s="742"/>
      <c r="CU591" s="742"/>
      <c r="CV591" s="742"/>
      <c r="CW591" s="742"/>
      <c r="CX591" s="4"/>
      <c r="CY591" s="780" t="e">
        <v>#REF!</v>
      </c>
      <c r="CZ591" s="890" t="e">
        <v>#REF!</v>
      </c>
      <c r="DA591" s="890" t="e">
        <v>#REF!</v>
      </c>
      <c r="DB591" s="890">
        <v>0.0</v>
      </c>
      <c r="DC591" s="890">
        <v>0.0</v>
      </c>
      <c r="DD591" s="890">
        <v>0.0</v>
      </c>
      <c r="DE591" s="890">
        <v>0.0</v>
      </c>
      <c r="DF591" s="890">
        <v>0.0</v>
      </c>
      <c r="DG591" s="890">
        <v>0.0</v>
      </c>
      <c r="DH591" s="890"/>
      <c r="DI591" s="890" t="e">
        <v>#REF!</v>
      </c>
      <c r="DJ591" s="890" t="s">
        <v>160</v>
      </c>
      <c r="DK591" s="890" t="s">
        <v>160</v>
      </c>
      <c r="DL591" s="890" t="s">
        <v>160</v>
      </c>
      <c r="DM591" s="890" t="s">
        <v>160</v>
      </c>
      <c r="DN591" s="890" t="s">
        <v>160</v>
      </c>
      <c r="DO591" s="890" t="s">
        <v>160</v>
      </c>
      <c r="DP591" s="2">
        <v>1.0</v>
      </c>
      <c r="DQ591" s="830" t="s">
        <v>160</v>
      </c>
      <c r="DR591" s="915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745"/>
      <c r="EK591" s="4"/>
      <c r="EL591" s="4"/>
      <c r="EM591" s="4"/>
      <c r="EN591" s="4"/>
      <c r="EO591" s="4"/>
      <c r="EP591" s="4"/>
      <c r="EQ591" s="745"/>
      <c r="ER591" s="4"/>
      <c r="ES591" s="4"/>
      <c r="ET591" s="4"/>
      <c r="EU591" s="4"/>
      <c r="EV591" s="4"/>
      <c r="EW591" s="4"/>
      <c r="EX591" s="4"/>
      <c r="EY591" s="895" t="s">
        <v>160</v>
      </c>
      <c r="EZ591" s="927" t="s">
        <v>160</v>
      </c>
      <c r="FA591" s="820" t="str">
        <f t="shared" si="49"/>
        <v/>
      </c>
      <c r="FB591" s="925" t="e">
        <v>#REF!</v>
      </c>
      <c r="FC591" s="4" t="e">
        <v>#REF!</v>
      </c>
      <c r="FD591" s="4" t="e">
        <v>#REF!</v>
      </c>
      <c r="FE591" s="4" t="e">
        <v>#REF!</v>
      </c>
      <c r="FF591" s="4" t="e">
        <v>#REF!</v>
      </c>
      <c r="FG591" s="4" t="e">
        <v>#REF!</v>
      </c>
      <c r="FH591" s="4" t="e">
        <v>#REF!</v>
      </c>
      <c r="FI591" s="834" t="str">
        <f t="shared" si="50"/>
        <v>#REF!</v>
      </c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742"/>
    </row>
    <row r="592" outlineLevel="1">
      <c r="A592" s="743"/>
      <c r="D592" s="1039">
        <f t="shared" si="157"/>
        <v>1</v>
      </c>
      <c r="E592" s="1049" t="str">
        <f t="shared" si="80"/>
        <v/>
      </c>
      <c r="F592" s="1050" t="s">
        <v>402</v>
      </c>
      <c r="G592" s="1042" t="str">
        <f t="shared" si="76"/>
        <v/>
      </c>
      <c r="H592" s="1046"/>
      <c r="I592" s="1044" t="str">
        <f t="shared" si="77"/>
        <v>#REF!</v>
      </c>
      <c r="J592" s="1052" t="str">
        <f t="shared" si="141"/>
        <v>#REF!</v>
      </c>
      <c r="K592" s="1046">
        <v>0.0</v>
      </c>
      <c r="L592" s="1046">
        <v>0.0</v>
      </c>
      <c r="M592" s="1046">
        <v>0.0</v>
      </c>
      <c r="N592" s="1046">
        <v>0.0</v>
      </c>
      <c r="O592" s="1053" t="e">
        <v>#REF!</v>
      </c>
      <c r="P592" s="1053">
        <v>0.0</v>
      </c>
      <c r="Q592" s="1053">
        <v>0.0</v>
      </c>
      <c r="R592" s="1053">
        <v>0.0</v>
      </c>
      <c r="S592" s="1053">
        <v>0.0</v>
      </c>
      <c r="T592" s="1053">
        <v>0.0</v>
      </c>
      <c r="U592" s="1053">
        <v>0.0</v>
      </c>
      <c r="V592" s="825"/>
      <c r="W592" s="1054" t="str">
        <f t="shared" ref="W592:AC592" si="393">if(O$275&gt;$E591,"",if(O$276&lt;$E591,"", if($H592="","", if($D591&lt;=$N$277,O$277,if($D591&lt;=$N$278,O$278,O$279))*if($O$267=$R$267,$V$267, $H592))))</f>
        <v>#REF!</v>
      </c>
      <c r="X592" s="1054" t="str">
        <f t="shared" si="393"/>
        <v/>
      </c>
      <c r="Y592" s="1054" t="str">
        <f t="shared" si="393"/>
        <v/>
      </c>
      <c r="Z592" s="1054" t="str">
        <f t="shared" si="393"/>
        <v/>
      </c>
      <c r="AA592" s="1054" t="str">
        <f t="shared" si="393"/>
        <v/>
      </c>
      <c r="AB592" s="1054" t="str">
        <f t="shared" si="393"/>
        <v/>
      </c>
      <c r="AC592" s="1054" t="str">
        <f t="shared" si="393"/>
        <v/>
      </c>
      <c r="AD592" s="2" t="e">
        <v>#REF!</v>
      </c>
      <c r="AE592" s="2" t="e">
        <v>#REF!</v>
      </c>
      <c r="AF592" s="2" t="e">
        <v>#REF!</v>
      </c>
      <c r="AG592" s="2" t="e">
        <v>#REF!</v>
      </c>
      <c r="AH592" s="2" t="e">
        <v>#REF!</v>
      </c>
      <c r="AI592" s="2" t="e">
        <v>#REF!</v>
      </c>
      <c r="AJ592" s="4" t="e">
        <v>#REF!</v>
      </c>
      <c r="AK592" s="4"/>
      <c r="AL592" s="4"/>
      <c r="AM592" s="4"/>
      <c r="AN592" s="18" t="s">
        <v>4</v>
      </c>
      <c r="AO592" s="689"/>
      <c r="AP592" s="690"/>
      <c r="AQ592" s="274"/>
      <c r="AR592" s="274"/>
      <c r="AS592" s="274"/>
      <c r="AT592" s="274"/>
      <c r="AU592" s="691"/>
      <c r="AV592" s="692"/>
      <c r="AW592" s="274"/>
      <c r="AX592" s="274"/>
      <c r="AY592" s="274"/>
      <c r="AZ592" s="274"/>
      <c r="BA592" s="274"/>
      <c r="BB592" s="274"/>
      <c r="BC592" s="274"/>
      <c r="BD592" s="274"/>
      <c r="BE592" s="274"/>
      <c r="BF592" s="274"/>
      <c r="BG592" s="274"/>
      <c r="BH592" s="274"/>
      <c r="BI592" s="274"/>
      <c r="BJ592" s="274"/>
      <c r="BK592" s="274"/>
      <c r="BL592" s="274"/>
      <c r="BM592" s="274"/>
      <c r="BN592" s="274"/>
      <c r="BO592" s="274"/>
      <c r="BP592" s="693"/>
      <c r="BQ592" s="274"/>
      <c r="BR592" s="274"/>
      <c r="BS592" s="274"/>
      <c r="BT592" s="274"/>
      <c r="BU592" s="274"/>
      <c r="BV592" s="274"/>
      <c r="BW592" s="274"/>
      <c r="BX592" s="694"/>
      <c r="BY592" s="274"/>
      <c r="BZ592" s="274"/>
      <c r="CA592" s="274"/>
      <c r="CB592" s="274"/>
      <c r="CC592" s="274"/>
      <c r="CD592" s="274"/>
      <c r="CE592" s="274"/>
      <c r="CF592" s="274"/>
      <c r="CG592" s="742"/>
      <c r="CH592" s="742"/>
      <c r="CI592" s="742"/>
      <c r="CJ592" s="742"/>
      <c r="CK592" s="742"/>
      <c r="CL592" s="742"/>
      <c r="CM592" s="742"/>
      <c r="CN592" s="742"/>
      <c r="CO592" s="742"/>
      <c r="CP592" s="742"/>
      <c r="CQ592" s="742"/>
      <c r="CR592" s="742"/>
      <c r="CS592" s="742"/>
      <c r="CT592" s="742"/>
      <c r="CU592" s="742"/>
      <c r="CV592" s="742"/>
      <c r="CW592" s="742"/>
      <c r="CX592" s="4"/>
      <c r="CY592" s="780" t="e">
        <v>#REF!</v>
      </c>
      <c r="CZ592" s="890" t="e">
        <v>#REF!</v>
      </c>
      <c r="DA592" s="890" t="e">
        <v>#REF!</v>
      </c>
      <c r="DB592" s="890">
        <v>0.0</v>
      </c>
      <c r="DC592" s="890">
        <v>0.0</v>
      </c>
      <c r="DD592" s="890">
        <v>0.0</v>
      </c>
      <c r="DE592" s="890">
        <v>0.0</v>
      </c>
      <c r="DF592" s="890">
        <v>0.0</v>
      </c>
      <c r="DG592" s="890">
        <v>0.0</v>
      </c>
      <c r="DH592" s="890"/>
      <c r="DI592" s="890" t="e">
        <v>#REF!</v>
      </c>
      <c r="DJ592" s="890" t="s">
        <v>160</v>
      </c>
      <c r="DK592" s="890" t="s">
        <v>160</v>
      </c>
      <c r="DL592" s="890" t="s">
        <v>160</v>
      </c>
      <c r="DM592" s="890" t="s">
        <v>160</v>
      </c>
      <c r="DN592" s="890" t="s">
        <v>160</v>
      </c>
      <c r="DO592" s="890" t="s">
        <v>160</v>
      </c>
      <c r="DP592" s="2">
        <v>1.0</v>
      </c>
      <c r="DQ592" s="830" t="s">
        <v>160</v>
      </c>
      <c r="DR592" s="915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745"/>
      <c r="EK592" s="4"/>
      <c r="EL592" s="4"/>
      <c r="EM592" s="4"/>
      <c r="EN592" s="4"/>
      <c r="EO592" s="4"/>
      <c r="EP592" s="4"/>
      <c r="EQ592" s="745"/>
      <c r="ER592" s="4"/>
      <c r="ES592" s="4"/>
      <c r="ET592" s="4"/>
      <c r="EU592" s="4"/>
      <c r="EV592" s="4"/>
      <c r="EW592" s="4"/>
      <c r="EX592" s="4"/>
      <c r="EY592" s="895" t="s">
        <v>160</v>
      </c>
      <c r="EZ592" s="927" t="s">
        <v>160</v>
      </c>
      <c r="FA592" s="820" t="str">
        <f t="shared" si="49"/>
        <v/>
      </c>
      <c r="FB592" s="925" t="e">
        <v>#REF!</v>
      </c>
      <c r="FC592" s="4" t="e">
        <v>#REF!</v>
      </c>
      <c r="FD592" s="4" t="e">
        <v>#REF!</v>
      </c>
      <c r="FE592" s="4" t="e">
        <v>#REF!</v>
      </c>
      <c r="FF592" s="4" t="e">
        <v>#REF!</v>
      </c>
      <c r="FG592" s="4" t="e">
        <v>#REF!</v>
      </c>
      <c r="FH592" s="4" t="e">
        <v>#REF!</v>
      </c>
      <c r="FI592" s="834" t="str">
        <f t="shared" si="50"/>
        <v>#REF!</v>
      </c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742"/>
    </row>
    <row r="593" outlineLevel="1">
      <c r="A593" s="743"/>
      <c r="D593" s="1039">
        <f t="shared" si="157"/>
        <v>1</v>
      </c>
      <c r="E593" s="1049" t="str">
        <f t="shared" si="80"/>
        <v/>
      </c>
      <c r="F593" s="1050" t="s">
        <v>402</v>
      </c>
      <c r="G593" s="1042" t="str">
        <f t="shared" si="76"/>
        <v/>
      </c>
      <c r="H593" s="1046"/>
      <c r="I593" s="1044" t="str">
        <f t="shared" si="77"/>
        <v>#REF!</v>
      </c>
      <c r="J593" s="1052" t="str">
        <f t="shared" si="141"/>
        <v>#REF!</v>
      </c>
      <c r="K593" s="1046">
        <v>0.0</v>
      </c>
      <c r="L593" s="1046">
        <v>0.0</v>
      </c>
      <c r="M593" s="1046">
        <v>0.0</v>
      </c>
      <c r="N593" s="1046">
        <v>0.0</v>
      </c>
      <c r="O593" s="1053" t="e">
        <v>#REF!</v>
      </c>
      <c r="P593" s="1053">
        <v>0.0</v>
      </c>
      <c r="Q593" s="1053">
        <v>0.0</v>
      </c>
      <c r="R593" s="1053">
        <v>0.0</v>
      </c>
      <c r="S593" s="1053">
        <v>0.0</v>
      </c>
      <c r="T593" s="1053">
        <v>0.0</v>
      </c>
      <c r="U593" s="1053">
        <v>0.0</v>
      </c>
      <c r="V593" s="825"/>
      <c r="W593" s="1054" t="str">
        <f t="shared" ref="W593:AC593" si="394">if(O$275&gt;$E592,"",if(O$276&lt;$E592,"", if($H593="","", if($D592&lt;=$N$277,O$277,if($D592&lt;=$N$278,O$278,O$279))*if($O$267=$R$267,$V$267, $H593))))</f>
        <v>#REF!</v>
      </c>
      <c r="X593" s="1054" t="str">
        <f t="shared" si="394"/>
        <v/>
      </c>
      <c r="Y593" s="1054" t="str">
        <f t="shared" si="394"/>
        <v/>
      </c>
      <c r="Z593" s="1054" t="str">
        <f t="shared" si="394"/>
        <v/>
      </c>
      <c r="AA593" s="1054" t="str">
        <f t="shared" si="394"/>
        <v/>
      </c>
      <c r="AB593" s="1054" t="str">
        <f t="shared" si="394"/>
        <v/>
      </c>
      <c r="AC593" s="1054" t="str">
        <f t="shared" si="394"/>
        <v/>
      </c>
      <c r="AD593" s="2" t="e">
        <v>#REF!</v>
      </c>
      <c r="AE593" s="2" t="e">
        <v>#REF!</v>
      </c>
      <c r="AF593" s="2" t="e">
        <v>#REF!</v>
      </c>
      <c r="AG593" s="2" t="e">
        <v>#REF!</v>
      </c>
      <c r="AH593" s="2" t="e">
        <v>#REF!</v>
      </c>
      <c r="AI593" s="2" t="e">
        <v>#REF!</v>
      </c>
      <c r="AJ593" s="4" t="e">
        <v>#REF!</v>
      </c>
      <c r="AK593" s="4"/>
      <c r="AL593" s="4"/>
      <c r="AM593" s="4"/>
      <c r="AN593" s="18" t="s">
        <v>4</v>
      </c>
      <c r="AO593" s="689"/>
      <c r="AP593" s="690"/>
      <c r="AQ593" s="274"/>
      <c r="AR593" s="274"/>
      <c r="AS593" s="274"/>
      <c r="AT593" s="274"/>
      <c r="AU593" s="691"/>
      <c r="AV593" s="692"/>
      <c r="AW593" s="274"/>
      <c r="AX593" s="274"/>
      <c r="AY593" s="274"/>
      <c r="AZ593" s="274"/>
      <c r="BA593" s="274"/>
      <c r="BB593" s="274"/>
      <c r="BC593" s="274"/>
      <c r="BD593" s="274"/>
      <c r="BE593" s="274"/>
      <c r="BF593" s="274"/>
      <c r="BG593" s="274"/>
      <c r="BH593" s="274"/>
      <c r="BI593" s="274"/>
      <c r="BJ593" s="274"/>
      <c r="BK593" s="274"/>
      <c r="BL593" s="274"/>
      <c r="BM593" s="274"/>
      <c r="BN593" s="274"/>
      <c r="BO593" s="274"/>
      <c r="BP593" s="693"/>
      <c r="BQ593" s="274"/>
      <c r="BR593" s="274"/>
      <c r="BS593" s="274"/>
      <c r="BT593" s="274"/>
      <c r="BU593" s="274"/>
      <c r="BV593" s="274"/>
      <c r="BW593" s="274"/>
      <c r="BX593" s="694"/>
      <c r="BY593" s="274"/>
      <c r="BZ593" s="274"/>
      <c r="CA593" s="274"/>
      <c r="CB593" s="274"/>
      <c r="CC593" s="274"/>
      <c r="CD593" s="274"/>
      <c r="CE593" s="274"/>
      <c r="CF593" s="274"/>
      <c r="CG593" s="742"/>
      <c r="CH593" s="742"/>
      <c r="CI593" s="742"/>
      <c r="CJ593" s="742"/>
      <c r="CK593" s="742"/>
      <c r="CL593" s="742"/>
      <c r="CM593" s="742"/>
      <c r="CN593" s="742"/>
      <c r="CO593" s="742"/>
      <c r="CP593" s="742"/>
      <c r="CQ593" s="742"/>
      <c r="CR593" s="742"/>
      <c r="CS593" s="742"/>
      <c r="CT593" s="742"/>
      <c r="CU593" s="742"/>
      <c r="CV593" s="742"/>
      <c r="CW593" s="742"/>
      <c r="CX593" s="4"/>
      <c r="CY593" s="780" t="e">
        <v>#REF!</v>
      </c>
      <c r="CZ593" s="890" t="e">
        <v>#REF!</v>
      </c>
      <c r="DA593" s="890" t="e">
        <v>#REF!</v>
      </c>
      <c r="DB593" s="890">
        <v>0.0</v>
      </c>
      <c r="DC593" s="890">
        <v>0.0</v>
      </c>
      <c r="DD593" s="890">
        <v>0.0</v>
      </c>
      <c r="DE593" s="890">
        <v>0.0</v>
      </c>
      <c r="DF593" s="890">
        <v>0.0</v>
      </c>
      <c r="DG593" s="890">
        <v>0.0</v>
      </c>
      <c r="DH593" s="890"/>
      <c r="DI593" s="890" t="e">
        <v>#REF!</v>
      </c>
      <c r="DJ593" s="890" t="s">
        <v>160</v>
      </c>
      <c r="DK593" s="890" t="s">
        <v>160</v>
      </c>
      <c r="DL593" s="890" t="s">
        <v>160</v>
      </c>
      <c r="DM593" s="890" t="s">
        <v>160</v>
      </c>
      <c r="DN593" s="890" t="s">
        <v>160</v>
      </c>
      <c r="DO593" s="890" t="s">
        <v>160</v>
      </c>
      <c r="DP593" s="2">
        <v>1.0</v>
      </c>
      <c r="DQ593" s="830" t="s">
        <v>160</v>
      </c>
      <c r="DR593" s="915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745"/>
      <c r="EK593" s="4"/>
      <c r="EL593" s="4"/>
      <c r="EM593" s="4"/>
      <c r="EN593" s="4"/>
      <c r="EO593" s="4"/>
      <c r="EP593" s="4"/>
      <c r="EQ593" s="745"/>
      <c r="ER593" s="4"/>
      <c r="ES593" s="4"/>
      <c r="ET593" s="4"/>
      <c r="EU593" s="4"/>
      <c r="EV593" s="4"/>
      <c r="EW593" s="4"/>
      <c r="EX593" s="4"/>
      <c r="EY593" s="895" t="s">
        <v>160</v>
      </c>
      <c r="EZ593" s="927" t="s">
        <v>160</v>
      </c>
      <c r="FA593" s="820" t="str">
        <f t="shared" si="49"/>
        <v/>
      </c>
      <c r="FB593" s="925" t="e">
        <v>#REF!</v>
      </c>
      <c r="FC593" s="4" t="e">
        <v>#REF!</v>
      </c>
      <c r="FD593" s="4" t="e">
        <v>#REF!</v>
      </c>
      <c r="FE593" s="4" t="e">
        <v>#REF!</v>
      </c>
      <c r="FF593" s="4" t="e">
        <v>#REF!</v>
      </c>
      <c r="FG593" s="4" t="e">
        <v>#REF!</v>
      </c>
      <c r="FH593" s="4" t="e">
        <v>#REF!</v>
      </c>
      <c r="FI593" s="834" t="str">
        <f t="shared" si="50"/>
        <v>#REF!</v>
      </c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742"/>
    </row>
    <row r="594" outlineLevel="1">
      <c r="A594" s="743"/>
      <c r="D594" s="1039">
        <f t="shared" si="157"/>
        <v>1</v>
      </c>
      <c r="E594" s="1049" t="str">
        <f t="shared" si="80"/>
        <v/>
      </c>
      <c r="F594" s="1050" t="s">
        <v>402</v>
      </c>
      <c r="G594" s="1042" t="str">
        <f t="shared" si="76"/>
        <v/>
      </c>
      <c r="H594" s="1046"/>
      <c r="I594" s="1044" t="str">
        <f t="shared" si="77"/>
        <v>#REF!</v>
      </c>
      <c r="J594" s="1052" t="str">
        <f t="shared" si="141"/>
        <v>#REF!</v>
      </c>
      <c r="K594" s="1046">
        <v>0.0</v>
      </c>
      <c r="L594" s="1046">
        <v>0.0</v>
      </c>
      <c r="M594" s="1046">
        <v>0.0</v>
      </c>
      <c r="N594" s="1046">
        <v>0.0</v>
      </c>
      <c r="O594" s="1053" t="e">
        <v>#REF!</v>
      </c>
      <c r="P594" s="1053">
        <v>0.0</v>
      </c>
      <c r="Q594" s="1053">
        <v>0.0</v>
      </c>
      <c r="R594" s="1053">
        <v>0.0</v>
      </c>
      <c r="S594" s="1053">
        <v>0.0</v>
      </c>
      <c r="T594" s="1053">
        <v>0.0</v>
      </c>
      <c r="U594" s="1053">
        <v>0.0</v>
      </c>
      <c r="V594" s="825"/>
      <c r="W594" s="1054" t="str">
        <f t="shared" ref="W594:AC594" si="395">if(O$275&gt;$E593,"",if(O$276&lt;$E593,"", if($H594="","", if($D593&lt;=$N$277,O$277,if($D593&lt;=$N$278,O$278,O$279))*if($O$267=$R$267,$V$267, $H594))))</f>
        <v>#REF!</v>
      </c>
      <c r="X594" s="1054" t="str">
        <f t="shared" si="395"/>
        <v/>
      </c>
      <c r="Y594" s="1054" t="str">
        <f t="shared" si="395"/>
        <v/>
      </c>
      <c r="Z594" s="1054" t="str">
        <f t="shared" si="395"/>
        <v/>
      </c>
      <c r="AA594" s="1054" t="str">
        <f t="shared" si="395"/>
        <v/>
      </c>
      <c r="AB594" s="1054" t="str">
        <f t="shared" si="395"/>
        <v/>
      </c>
      <c r="AC594" s="1054" t="str">
        <f t="shared" si="395"/>
        <v/>
      </c>
      <c r="AD594" s="2" t="e">
        <v>#REF!</v>
      </c>
      <c r="AE594" s="2" t="e">
        <v>#REF!</v>
      </c>
      <c r="AF594" s="2" t="e">
        <v>#REF!</v>
      </c>
      <c r="AG594" s="2" t="e">
        <v>#REF!</v>
      </c>
      <c r="AH594" s="2" t="e">
        <v>#REF!</v>
      </c>
      <c r="AI594" s="2" t="e">
        <v>#REF!</v>
      </c>
      <c r="AJ594" s="4" t="e">
        <v>#REF!</v>
      </c>
      <c r="AK594" s="4"/>
      <c r="AL594" s="4"/>
      <c r="AM594" s="4"/>
      <c r="AN594" s="18" t="s">
        <v>4</v>
      </c>
      <c r="AO594" s="689"/>
      <c r="AP594" s="690"/>
      <c r="AQ594" s="274"/>
      <c r="AR594" s="274"/>
      <c r="AS594" s="274"/>
      <c r="AT594" s="274"/>
      <c r="AU594" s="691"/>
      <c r="AV594" s="692"/>
      <c r="AW594" s="274"/>
      <c r="AX594" s="274"/>
      <c r="AY594" s="274"/>
      <c r="AZ594" s="274"/>
      <c r="BA594" s="274"/>
      <c r="BB594" s="274"/>
      <c r="BC594" s="274"/>
      <c r="BD594" s="274"/>
      <c r="BE594" s="274"/>
      <c r="BF594" s="274"/>
      <c r="BG594" s="274"/>
      <c r="BH594" s="274"/>
      <c r="BI594" s="274"/>
      <c r="BJ594" s="274"/>
      <c r="BK594" s="274"/>
      <c r="BL594" s="274"/>
      <c r="BM594" s="274"/>
      <c r="BN594" s="274"/>
      <c r="BO594" s="274"/>
      <c r="BP594" s="693"/>
      <c r="BQ594" s="274"/>
      <c r="BR594" s="274"/>
      <c r="BS594" s="274"/>
      <c r="BT594" s="274"/>
      <c r="BU594" s="274"/>
      <c r="BV594" s="274"/>
      <c r="BW594" s="274"/>
      <c r="BX594" s="694"/>
      <c r="BY594" s="274"/>
      <c r="BZ594" s="274"/>
      <c r="CA594" s="274"/>
      <c r="CB594" s="274"/>
      <c r="CC594" s="274"/>
      <c r="CD594" s="274"/>
      <c r="CE594" s="274"/>
      <c r="CF594" s="274"/>
      <c r="CG594" s="742"/>
      <c r="CH594" s="742"/>
      <c r="CI594" s="742"/>
      <c r="CJ594" s="742"/>
      <c r="CK594" s="742"/>
      <c r="CL594" s="742"/>
      <c r="CM594" s="742"/>
      <c r="CN594" s="742"/>
      <c r="CO594" s="742"/>
      <c r="CP594" s="742"/>
      <c r="CQ594" s="742"/>
      <c r="CR594" s="742"/>
      <c r="CS594" s="742"/>
      <c r="CT594" s="742"/>
      <c r="CU594" s="742"/>
      <c r="CV594" s="742"/>
      <c r="CW594" s="742"/>
      <c r="CX594" s="4"/>
      <c r="CY594" s="780" t="e">
        <v>#REF!</v>
      </c>
      <c r="CZ594" s="890" t="e">
        <v>#REF!</v>
      </c>
      <c r="DA594" s="890" t="e">
        <v>#REF!</v>
      </c>
      <c r="DB594" s="890">
        <v>0.0</v>
      </c>
      <c r="DC594" s="890">
        <v>0.0</v>
      </c>
      <c r="DD594" s="890">
        <v>0.0</v>
      </c>
      <c r="DE594" s="890">
        <v>0.0</v>
      </c>
      <c r="DF594" s="890">
        <v>0.0</v>
      </c>
      <c r="DG594" s="890">
        <v>0.0</v>
      </c>
      <c r="DH594" s="890"/>
      <c r="DI594" s="890" t="e">
        <v>#REF!</v>
      </c>
      <c r="DJ594" s="890" t="s">
        <v>160</v>
      </c>
      <c r="DK594" s="890" t="s">
        <v>160</v>
      </c>
      <c r="DL594" s="890" t="s">
        <v>160</v>
      </c>
      <c r="DM594" s="890" t="s">
        <v>160</v>
      </c>
      <c r="DN594" s="890" t="s">
        <v>160</v>
      </c>
      <c r="DO594" s="890" t="s">
        <v>160</v>
      </c>
      <c r="DP594" s="2">
        <v>1.0</v>
      </c>
      <c r="DQ594" s="830" t="s">
        <v>160</v>
      </c>
      <c r="DR594" s="915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745"/>
      <c r="EK594" s="4"/>
      <c r="EL594" s="4"/>
      <c r="EM594" s="4"/>
      <c r="EN594" s="4"/>
      <c r="EO594" s="4"/>
      <c r="EP594" s="4"/>
      <c r="EQ594" s="745"/>
      <c r="ER594" s="4"/>
      <c r="ES594" s="4"/>
      <c r="ET594" s="4"/>
      <c r="EU594" s="4"/>
      <c r="EV594" s="4"/>
      <c r="EW594" s="4"/>
      <c r="EX594" s="4"/>
      <c r="EY594" s="895" t="s">
        <v>160</v>
      </c>
      <c r="EZ594" s="927" t="s">
        <v>160</v>
      </c>
      <c r="FA594" s="820" t="str">
        <f t="shared" si="49"/>
        <v/>
      </c>
      <c r="FB594" s="925" t="e">
        <v>#REF!</v>
      </c>
      <c r="FC594" s="4" t="e">
        <v>#REF!</v>
      </c>
      <c r="FD594" s="4" t="e">
        <v>#REF!</v>
      </c>
      <c r="FE594" s="4" t="e">
        <v>#REF!</v>
      </c>
      <c r="FF594" s="4" t="e">
        <v>#REF!</v>
      </c>
      <c r="FG594" s="4" t="e">
        <v>#REF!</v>
      </c>
      <c r="FH594" s="4" t="e">
        <v>#REF!</v>
      </c>
      <c r="FI594" s="834" t="str">
        <f t="shared" si="50"/>
        <v>#REF!</v>
      </c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742"/>
    </row>
    <row r="595" outlineLevel="1">
      <c r="A595" s="743"/>
      <c r="D595" s="1039">
        <f t="shared" si="157"/>
        <v>1</v>
      </c>
      <c r="E595" s="1049" t="str">
        <f t="shared" si="80"/>
        <v/>
      </c>
      <c r="F595" s="1050" t="s">
        <v>402</v>
      </c>
      <c r="G595" s="1042" t="str">
        <f t="shared" si="76"/>
        <v/>
      </c>
      <c r="H595" s="1046"/>
      <c r="I595" s="1044" t="str">
        <f t="shared" si="77"/>
        <v>#REF!</v>
      </c>
      <c r="J595" s="1052" t="str">
        <f t="shared" si="141"/>
        <v>#REF!</v>
      </c>
      <c r="K595" s="1046">
        <v>0.0</v>
      </c>
      <c r="L595" s="1046">
        <v>0.0</v>
      </c>
      <c r="M595" s="1046">
        <v>0.0</v>
      </c>
      <c r="N595" s="1046">
        <v>0.0</v>
      </c>
      <c r="O595" s="1053" t="e">
        <v>#REF!</v>
      </c>
      <c r="P595" s="1053">
        <v>0.0</v>
      </c>
      <c r="Q595" s="1053">
        <v>0.0</v>
      </c>
      <c r="R595" s="1053">
        <v>0.0</v>
      </c>
      <c r="S595" s="1053">
        <v>0.0</v>
      </c>
      <c r="T595" s="1053">
        <v>0.0</v>
      </c>
      <c r="U595" s="1053">
        <v>0.0</v>
      </c>
      <c r="V595" s="825"/>
      <c r="W595" s="1054" t="str">
        <f t="shared" ref="W595:AC595" si="396">if(O$275&gt;$E594,"",if(O$276&lt;$E594,"", if($H595="","", if($D594&lt;=$N$277,O$277,if($D594&lt;=$N$278,O$278,O$279))*if($O$267=$R$267,$V$267, $H595))))</f>
        <v>#REF!</v>
      </c>
      <c r="X595" s="1054" t="str">
        <f t="shared" si="396"/>
        <v/>
      </c>
      <c r="Y595" s="1054" t="str">
        <f t="shared" si="396"/>
        <v/>
      </c>
      <c r="Z595" s="1054" t="str">
        <f t="shared" si="396"/>
        <v/>
      </c>
      <c r="AA595" s="1054" t="str">
        <f t="shared" si="396"/>
        <v/>
      </c>
      <c r="AB595" s="1054" t="str">
        <f t="shared" si="396"/>
        <v/>
      </c>
      <c r="AC595" s="1054" t="str">
        <f t="shared" si="396"/>
        <v/>
      </c>
      <c r="AD595" s="2" t="e">
        <v>#REF!</v>
      </c>
      <c r="AE595" s="2" t="e">
        <v>#REF!</v>
      </c>
      <c r="AF595" s="2" t="e">
        <v>#REF!</v>
      </c>
      <c r="AG595" s="2" t="e">
        <v>#REF!</v>
      </c>
      <c r="AH595" s="2" t="e">
        <v>#REF!</v>
      </c>
      <c r="AI595" s="2" t="e">
        <v>#REF!</v>
      </c>
      <c r="AJ595" s="4" t="e">
        <v>#REF!</v>
      </c>
      <c r="AK595" s="4"/>
      <c r="AL595" s="4"/>
      <c r="AM595" s="4"/>
      <c r="AN595" s="18" t="s">
        <v>4</v>
      </c>
      <c r="AO595" s="689"/>
      <c r="AP595" s="690"/>
      <c r="AQ595" s="274"/>
      <c r="AR595" s="274"/>
      <c r="AS595" s="274"/>
      <c r="AT595" s="274"/>
      <c r="AU595" s="691"/>
      <c r="AV595" s="692"/>
      <c r="AW595" s="274"/>
      <c r="AX595" s="274"/>
      <c r="AY595" s="274"/>
      <c r="AZ595" s="274"/>
      <c r="BA595" s="274"/>
      <c r="BB595" s="274"/>
      <c r="BC595" s="274"/>
      <c r="BD595" s="274"/>
      <c r="BE595" s="274"/>
      <c r="BF595" s="274"/>
      <c r="BG595" s="274"/>
      <c r="BH595" s="274"/>
      <c r="BI595" s="274"/>
      <c r="BJ595" s="274"/>
      <c r="BK595" s="274"/>
      <c r="BL595" s="274"/>
      <c r="BM595" s="274"/>
      <c r="BN595" s="274"/>
      <c r="BO595" s="274"/>
      <c r="BP595" s="693"/>
      <c r="BQ595" s="274"/>
      <c r="BR595" s="274"/>
      <c r="BS595" s="274"/>
      <c r="BT595" s="274"/>
      <c r="BU595" s="274"/>
      <c r="BV595" s="274"/>
      <c r="BW595" s="274"/>
      <c r="BX595" s="694"/>
      <c r="BY595" s="274"/>
      <c r="BZ595" s="274"/>
      <c r="CA595" s="274"/>
      <c r="CB595" s="274"/>
      <c r="CC595" s="274"/>
      <c r="CD595" s="274"/>
      <c r="CE595" s="274"/>
      <c r="CF595" s="274"/>
      <c r="CG595" s="742"/>
      <c r="CH595" s="742"/>
      <c r="CI595" s="742"/>
      <c r="CJ595" s="742"/>
      <c r="CK595" s="742"/>
      <c r="CL595" s="742"/>
      <c r="CM595" s="742"/>
      <c r="CN595" s="742"/>
      <c r="CO595" s="742"/>
      <c r="CP595" s="742"/>
      <c r="CQ595" s="742"/>
      <c r="CR595" s="742"/>
      <c r="CS595" s="742"/>
      <c r="CT595" s="742"/>
      <c r="CU595" s="742"/>
      <c r="CV595" s="742"/>
      <c r="CW595" s="742"/>
      <c r="CX595" s="4"/>
      <c r="CY595" s="780" t="e">
        <v>#REF!</v>
      </c>
      <c r="CZ595" s="890" t="e">
        <v>#REF!</v>
      </c>
      <c r="DA595" s="890" t="e">
        <v>#REF!</v>
      </c>
      <c r="DB595" s="890">
        <v>0.0</v>
      </c>
      <c r="DC595" s="890">
        <v>0.0</v>
      </c>
      <c r="DD595" s="890">
        <v>0.0</v>
      </c>
      <c r="DE595" s="890">
        <v>0.0</v>
      </c>
      <c r="DF595" s="890">
        <v>0.0</v>
      </c>
      <c r="DG595" s="890">
        <v>0.0</v>
      </c>
      <c r="DH595" s="890"/>
      <c r="DI595" s="890" t="e">
        <v>#REF!</v>
      </c>
      <c r="DJ595" s="890" t="s">
        <v>160</v>
      </c>
      <c r="DK595" s="890" t="s">
        <v>160</v>
      </c>
      <c r="DL595" s="890" t="s">
        <v>160</v>
      </c>
      <c r="DM595" s="890" t="s">
        <v>160</v>
      </c>
      <c r="DN595" s="890" t="s">
        <v>160</v>
      </c>
      <c r="DO595" s="890" t="s">
        <v>160</v>
      </c>
      <c r="DP595" s="2">
        <v>1.0</v>
      </c>
      <c r="DQ595" s="830" t="s">
        <v>160</v>
      </c>
      <c r="DR595" s="915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745"/>
      <c r="EK595" s="4"/>
      <c r="EL595" s="4"/>
      <c r="EM595" s="4"/>
      <c r="EN595" s="4"/>
      <c r="EO595" s="4"/>
      <c r="EP595" s="4"/>
      <c r="EQ595" s="745"/>
      <c r="ER595" s="4"/>
      <c r="ES595" s="4"/>
      <c r="ET595" s="4"/>
      <c r="EU595" s="4"/>
      <c r="EV595" s="4"/>
      <c r="EW595" s="4"/>
      <c r="EX595" s="4"/>
      <c r="EY595" s="895" t="s">
        <v>160</v>
      </c>
      <c r="EZ595" s="927" t="s">
        <v>160</v>
      </c>
      <c r="FA595" s="820" t="str">
        <f t="shared" si="49"/>
        <v/>
      </c>
      <c r="FB595" s="925" t="e">
        <v>#REF!</v>
      </c>
      <c r="FC595" s="4" t="e">
        <v>#REF!</v>
      </c>
      <c r="FD595" s="4" t="e">
        <v>#REF!</v>
      </c>
      <c r="FE595" s="4" t="e">
        <v>#REF!</v>
      </c>
      <c r="FF595" s="4" t="e">
        <v>#REF!</v>
      </c>
      <c r="FG595" s="4" t="e">
        <v>#REF!</v>
      </c>
      <c r="FH595" s="4" t="e">
        <v>#REF!</v>
      </c>
      <c r="FI595" s="834" t="str">
        <f t="shared" si="50"/>
        <v>#REF!</v>
      </c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742"/>
    </row>
    <row r="596" outlineLevel="1">
      <c r="A596" s="743"/>
      <c r="D596" s="1039">
        <f t="shared" si="157"/>
        <v>1</v>
      </c>
      <c r="E596" s="1049" t="str">
        <f t="shared" si="80"/>
        <v/>
      </c>
      <c r="F596" s="1050" t="s">
        <v>402</v>
      </c>
      <c r="G596" s="1042" t="str">
        <f t="shared" si="76"/>
        <v/>
      </c>
      <c r="H596" s="1046"/>
      <c r="I596" s="1044" t="str">
        <f t="shared" si="77"/>
        <v>#REF!</v>
      </c>
      <c r="J596" s="1052" t="str">
        <f t="shared" si="141"/>
        <v>#REF!</v>
      </c>
      <c r="K596" s="1046">
        <v>0.0</v>
      </c>
      <c r="L596" s="1046">
        <v>0.0</v>
      </c>
      <c r="M596" s="1046">
        <v>0.0</v>
      </c>
      <c r="N596" s="1046">
        <v>0.0</v>
      </c>
      <c r="O596" s="1053" t="e">
        <v>#REF!</v>
      </c>
      <c r="P596" s="1053">
        <v>0.0</v>
      </c>
      <c r="Q596" s="1053">
        <v>0.0</v>
      </c>
      <c r="R596" s="1053">
        <v>0.0</v>
      </c>
      <c r="S596" s="1053">
        <v>0.0</v>
      </c>
      <c r="T596" s="1053">
        <v>0.0</v>
      </c>
      <c r="U596" s="1053">
        <v>0.0</v>
      </c>
      <c r="V596" s="825"/>
      <c r="W596" s="1054" t="str">
        <f t="shared" ref="W596:AC596" si="397">if(O$275&gt;$E595,"",if(O$276&lt;$E595,"", if($H596="","", if($D595&lt;=$N$277,O$277,if($D595&lt;=$N$278,O$278,O$279))*if($O$267=$R$267,$V$267, $H596))))</f>
        <v>#REF!</v>
      </c>
      <c r="X596" s="1054" t="str">
        <f t="shared" si="397"/>
        <v/>
      </c>
      <c r="Y596" s="1054" t="str">
        <f t="shared" si="397"/>
        <v/>
      </c>
      <c r="Z596" s="1054" t="str">
        <f t="shared" si="397"/>
        <v/>
      </c>
      <c r="AA596" s="1054" t="str">
        <f t="shared" si="397"/>
        <v/>
      </c>
      <c r="AB596" s="1054" t="str">
        <f t="shared" si="397"/>
        <v/>
      </c>
      <c r="AC596" s="1054" t="str">
        <f t="shared" si="397"/>
        <v/>
      </c>
      <c r="AD596" s="2" t="e">
        <v>#REF!</v>
      </c>
      <c r="AE596" s="2" t="e">
        <v>#REF!</v>
      </c>
      <c r="AF596" s="2" t="e">
        <v>#REF!</v>
      </c>
      <c r="AG596" s="2" t="e">
        <v>#REF!</v>
      </c>
      <c r="AH596" s="2" t="e">
        <v>#REF!</v>
      </c>
      <c r="AI596" s="2" t="e">
        <v>#REF!</v>
      </c>
      <c r="AJ596" s="4" t="e">
        <v>#REF!</v>
      </c>
      <c r="AK596" s="4"/>
      <c r="AL596" s="4"/>
      <c r="AM596" s="4"/>
      <c r="AN596" s="18" t="s">
        <v>4</v>
      </c>
      <c r="AO596" s="689"/>
      <c r="AP596" s="690"/>
      <c r="AQ596" s="274"/>
      <c r="AR596" s="274"/>
      <c r="AS596" s="274"/>
      <c r="AT596" s="274"/>
      <c r="AU596" s="691"/>
      <c r="AV596" s="692"/>
      <c r="AW596" s="274"/>
      <c r="AX596" s="274"/>
      <c r="AY596" s="274"/>
      <c r="AZ596" s="274"/>
      <c r="BA596" s="274"/>
      <c r="BB596" s="274"/>
      <c r="BC596" s="274"/>
      <c r="BD596" s="274"/>
      <c r="BE596" s="274"/>
      <c r="BF596" s="274"/>
      <c r="BG596" s="274"/>
      <c r="BH596" s="274"/>
      <c r="BI596" s="274"/>
      <c r="BJ596" s="274"/>
      <c r="BK596" s="274"/>
      <c r="BL596" s="274"/>
      <c r="BM596" s="274"/>
      <c r="BN596" s="274"/>
      <c r="BO596" s="274"/>
      <c r="BP596" s="693"/>
      <c r="BQ596" s="274"/>
      <c r="BR596" s="274"/>
      <c r="BS596" s="274"/>
      <c r="BT596" s="274"/>
      <c r="BU596" s="274"/>
      <c r="BV596" s="274"/>
      <c r="BW596" s="274"/>
      <c r="BX596" s="694"/>
      <c r="BY596" s="274"/>
      <c r="BZ596" s="274"/>
      <c r="CA596" s="274"/>
      <c r="CB596" s="274"/>
      <c r="CC596" s="274"/>
      <c r="CD596" s="274"/>
      <c r="CE596" s="274"/>
      <c r="CF596" s="274"/>
      <c r="CG596" s="742"/>
      <c r="CH596" s="742"/>
      <c r="CI596" s="742"/>
      <c r="CJ596" s="742"/>
      <c r="CK596" s="742"/>
      <c r="CL596" s="742"/>
      <c r="CM596" s="742"/>
      <c r="CN596" s="742"/>
      <c r="CO596" s="742"/>
      <c r="CP596" s="742"/>
      <c r="CQ596" s="742"/>
      <c r="CR596" s="742"/>
      <c r="CS596" s="742"/>
      <c r="CT596" s="742"/>
      <c r="CU596" s="742"/>
      <c r="CV596" s="742"/>
      <c r="CW596" s="742"/>
      <c r="CX596" s="4"/>
      <c r="CY596" s="780" t="e">
        <v>#REF!</v>
      </c>
      <c r="CZ596" s="890" t="e">
        <v>#REF!</v>
      </c>
      <c r="DA596" s="890" t="e">
        <v>#REF!</v>
      </c>
      <c r="DB596" s="890">
        <v>0.0</v>
      </c>
      <c r="DC596" s="890">
        <v>0.0</v>
      </c>
      <c r="DD596" s="890">
        <v>0.0</v>
      </c>
      <c r="DE596" s="890">
        <v>0.0</v>
      </c>
      <c r="DF596" s="890">
        <v>0.0</v>
      </c>
      <c r="DG596" s="890">
        <v>0.0</v>
      </c>
      <c r="DH596" s="890"/>
      <c r="DI596" s="890" t="e">
        <v>#REF!</v>
      </c>
      <c r="DJ596" s="890" t="s">
        <v>160</v>
      </c>
      <c r="DK596" s="890" t="s">
        <v>160</v>
      </c>
      <c r="DL596" s="890" t="s">
        <v>160</v>
      </c>
      <c r="DM596" s="890" t="s">
        <v>160</v>
      </c>
      <c r="DN596" s="890" t="s">
        <v>160</v>
      </c>
      <c r="DO596" s="890" t="s">
        <v>160</v>
      </c>
      <c r="DP596" s="2">
        <v>1.0</v>
      </c>
      <c r="DQ596" s="830" t="s">
        <v>160</v>
      </c>
      <c r="DR596" s="915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745"/>
      <c r="EK596" s="4"/>
      <c r="EL596" s="4"/>
      <c r="EM596" s="4"/>
      <c r="EN596" s="4"/>
      <c r="EO596" s="4"/>
      <c r="EP596" s="4"/>
      <c r="EQ596" s="745"/>
      <c r="ER596" s="4"/>
      <c r="ES596" s="4"/>
      <c r="ET596" s="4"/>
      <c r="EU596" s="4"/>
      <c r="EV596" s="4"/>
      <c r="EW596" s="4"/>
      <c r="EX596" s="4"/>
      <c r="EY596" s="895" t="s">
        <v>160</v>
      </c>
      <c r="EZ596" s="927" t="s">
        <v>160</v>
      </c>
      <c r="FA596" s="820" t="str">
        <f t="shared" si="49"/>
        <v/>
      </c>
      <c r="FB596" s="925" t="e">
        <v>#REF!</v>
      </c>
      <c r="FC596" s="4" t="e">
        <v>#REF!</v>
      </c>
      <c r="FD596" s="4" t="e">
        <v>#REF!</v>
      </c>
      <c r="FE596" s="4" t="e">
        <v>#REF!</v>
      </c>
      <c r="FF596" s="4" t="e">
        <v>#REF!</v>
      </c>
      <c r="FG596" s="4" t="e">
        <v>#REF!</v>
      </c>
      <c r="FH596" s="4" t="e">
        <v>#REF!</v>
      </c>
      <c r="FI596" s="834" t="str">
        <f t="shared" si="50"/>
        <v>#REF!</v>
      </c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742"/>
    </row>
    <row r="597" outlineLevel="1">
      <c r="A597" s="743"/>
      <c r="D597" s="1039">
        <f t="shared" si="157"/>
        <v>1</v>
      </c>
      <c r="E597" s="1049" t="str">
        <f t="shared" si="80"/>
        <v/>
      </c>
      <c r="F597" s="1050" t="s">
        <v>402</v>
      </c>
      <c r="G597" s="1042" t="str">
        <f t="shared" si="76"/>
        <v/>
      </c>
      <c r="H597" s="1046"/>
      <c r="I597" s="1044" t="str">
        <f t="shared" si="77"/>
        <v>#REF!</v>
      </c>
      <c r="J597" s="1052" t="str">
        <f t="shared" si="141"/>
        <v>#REF!</v>
      </c>
      <c r="K597" s="1046">
        <v>0.0</v>
      </c>
      <c r="L597" s="1046">
        <v>0.0</v>
      </c>
      <c r="M597" s="1046">
        <v>0.0</v>
      </c>
      <c r="N597" s="1046">
        <v>0.0</v>
      </c>
      <c r="O597" s="1053" t="e">
        <v>#REF!</v>
      </c>
      <c r="P597" s="1053">
        <v>0.0</v>
      </c>
      <c r="Q597" s="1053">
        <v>0.0</v>
      </c>
      <c r="R597" s="1053">
        <v>0.0</v>
      </c>
      <c r="S597" s="1053">
        <v>0.0</v>
      </c>
      <c r="T597" s="1053">
        <v>0.0</v>
      </c>
      <c r="U597" s="1053">
        <v>0.0</v>
      </c>
      <c r="V597" s="825"/>
      <c r="W597" s="1054" t="str">
        <f t="shared" ref="W597:AC597" si="398">if(O$275&gt;$E596,"",if(O$276&lt;$E596,"", if($H597="","", if($D596&lt;=$N$277,O$277,if($D596&lt;=$N$278,O$278,O$279))*if($O$267=$R$267,$V$267, $H597))))</f>
        <v>#REF!</v>
      </c>
      <c r="X597" s="1054" t="str">
        <f t="shared" si="398"/>
        <v/>
      </c>
      <c r="Y597" s="1054" t="str">
        <f t="shared" si="398"/>
        <v/>
      </c>
      <c r="Z597" s="1054" t="str">
        <f t="shared" si="398"/>
        <v/>
      </c>
      <c r="AA597" s="1054" t="str">
        <f t="shared" si="398"/>
        <v/>
      </c>
      <c r="AB597" s="1054" t="str">
        <f t="shared" si="398"/>
        <v/>
      </c>
      <c r="AC597" s="1054" t="str">
        <f t="shared" si="398"/>
        <v/>
      </c>
      <c r="AD597" s="2" t="e">
        <v>#REF!</v>
      </c>
      <c r="AE597" s="2" t="e">
        <v>#REF!</v>
      </c>
      <c r="AF597" s="2" t="e">
        <v>#REF!</v>
      </c>
      <c r="AG597" s="2" t="e">
        <v>#REF!</v>
      </c>
      <c r="AH597" s="2" t="e">
        <v>#REF!</v>
      </c>
      <c r="AI597" s="2" t="e">
        <v>#REF!</v>
      </c>
      <c r="AJ597" s="4" t="e">
        <v>#REF!</v>
      </c>
      <c r="AK597" s="4"/>
      <c r="AL597" s="4"/>
      <c r="AM597" s="4"/>
      <c r="AN597" s="18" t="s">
        <v>4</v>
      </c>
      <c r="AO597" s="689"/>
      <c r="AP597" s="690"/>
      <c r="AQ597" s="274"/>
      <c r="AR597" s="274"/>
      <c r="AS597" s="274"/>
      <c r="AT597" s="274"/>
      <c r="AU597" s="691"/>
      <c r="AV597" s="692"/>
      <c r="AW597" s="274"/>
      <c r="AX597" s="274"/>
      <c r="AY597" s="274"/>
      <c r="AZ597" s="274"/>
      <c r="BA597" s="274"/>
      <c r="BB597" s="274"/>
      <c r="BC597" s="274"/>
      <c r="BD597" s="274"/>
      <c r="BE597" s="274"/>
      <c r="BF597" s="274"/>
      <c r="BG597" s="274"/>
      <c r="BH597" s="274"/>
      <c r="BI597" s="274"/>
      <c r="BJ597" s="274"/>
      <c r="BK597" s="274"/>
      <c r="BL597" s="274"/>
      <c r="BM597" s="274"/>
      <c r="BN597" s="274"/>
      <c r="BO597" s="274"/>
      <c r="BP597" s="693"/>
      <c r="BQ597" s="274"/>
      <c r="BR597" s="274"/>
      <c r="BS597" s="274"/>
      <c r="BT597" s="274"/>
      <c r="BU597" s="274"/>
      <c r="BV597" s="274"/>
      <c r="BW597" s="274"/>
      <c r="BX597" s="694"/>
      <c r="BY597" s="274"/>
      <c r="BZ597" s="274"/>
      <c r="CA597" s="274"/>
      <c r="CB597" s="274"/>
      <c r="CC597" s="274"/>
      <c r="CD597" s="274"/>
      <c r="CE597" s="274"/>
      <c r="CF597" s="274"/>
      <c r="CG597" s="742"/>
      <c r="CH597" s="742"/>
      <c r="CI597" s="742"/>
      <c r="CJ597" s="742"/>
      <c r="CK597" s="742"/>
      <c r="CL597" s="742"/>
      <c r="CM597" s="742"/>
      <c r="CN597" s="742"/>
      <c r="CO597" s="742"/>
      <c r="CP597" s="742"/>
      <c r="CQ597" s="742"/>
      <c r="CR597" s="742"/>
      <c r="CS597" s="742"/>
      <c r="CT597" s="742"/>
      <c r="CU597" s="742"/>
      <c r="CV597" s="742"/>
      <c r="CW597" s="742"/>
      <c r="CX597" s="4"/>
      <c r="CY597" s="780" t="e">
        <v>#REF!</v>
      </c>
      <c r="CZ597" s="890" t="e">
        <v>#REF!</v>
      </c>
      <c r="DA597" s="890" t="e">
        <v>#REF!</v>
      </c>
      <c r="DB597" s="890">
        <v>0.0</v>
      </c>
      <c r="DC597" s="890">
        <v>0.0</v>
      </c>
      <c r="DD597" s="890">
        <v>0.0</v>
      </c>
      <c r="DE597" s="890">
        <v>0.0</v>
      </c>
      <c r="DF597" s="890">
        <v>0.0</v>
      </c>
      <c r="DG597" s="890">
        <v>0.0</v>
      </c>
      <c r="DH597" s="890"/>
      <c r="DI597" s="890" t="e">
        <v>#REF!</v>
      </c>
      <c r="DJ597" s="890" t="s">
        <v>160</v>
      </c>
      <c r="DK597" s="890" t="s">
        <v>160</v>
      </c>
      <c r="DL597" s="890" t="s">
        <v>160</v>
      </c>
      <c r="DM597" s="890" t="s">
        <v>160</v>
      </c>
      <c r="DN597" s="890" t="s">
        <v>160</v>
      </c>
      <c r="DO597" s="890" t="s">
        <v>160</v>
      </c>
      <c r="DP597" s="2">
        <v>1.0</v>
      </c>
      <c r="DQ597" s="830" t="s">
        <v>160</v>
      </c>
      <c r="DR597" s="915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745"/>
      <c r="EK597" s="4"/>
      <c r="EL597" s="4"/>
      <c r="EM597" s="4"/>
      <c r="EN597" s="4"/>
      <c r="EO597" s="4"/>
      <c r="EP597" s="4"/>
      <c r="EQ597" s="745"/>
      <c r="ER597" s="4"/>
      <c r="ES597" s="4"/>
      <c r="ET597" s="4"/>
      <c r="EU597" s="4"/>
      <c r="EV597" s="4"/>
      <c r="EW597" s="4"/>
      <c r="EX597" s="4"/>
      <c r="EY597" s="895" t="s">
        <v>160</v>
      </c>
      <c r="EZ597" s="927" t="s">
        <v>160</v>
      </c>
      <c r="FA597" s="820" t="str">
        <f t="shared" si="49"/>
        <v/>
      </c>
      <c r="FB597" s="925" t="e">
        <v>#REF!</v>
      </c>
      <c r="FC597" s="4" t="e">
        <v>#REF!</v>
      </c>
      <c r="FD597" s="4" t="e">
        <v>#REF!</v>
      </c>
      <c r="FE597" s="4" t="e">
        <v>#REF!</v>
      </c>
      <c r="FF597" s="4" t="e">
        <v>#REF!</v>
      </c>
      <c r="FG597" s="4" t="e">
        <v>#REF!</v>
      </c>
      <c r="FH597" s="4" t="e">
        <v>#REF!</v>
      </c>
      <c r="FI597" s="834" t="str">
        <f t="shared" si="50"/>
        <v>#REF!</v>
      </c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742"/>
    </row>
    <row r="598" outlineLevel="1">
      <c r="A598" s="743"/>
      <c r="D598" s="1039">
        <f t="shared" si="157"/>
        <v>1</v>
      </c>
      <c r="E598" s="1049" t="str">
        <f t="shared" si="80"/>
        <v/>
      </c>
      <c r="F598" s="1050" t="s">
        <v>402</v>
      </c>
      <c r="G598" s="1042" t="str">
        <f t="shared" si="76"/>
        <v/>
      </c>
      <c r="H598" s="1046"/>
      <c r="I598" s="1044" t="str">
        <f t="shared" si="77"/>
        <v>#REF!</v>
      </c>
      <c r="J598" s="1052" t="str">
        <f t="shared" si="141"/>
        <v>#REF!</v>
      </c>
      <c r="K598" s="1046">
        <v>0.0</v>
      </c>
      <c r="L598" s="1046">
        <v>0.0</v>
      </c>
      <c r="M598" s="1046">
        <v>0.0</v>
      </c>
      <c r="N598" s="1046">
        <v>0.0</v>
      </c>
      <c r="O598" s="1053" t="e">
        <v>#REF!</v>
      </c>
      <c r="P598" s="1053">
        <v>0.0</v>
      </c>
      <c r="Q598" s="1053">
        <v>0.0</v>
      </c>
      <c r="R598" s="1053">
        <v>0.0</v>
      </c>
      <c r="S598" s="1053">
        <v>0.0</v>
      </c>
      <c r="T598" s="1053">
        <v>0.0</v>
      </c>
      <c r="U598" s="1053">
        <v>0.0</v>
      </c>
      <c r="V598" s="825"/>
      <c r="W598" s="1054" t="str">
        <f t="shared" ref="W598:AC598" si="399">if(O$275&gt;$E597,"",if(O$276&lt;$E597,"", if($H598="","", if($D597&lt;=$N$277,O$277,if($D597&lt;=$N$278,O$278,O$279))*if($O$267=$R$267,$V$267, $H598))))</f>
        <v>#REF!</v>
      </c>
      <c r="X598" s="1054" t="str">
        <f t="shared" si="399"/>
        <v/>
      </c>
      <c r="Y598" s="1054" t="str">
        <f t="shared" si="399"/>
        <v/>
      </c>
      <c r="Z598" s="1054" t="str">
        <f t="shared" si="399"/>
        <v/>
      </c>
      <c r="AA598" s="1054" t="str">
        <f t="shared" si="399"/>
        <v/>
      </c>
      <c r="AB598" s="1054" t="str">
        <f t="shared" si="399"/>
        <v/>
      </c>
      <c r="AC598" s="1054" t="str">
        <f t="shared" si="399"/>
        <v/>
      </c>
      <c r="AD598" s="2" t="e">
        <v>#REF!</v>
      </c>
      <c r="AE598" s="2" t="e">
        <v>#REF!</v>
      </c>
      <c r="AF598" s="2" t="e">
        <v>#REF!</v>
      </c>
      <c r="AG598" s="2" t="e">
        <v>#REF!</v>
      </c>
      <c r="AH598" s="2" t="e">
        <v>#REF!</v>
      </c>
      <c r="AI598" s="2" t="e">
        <v>#REF!</v>
      </c>
      <c r="AJ598" s="4" t="e">
        <v>#REF!</v>
      </c>
      <c r="AK598" s="4"/>
      <c r="AL598" s="4"/>
      <c r="AM598" s="4"/>
      <c r="AN598" s="18" t="s">
        <v>4</v>
      </c>
      <c r="AO598" s="689"/>
      <c r="AP598" s="690"/>
      <c r="AQ598" s="274"/>
      <c r="AR598" s="274"/>
      <c r="AS598" s="274"/>
      <c r="AT598" s="274"/>
      <c r="AU598" s="691"/>
      <c r="AV598" s="692"/>
      <c r="AW598" s="274"/>
      <c r="AX598" s="274"/>
      <c r="AY598" s="274"/>
      <c r="AZ598" s="274"/>
      <c r="BA598" s="274"/>
      <c r="BB598" s="274"/>
      <c r="BC598" s="274"/>
      <c r="BD598" s="274"/>
      <c r="BE598" s="274"/>
      <c r="BF598" s="274"/>
      <c r="BG598" s="274"/>
      <c r="BH598" s="274"/>
      <c r="BI598" s="274"/>
      <c r="BJ598" s="274"/>
      <c r="BK598" s="274"/>
      <c r="BL598" s="274"/>
      <c r="BM598" s="274"/>
      <c r="BN598" s="274"/>
      <c r="BO598" s="274"/>
      <c r="BP598" s="693"/>
      <c r="BQ598" s="274"/>
      <c r="BR598" s="274"/>
      <c r="BS598" s="274"/>
      <c r="BT598" s="274"/>
      <c r="BU598" s="274"/>
      <c r="BV598" s="274"/>
      <c r="BW598" s="274"/>
      <c r="BX598" s="694"/>
      <c r="BY598" s="274"/>
      <c r="BZ598" s="274"/>
      <c r="CA598" s="274"/>
      <c r="CB598" s="274"/>
      <c r="CC598" s="274"/>
      <c r="CD598" s="274"/>
      <c r="CE598" s="274"/>
      <c r="CF598" s="274"/>
      <c r="CG598" s="742"/>
      <c r="CH598" s="742"/>
      <c r="CI598" s="742"/>
      <c r="CJ598" s="742"/>
      <c r="CK598" s="742"/>
      <c r="CL598" s="742"/>
      <c r="CM598" s="742"/>
      <c r="CN598" s="742"/>
      <c r="CO598" s="742"/>
      <c r="CP598" s="742"/>
      <c r="CQ598" s="742"/>
      <c r="CR598" s="742"/>
      <c r="CS598" s="742"/>
      <c r="CT598" s="742"/>
      <c r="CU598" s="742"/>
      <c r="CV598" s="742"/>
      <c r="CW598" s="742"/>
      <c r="CX598" s="4"/>
      <c r="CY598" s="780" t="e">
        <v>#REF!</v>
      </c>
      <c r="CZ598" s="890" t="e">
        <v>#REF!</v>
      </c>
      <c r="DA598" s="890" t="e">
        <v>#REF!</v>
      </c>
      <c r="DB598" s="890">
        <v>0.0</v>
      </c>
      <c r="DC598" s="890">
        <v>0.0</v>
      </c>
      <c r="DD598" s="890">
        <v>0.0</v>
      </c>
      <c r="DE598" s="890">
        <v>0.0</v>
      </c>
      <c r="DF598" s="890">
        <v>0.0</v>
      </c>
      <c r="DG598" s="890">
        <v>0.0</v>
      </c>
      <c r="DH598" s="890"/>
      <c r="DI598" s="890" t="e">
        <v>#REF!</v>
      </c>
      <c r="DJ598" s="890" t="s">
        <v>160</v>
      </c>
      <c r="DK598" s="890" t="s">
        <v>160</v>
      </c>
      <c r="DL598" s="890" t="s">
        <v>160</v>
      </c>
      <c r="DM598" s="890" t="s">
        <v>160</v>
      </c>
      <c r="DN598" s="890" t="s">
        <v>160</v>
      </c>
      <c r="DO598" s="890" t="s">
        <v>160</v>
      </c>
      <c r="DP598" s="2">
        <v>1.0</v>
      </c>
      <c r="DQ598" s="830" t="s">
        <v>160</v>
      </c>
      <c r="DR598" s="915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745"/>
      <c r="EK598" s="4"/>
      <c r="EL598" s="4"/>
      <c r="EM598" s="4"/>
      <c r="EN598" s="4"/>
      <c r="EO598" s="4"/>
      <c r="EP598" s="4"/>
      <c r="EQ598" s="745"/>
      <c r="ER598" s="4"/>
      <c r="ES598" s="4"/>
      <c r="ET598" s="4"/>
      <c r="EU598" s="4"/>
      <c r="EV598" s="4"/>
      <c r="EW598" s="4"/>
      <c r="EX598" s="4"/>
      <c r="EY598" s="895" t="s">
        <v>160</v>
      </c>
      <c r="EZ598" s="927" t="s">
        <v>160</v>
      </c>
      <c r="FA598" s="820" t="str">
        <f t="shared" si="49"/>
        <v/>
      </c>
      <c r="FB598" s="925" t="e">
        <v>#REF!</v>
      </c>
      <c r="FC598" s="4" t="e">
        <v>#REF!</v>
      </c>
      <c r="FD598" s="4" t="e">
        <v>#REF!</v>
      </c>
      <c r="FE598" s="4" t="e">
        <v>#REF!</v>
      </c>
      <c r="FF598" s="4" t="e">
        <v>#REF!</v>
      </c>
      <c r="FG598" s="4" t="e">
        <v>#REF!</v>
      </c>
      <c r="FH598" s="4" t="e">
        <v>#REF!</v>
      </c>
      <c r="FI598" s="834" t="str">
        <f t="shared" si="50"/>
        <v>#REF!</v>
      </c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742"/>
    </row>
    <row r="599" outlineLevel="1">
      <c r="A599" s="743"/>
      <c r="D599" s="1039">
        <f t="shared" si="157"/>
        <v>1</v>
      </c>
      <c r="E599" s="1049" t="str">
        <f t="shared" si="80"/>
        <v/>
      </c>
      <c r="F599" s="1050" t="s">
        <v>402</v>
      </c>
      <c r="G599" s="1042" t="str">
        <f t="shared" si="76"/>
        <v/>
      </c>
      <c r="H599" s="1046"/>
      <c r="I599" s="1044" t="str">
        <f t="shared" si="77"/>
        <v>#REF!</v>
      </c>
      <c r="J599" s="1052" t="str">
        <f t="shared" si="141"/>
        <v>#REF!</v>
      </c>
      <c r="K599" s="1046">
        <v>0.0</v>
      </c>
      <c r="L599" s="1046">
        <v>0.0</v>
      </c>
      <c r="M599" s="1046">
        <v>0.0</v>
      </c>
      <c r="N599" s="1046">
        <v>0.0</v>
      </c>
      <c r="O599" s="1053" t="e">
        <v>#REF!</v>
      </c>
      <c r="P599" s="1053">
        <v>0.0</v>
      </c>
      <c r="Q599" s="1053">
        <v>0.0</v>
      </c>
      <c r="R599" s="1053">
        <v>0.0</v>
      </c>
      <c r="S599" s="1053">
        <v>0.0</v>
      </c>
      <c r="T599" s="1053">
        <v>0.0</v>
      </c>
      <c r="U599" s="1053">
        <v>0.0</v>
      </c>
      <c r="V599" s="825"/>
      <c r="W599" s="1054" t="str">
        <f t="shared" ref="W599:AC599" si="400">if(O$275&gt;$E598,"",if(O$276&lt;$E598,"", if($H599="","", if($D598&lt;=$N$277,O$277,if($D598&lt;=$N$278,O$278,O$279))*if($O$267=$R$267,$V$267, $H599))))</f>
        <v>#REF!</v>
      </c>
      <c r="X599" s="1054" t="str">
        <f t="shared" si="400"/>
        <v/>
      </c>
      <c r="Y599" s="1054" t="str">
        <f t="shared" si="400"/>
        <v/>
      </c>
      <c r="Z599" s="1054" t="str">
        <f t="shared" si="400"/>
        <v/>
      </c>
      <c r="AA599" s="1054" t="str">
        <f t="shared" si="400"/>
        <v/>
      </c>
      <c r="AB599" s="1054" t="str">
        <f t="shared" si="400"/>
        <v/>
      </c>
      <c r="AC599" s="1054" t="str">
        <f t="shared" si="400"/>
        <v/>
      </c>
      <c r="AD599" s="2" t="e">
        <v>#REF!</v>
      </c>
      <c r="AE599" s="2" t="e">
        <v>#REF!</v>
      </c>
      <c r="AF599" s="2" t="e">
        <v>#REF!</v>
      </c>
      <c r="AG599" s="2" t="e">
        <v>#REF!</v>
      </c>
      <c r="AH599" s="2" t="e">
        <v>#REF!</v>
      </c>
      <c r="AI599" s="2" t="e">
        <v>#REF!</v>
      </c>
      <c r="AJ599" s="4" t="e">
        <v>#REF!</v>
      </c>
      <c r="AK599" s="4"/>
      <c r="AL599" s="4"/>
      <c r="AM599" s="4"/>
      <c r="AN599" s="18" t="s">
        <v>4</v>
      </c>
      <c r="AO599" s="689"/>
      <c r="AP599" s="690"/>
      <c r="AQ599" s="274"/>
      <c r="AR599" s="274"/>
      <c r="AS599" s="274"/>
      <c r="AT599" s="274"/>
      <c r="AU599" s="691"/>
      <c r="AV599" s="692"/>
      <c r="AW599" s="274"/>
      <c r="AX599" s="274"/>
      <c r="AY599" s="274"/>
      <c r="AZ599" s="274"/>
      <c r="BA599" s="274"/>
      <c r="BB599" s="274"/>
      <c r="BC599" s="274"/>
      <c r="BD599" s="274"/>
      <c r="BE599" s="274"/>
      <c r="BF599" s="274"/>
      <c r="BG599" s="274"/>
      <c r="BH599" s="274"/>
      <c r="BI599" s="274"/>
      <c r="BJ599" s="274"/>
      <c r="BK599" s="274"/>
      <c r="BL599" s="274"/>
      <c r="BM599" s="274"/>
      <c r="BN599" s="274"/>
      <c r="BO599" s="274"/>
      <c r="BP599" s="693"/>
      <c r="BQ599" s="274"/>
      <c r="BR599" s="274"/>
      <c r="BS599" s="274"/>
      <c r="BT599" s="274"/>
      <c r="BU599" s="274"/>
      <c r="BV599" s="274"/>
      <c r="BW599" s="274"/>
      <c r="BX599" s="694"/>
      <c r="BY599" s="274"/>
      <c r="BZ599" s="274"/>
      <c r="CA599" s="274"/>
      <c r="CB599" s="274"/>
      <c r="CC599" s="274"/>
      <c r="CD599" s="274"/>
      <c r="CE599" s="274"/>
      <c r="CF599" s="274"/>
      <c r="CG599" s="742"/>
      <c r="CH599" s="742"/>
      <c r="CI599" s="742"/>
      <c r="CJ599" s="742"/>
      <c r="CK599" s="742"/>
      <c r="CL599" s="742"/>
      <c r="CM599" s="742"/>
      <c r="CN599" s="742"/>
      <c r="CO599" s="742"/>
      <c r="CP599" s="742"/>
      <c r="CQ599" s="742"/>
      <c r="CR599" s="742"/>
      <c r="CS599" s="742"/>
      <c r="CT599" s="742"/>
      <c r="CU599" s="742"/>
      <c r="CV599" s="742"/>
      <c r="CW599" s="742"/>
      <c r="CX599" s="4"/>
      <c r="CY599" s="780" t="e">
        <v>#REF!</v>
      </c>
      <c r="CZ599" s="890" t="e">
        <v>#REF!</v>
      </c>
      <c r="DA599" s="890" t="e">
        <v>#REF!</v>
      </c>
      <c r="DB599" s="890">
        <v>0.0</v>
      </c>
      <c r="DC599" s="890">
        <v>0.0</v>
      </c>
      <c r="DD599" s="890">
        <v>0.0</v>
      </c>
      <c r="DE599" s="890">
        <v>0.0</v>
      </c>
      <c r="DF599" s="890">
        <v>0.0</v>
      </c>
      <c r="DG599" s="890">
        <v>0.0</v>
      </c>
      <c r="DH599" s="890"/>
      <c r="DI599" s="890" t="e">
        <v>#REF!</v>
      </c>
      <c r="DJ599" s="890" t="s">
        <v>160</v>
      </c>
      <c r="DK599" s="890" t="s">
        <v>160</v>
      </c>
      <c r="DL599" s="890" t="s">
        <v>160</v>
      </c>
      <c r="DM599" s="890" t="s">
        <v>160</v>
      </c>
      <c r="DN599" s="890" t="s">
        <v>160</v>
      </c>
      <c r="DO599" s="890" t="s">
        <v>160</v>
      </c>
      <c r="DP599" s="2">
        <v>1.0</v>
      </c>
      <c r="DQ599" s="830" t="s">
        <v>160</v>
      </c>
      <c r="DR599" s="915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745"/>
      <c r="EK599" s="4"/>
      <c r="EL599" s="4"/>
      <c r="EM599" s="4"/>
      <c r="EN599" s="4"/>
      <c r="EO599" s="4"/>
      <c r="EP599" s="4"/>
      <c r="EQ599" s="745"/>
      <c r="ER599" s="4"/>
      <c r="ES599" s="4"/>
      <c r="ET599" s="4"/>
      <c r="EU599" s="4"/>
      <c r="EV599" s="4"/>
      <c r="EW599" s="4"/>
      <c r="EX599" s="4"/>
      <c r="EY599" s="895" t="s">
        <v>160</v>
      </c>
      <c r="EZ599" s="927" t="s">
        <v>160</v>
      </c>
      <c r="FA599" s="820" t="str">
        <f t="shared" si="49"/>
        <v/>
      </c>
      <c r="FB599" s="925" t="e">
        <v>#REF!</v>
      </c>
      <c r="FC599" s="4" t="e">
        <v>#REF!</v>
      </c>
      <c r="FD599" s="4" t="e">
        <v>#REF!</v>
      </c>
      <c r="FE599" s="4" t="e">
        <v>#REF!</v>
      </c>
      <c r="FF599" s="4" t="e">
        <v>#REF!</v>
      </c>
      <c r="FG599" s="4" t="e">
        <v>#REF!</v>
      </c>
      <c r="FH599" s="4" t="e">
        <v>#REF!</v>
      </c>
      <c r="FI599" s="834" t="str">
        <f t="shared" si="50"/>
        <v>#REF!</v>
      </c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742"/>
    </row>
    <row r="600" outlineLevel="1">
      <c r="A600" s="743"/>
      <c r="D600" s="1039">
        <f t="shared" si="157"/>
        <v>1</v>
      </c>
      <c r="E600" s="1049" t="str">
        <f t="shared" si="80"/>
        <v/>
      </c>
      <c r="F600" s="1050" t="s">
        <v>402</v>
      </c>
      <c r="G600" s="1042" t="str">
        <f t="shared" si="76"/>
        <v/>
      </c>
      <c r="H600" s="1046"/>
      <c r="I600" s="1044" t="str">
        <f t="shared" si="77"/>
        <v>#REF!</v>
      </c>
      <c r="J600" s="1052" t="str">
        <f t="shared" si="141"/>
        <v>#REF!</v>
      </c>
      <c r="K600" s="1046">
        <v>0.0</v>
      </c>
      <c r="L600" s="1046">
        <v>0.0</v>
      </c>
      <c r="M600" s="1046">
        <v>0.0</v>
      </c>
      <c r="N600" s="1046">
        <v>0.0</v>
      </c>
      <c r="O600" s="1053" t="e">
        <v>#REF!</v>
      </c>
      <c r="P600" s="1053">
        <v>0.0</v>
      </c>
      <c r="Q600" s="1053">
        <v>0.0</v>
      </c>
      <c r="R600" s="1053">
        <v>0.0</v>
      </c>
      <c r="S600" s="1053">
        <v>0.0</v>
      </c>
      <c r="T600" s="1053">
        <v>0.0</v>
      </c>
      <c r="U600" s="1053">
        <v>0.0</v>
      </c>
      <c r="V600" s="825"/>
      <c r="W600" s="1054" t="str">
        <f t="shared" ref="W600:AC600" si="401">if(O$275&gt;$E599,"",if(O$276&lt;$E599,"", if($H600="","", if($D599&lt;=$N$277,O$277,if($D599&lt;=$N$278,O$278,O$279))*if($O$267=$R$267,$V$267, $H600))))</f>
        <v>#REF!</v>
      </c>
      <c r="X600" s="1054" t="str">
        <f t="shared" si="401"/>
        <v/>
      </c>
      <c r="Y600" s="1054" t="str">
        <f t="shared" si="401"/>
        <v/>
      </c>
      <c r="Z600" s="1054" t="str">
        <f t="shared" si="401"/>
        <v/>
      </c>
      <c r="AA600" s="1054" t="str">
        <f t="shared" si="401"/>
        <v/>
      </c>
      <c r="AB600" s="1054" t="str">
        <f t="shared" si="401"/>
        <v/>
      </c>
      <c r="AC600" s="1054" t="str">
        <f t="shared" si="401"/>
        <v/>
      </c>
      <c r="AD600" s="2" t="e">
        <v>#REF!</v>
      </c>
      <c r="AE600" s="2" t="e">
        <v>#REF!</v>
      </c>
      <c r="AF600" s="2" t="e">
        <v>#REF!</v>
      </c>
      <c r="AG600" s="2" t="e">
        <v>#REF!</v>
      </c>
      <c r="AH600" s="2" t="e">
        <v>#REF!</v>
      </c>
      <c r="AI600" s="2" t="e">
        <v>#REF!</v>
      </c>
      <c r="AJ600" s="4" t="e">
        <v>#REF!</v>
      </c>
      <c r="AK600" s="4"/>
      <c r="AL600" s="4"/>
      <c r="AM600" s="4"/>
      <c r="AN600" s="18" t="s">
        <v>4</v>
      </c>
      <c r="AO600" s="689"/>
      <c r="AP600" s="690"/>
      <c r="AQ600" s="274"/>
      <c r="AR600" s="274"/>
      <c r="AS600" s="274"/>
      <c r="AT600" s="274"/>
      <c r="AU600" s="691"/>
      <c r="AV600" s="692"/>
      <c r="AW600" s="274"/>
      <c r="AX600" s="274"/>
      <c r="AY600" s="274"/>
      <c r="AZ600" s="274"/>
      <c r="BA600" s="274"/>
      <c r="BB600" s="274"/>
      <c r="BC600" s="274"/>
      <c r="BD600" s="274"/>
      <c r="BE600" s="274"/>
      <c r="BF600" s="274"/>
      <c r="BG600" s="274"/>
      <c r="BH600" s="274"/>
      <c r="BI600" s="274"/>
      <c r="BJ600" s="274"/>
      <c r="BK600" s="274"/>
      <c r="BL600" s="274"/>
      <c r="BM600" s="274"/>
      <c r="BN600" s="274"/>
      <c r="BO600" s="274"/>
      <c r="BP600" s="693"/>
      <c r="BQ600" s="274"/>
      <c r="BR600" s="274"/>
      <c r="BS600" s="274"/>
      <c r="BT600" s="274"/>
      <c r="BU600" s="274"/>
      <c r="BV600" s="274"/>
      <c r="BW600" s="274"/>
      <c r="BX600" s="694"/>
      <c r="BY600" s="274"/>
      <c r="BZ600" s="274"/>
      <c r="CA600" s="274"/>
      <c r="CB600" s="274"/>
      <c r="CC600" s="274"/>
      <c r="CD600" s="274"/>
      <c r="CE600" s="274"/>
      <c r="CF600" s="274"/>
      <c r="CG600" s="742"/>
      <c r="CH600" s="742"/>
      <c r="CI600" s="742"/>
      <c r="CJ600" s="742"/>
      <c r="CK600" s="742"/>
      <c r="CL600" s="742"/>
      <c r="CM600" s="742"/>
      <c r="CN600" s="742"/>
      <c r="CO600" s="742"/>
      <c r="CP600" s="742"/>
      <c r="CQ600" s="742"/>
      <c r="CR600" s="742"/>
      <c r="CS600" s="742"/>
      <c r="CT600" s="742"/>
      <c r="CU600" s="742"/>
      <c r="CV600" s="742"/>
      <c r="CW600" s="742"/>
      <c r="CX600" s="4"/>
      <c r="CY600" s="780" t="e">
        <v>#REF!</v>
      </c>
      <c r="CZ600" s="890" t="e">
        <v>#REF!</v>
      </c>
      <c r="DA600" s="890" t="e">
        <v>#REF!</v>
      </c>
      <c r="DB600" s="890">
        <v>0.0</v>
      </c>
      <c r="DC600" s="890">
        <v>0.0</v>
      </c>
      <c r="DD600" s="890">
        <v>0.0</v>
      </c>
      <c r="DE600" s="890">
        <v>0.0</v>
      </c>
      <c r="DF600" s="890">
        <v>0.0</v>
      </c>
      <c r="DG600" s="890">
        <v>0.0</v>
      </c>
      <c r="DH600" s="890"/>
      <c r="DI600" s="890" t="e">
        <v>#REF!</v>
      </c>
      <c r="DJ600" s="890" t="s">
        <v>160</v>
      </c>
      <c r="DK600" s="890" t="s">
        <v>160</v>
      </c>
      <c r="DL600" s="890" t="s">
        <v>160</v>
      </c>
      <c r="DM600" s="890" t="s">
        <v>160</v>
      </c>
      <c r="DN600" s="890" t="s">
        <v>160</v>
      </c>
      <c r="DO600" s="890" t="s">
        <v>160</v>
      </c>
      <c r="DP600" s="2">
        <v>1.0</v>
      </c>
      <c r="DQ600" s="830" t="s">
        <v>160</v>
      </c>
      <c r="DR600" s="915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745"/>
      <c r="EK600" s="4"/>
      <c r="EL600" s="4"/>
      <c r="EM600" s="4"/>
      <c r="EN600" s="4"/>
      <c r="EO600" s="4"/>
      <c r="EP600" s="4"/>
      <c r="EQ600" s="745"/>
      <c r="ER600" s="4"/>
      <c r="ES600" s="4"/>
      <c r="ET600" s="4"/>
      <c r="EU600" s="4"/>
      <c r="EV600" s="4"/>
      <c r="EW600" s="4"/>
      <c r="EX600" s="4"/>
      <c r="EY600" s="895" t="s">
        <v>160</v>
      </c>
      <c r="EZ600" s="927" t="s">
        <v>160</v>
      </c>
      <c r="FA600" s="820" t="str">
        <f t="shared" si="49"/>
        <v/>
      </c>
      <c r="FB600" s="925" t="e">
        <v>#REF!</v>
      </c>
      <c r="FC600" s="4" t="e">
        <v>#REF!</v>
      </c>
      <c r="FD600" s="4" t="e">
        <v>#REF!</v>
      </c>
      <c r="FE600" s="4" t="e">
        <v>#REF!</v>
      </c>
      <c r="FF600" s="4" t="e">
        <v>#REF!</v>
      </c>
      <c r="FG600" s="4" t="e">
        <v>#REF!</v>
      </c>
      <c r="FH600" s="4" t="e">
        <v>#REF!</v>
      </c>
      <c r="FI600" s="834" t="str">
        <f t="shared" si="50"/>
        <v>#REF!</v>
      </c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742"/>
    </row>
    <row r="601" outlineLevel="1">
      <c r="A601" s="743"/>
      <c r="D601" s="1039">
        <f t="shared" si="157"/>
        <v>1</v>
      </c>
      <c r="E601" s="1049" t="str">
        <f t="shared" si="80"/>
        <v/>
      </c>
      <c r="F601" s="1050" t="s">
        <v>402</v>
      </c>
      <c r="G601" s="1042" t="str">
        <f t="shared" si="76"/>
        <v/>
      </c>
      <c r="H601" s="1046"/>
      <c r="I601" s="1044" t="str">
        <f t="shared" si="77"/>
        <v>#REF!</v>
      </c>
      <c r="J601" s="1052" t="str">
        <f t="shared" si="141"/>
        <v>#REF!</v>
      </c>
      <c r="K601" s="1046">
        <v>0.0</v>
      </c>
      <c r="L601" s="1046">
        <v>0.0</v>
      </c>
      <c r="M601" s="1046">
        <v>0.0</v>
      </c>
      <c r="N601" s="1046">
        <v>0.0</v>
      </c>
      <c r="O601" s="1053" t="e">
        <v>#REF!</v>
      </c>
      <c r="P601" s="1053">
        <v>0.0</v>
      </c>
      <c r="Q601" s="1053">
        <v>0.0</v>
      </c>
      <c r="R601" s="1053">
        <v>0.0</v>
      </c>
      <c r="S601" s="1053">
        <v>0.0</v>
      </c>
      <c r="T601" s="1053">
        <v>0.0</v>
      </c>
      <c r="U601" s="1053">
        <v>0.0</v>
      </c>
      <c r="V601" s="825"/>
      <c r="W601" s="1054" t="str">
        <f t="shared" ref="W601:AC601" si="402">if(O$275&gt;$E600,"",if(O$276&lt;$E600,"", if($H601="","", if($D600&lt;=$N$277,O$277,if($D600&lt;=$N$278,O$278,O$279))*if($O$267=$R$267,$V$267, $H601))))</f>
        <v>#REF!</v>
      </c>
      <c r="X601" s="1054" t="str">
        <f t="shared" si="402"/>
        <v/>
      </c>
      <c r="Y601" s="1054" t="str">
        <f t="shared" si="402"/>
        <v/>
      </c>
      <c r="Z601" s="1054" t="str">
        <f t="shared" si="402"/>
        <v/>
      </c>
      <c r="AA601" s="1054" t="str">
        <f t="shared" si="402"/>
        <v/>
      </c>
      <c r="AB601" s="1054" t="str">
        <f t="shared" si="402"/>
        <v/>
      </c>
      <c r="AC601" s="1054" t="str">
        <f t="shared" si="402"/>
        <v/>
      </c>
      <c r="AD601" s="2" t="e">
        <v>#REF!</v>
      </c>
      <c r="AE601" s="2" t="e">
        <v>#REF!</v>
      </c>
      <c r="AF601" s="2" t="e">
        <v>#REF!</v>
      </c>
      <c r="AG601" s="2" t="e">
        <v>#REF!</v>
      </c>
      <c r="AH601" s="2" t="e">
        <v>#REF!</v>
      </c>
      <c r="AI601" s="2" t="e">
        <v>#REF!</v>
      </c>
      <c r="AJ601" s="4" t="e">
        <v>#REF!</v>
      </c>
      <c r="AK601" s="4"/>
      <c r="AL601" s="4"/>
      <c r="AM601" s="4"/>
      <c r="AN601" s="18" t="s">
        <v>4</v>
      </c>
      <c r="AO601" s="689"/>
      <c r="AP601" s="690"/>
      <c r="AQ601" s="274"/>
      <c r="AR601" s="274"/>
      <c r="AS601" s="274"/>
      <c r="AT601" s="274"/>
      <c r="AU601" s="691"/>
      <c r="AV601" s="692"/>
      <c r="AW601" s="274"/>
      <c r="AX601" s="274"/>
      <c r="AY601" s="274"/>
      <c r="AZ601" s="274"/>
      <c r="BA601" s="274"/>
      <c r="BB601" s="274"/>
      <c r="BC601" s="274"/>
      <c r="BD601" s="274"/>
      <c r="BE601" s="274"/>
      <c r="BF601" s="274"/>
      <c r="BG601" s="274"/>
      <c r="BH601" s="274"/>
      <c r="BI601" s="274"/>
      <c r="BJ601" s="274"/>
      <c r="BK601" s="274"/>
      <c r="BL601" s="274"/>
      <c r="BM601" s="274"/>
      <c r="BN601" s="274"/>
      <c r="BO601" s="274"/>
      <c r="BP601" s="693"/>
      <c r="BQ601" s="274"/>
      <c r="BR601" s="274"/>
      <c r="BS601" s="274"/>
      <c r="BT601" s="274"/>
      <c r="BU601" s="274"/>
      <c r="BV601" s="274"/>
      <c r="BW601" s="274"/>
      <c r="BX601" s="694"/>
      <c r="BY601" s="274"/>
      <c r="BZ601" s="274"/>
      <c r="CA601" s="274"/>
      <c r="CB601" s="274"/>
      <c r="CC601" s="274"/>
      <c r="CD601" s="274"/>
      <c r="CE601" s="274"/>
      <c r="CF601" s="274"/>
      <c r="CG601" s="742"/>
      <c r="CH601" s="742"/>
      <c r="CI601" s="742"/>
      <c r="CJ601" s="742"/>
      <c r="CK601" s="742"/>
      <c r="CL601" s="742"/>
      <c r="CM601" s="742"/>
      <c r="CN601" s="742"/>
      <c r="CO601" s="742"/>
      <c r="CP601" s="742"/>
      <c r="CQ601" s="742"/>
      <c r="CR601" s="742"/>
      <c r="CS601" s="742"/>
      <c r="CT601" s="742"/>
      <c r="CU601" s="742"/>
      <c r="CV601" s="742"/>
      <c r="CW601" s="742"/>
      <c r="CX601" s="4"/>
      <c r="CY601" s="780" t="e">
        <v>#REF!</v>
      </c>
      <c r="CZ601" s="890" t="e">
        <v>#REF!</v>
      </c>
      <c r="DA601" s="890" t="e">
        <v>#REF!</v>
      </c>
      <c r="DB601" s="890">
        <v>0.0</v>
      </c>
      <c r="DC601" s="890">
        <v>0.0</v>
      </c>
      <c r="DD601" s="890">
        <v>0.0</v>
      </c>
      <c r="DE601" s="890">
        <v>0.0</v>
      </c>
      <c r="DF601" s="890">
        <v>0.0</v>
      </c>
      <c r="DG601" s="890">
        <v>0.0</v>
      </c>
      <c r="DH601" s="890"/>
      <c r="DI601" s="890" t="e">
        <v>#REF!</v>
      </c>
      <c r="DJ601" s="890" t="s">
        <v>160</v>
      </c>
      <c r="DK601" s="890" t="s">
        <v>160</v>
      </c>
      <c r="DL601" s="890" t="s">
        <v>160</v>
      </c>
      <c r="DM601" s="890" t="s">
        <v>160</v>
      </c>
      <c r="DN601" s="890" t="s">
        <v>160</v>
      </c>
      <c r="DO601" s="890" t="s">
        <v>160</v>
      </c>
      <c r="DP601" s="2">
        <v>1.0</v>
      </c>
      <c r="DQ601" s="830" t="s">
        <v>160</v>
      </c>
      <c r="DR601" s="915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745"/>
      <c r="EK601" s="4"/>
      <c r="EL601" s="4"/>
      <c r="EM601" s="4"/>
      <c r="EN601" s="4"/>
      <c r="EO601" s="4"/>
      <c r="EP601" s="4"/>
      <c r="EQ601" s="745"/>
      <c r="ER601" s="4"/>
      <c r="ES601" s="4"/>
      <c r="ET601" s="4"/>
      <c r="EU601" s="4"/>
      <c r="EV601" s="4"/>
      <c r="EW601" s="4"/>
      <c r="EX601" s="4"/>
      <c r="EY601" s="895" t="s">
        <v>160</v>
      </c>
      <c r="EZ601" s="927" t="s">
        <v>160</v>
      </c>
      <c r="FA601" s="820" t="str">
        <f t="shared" si="49"/>
        <v/>
      </c>
      <c r="FB601" s="925" t="e">
        <v>#REF!</v>
      </c>
      <c r="FC601" s="4" t="e">
        <v>#REF!</v>
      </c>
      <c r="FD601" s="4" t="e">
        <v>#REF!</v>
      </c>
      <c r="FE601" s="4" t="e">
        <v>#REF!</v>
      </c>
      <c r="FF601" s="4" t="e">
        <v>#REF!</v>
      </c>
      <c r="FG601" s="4" t="e">
        <v>#REF!</v>
      </c>
      <c r="FH601" s="4" t="e">
        <v>#REF!</v>
      </c>
      <c r="FI601" s="834" t="str">
        <f t="shared" si="50"/>
        <v>#REF!</v>
      </c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742"/>
    </row>
    <row r="602" outlineLevel="1">
      <c r="A602" s="743"/>
      <c r="D602" s="1039">
        <f t="shared" si="157"/>
        <v>1</v>
      </c>
      <c r="E602" s="1049" t="str">
        <f t="shared" si="80"/>
        <v/>
      </c>
      <c r="F602" s="1050" t="s">
        <v>402</v>
      </c>
      <c r="G602" s="1042" t="str">
        <f t="shared" si="76"/>
        <v/>
      </c>
      <c r="H602" s="1046"/>
      <c r="I602" s="1044" t="str">
        <f t="shared" si="77"/>
        <v>#REF!</v>
      </c>
      <c r="J602" s="1052" t="str">
        <f t="shared" si="141"/>
        <v>#REF!</v>
      </c>
      <c r="K602" s="1046">
        <v>0.0</v>
      </c>
      <c r="L602" s="1046">
        <v>0.0</v>
      </c>
      <c r="M602" s="1046">
        <v>0.0</v>
      </c>
      <c r="N602" s="1046">
        <v>0.0</v>
      </c>
      <c r="O602" s="1053" t="e">
        <v>#REF!</v>
      </c>
      <c r="P602" s="1053">
        <v>0.0</v>
      </c>
      <c r="Q602" s="1053">
        <v>0.0</v>
      </c>
      <c r="R602" s="1053">
        <v>0.0</v>
      </c>
      <c r="S602" s="1053">
        <v>0.0</v>
      </c>
      <c r="T602" s="1053">
        <v>0.0</v>
      </c>
      <c r="U602" s="1053">
        <v>0.0</v>
      </c>
      <c r="V602" s="825"/>
      <c r="W602" s="1054" t="str">
        <f t="shared" ref="W602:AC602" si="403">if(O$275&gt;$E601,"",if(O$276&lt;$E601,"", if($H602="","", if($D601&lt;=$N$277,O$277,if($D601&lt;=$N$278,O$278,O$279))*if($O$267=$R$267,$V$267, $H602))))</f>
        <v>#REF!</v>
      </c>
      <c r="X602" s="1054" t="str">
        <f t="shared" si="403"/>
        <v/>
      </c>
      <c r="Y602" s="1054" t="str">
        <f t="shared" si="403"/>
        <v/>
      </c>
      <c r="Z602" s="1054" t="str">
        <f t="shared" si="403"/>
        <v/>
      </c>
      <c r="AA602" s="1054" t="str">
        <f t="shared" si="403"/>
        <v/>
      </c>
      <c r="AB602" s="1054" t="str">
        <f t="shared" si="403"/>
        <v/>
      </c>
      <c r="AC602" s="1054" t="str">
        <f t="shared" si="403"/>
        <v/>
      </c>
      <c r="AD602" s="2" t="e">
        <v>#REF!</v>
      </c>
      <c r="AE602" s="2" t="e">
        <v>#REF!</v>
      </c>
      <c r="AF602" s="2" t="e">
        <v>#REF!</v>
      </c>
      <c r="AG602" s="2" t="e">
        <v>#REF!</v>
      </c>
      <c r="AH602" s="2" t="e">
        <v>#REF!</v>
      </c>
      <c r="AI602" s="2" t="e">
        <v>#REF!</v>
      </c>
      <c r="AJ602" s="4" t="e">
        <v>#REF!</v>
      </c>
      <c r="AK602" s="4"/>
      <c r="AL602" s="4"/>
      <c r="AM602" s="4"/>
      <c r="AN602" s="18" t="s">
        <v>4</v>
      </c>
      <c r="AO602" s="689"/>
      <c r="AP602" s="690"/>
      <c r="AQ602" s="274"/>
      <c r="AR602" s="274"/>
      <c r="AS602" s="274"/>
      <c r="AT602" s="274"/>
      <c r="AU602" s="691"/>
      <c r="AV602" s="692"/>
      <c r="AW602" s="274"/>
      <c r="AX602" s="274"/>
      <c r="AY602" s="274"/>
      <c r="AZ602" s="274"/>
      <c r="BA602" s="274"/>
      <c r="BB602" s="274"/>
      <c r="BC602" s="274"/>
      <c r="BD602" s="274"/>
      <c r="BE602" s="274"/>
      <c r="BF602" s="274"/>
      <c r="BG602" s="274"/>
      <c r="BH602" s="274"/>
      <c r="BI602" s="274"/>
      <c r="BJ602" s="274"/>
      <c r="BK602" s="274"/>
      <c r="BL602" s="274"/>
      <c r="BM602" s="274"/>
      <c r="BN602" s="274"/>
      <c r="BO602" s="274"/>
      <c r="BP602" s="693"/>
      <c r="BQ602" s="274"/>
      <c r="BR602" s="274"/>
      <c r="BS602" s="274"/>
      <c r="BT602" s="274"/>
      <c r="BU602" s="274"/>
      <c r="BV602" s="274"/>
      <c r="BW602" s="274"/>
      <c r="BX602" s="694"/>
      <c r="BY602" s="274"/>
      <c r="BZ602" s="274"/>
      <c r="CA602" s="274"/>
      <c r="CB602" s="274"/>
      <c r="CC602" s="274"/>
      <c r="CD602" s="274"/>
      <c r="CE602" s="274"/>
      <c r="CF602" s="274"/>
      <c r="CG602" s="742"/>
      <c r="CH602" s="742"/>
      <c r="CI602" s="742"/>
      <c r="CJ602" s="742"/>
      <c r="CK602" s="742"/>
      <c r="CL602" s="742"/>
      <c r="CM602" s="742"/>
      <c r="CN602" s="742"/>
      <c r="CO602" s="742"/>
      <c r="CP602" s="742"/>
      <c r="CQ602" s="742"/>
      <c r="CR602" s="742"/>
      <c r="CS602" s="742"/>
      <c r="CT602" s="742"/>
      <c r="CU602" s="742"/>
      <c r="CV602" s="742"/>
      <c r="CW602" s="742"/>
      <c r="CX602" s="4"/>
      <c r="CY602" s="780" t="e">
        <v>#REF!</v>
      </c>
      <c r="CZ602" s="890" t="e">
        <v>#REF!</v>
      </c>
      <c r="DA602" s="890" t="e">
        <v>#REF!</v>
      </c>
      <c r="DB602" s="890">
        <v>0.0</v>
      </c>
      <c r="DC602" s="890">
        <v>0.0</v>
      </c>
      <c r="DD602" s="890">
        <v>0.0</v>
      </c>
      <c r="DE602" s="890">
        <v>0.0</v>
      </c>
      <c r="DF602" s="890">
        <v>0.0</v>
      </c>
      <c r="DG602" s="890">
        <v>0.0</v>
      </c>
      <c r="DH602" s="890"/>
      <c r="DI602" s="890" t="e">
        <v>#REF!</v>
      </c>
      <c r="DJ602" s="890" t="s">
        <v>160</v>
      </c>
      <c r="DK602" s="890" t="s">
        <v>160</v>
      </c>
      <c r="DL602" s="890" t="s">
        <v>160</v>
      </c>
      <c r="DM602" s="890" t="s">
        <v>160</v>
      </c>
      <c r="DN602" s="890" t="s">
        <v>160</v>
      </c>
      <c r="DO602" s="890" t="s">
        <v>160</v>
      </c>
      <c r="DP602" s="2">
        <v>1.0</v>
      </c>
      <c r="DQ602" s="830" t="s">
        <v>160</v>
      </c>
      <c r="DR602" s="915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745"/>
      <c r="EK602" s="4"/>
      <c r="EL602" s="4"/>
      <c r="EM602" s="4"/>
      <c r="EN602" s="4"/>
      <c r="EO602" s="4"/>
      <c r="EP602" s="4"/>
      <c r="EQ602" s="745"/>
      <c r="ER602" s="4"/>
      <c r="ES602" s="4"/>
      <c r="ET602" s="4"/>
      <c r="EU602" s="4"/>
      <c r="EV602" s="4"/>
      <c r="EW602" s="4"/>
      <c r="EX602" s="4"/>
      <c r="EY602" s="895" t="s">
        <v>160</v>
      </c>
      <c r="EZ602" s="927" t="s">
        <v>160</v>
      </c>
      <c r="FA602" s="820" t="str">
        <f t="shared" si="49"/>
        <v/>
      </c>
      <c r="FB602" s="925" t="e">
        <v>#REF!</v>
      </c>
      <c r="FC602" s="4" t="e">
        <v>#REF!</v>
      </c>
      <c r="FD602" s="4" t="e">
        <v>#REF!</v>
      </c>
      <c r="FE602" s="4" t="e">
        <v>#REF!</v>
      </c>
      <c r="FF602" s="4" t="e">
        <v>#REF!</v>
      </c>
      <c r="FG602" s="4" t="e">
        <v>#REF!</v>
      </c>
      <c r="FH602" s="4" t="e">
        <v>#REF!</v>
      </c>
      <c r="FI602" s="834" t="str">
        <f t="shared" si="50"/>
        <v>#REF!</v>
      </c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742"/>
    </row>
    <row r="603" outlineLevel="1">
      <c r="A603" s="743"/>
      <c r="D603" s="1039">
        <f t="shared" si="157"/>
        <v>1</v>
      </c>
      <c r="E603" s="1049" t="str">
        <f t="shared" si="80"/>
        <v/>
      </c>
      <c r="F603" s="1050" t="s">
        <v>402</v>
      </c>
      <c r="G603" s="1042" t="str">
        <f t="shared" si="76"/>
        <v/>
      </c>
      <c r="H603" s="1046"/>
      <c r="I603" s="1044" t="str">
        <f t="shared" si="77"/>
        <v>#REF!</v>
      </c>
      <c r="J603" s="1052" t="str">
        <f t="shared" si="141"/>
        <v>#REF!</v>
      </c>
      <c r="K603" s="1046">
        <v>0.0</v>
      </c>
      <c r="L603" s="1046">
        <v>0.0</v>
      </c>
      <c r="M603" s="1046">
        <v>0.0</v>
      </c>
      <c r="N603" s="1046">
        <v>0.0</v>
      </c>
      <c r="O603" s="1053" t="e">
        <v>#REF!</v>
      </c>
      <c r="P603" s="1053">
        <v>0.0</v>
      </c>
      <c r="Q603" s="1053">
        <v>0.0</v>
      </c>
      <c r="R603" s="1053">
        <v>0.0</v>
      </c>
      <c r="S603" s="1053">
        <v>0.0</v>
      </c>
      <c r="T603" s="1053">
        <v>0.0</v>
      </c>
      <c r="U603" s="1053">
        <v>0.0</v>
      </c>
      <c r="V603" s="825"/>
      <c r="W603" s="1054" t="str">
        <f t="shared" ref="W603:AC603" si="404">if(O$275&gt;$E602,"",if(O$276&lt;$E602,"", if($H603="","", if($D602&lt;=$N$277,O$277,if($D602&lt;=$N$278,O$278,O$279))*if($O$267=$R$267,$V$267, $H603))))</f>
        <v>#REF!</v>
      </c>
      <c r="X603" s="1054" t="str">
        <f t="shared" si="404"/>
        <v/>
      </c>
      <c r="Y603" s="1054" t="str">
        <f t="shared" si="404"/>
        <v/>
      </c>
      <c r="Z603" s="1054" t="str">
        <f t="shared" si="404"/>
        <v/>
      </c>
      <c r="AA603" s="1054" t="str">
        <f t="shared" si="404"/>
        <v/>
      </c>
      <c r="AB603" s="1054" t="str">
        <f t="shared" si="404"/>
        <v/>
      </c>
      <c r="AC603" s="1054" t="str">
        <f t="shared" si="404"/>
        <v/>
      </c>
      <c r="AD603" s="2" t="e">
        <v>#REF!</v>
      </c>
      <c r="AE603" s="2" t="e">
        <v>#REF!</v>
      </c>
      <c r="AF603" s="2" t="e">
        <v>#REF!</v>
      </c>
      <c r="AG603" s="2" t="e">
        <v>#REF!</v>
      </c>
      <c r="AH603" s="2" t="e">
        <v>#REF!</v>
      </c>
      <c r="AI603" s="2" t="e">
        <v>#REF!</v>
      </c>
      <c r="AJ603" s="4" t="e">
        <v>#REF!</v>
      </c>
      <c r="AK603" s="4"/>
      <c r="AL603" s="4"/>
      <c r="AM603" s="4"/>
      <c r="AN603" s="18" t="s">
        <v>4</v>
      </c>
      <c r="AO603" s="689"/>
      <c r="AP603" s="690"/>
      <c r="AQ603" s="274"/>
      <c r="AR603" s="274"/>
      <c r="AS603" s="274"/>
      <c r="AT603" s="274"/>
      <c r="AU603" s="691"/>
      <c r="AV603" s="692"/>
      <c r="AW603" s="274"/>
      <c r="AX603" s="274"/>
      <c r="AY603" s="274"/>
      <c r="AZ603" s="274"/>
      <c r="BA603" s="274"/>
      <c r="BB603" s="274"/>
      <c r="BC603" s="274"/>
      <c r="BD603" s="274"/>
      <c r="BE603" s="274"/>
      <c r="BF603" s="274"/>
      <c r="BG603" s="274"/>
      <c r="BH603" s="274"/>
      <c r="BI603" s="274"/>
      <c r="BJ603" s="274"/>
      <c r="BK603" s="274"/>
      <c r="BL603" s="274"/>
      <c r="BM603" s="274"/>
      <c r="BN603" s="274"/>
      <c r="BO603" s="274"/>
      <c r="BP603" s="693"/>
      <c r="BQ603" s="274"/>
      <c r="BR603" s="274"/>
      <c r="BS603" s="274"/>
      <c r="BT603" s="274"/>
      <c r="BU603" s="274"/>
      <c r="BV603" s="274"/>
      <c r="BW603" s="274"/>
      <c r="BX603" s="694"/>
      <c r="BY603" s="274"/>
      <c r="BZ603" s="274"/>
      <c r="CA603" s="274"/>
      <c r="CB603" s="274"/>
      <c r="CC603" s="274"/>
      <c r="CD603" s="274"/>
      <c r="CE603" s="274"/>
      <c r="CF603" s="274"/>
      <c r="CG603" s="742"/>
      <c r="CH603" s="742"/>
      <c r="CI603" s="742"/>
      <c r="CJ603" s="742"/>
      <c r="CK603" s="742"/>
      <c r="CL603" s="742"/>
      <c r="CM603" s="742"/>
      <c r="CN603" s="742"/>
      <c r="CO603" s="742"/>
      <c r="CP603" s="742"/>
      <c r="CQ603" s="742"/>
      <c r="CR603" s="742"/>
      <c r="CS603" s="742"/>
      <c r="CT603" s="742"/>
      <c r="CU603" s="742"/>
      <c r="CV603" s="742"/>
      <c r="CW603" s="742"/>
      <c r="CX603" s="4"/>
      <c r="CY603" s="780" t="e">
        <v>#REF!</v>
      </c>
      <c r="CZ603" s="890" t="e">
        <v>#REF!</v>
      </c>
      <c r="DA603" s="890" t="e">
        <v>#REF!</v>
      </c>
      <c r="DB603" s="890">
        <v>0.0</v>
      </c>
      <c r="DC603" s="890">
        <v>0.0</v>
      </c>
      <c r="DD603" s="890">
        <v>0.0</v>
      </c>
      <c r="DE603" s="890">
        <v>0.0</v>
      </c>
      <c r="DF603" s="890">
        <v>0.0</v>
      </c>
      <c r="DG603" s="890">
        <v>0.0</v>
      </c>
      <c r="DH603" s="890"/>
      <c r="DI603" s="890" t="e">
        <v>#REF!</v>
      </c>
      <c r="DJ603" s="890" t="s">
        <v>160</v>
      </c>
      <c r="DK603" s="890" t="s">
        <v>160</v>
      </c>
      <c r="DL603" s="890" t="s">
        <v>160</v>
      </c>
      <c r="DM603" s="890" t="s">
        <v>160</v>
      </c>
      <c r="DN603" s="890" t="s">
        <v>160</v>
      </c>
      <c r="DO603" s="890" t="s">
        <v>160</v>
      </c>
      <c r="DP603" s="2">
        <v>1.0</v>
      </c>
      <c r="DQ603" s="830" t="s">
        <v>160</v>
      </c>
      <c r="DR603" s="915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745"/>
      <c r="EK603" s="4"/>
      <c r="EL603" s="4"/>
      <c r="EM603" s="4"/>
      <c r="EN603" s="4"/>
      <c r="EO603" s="4"/>
      <c r="EP603" s="4"/>
      <c r="EQ603" s="745"/>
      <c r="ER603" s="4"/>
      <c r="ES603" s="4"/>
      <c r="ET603" s="4"/>
      <c r="EU603" s="4"/>
      <c r="EV603" s="4"/>
      <c r="EW603" s="4"/>
      <c r="EX603" s="4"/>
      <c r="EY603" s="895" t="s">
        <v>160</v>
      </c>
      <c r="EZ603" s="927" t="s">
        <v>160</v>
      </c>
      <c r="FA603" s="820" t="str">
        <f t="shared" si="49"/>
        <v/>
      </c>
      <c r="FB603" s="925" t="e">
        <v>#REF!</v>
      </c>
      <c r="FC603" s="4" t="e">
        <v>#REF!</v>
      </c>
      <c r="FD603" s="4" t="e">
        <v>#REF!</v>
      </c>
      <c r="FE603" s="4" t="e">
        <v>#REF!</v>
      </c>
      <c r="FF603" s="4" t="e">
        <v>#REF!</v>
      </c>
      <c r="FG603" s="4" t="e">
        <v>#REF!</v>
      </c>
      <c r="FH603" s="4" t="e">
        <v>#REF!</v>
      </c>
      <c r="FI603" s="834" t="str">
        <f t="shared" si="50"/>
        <v>#REF!</v>
      </c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742"/>
    </row>
    <row r="604" outlineLevel="1">
      <c r="A604" s="743"/>
      <c r="D604" s="1039">
        <f t="shared" si="157"/>
        <v>1</v>
      </c>
      <c r="E604" s="1049" t="str">
        <f t="shared" si="80"/>
        <v/>
      </c>
      <c r="F604" s="1050" t="s">
        <v>402</v>
      </c>
      <c r="G604" s="1042" t="str">
        <f t="shared" si="76"/>
        <v/>
      </c>
      <c r="H604" s="1046"/>
      <c r="I604" s="1044" t="str">
        <f t="shared" si="77"/>
        <v>#REF!</v>
      </c>
      <c r="J604" s="1052" t="str">
        <f t="shared" si="141"/>
        <v>#REF!</v>
      </c>
      <c r="K604" s="1046">
        <v>0.0</v>
      </c>
      <c r="L604" s="1046">
        <v>0.0</v>
      </c>
      <c r="M604" s="1046">
        <v>0.0</v>
      </c>
      <c r="N604" s="1046">
        <v>0.0</v>
      </c>
      <c r="O604" s="1053" t="e">
        <v>#REF!</v>
      </c>
      <c r="P604" s="1053">
        <v>0.0</v>
      </c>
      <c r="Q604" s="1053">
        <v>0.0</v>
      </c>
      <c r="R604" s="1053">
        <v>0.0</v>
      </c>
      <c r="S604" s="1053">
        <v>0.0</v>
      </c>
      <c r="T604" s="1053">
        <v>0.0</v>
      </c>
      <c r="U604" s="1053">
        <v>0.0</v>
      </c>
      <c r="V604" s="825"/>
      <c r="W604" s="1054" t="str">
        <f t="shared" ref="W604:AC604" si="405">if(O$275&gt;$E603,"",if(O$276&lt;$E603,"", if($H604="","", if($D603&lt;=$N$277,O$277,if($D603&lt;=$N$278,O$278,O$279))*if($O$267=$R$267,$V$267, $H604))))</f>
        <v>#REF!</v>
      </c>
      <c r="X604" s="1054" t="str">
        <f t="shared" si="405"/>
        <v/>
      </c>
      <c r="Y604" s="1054" t="str">
        <f t="shared" si="405"/>
        <v/>
      </c>
      <c r="Z604" s="1054" t="str">
        <f t="shared" si="405"/>
        <v/>
      </c>
      <c r="AA604" s="1054" t="str">
        <f t="shared" si="405"/>
        <v/>
      </c>
      <c r="AB604" s="1054" t="str">
        <f t="shared" si="405"/>
        <v/>
      </c>
      <c r="AC604" s="1054" t="str">
        <f t="shared" si="405"/>
        <v/>
      </c>
      <c r="AD604" s="2" t="e">
        <v>#REF!</v>
      </c>
      <c r="AE604" s="2" t="e">
        <v>#REF!</v>
      </c>
      <c r="AF604" s="2" t="e">
        <v>#REF!</v>
      </c>
      <c r="AG604" s="2" t="e">
        <v>#REF!</v>
      </c>
      <c r="AH604" s="2" t="e">
        <v>#REF!</v>
      </c>
      <c r="AI604" s="2" t="e">
        <v>#REF!</v>
      </c>
      <c r="AJ604" s="4" t="e">
        <v>#REF!</v>
      </c>
      <c r="AK604" s="4"/>
      <c r="AL604" s="4"/>
      <c r="AM604" s="4"/>
      <c r="AN604" s="18" t="s">
        <v>4</v>
      </c>
      <c r="AO604" s="689"/>
      <c r="AP604" s="690"/>
      <c r="AQ604" s="274"/>
      <c r="AR604" s="274"/>
      <c r="AS604" s="274"/>
      <c r="AT604" s="274"/>
      <c r="AU604" s="691"/>
      <c r="AV604" s="692"/>
      <c r="AW604" s="274"/>
      <c r="AX604" s="274"/>
      <c r="AY604" s="274"/>
      <c r="AZ604" s="274"/>
      <c r="BA604" s="274"/>
      <c r="BB604" s="274"/>
      <c r="BC604" s="274"/>
      <c r="BD604" s="274"/>
      <c r="BE604" s="274"/>
      <c r="BF604" s="274"/>
      <c r="BG604" s="274"/>
      <c r="BH604" s="274"/>
      <c r="BI604" s="274"/>
      <c r="BJ604" s="274"/>
      <c r="BK604" s="274"/>
      <c r="BL604" s="274"/>
      <c r="BM604" s="274"/>
      <c r="BN604" s="274"/>
      <c r="BO604" s="274"/>
      <c r="BP604" s="693"/>
      <c r="BQ604" s="274"/>
      <c r="BR604" s="274"/>
      <c r="BS604" s="274"/>
      <c r="BT604" s="274"/>
      <c r="BU604" s="274"/>
      <c r="BV604" s="274"/>
      <c r="BW604" s="274"/>
      <c r="BX604" s="694"/>
      <c r="BY604" s="274"/>
      <c r="BZ604" s="274"/>
      <c r="CA604" s="274"/>
      <c r="CB604" s="274"/>
      <c r="CC604" s="274"/>
      <c r="CD604" s="274"/>
      <c r="CE604" s="274"/>
      <c r="CF604" s="274"/>
      <c r="CG604" s="742"/>
      <c r="CH604" s="742"/>
      <c r="CI604" s="742"/>
      <c r="CJ604" s="742"/>
      <c r="CK604" s="742"/>
      <c r="CL604" s="742"/>
      <c r="CM604" s="742"/>
      <c r="CN604" s="742"/>
      <c r="CO604" s="742"/>
      <c r="CP604" s="742"/>
      <c r="CQ604" s="742"/>
      <c r="CR604" s="742"/>
      <c r="CS604" s="742"/>
      <c r="CT604" s="742"/>
      <c r="CU604" s="742"/>
      <c r="CV604" s="742"/>
      <c r="CW604" s="742"/>
      <c r="CX604" s="4"/>
      <c r="CY604" s="780" t="e">
        <v>#REF!</v>
      </c>
      <c r="CZ604" s="890" t="e">
        <v>#REF!</v>
      </c>
      <c r="DA604" s="890" t="e">
        <v>#REF!</v>
      </c>
      <c r="DB604" s="890">
        <v>0.0</v>
      </c>
      <c r="DC604" s="890">
        <v>0.0</v>
      </c>
      <c r="DD604" s="890">
        <v>0.0</v>
      </c>
      <c r="DE604" s="890">
        <v>0.0</v>
      </c>
      <c r="DF604" s="890">
        <v>0.0</v>
      </c>
      <c r="DG604" s="890">
        <v>0.0</v>
      </c>
      <c r="DH604" s="890"/>
      <c r="DI604" s="890" t="e">
        <v>#REF!</v>
      </c>
      <c r="DJ604" s="890" t="s">
        <v>160</v>
      </c>
      <c r="DK604" s="890" t="s">
        <v>160</v>
      </c>
      <c r="DL604" s="890" t="s">
        <v>160</v>
      </c>
      <c r="DM604" s="890" t="s">
        <v>160</v>
      </c>
      <c r="DN604" s="890" t="s">
        <v>160</v>
      </c>
      <c r="DO604" s="890" t="s">
        <v>160</v>
      </c>
      <c r="DP604" s="2">
        <v>1.0</v>
      </c>
      <c r="DQ604" s="830" t="s">
        <v>160</v>
      </c>
      <c r="DR604" s="915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745"/>
      <c r="EK604" s="4"/>
      <c r="EL604" s="4"/>
      <c r="EM604" s="4"/>
      <c r="EN604" s="4"/>
      <c r="EO604" s="4"/>
      <c r="EP604" s="4"/>
      <c r="EQ604" s="745"/>
      <c r="ER604" s="4"/>
      <c r="ES604" s="4"/>
      <c r="ET604" s="4"/>
      <c r="EU604" s="4"/>
      <c r="EV604" s="4"/>
      <c r="EW604" s="4"/>
      <c r="EX604" s="4"/>
      <c r="EY604" s="895" t="s">
        <v>160</v>
      </c>
      <c r="EZ604" s="927" t="s">
        <v>160</v>
      </c>
      <c r="FA604" s="820" t="str">
        <f t="shared" si="49"/>
        <v/>
      </c>
      <c r="FB604" s="925" t="e">
        <v>#REF!</v>
      </c>
      <c r="FC604" s="4" t="e">
        <v>#REF!</v>
      </c>
      <c r="FD604" s="4" t="e">
        <v>#REF!</v>
      </c>
      <c r="FE604" s="4" t="e">
        <v>#REF!</v>
      </c>
      <c r="FF604" s="4" t="e">
        <v>#REF!</v>
      </c>
      <c r="FG604" s="4" t="e">
        <v>#REF!</v>
      </c>
      <c r="FH604" s="4" t="e">
        <v>#REF!</v>
      </c>
      <c r="FI604" s="834" t="str">
        <f t="shared" si="50"/>
        <v>#REF!</v>
      </c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742"/>
    </row>
    <row r="605" outlineLevel="1">
      <c r="A605" s="743"/>
      <c r="D605" s="1039">
        <f t="shared" si="157"/>
        <v>1</v>
      </c>
      <c r="E605" s="1049" t="str">
        <f t="shared" si="80"/>
        <v/>
      </c>
      <c r="F605" s="1050" t="s">
        <v>402</v>
      </c>
      <c r="G605" s="1042" t="str">
        <f t="shared" si="76"/>
        <v/>
      </c>
      <c r="H605" s="1046"/>
      <c r="I605" s="1044" t="str">
        <f t="shared" si="77"/>
        <v>#REF!</v>
      </c>
      <c r="J605" s="1052" t="str">
        <f t="shared" si="141"/>
        <v>#REF!</v>
      </c>
      <c r="K605" s="1046">
        <v>0.0</v>
      </c>
      <c r="L605" s="1046">
        <v>0.0</v>
      </c>
      <c r="M605" s="1046">
        <v>0.0</v>
      </c>
      <c r="N605" s="1046">
        <v>0.0</v>
      </c>
      <c r="O605" s="1053" t="e">
        <v>#REF!</v>
      </c>
      <c r="P605" s="1053">
        <v>0.0</v>
      </c>
      <c r="Q605" s="1053">
        <v>0.0</v>
      </c>
      <c r="R605" s="1053">
        <v>0.0</v>
      </c>
      <c r="S605" s="1053">
        <v>0.0</v>
      </c>
      <c r="T605" s="1053">
        <v>0.0</v>
      </c>
      <c r="U605" s="1053">
        <v>0.0</v>
      </c>
      <c r="V605" s="825"/>
      <c r="W605" s="1054" t="str">
        <f t="shared" ref="W605:AC605" si="406">if(O$275&gt;$E604,"",if(O$276&lt;$E604,"", if($H605="","", if($D604&lt;=$N$277,O$277,if($D604&lt;=$N$278,O$278,O$279))*if($O$267=$R$267,$V$267, $H605))))</f>
        <v>#REF!</v>
      </c>
      <c r="X605" s="1054" t="str">
        <f t="shared" si="406"/>
        <v/>
      </c>
      <c r="Y605" s="1054" t="str">
        <f t="shared" si="406"/>
        <v/>
      </c>
      <c r="Z605" s="1054" t="str">
        <f t="shared" si="406"/>
        <v/>
      </c>
      <c r="AA605" s="1054" t="str">
        <f t="shared" si="406"/>
        <v/>
      </c>
      <c r="AB605" s="1054" t="str">
        <f t="shared" si="406"/>
        <v/>
      </c>
      <c r="AC605" s="1054" t="str">
        <f t="shared" si="406"/>
        <v/>
      </c>
      <c r="AD605" s="2" t="e">
        <v>#REF!</v>
      </c>
      <c r="AE605" s="2" t="e">
        <v>#REF!</v>
      </c>
      <c r="AF605" s="2" t="e">
        <v>#REF!</v>
      </c>
      <c r="AG605" s="2" t="e">
        <v>#REF!</v>
      </c>
      <c r="AH605" s="2" t="e">
        <v>#REF!</v>
      </c>
      <c r="AI605" s="2" t="e">
        <v>#REF!</v>
      </c>
      <c r="AJ605" s="4" t="e">
        <v>#REF!</v>
      </c>
      <c r="AK605" s="4"/>
      <c r="AL605" s="4"/>
      <c r="AM605" s="4"/>
      <c r="AN605" s="18" t="s">
        <v>4</v>
      </c>
      <c r="AO605" s="689"/>
      <c r="AP605" s="690"/>
      <c r="AQ605" s="274"/>
      <c r="AR605" s="274"/>
      <c r="AS605" s="274"/>
      <c r="AT605" s="274"/>
      <c r="AU605" s="691"/>
      <c r="AV605" s="692"/>
      <c r="AW605" s="274"/>
      <c r="AX605" s="274"/>
      <c r="AY605" s="274"/>
      <c r="AZ605" s="274"/>
      <c r="BA605" s="274"/>
      <c r="BB605" s="274"/>
      <c r="BC605" s="274"/>
      <c r="BD605" s="274"/>
      <c r="BE605" s="274"/>
      <c r="BF605" s="274"/>
      <c r="BG605" s="274"/>
      <c r="BH605" s="274"/>
      <c r="BI605" s="274"/>
      <c r="BJ605" s="274"/>
      <c r="BK605" s="274"/>
      <c r="BL605" s="274"/>
      <c r="BM605" s="274"/>
      <c r="BN605" s="274"/>
      <c r="BO605" s="274"/>
      <c r="BP605" s="693"/>
      <c r="BQ605" s="274"/>
      <c r="BR605" s="274"/>
      <c r="BS605" s="274"/>
      <c r="BT605" s="274"/>
      <c r="BU605" s="274"/>
      <c r="BV605" s="274"/>
      <c r="BW605" s="274"/>
      <c r="BX605" s="694"/>
      <c r="BY605" s="274"/>
      <c r="BZ605" s="274"/>
      <c r="CA605" s="274"/>
      <c r="CB605" s="274"/>
      <c r="CC605" s="274"/>
      <c r="CD605" s="274"/>
      <c r="CE605" s="274"/>
      <c r="CF605" s="274"/>
      <c r="CG605" s="742"/>
      <c r="CH605" s="742"/>
      <c r="CI605" s="742"/>
      <c r="CJ605" s="742"/>
      <c r="CK605" s="742"/>
      <c r="CL605" s="742"/>
      <c r="CM605" s="742"/>
      <c r="CN605" s="742"/>
      <c r="CO605" s="742"/>
      <c r="CP605" s="742"/>
      <c r="CQ605" s="742"/>
      <c r="CR605" s="742"/>
      <c r="CS605" s="742"/>
      <c r="CT605" s="742"/>
      <c r="CU605" s="742"/>
      <c r="CV605" s="742"/>
      <c r="CW605" s="742"/>
      <c r="CX605" s="4"/>
      <c r="CY605" s="780" t="e">
        <v>#REF!</v>
      </c>
      <c r="CZ605" s="890" t="e">
        <v>#REF!</v>
      </c>
      <c r="DA605" s="890" t="e">
        <v>#REF!</v>
      </c>
      <c r="DB605" s="890">
        <v>0.0</v>
      </c>
      <c r="DC605" s="890">
        <v>0.0</v>
      </c>
      <c r="DD605" s="890">
        <v>0.0</v>
      </c>
      <c r="DE605" s="890">
        <v>0.0</v>
      </c>
      <c r="DF605" s="890">
        <v>0.0</v>
      </c>
      <c r="DG605" s="890">
        <v>0.0</v>
      </c>
      <c r="DH605" s="890"/>
      <c r="DI605" s="890" t="e">
        <v>#REF!</v>
      </c>
      <c r="DJ605" s="890" t="s">
        <v>160</v>
      </c>
      <c r="DK605" s="890" t="s">
        <v>160</v>
      </c>
      <c r="DL605" s="890" t="s">
        <v>160</v>
      </c>
      <c r="DM605" s="890" t="s">
        <v>160</v>
      </c>
      <c r="DN605" s="890" t="s">
        <v>160</v>
      </c>
      <c r="DO605" s="890" t="s">
        <v>160</v>
      </c>
      <c r="DP605" s="2">
        <v>1.0</v>
      </c>
      <c r="DQ605" s="830" t="s">
        <v>160</v>
      </c>
      <c r="DR605" s="915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745"/>
      <c r="EK605" s="4"/>
      <c r="EL605" s="4"/>
      <c r="EM605" s="4"/>
      <c r="EN605" s="4"/>
      <c r="EO605" s="4"/>
      <c r="EP605" s="4"/>
      <c r="EQ605" s="745"/>
      <c r="ER605" s="4"/>
      <c r="ES605" s="4"/>
      <c r="ET605" s="4"/>
      <c r="EU605" s="4"/>
      <c r="EV605" s="4"/>
      <c r="EW605" s="4"/>
      <c r="EX605" s="4"/>
      <c r="EY605" s="895" t="s">
        <v>160</v>
      </c>
      <c r="EZ605" s="927" t="s">
        <v>160</v>
      </c>
      <c r="FA605" s="820" t="str">
        <f t="shared" si="49"/>
        <v/>
      </c>
      <c r="FB605" s="925" t="e">
        <v>#REF!</v>
      </c>
      <c r="FC605" s="4" t="e">
        <v>#REF!</v>
      </c>
      <c r="FD605" s="4" t="e">
        <v>#REF!</v>
      </c>
      <c r="FE605" s="4" t="e">
        <v>#REF!</v>
      </c>
      <c r="FF605" s="4" t="e">
        <v>#REF!</v>
      </c>
      <c r="FG605" s="4" t="e">
        <v>#REF!</v>
      </c>
      <c r="FH605" s="4" t="e">
        <v>#REF!</v>
      </c>
      <c r="FI605" s="834" t="str">
        <f t="shared" si="50"/>
        <v>#REF!</v>
      </c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742"/>
    </row>
    <row r="606" outlineLevel="1">
      <c r="A606" s="743"/>
      <c r="D606" s="1039">
        <f t="shared" si="157"/>
        <v>1</v>
      </c>
      <c r="E606" s="1049" t="str">
        <f t="shared" si="80"/>
        <v/>
      </c>
      <c r="F606" s="1050" t="s">
        <v>402</v>
      </c>
      <c r="G606" s="1042" t="str">
        <f t="shared" si="76"/>
        <v/>
      </c>
      <c r="H606" s="1046"/>
      <c r="I606" s="1044" t="str">
        <f t="shared" si="77"/>
        <v>#REF!</v>
      </c>
      <c r="J606" s="1052" t="str">
        <f t="shared" si="141"/>
        <v>#REF!</v>
      </c>
      <c r="K606" s="1046">
        <v>0.0</v>
      </c>
      <c r="L606" s="1046">
        <v>0.0</v>
      </c>
      <c r="M606" s="1046">
        <v>0.0</v>
      </c>
      <c r="N606" s="1046">
        <v>0.0</v>
      </c>
      <c r="O606" s="1053" t="e">
        <v>#REF!</v>
      </c>
      <c r="P606" s="1053">
        <v>0.0</v>
      </c>
      <c r="Q606" s="1053">
        <v>0.0</v>
      </c>
      <c r="R606" s="1053">
        <v>0.0</v>
      </c>
      <c r="S606" s="1053">
        <v>0.0</v>
      </c>
      <c r="T606" s="1053">
        <v>0.0</v>
      </c>
      <c r="U606" s="1053">
        <v>0.0</v>
      </c>
      <c r="V606" s="825"/>
      <c r="W606" s="1054" t="str">
        <f t="shared" ref="W606:AC606" si="407">if(O$275&gt;$E605,"",if(O$276&lt;$E605,"", if($H606="","", if($D605&lt;=$N$277,O$277,if($D605&lt;=$N$278,O$278,O$279))*if($O$267=$R$267,$V$267, $H606))))</f>
        <v>#REF!</v>
      </c>
      <c r="X606" s="1054" t="str">
        <f t="shared" si="407"/>
        <v/>
      </c>
      <c r="Y606" s="1054" t="str">
        <f t="shared" si="407"/>
        <v/>
      </c>
      <c r="Z606" s="1054" t="str">
        <f t="shared" si="407"/>
        <v/>
      </c>
      <c r="AA606" s="1054" t="str">
        <f t="shared" si="407"/>
        <v/>
      </c>
      <c r="AB606" s="1054" t="str">
        <f t="shared" si="407"/>
        <v/>
      </c>
      <c r="AC606" s="1054" t="str">
        <f t="shared" si="407"/>
        <v/>
      </c>
      <c r="AD606" s="2" t="e">
        <v>#REF!</v>
      </c>
      <c r="AE606" s="2" t="e">
        <v>#REF!</v>
      </c>
      <c r="AF606" s="2" t="e">
        <v>#REF!</v>
      </c>
      <c r="AG606" s="2" t="e">
        <v>#REF!</v>
      </c>
      <c r="AH606" s="2" t="e">
        <v>#REF!</v>
      </c>
      <c r="AI606" s="2" t="e">
        <v>#REF!</v>
      </c>
      <c r="AJ606" s="4" t="e">
        <v>#REF!</v>
      </c>
      <c r="AK606" s="4"/>
      <c r="AL606" s="4"/>
      <c r="AM606" s="4"/>
      <c r="AN606" s="18" t="s">
        <v>4</v>
      </c>
      <c r="AO606" s="689"/>
      <c r="AP606" s="690"/>
      <c r="AQ606" s="274"/>
      <c r="AR606" s="274"/>
      <c r="AS606" s="274"/>
      <c r="AT606" s="274"/>
      <c r="AU606" s="691"/>
      <c r="AV606" s="692"/>
      <c r="AW606" s="274"/>
      <c r="AX606" s="274"/>
      <c r="AY606" s="274"/>
      <c r="AZ606" s="274"/>
      <c r="BA606" s="274"/>
      <c r="BB606" s="274"/>
      <c r="BC606" s="274"/>
      <c r="BD606" s="274"/>
      <c r="BE606" s="274"/>
      <c r="BF606" s="274"/>
      <c r="BG606" s="274"/>
      <c r="BH606" s="274"/>
      <c r="BI606" s="274"/>
      <c r="BJ606" s="274"/>
      <c r="BK606" s="274"/>
      <c r="BL606" s="274"/>
      <c r="BM606" s="274"/>
      <c r="BN606" s="274"/>
      <c r="BO606" s="274"/>
      <c r="BP606" s="693"/>
      <c r="BQ606" s="274"/>
      <c r="BR606" s="274"/>
      <c r="BS606" s="274"/>
      <c r="BT606" s="274"/>
      <c r="BU606" s="274"/>
      <c r="BV606" s="274"/>
      <c r="BW606" s="274"/>
      <c r="BX606" s="694"/>
      <c r="BY606" s="274"/>
      <c r="BZ606" s="274"/>
      <c r="CA606" s="274"/>
      <c r="CB606" s="274"/>
      <c r="CC606" s="274"/>
      <c r="CD606" s="274"/>
      <c r="CE606" s="274"/>
      <c r="CF606" s="274"/>
      <c r="CG606" s="742"/>
      <c r="CH606" s="742"/>
      <c r="CI606" s="742"/>
      <c r="CJ606" s="742"/>
      <c r="CK606" s="742"/>
      <c r="CL606" s="742"/>
      <c r="CM606" s="742"/>
      <c r="CN606" s="742"/>
      <c r="CO606" s="742"/>
      <c r="CP606" s="742"/>
      <c r="CQ606" s="742"/>
      <c r="CR606" s="742"/>
      <c r="CS606" s="742"/>
      <c r="CT606" s="742"/>
      <c r="CU606" s="742"/>
      <c r="CV606" s="742"/>
      <c r="CW606" s="742"/>
      <c r="CX606" s="4"/>
      <c r="CY606" s="780" t="e">
        <v>#REF!</v>
      </c>
      <c r="CZ606" s="890" t="e">
        <v>#REF!</v>
      </c>
      <c r="DA606" s="890" t="e">
        <v>#REF!</v>
      </c>
      <c r="DB606" s="890">
        <v>0.0</v>
      </c>
      <c r="DC606" s="890">
        <v>0.0</v>
      </c>
      <c r="DD606" s="890">
        <v>0.0</v>
      </c>
      <c r="DE606" s="890">
        <v>0.0</v>
      </c>
      <c r="DF606" s="890">
        <v>0.0</v>
      </c>
      <c r="DG606" s="890">
        <v>0.0</v>
      </c>
      <c r="DH606" s="890"/>
      <c r="DI606" s="890" t="e">
        <v>#REF!</v>
      </c>
      <c r="DJ606" s="890" t="s">
        <v>160</v>
      </c>
      <c r="DK606" s="890" t="s">
        <v>160</v>
      </c>
      <c r="DL606" s="890" t="s">
        <v>160</v>
      </c>
      <c r="DM606" s="890" t="s">
        <v>160</v>
      </c>
      <c r="DN606" s="890" t="s">
        <v>160</v>
      </c>
      <c r="DO606" s="890" t="s">
        <v>160</v>
      </c>
      <c r="DP606" s="2">
        <v>1.0</v>
      </c>
      <c r="DQ606" s="830" t="s">
        <v>160</v>
      </c>
      <c r="DR606" s="915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745"/>
      <c r="EK606" s="4"/>
      <c r="EL606" s="4"/>
      <c r="EM606" s="4"/>
      <c r="EN606" s="4"/>
      <c r="EO606" s="4"/>
      <c r="EP606" s="4"/>
      <c r="EQ606" s="745"/>
      <c r="ER606" s="4"/>
      <c r="ES606" s="4"/>
      <c r="ET606" s="4"/>
      <c r="EU606" s="4"/>
      <c r="EV606" s="4"/>
      <c r="EW606" s="4"/>
      <c r="EX606" s="4"/>
      <c r="EY606" s="895" t="s">
        <v>160</v>
      </c>
      <c r="EZ606" s="927" t="s">
        <v>160</v>
      </c>
      <c r="FA606" s="820" t="str">
        <f t="shared" si="49"/>
        <v/>
      </c>
      <c r="FB606" s="925" t="e">
        <v>#REF!</v>
      </c>
      <c r="FC606" s="4" t="e">
        <v>#REF!</v>
      </c>
      <c r="FD606" s="4" t="e">
        <v>#REF!</v>
      </c>
      <c r="FE606" s="4" t="e">
        <v>#REF!</v>
      </c>
      <c r="FF606" s="4" t="e">
        <v>#REF!</v>
      </c>
      <c r="FG606" s="4" t="e">
        <v>#REF!</v>
      </c>
      <c r="FH606" s="4" t="e">
        <v>#REF!</v>
      </c>
      <c r="FI606" s="834" t="str">
        <f t="shared" si="50"/>
        <v>#REF!</v>
      </c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742"/>
    </row>
    <row r="607" outlineLevel="1">
      <c r="A607" s="743"/>
      <c r="D607" s="1039">
        <f t="shared" si="157"/>
        <v>1</v>
      </c>
      <c r="E607" s="1049" t="str">
        <f t="shared" si="80"/>
        <v/>
      </c>
      <c r="F607" s="1050" t="s">
        <v>402</v>
      </c>
      <c r="G607" s="1042" t="str">
        <f t="shared" si="76"/>
        <v/>
      </c>
      <c r="H607" s="1046"/>
      <c r="I607" s="1044" t="str">
        <f t="shared" si="77"/>
        <v>#REF!</v>
      </c>
      <c r="J607" s="1052" t="str">
        <f t="shared" si="141"/>
        <v>#REF!</v>
      </c>
      <c r="K607" s="1046">
        <v>0.0</v>
      </c>
      <c r="L607" s="1046">
        <v>0.0</v>
      </c>
      <c r="M607" s="1046">
        <v>0.0</v>
      </c>
      <c r="N607" s="1046">
        <v>0.0</v>
      </c>
      <c r="O607" s="1053" t="e">
        <v>#REF!</v>
      </c>
      <c r="P607" s="1053">
        <v>0.0</v>
      </c>
      <c r="Q607" s="1053">
        <v>0.0</v>
      </c>
      <c r="R607" s="1053">
        <v>0.0</v>
      </c>
      <c r="S607" s="1053">
        <v>0.0</v>
      </c>
      <c r="T607" s="1053">
        <v>0.0</v>
      </c>
      <c r="U607" s="1053">
        <v>0.0</v>
      </c>
      <c r="V607" s="825"/>
      <c r="W607" s="1054" t="str">
        <f t="shared" ref="W607:AC607" si="408">if(O$275&gt;$E606,"",if(O$276&lt;$E606,"", if($H607="","", if($D606&lt;=$N$277,O$277,if($D606&lt;=$N$278,O$278,O$279))*if($O$267=$R$267,$V$267, $H607))))</f>
        <v>#REF!</v>
      </c>
      <c r="X607" s="1054" t="str">
        <f t="shared" si="408"/>
        <v/>
      </c>
      <c r="Y607" s="1054" t="str">
        <f t="shared" si="408"/>
        <v/>
      </c>
      <c r="Z607" s="1054" t="str">
        <f t="shared" si="408"/>
        <v/>
      </c>
      <c r="AA607" s="1054" t="str">
        <f t="shared" si="408"/>
        <v/>
      </c>
      <c r="AB607" s="1054" t="str">
        <f t="shared" si="408"/>
        <v/>
      </c>
      <c r="AC607" s="1054" t="str">
        <f t="shared" si="408"/>
        <v/>
      </c>
      <c r="AD607" s="2" t="e">
        <v>#REF!</v>
      </c>
      <c r="AE607" s="2" t="e">
        <v>#REF!</v>
      </c>
      <c r="AF607" s="2" t="e">
        <v>#REF!</v>
      </c>
      <c r="AG607" s="2" t="e">
        <v>#REF!</v>
      </c>
      <c r="AH607" s="2" t="e">
        <v>#REF!</v>
      </c>
      <c r="AI607" s="2" t="e">
        <v>#REF!</v>
      </c>
      <c r="AJ607" s="4" t="e">
        <v>#REF!</v>
      </c>
      <c r="AK607" s="4"/>
      <c r="AL607" s="4"/>
      <c r="AM607" s="4"/>
      <c r="AN607" s="18" t="s">
        <v>4</v>
      </c>
      <c r="AO607" s="689"/>
      <c r="AP607" s="690"/>
      <c r="AQ607" s="274"/>
      <c r="AR607" s="274"/>
      <c r="AS607" s="274"/>
      <c r="AT607" s="274"/>
      <c r="AU607" s="691"/>
      <c r="AV607" s="692"/>
      <c r="AW607" s="274"/>
      <c r="AX607" s="274"/>
      <c r="AY607" s="274"/>
      <c r="AZ607" s="274"/>
      <c r="BA607" s="274"/>
      <c r="BB607" s="274"/>
      <c r="BC607" s="274"/>
      <c r="BD607" s="274"/>
      <c r="BE607" s="274"/>
      <c r="BF607" s="274"/>
      <c r="BG607" s="274"/>
      <c r="BH607" s="274"/>
      <c r="BI607" s="274"/>
      <c r="BJ607" s="274"/>
      <c r="BK607" s="274"/>
      <c r="BL607" s="274"/>
      <c r="BM607" s="274"/>
      <c r="BN607" s="274"/>
      <c r="BO607" s="274"/>
      <c r="BP607" s="693"/>
      <c r="BQ607" s="274"/>
      <c r="BR607" s="274"/>
      <c r="BS607" s="274"/>
      <c r="BT607" s="274"/>
      <c r="BU607" s="274"/>
      <c r="BV607" s="274"/>
      <c r="BW607" s="274"/>
      <c r="BX607" s="694"/>
      <c r="BY607" s="274"/>
      <c r="BZ607" s="274"/>
      <c r="CA607" s="274"/>
      <c r="CB607" s="274"/>
      <c r="CC607" s="274"/>
      <c r="CD607" s="274"/>
      <c r="CE607" s="274"/>
      <c r="CF607" s="274"/>
      <c r="CG607" s="742"/>
      <c r="CH607" s="742"/>
      <c r="CI607" s="742"/>
      <c r="CJ607" s="742"/>
      <c r="CK607" s="742"/>
      <c r="CL607" s="742"/>
      <c r="CM607" s="742"/>
      <c r="CN607" s="742"/>
      <c r="CO607" s="742"/>
      <c r="CP607" s="742"/>
      <c r="CQ607" s="742"/>
      <c r="CR607" s="742"/>
      <c r="CS607" s="742"/>
      <c r="CT607" s="742"/>
      <c r="CU607" s="742"/>
      <c r="CV607" s="742"/>
      <c r="CW607" s="742"/>
      <c r="CX607" s="4"/>
      <c r="CY607" s="780" t="e">
        <v>#REF!</v>
      </c>
      <c r="CZ607" s="890" t="e">
        <v>#REF!</v>
      </c>
      <c r="DA607" s="890" t="e">
        <v>#REF!</v>
      </c>
      <c r="DB607" s="890">
        <v>0.0</v>
      </c>
      <c r="DC607" s="890">
        <v>0.0</v>
      </c>
      <c r="DD607" s="890">
        <v>0.0</v>
      </c>
      <c r="DE607" s="890">
        <v>0.0</v>
      </c>
      <c r="DF607" s="890">
        <v>0.0</v>
      </c>
      <c r="DG607" s="890">
        <v>0.0</v>
      </c>
      <c r="DH607" s="745"/>
      <c r="DI607" s="890" t="e">
        <v>#REF!</v>
      </c>
      <c r="DJ607" s="890" t="s">
        <v>160</v>
      </c>
      <c r="DK607" s="890" t="s">
        <v>160</v>
      </c>
      <c r="DL607" s="890" t="s">
        <v>160</v>
      </c>
      <c r="DM607" s="890" t="s">
        <v>160</v>
      </c>
      <c r="DN607" s="890" t="s">
        <v>160</v>
      </c>
      <c r="DO607" s="890" t="s">
        <v>160</v>
      </c>
      <c r="DP607" s="2">
        <v>1.0</v>
      </c>
      <c r="DQ607" s="830" t="s">
        <v>160</v>
      </c>
      <c r="DR607" s="915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745"/>
      <c r="EK607" s="4"/>
      <c r="EL607" s="4"/>
      <c r="EM607" s="4"/>
      <c r="EN607" s="4"/>
      <c r="EO607" s="4"/>
      <c r="EP607" s="4"/>
      <c r="EQ607" s="745"/>
      <c r="ER607" s="4"/>
      <c r="ES607" s="4"/>
      <c r="ET607" s="4"/>
      <c r="EU607" s="4"/>
      <c r="EV607" s="4"/>
      <c r="EW607" s="4"/>
      <c r="EX607" s="4"/>
      <c r="EY607" s="895" t="s">
        <v>160</v>
      </c>
      <c r="EZ607" s="927" t="s">
        <v>160</v>
      </c>
      <c r="FA607" s="820" t="str">
        <f t="shared" si="49"/>
        <v/>
      </c>
      <c r="FB607" s="925" t="e">
        <v>#REF!</v>
      </c>
      <c r="FC607" s="4" t="e">
        <v>#REF!</v>
      </c>
      <c r="FD607" s="4" t="e">
        <v>#REF!</v>
      </c>
      <c r="FE607" s="4" t="e">
        <v>#REF!</v>
      </c>
      <c r="FF607" s="4" t="e">
        <v>#REF!</v>
      </c>
      <c r="FG607" s="4" t="e">
        <v>#REF!</v>
      </c>
      <c r="FH607" s="4" t="e">
        <v>#REF!</v>
      </c>
      <c r="FI607" s="834" t="str">
        <f t="shared" si="50"/>
        <v>#REF!</v>
      </c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742"/>
    </row>
    <row r="608" outlineLevel="1">
      <c r="A608" s="743"/>
      <c r="D608" s="1039">
        <f t="shared" si="157"/>
        <v>1</v>
      </c>
      <c r="E608" s="1049" t="str">
        <f t="shared" si="80"/>
        <v/>
      </c>
      <c r="F608" s="1050" t="s">
        <v>402</v>
      </c>
      <c r="G608" s="1042" t="str">
        <f t="shared" si="76"/>
        <v/>
      </c>
      <c r="H608" s="1046"/>
      <c r="I608" s="1044" t="str">
        <f t="shared" si="77"/>
        <v>#REF!</v>
      </c>
      <c r="J608" s="1052" t="str">
        <f t="shared" si="141"/>
        <v>#REF!</v>
      </c>
      <c r="K608" s="1046">
        <v>0.0</v>
      </c>
      <c r="L608" s="1046">
        <v>0.0</v>
      </c>
      <c r="M608" s="1046">
        <v>0.0</v>
      </c>
      <c r="N608" s="1046">
        <v>0.0</v>
      </c>
      <c r="O608" s="1053" t="e">
        <v>#REF!</v>
      </c>
      <c r="P608" s="1053">
        <v>0.0</v>
      </c>
      <c r="Q608" s="1053">
        <v>0.0</v>
      </c>
      <c r="R608" s="1053">
        <v>0.0</v>
      </c>
      <c r="S608" s="1053">
        <v>0.0</v>
      </c>
      <c r="T608" s="1053">
        <v>0.0</v>
      </c>
      <c r="U608" s="1053">
        <v>0.0</v>
      </c>
      <c r="V608" s="825"/>
      <c r="W608" s="1054" t="str">
        <f t="shared" ref="W608:AC608" si="409">if(O$275&gt;$E607,"",if(O$276&lt;$E607,"", if($H608="","", if($D607&lt;=$N$277,O$277,if($D607&lt;=$N$278,O$278,O$279))*if($O$267=$R$267,$V$267, $H608))))</f>
        <v>#REF!</v>
      </c>
      <c r="X608" s="1054" t="str">
        <f t="shared" si="409"/>
        <v/>
      </c>
      <c r="Y608" s="1054" t="str">
        <f t="shared" si="409"/>
        <v/>
      </c>
      <c r="Z608" s="1054" t="str">
        <f t="shared" si="409"/>
        <v/>
      </c>
      <c r="AA608" s="1054" t="str">
        <f t="shared" si="409"/>
        <v/>
      </c>
      <c r="AB608" s="1054" t="str">
        <f t="shared" si="409"/>
        <v/>
      </c>
      <c r="AC608" s="1054" t="str">
        <f t="shared" si="409"/>
        <v/>
      </c>
      <c r="AD608" s="2" t="e">
        <v>#REF!</v>
      </c>
      <c r="AE608" s="2" t="e">
        <v>#REF!</v>
      </c>
      <c r="AF608" s="2" t="e">
        <v>#REF!</v>
      </c>
      <c r="AG608" s="2" t="e">
        <v>#REF!</v>
      </c>
      <c r="AH608" s="2" t="e">
        <v>#REF!</v>
      </c>
      <c r="AI608" s="2" t="e">
        <v>#REF!</v>
      </c>
      <c r="AJ608" s="4" t="e">
        <v>#REF!</v>
      </c>
      <c r="AK608" s="4"/>
      <c r="AL608" s="4"/>
      <c r="AM608" s="4"/>
      <c r="AN608" s="18" t="s">
        <v>4</v>
      </c>
      <c r="AO608" s="689"/>
      <c r="AP608" s="690"/>
      <c r="AQ608" s="274"/>
      <c r="AR608" s="274"/>
      <c r="AS608" s="274"/>
      <c r="AT608" s="274"/>
      <c r="AU608" s="691"/>
      <c r="AV608" s="692"/>
      <c r="AW608" s="274"/>
      <c r="AX608" s="274"/>
      <c r="AY608" s="274"/>
      <c r="AZ608" s="274"/>
      <c r="BA608" s="274"/>
      <c r="BB608" s="274"/>
      <c r="BC608" s="274"/>
      <c r="BD608" s="274"/>
      <c r="BE608" s="274"/>
      <c r="BF608" s="274"/>
      <c r="BG608" s="274"/>
      <c r="BH608" s="274"/>
      <c r="BI608" s="274"/>
      <c r="BJ608" s="274"/>
      <c r="BK608" s="274"/>
      <c r="BL608" s="274"/>
      <c r="BM608" s="274"/>
      <c r="BN608" s="274"/>
      <c r="BO608" s="274"/>
      <c r="BP608" s="693"/>
      <c r="BQ608" s="274"/>
      <c r="BR608" s="274"/>
      <c r="BS608" s="274"/>
      <c r="BT608" s="274"/>
      <c r="BU608" s="274"/>
      <c r="BV608" s="274"/>
      <c r="BW608" s="274"/>
      <c r="BX608" s="694"/>
      <c r="BY608" s="274"/>
      <c r="BZ608" s="274"/>
      <c r="CA608" s="274"/>
      <c r="CB608" s="274"/>
      <c r="CC608" s="274"/>
      <c r="CD608" s="274"/>
      <c r="CE608" s="274"/>
      <c r="CF608" s="274"/>
      <c r="CG608" s="742"/>
      <c r="CH608" s="742"/>
      <c r="CI608" s="742"/>
      <c r="CJ608" s="742"/>
      <c r="CK608" s="742"/>
      <c r="CL608" s="742"/>
      <c r="CM608" s="742"/>
      <c r="CN608" s="742"/>
      <c r="CO608" s="742"/>
      <c r="CP608" s="742"/>
      <c r="CQ608" s="742"/>
      <c r="CR608" s="742"/>
      <c r="CS608" s="742"/>
      <c r="CT608" s="742"/>
      <c r="CU608" s="742"/>
      <c r="CV608" s="742"/>
      <c r="CW608" s="742"/>
      <c r="CX608" s="4"/>
      <c r="CY608" s="780" t="e">
        <v>#REF!</v>
      </c>
      <c r="CZ608" s="890" t="e">
        <v>#REF!</v>
      </c>
      <c r="DA608" s="890" t="e">
        <v>#REF!</v>
      </c>
      <c r="DB608" s="890">
        <v>0.0</v>
      </c>
      <c r="DC608" s="890">
        <v>0.0</v>
      </c>
      <c r="DD608" s="890">
        <v>0.0</v>
      </c>
      <c r="DE608" s="890">
        <v>0.0</v>
      </c>
      <c r="DF608" s="890">
        <v>0.0</v>
      </c>
      <c r="DG608" s="890">
        <v>0.0</v>
      </c>
      <c r="DH608" s="745"/>
      <c r="DI608" s="890" t="e">
        <v>#REF!</v>
      </c>
      <c r="DJ608" s="890" t="s">
        <v>160</v>
      </c>
      <c r="DK608" s="890" t="s">
        <v>160</v>
      </c>
      <c r="DL608" s="890" t="s">
        <v>160</v>
      </c>
      <c r="DM608" s="890" t="s">
        <v>160</v>
      </c>
      <c r="DN608" s="890" t="s">
        <v>160</v>
      </c>
      <c r="DO608" s="890" t="s">
        <v>160</v>
      </c>
      <c r="DP608" s="2">
        <v>1.0</v>
      </c>
      <c r="DQ608" s="830" t="s">
        <v>160</v>
      </c>
      <c r="DR608" s="915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745"/>
      <c r="EK608" s="4"/>
      <c r="EL608" s="4"/>
      <c r="EM608" s="4"/>
      <c r="EN608" s="4"/>
      <c r="EO608" s="4"/>
      <c r="EP608" s="4"/>
      <c r="EQ608" s="745"/>
      <c r="ER608" s="4"/>
      <c r="ES608" s="4"/>
      <c r="ET608" s="4"/>
      <c r="EU608" s="4"/>
      <c r="EV608" s="4"/>
      <c r="EW608" s="4"/>
      <c r="EX608" s="4"/>
      <c r="EY608" s="895" t="s">
        <v>160</v>
      </c>
      <c r="EZ608" s="927" t="s">
        <v>160</v>
      </c>
      <c r="FA608" s="820" t="str">
        <f t="shared" si="49"/>
        <v/>
      </c>
      <c r="FB608" s="925" t="e">
        <v>#REF!</v>
      </c>
      <c r="FC608" s="4" t="e">
        <v>#REF!</v>
      </c>
      <c r="FD608" s="4" t="e">
        <v>#REF!</v>
      </c>
      <c r="FE608" s="4" t="e">
        <v>#REF!</v>
      </c>
      <c r="FF608" s="4" t="e">
        <v>#REF!</v>
      </c>
      <c r="FG608" s="4" t="e">
        <v>#REF!</v>
      </c>
      <c r="FH608" s="4" t="e">
        <v>#REF!</v>
      </c>
      <c r="FI608" s="834" t="str">
        <f t="shared" si="50"/>
        <v>#REF!</v>
      </c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742"/>
    </row>
    <row r="609" outlineLevel="1">
      <c r="A609" s="743"/>
      <c r="D609" s="1039">
        <f t="shared" si="157"/>
        <v>1</v>
      </c>
      <c r="E609" s="1049" t="str">
        <f t="shared" si="80"/>
        <v/>
      </c>
      <c r="F609" s="1050" t="s">
        <v>402</v>
      </c>
      <c r="G609" s="1042" t="str">
        <f t="shared" si="76"/>
        <v/>
      </c>
      <c r="H609" s="1046"/>
      <c r="I609" s="1044" t="str">
        <f t="shared" si="77"/>
        <v>#REF!</v>
      </c>
      <c r="J609" s="1052" t="str">
        <f t="shared" si="141"/>
        <v>#REF!</v>
      </c>
      <c r="K609" s="1046">
        <v>0.0</v>
      </c>
      <c r="L609" s="1046">
        <v>0.0</v>
      </c>
      <c r="M609" s="1046">
        <v>0.0</v>
      </c>
      <c r="N609" s="1046">
        <v>0.0</v>
      </c>
      <c r="O609" s="1053" t="e">
        <v>#REF!</v>
      </c>
      <c r="P609" s="1053">
        <v>0.0</v>
      </c>
      <c r="Q609" s="1053">
        <v>0.0</v>
      </c>
      <c r="R609" s="1053">
        <v>0.0</v>
      </c>
      <c r="S609" s="1053">
        <v>0.0</v>
      </c>
      <c r="T609" s="1053">
        <v>0.0</v>
      </c>
      <c r="U609" s="1053">
        <v>0.0</v>
      </c>
      <c r="V609" s="825"/>
      <c r="W609" s="1054" t="str">
        <f t="shared" ref="W609:AC609" si="410">if(O$275&gt;$E608,"",if(O$276&lt;$E608,"", if($H609="","", if($D608&lt;=$N$277,O$277,if($D608&lt;=$N$278,O$278,O$279))*if($O$267=$R$267,$V$267, $H609))))</f>
        <v>#REF!</v>
      </c>
      <c r="X609" s="1054" t="str">
        <f t="shared" si="410"/>
        <v/>
      </c>
      <c r="Y609" s="1054" t="str">
        <f t="shared" si="410"/>
        <v/>
      </c>
      <c r="Z609" s="1054" t="str">
        <f t="shared" si="410"/>
        <v/>
      </c>
      <c r="AA609" s="1054" t="str">
        <f t="shared" si="410"/>
        <v/>
      </c>
      <c r="AB609" s="1054" t="str">
        <f t="shared" si="410"/>
        <v/>
      </c>
      <c r="AC609" s="1054" t="str">
        <f t="shared" si="410"/>
        <v/>
      </c>
      <c r="AD609" s="2" t="e">
        <v>#REF!</v>
      </c>
      <c r="AE609" s="2" t="e">
        <v>#REF!</v>
      </c>
      <c r="AF609" s="2" t="e">
        <v>#REF!</v>
      </c>
      <c r="AG609" s="2" t="e">
        <v>#REF!</v>
      </c>
      <c r="AH609" s="2" t="e">
        <v>#REF!</v>
      </c>
      <c r="AI609" s="2" t="e">
        <v>#REF!</v>
      </c>
      <c r="AJ609" s="4" t="e">
        <v>#REF!</v>
      </c>
      <c r="AK609" s="4"/>
      <c r="AL609" s="4"/>
      <c r="AM609" s="4"/>
      <c r="AN609" s="18" t="s">
        <v>4</v>
      </c>
      <c r="AO609" s="689"/>
      <c r="AP609" s="690"/>
      <c r="AQ609" s="274"/>
      <c r="AR609" s="274"/>
      <c r="AS609" s="274"/>
      <c r="AT609" s="274"/>
      <c r="AU609" s="691"/>
      <c r="AV609" s="692"/>
      <c r="AW609" s="274"/>
      <c r="AX609" s="274"/>
      <c r="AY609" s="274"/>
      <c r="AZ609" s="274"/>
      <c r="BA609" s="274"/>
      <c r="BB609" s="274"/>
      <c r="BC609" s="274"/>
      <c r="BD609" s="274"/>
      <c r="BE609" s="274"/>
      <c r="BF609" s="274"/>
      <c r="BG609" s="274"/>
      <c r="BH609" s="274"/>
      <c r="BI609" s="274"/>
      <c r="BJ609" s="274"/>
      <c r="BK609" s="274"/>
      <c r="BL609" s="274"/>
      <c r="BM609" s="274"/>
      <c r="BN609" s="274"/>
      <c r="BO609" s="274"/>
      <c r="BP609" s="693"/>
      <c r="BQ609" s="274"/>
      <c r="BR609" s="274"/>
      <c r="BS609" s="274"/>
      <c r="BT609" s="274"/>
      <c r="BU609" s="274"/>
      <c r="BV609" s="274"/>
      <c r="BW609" s="274"/>
      <c r="BX609" s="694"/>
      <c r="BY609" s="274"/>
      <c r="BZ609" s="274"/>
      <c r="CA609" s="274"/>
      <c r="CB609" s="274"/>
      <c r="CC609" s="274"/>
      <c r="CD609" s="274"/>
      <c r="CE609" s="274"/>
      <c r="CF609" s="274"/>
      <c r="CG609" s="742"/>
      <c r="CH609" s="742"/>
      <c r="CI609" s="742"/>
      <c r="CJ609" s="742"/>
      <c r="CK609" s="742"/>
      <c r="CL609" s="742"/>
      <c r="CM609" s="742"/>
      <c r="CN609" s="742"/>
      <c r="CO609" s="742"/>
      <c r="CP609" s="742"/>
      <c r="CQ609" s="742"/>
      <c r="CR609" s="742"/>
      <c r="CS609" s="742"/>
      <c r="CT609" s="742"/>
      <c r="CU609" s="742"/>
      <c r="CV609" s="742"/>
      <c r="CW609" s="742"/>
      <c r="CX609" s="4"/>
      <c r="CY609" s="780" t="e">
        <v>#REF!</v>
      </c>
      <c r="CZ609" s="890" t="e">
        <v>#REF!</v>
      </c>
      <c r="DA609" s="890" t="e">
        <v>#REF!</v>
      </c>
      <c r="DB609" s="890">
        <v>0.0</v>
      </c>
      <c r="DC609" s="890">
        <v>0.0</v>
      </c>
      <c r="DD609" s="890">
        <v>0.0</v>
      </c>
      <c r="DE609" s="890">
        <v>0.0</v>
      </c>
      <c r="DF609" s="890">
        <v>0.0</v>
      </c>
      <c r="DG609" s="890">
        <v>0.0</v>
      </c>
      <c r="DH609" s="745"/>
      <c r="DI609" s="890" t="e">
        <v>#REF!</v>
      </c>
      <c r="DJ609" s="890" t="s">
        <v>160</v>
      </c>
      <c r="DK609" s="890" t="s">
        <v>160</v>
      </c>
      <c r="DL609" s="890" t="s">
        <v>160</v>
      </c>
      <c r="DM609" s="890" t="s">
        <v>160</v>
      </c>
      <c r="DN609" s="890" t="s">
        <v>160</v>
      </c>
      <c r="DO609" s="890" t="s">
        <v>160</v>
      </c>
      <c r="DP609" s="2">
        <v>1.0</v>
      </c>
      <c r="DQ609" s="830" t="s">
        <v>160</v>
      </c>
      <c r="DR609" s="915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745"/>
      <c r="EK609" s="4"/>
      <c r="EL609" s="4"/>
      <c r="EM609" s="4"/>
      <c r="EN609" s="4"/>
      <c r="EO609" s="4"/>
      <c r="EP609" s="4"/>
      <c r="EQ609" s="745"/>
      <c r="ER609" s="4"/>
      <c r="ES609" s="4"/>
      <c r="ET609" s="4"/>
      <c r="EU609" s="4"/>
      <c r="EV609" s="4"/>
      <c r="EW609" s="4"/>
      <c r="EX609" s="4"/>
      <c r="EY609" s="895" t="s">
        <v>160</v>
      </c>
      <c r="EZ609" s="927" t="s">
        <v>160</v>
      </c>
      <c r="FA609" s="820" t="str">
        <f t="shared" si="49"/>
        <v/>
      </c>
      <c r="FB609" s="925" t="e">
        <v>#REF!</v>
      </c>
      <c r="FC609" s="4" t="e">
        <v>#REF!</v>
      </c>
      <c r="FD609" s="4" t="e">
        <v>#REF!</v>
      </c>
      <c r="FE609" s="4" t="e">
        <v>#REF!</v>
      </c>
      <c r="FF609" s="4" t="e">
        <v>#REF!</v>
      </c>
      <c r="FG609" s="4" t="e">
        <v>#REF!</v>
      </c>
      <c r="FH609" s="4" t="e">
        <v>#REF!</v>
      </c>
      <c r="FI609" s="834" t="str">
        <f t="shared" si="50"/>
        <v>#REF!</v>
      </c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742"/>
    </row>
    <row r="610" outlineLevel="1">
      <c r="A610" s="743"/>
      <c r="D610" s="1039">
        <f t="shared" si="157"/>
        <v>1</v>
      </c>
      <c r="E610" s="1049" t="str">
        <f t="shared" si="80"/>
        <v/>
      </c>
      <c r="F610" s="1050" t="s">
        <v>402</v>
      </c>
      <c r="G610" s="1042" t="str">
        <f t="shared" si="76"/>
        <v/>
      </c>
      <c r="H610" s="1046"/>
      <c r="I610" s="1044" t="str">
        <f t="shared" si="77"/>
        <v>#REF!</v>
      </c>
      <c r="J610" s="1052" t="str">
        <f t="shared" si="141"/>
        <v>#REF!</v>
      </c>
      <c r="K610" s="1046">
        <v>0.0</v>
      </c>
      <c r="L610" s="1046">
        <v>0.0</v>
      </c>
      <c r="M610" s="1046">
        <v>0.0</v>
      </c>
      <c r="N610" s="1046">
        <v>0.0</v>
      </c>
      <c r="O610" s="1053" t="e">
        <v>#REF!</v>
      </c>
      <c r="P610" s="1053">
        <v>0.0</v>
      </c>
      <c r="Q610" s="1053">
        <v>0.0</v>
      </c>
      <c r="R610" s="1053">
        <v>0.0</v>
      </c>
      <c r="S610" s="1053">
        <v>0.0</v>
      </c>
      <c r="T610" s="1053">
        <v>0.0</v>
      </c>
      <c r="U610" s="1053">
        <v>0.0</v>
      </c>
      <c r="V610" s="825"/>
      <c r="W610" s="1054" t="str">
        <f t="shared" ref="W610:AC610" si="411">if(O$275&gt;$E609,"",if(O$276&lt;$E609,"", if($H610="","", if($D609&lt;=$N$277,O$277,if($D609&lt;=$N$278,O$278,O$279))*if($O$267=$R$267,$V$267, $H610))))</f>
        <v>#REF!</v>
      </c>
      <c r="X610" s="1054" t="str">
        <f t="shared" si="411"/>
        <v/>
      </c>
      <c r="Y610" s="1054" t="str">
        <f t="shared" si="411"/>
        <v/>
      </c>
      <c r="Z610" s="1054" t="str">
        <f t="shared" si="411"/>
        <v/>
      </c>
      <c r="AA610" s="1054" t="str">
        <f t="shared" si="411"/>
        <v/>
      </c>
      <c r="AB610" s="1054" t="str">
        <f t="shared" si="411"/>
        <v/>
      </c>
      <c r="AC610" s="1054" t="str">
        <f t="shared" si="411"/>
        <v/>
      </c>
      <c r="AD610" s="2" t="e">
        <v>#REF!</v>
      </c>
      <c r="AE610" s="2" t="e">
        <v>#REF!</v>
      </c>
      <c r="AF610" s="2" t="e">
        <v>#REF!</v>
      </c>
      <c r="AG610" s="2" t="e">
        <v>#REF!</v>
      </c>
      <c r="AH610" s="2" t="e">
        <v>#REF!</v>
      </c>
      <c r="AI610" s="2" t="e">
        <v>#REF!</v>
      </c>
      <c r="AJ610" s="4" t="e">
        <v>#REF!</v>
      </c>
      <c r="AK610" s="4"/>
      <c r="AL610" s="4"/>
      <c r="AM610" s="4"/>
      <c r="AN610" s="18" t="s">
        <v>4</v>
      </c>
      <c r="AO610" s="689"/>
      <c r="AP610" s="690"/>
      <c r="AQ610" s="274"/>
      <c r="AR610" s="274"/>
      <c r="AS610" s="274"/>
      <c r="AT610" s="274"/>
      <c r="AU610" s="691"/>
      <c r="AV610" s="692"/>
      <c r="AW610" s="274"/>
      <c r="AX610" s="274"/>
      <c r="AY610" s="274"/>
      <c r="AZ610" s="274"/>
      <c r="BA610" s="274"/>
      <c r="BB610" s="274"/>
      <c r="BC610" s="274"/>
      <c r="BD610" s="274"/>
      <c r="BE610" s="274"/>
      <c r="BF610" s="274"/>
      <c r="BG610" s="274"/>
      <c r="BH610" s="274"/>
      <c r="BI610" s="274"/>
      <c r="BJ610" s="274"/>
      <c r="BK610" s="274"/>
      <c r="BL610" s="274"/>
      <c r="BM610" s="274"/>
      <c r="BN610" s="274"/>
      <c r="BO610" s="274"/>
      <c r="BP610" s="693"/>
      <c r="BQ610" s="274"/>
      <c r="BR610" s="274"/>
      <c r="BS610" s="274"/>
      <c r="BT610" s="274"/>
      <c r="BU610" s="274"/>
      <c r="BV610" s="274"/>
      <c r="BW610" s="274"/>
      <c r="BX610" s="694"/>
      <c r="BY610" s="274"/>
      <c r="BZ610" s="274"/>
      <c r="CA610" s="274"/>
      <c r="CB610" s="274"/>
      <c r="CC610" s="274"/>
      <c r="CD610" s="274"/>
      <c r="CE610" s="274"/>
      <c r="CF610" s="274"/>
      <c r="CG610" s="742"/>
      <c r="CH610" s="742"/>
      <c r="CI610" s="742"/>
      <c r="CJ610" s="742"/>
      <c r="CK610" s="742"/>
      <c r="CL610" s="742"/>
      <c r="CM610" s="742"/>
      <c r="CN610" s="742"/>
      <c r="CO610" s="742"/>
      <c r="CP610" s="742"/>
      <c r="CQ610" s="742"/>
      <c r="CR610" s="742"/>
      <c r="CS610" s="742"/>
      <c r="CT610" s="742"/>
      <c r="CU610" s="742"/>
      <c r="CV610" s="742"/>
      <c r="CW610" s="742"/>
      <c r="CX610" s="4"/>
      <c r="CY610" s="780" t="e">
        <v>#REF!</v>
      </c>
      <c r="CZ610" s="890" t="e">
        <v>#REF!</v>
      </c>
      <c r="DA610" s="890" t="e">
        <v>#REF!</v>
      </c>
      <c r="DB610" s="890">
        <v>0.0</v>
      </c>
      <c r="DC610" s="890">
        <v>0.0</v>
      </c>
      <c r="DD610" s="890">
        <v>0.0</v>
      </c>
      <c r="DE610" s="890">
        <v>0.0</v>
      </c>
      <c r="DF610" s="890">
        <v>0.0</v>
      </c>
      <c r="DG610" s="890">
        <v>0.0</v>
      </c>
      <c r="DH610" s="745"/>
      <c r="DI610" s="890" t="e">
        <v>#REF!</v>
      </c>
      <c r="DJ610" s="890" t="s">
        <v>160</v>
      </c>
      <c r="DK610" s="890" t="s">
        <v>160</v>
      </c>
      <c r="DL610" s="890" t="s">
        <v>160</v>
      </c>
      <c r="DM610" s="890" t="s">
        <v>160</v>
      </c>
      <c r="DN610" s="890" t="s">
        <v>160</v>
      </c>
      <c r="DO610" s="890" t="s">
        <v>160</v>
      </c>
      <c r="DP610" s="2">
        <v>1.0</v>
      </c>
      <c r="DQ610" s="830" t="s">
        <v>160</v>
      </c>
      <c r="DR610" s="915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745"/>
      <c r="EK610" s="4"/>
      <c r="EL610" s="4"/>
      <c r="EM610" s="4"/>
      <c r="EN610" s="4"/>
      <c r="EO610" s="4"/>
      <c r="EP610" s="4"/>
      <c r="EQ610" s="745"/>
      <c r="ER610" s="4"/>
      <c r="ES610" s="4"/>
      <c r="ET610" s="4"/>
      <c r="EU610" s="4"/>
      <c r="EV610" s="4"/>
      <c r="EW610" s="4"/>
      <c r="EX610" s="4"/>
      <c r="EY610" s="1060" t="str">
        <f t="shared" ref="EY610:EY685" si="413">EZ610</f>
        <v/>
      </c>
      <c r="EZ610" s="4"/>
      <c r="FA610" s="820" t="str">
        <f t="shared" si="49"/>
        <v/>
      </c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742"/>
    </row>
    <row r="611" outlineLevel="1">
      <c r="A611" s="743"/>
      <c r="D611" s="1039">
        <f t="shared" si="157"/>
        <v>1</v>
      </c>
      <c r="E611" s="1049" t="str">
        <f t="shared" si="80"/>
        <v/>
      </c>
      <c r="F611" s="1050" t="s">
        <v>402</v>
      </c>
      <c r="G611" s="1042" t="str">
        <f t="shared" si="76"/>
        <v/>
      </c>
      <c r="H611" s="1046"/>
      <c r="I611" s="1044" t="str">
        <f t="shared" si="77"/>
        <v>#REF!</v>
      </c>
      <c r="J611" s="1052" t="str">
        <f t="shared" si="141"/>
        <v>#REF!</v>
      </c>
      <c r="K611" s="1046">
        <v>0.0</v>
      </c>
      <c r="L611" s="1046">
        <v>0.0</v>
      </c>
      <c r="M611" s="1046">
        <v>0.0</v>
      </c>
      <c r="N611" s="1046">
        <v>0.0</v>
      </c>
      <c r="O611" s="1053" t="e">
        <v>#REF!</v>
      </c>
      <c r="P611" s="1053">
        <v>0.0</v>
      </c>
      <c r="Q611" s="1053">
        <v>0.0</v>
      </c>
      <c r="R611" s="1053">
        <v>0.0</v>
      </c>
      <c r="S611" s="1053">
        <v>0.0</v>
      </c>
      <c r="T611" s="1053">
        <v>0.0</v>
      </c>
      <c r="U611" s="1053">
        <v>0.0</v>
      </c>
      <c r="V611" s="825"/>
      <c r="W611" s="1054" t="str">
        <f t="shared" ref="W611:AC611" si="412">if(O$275&gt;$E610,"",if(O$276&lt;$E610,"", if($H611="","", if($D610&lt;=$N$277,O$277,if($D610&lt;=$N$278,O$278,O$279))*if($O$267=$R$267,$V$267, $H611))))</f>
        <v>#REF!</v>
      </c>
      <c r="X611" s="1054" t="str">
        <f t="shared" si="412"/>
        <v/>
      </c>
      <c r="Y611" s="1054" t="str">
        <f t="shared" si="412"/>
        <v/>
      </c>
      <c r="Z611" s="1054" t="str">
        <f t="shared" si="412"/>
        <v/>
      </c>
      <c r="AA611" s="1054" t="str">
        <f t="shared" si="412"/>
        <v/>
      </c>
      <c r="AB611" s="1054" t="str">
        <f t="shared" si="412"/>
        <v/>
      </c>
      <c r="AC611" s="1054" t="str">
        <f t="shared" si="412"/>
        <v/>
      </c>
      <c r="AD611" s="2" t="e">
        <v>#REF!</v>
      </c>
      <c r="AE611" s="2" t="e">
        <v>#REF!</v>
      </c>
      <c r="AF611" s="2" t="e">
        <v>#REF!</v>
      </c>
      <c r="AG611" s="2" t="e">
        <v>#REF!</v>
      </c>
      <c r="AH611" s="2" t="e">
        <v>#REF!</v>
      </c>
      <c r="AI611" s="2" t="e">
        <v>#REF!</v>
      </c>
      <c r="AJ611" s="4" t="e">
        <v>#REF!</v>
      </c>
      <c r="AK611" s="4"/>
      <c r="AL611" s="4"/>
      <c r="AM611" s="4"/>
      <c r="AN611" s="18" t="s">
        <v>4</v>
      </c>
      <c r="AO611" s="689"/>
      <c r="AP611" s="690"/>
      <c r="AQ611" s="274"/>
      <c r="AR611" s="274"/>
      <c r="AS611" s="274"/>
      <c r="AT611" s="274"/>
      <c r="AU611" s="691"/>
      <c r="AV611" s="692"/>
      <c r="AW611" s="274"/>
      <c r="AX611" s="274"/>
      <c r="AY611" s="274"/>
      <c r="AZ611" s="274"/>
      <c r="BA611" s="274"/>
      <c r="BB611" s="274"/>
      <c r="BC611" s="274"/>
      <c r="BD611" s="274"/>
      <c r="BE611" s="274"/>
      <c r="BF611" s="274"/>
      <c r="BG611" s="274"/>
      <c r="BH611" s="274"/>
      <c r="BI611" s="274"/>
      <c r="BJ611" s="274"/>
      <c r="BK611" s="274"/>
      <c r="BL611" s="274"/>
      <c r="BM611" s="274"/>
      <c r="BN611" s="274"/>
      <c r="BO611" s="274"/>
      <c r="BP611" s="693"/>
      <c r="BQ611" s="274"/>
      <c r="BR611" s="274"/>
      <c r="BS611" s="274"/>
      <c r="BT611" s="274"/>
      <c r="BU611" s="274"/>
      <c r="BV611" s="274"/>
      <c r="BW611" s="274"/>
      <c r="BX611" s="694"/>
      <c r="BY611" s="274"/>
      <c r="BZ611" s="274"/>
      <c r="CA611" s="274"/>
      <c r="CB611" s="274"/>
      <c r="CC611" s="274"/>
      <c r="CD611" s="274"/>
      <c r="CE611" s="274"/>
      <c r="CF611" s="274"/>
      <c r="CG611" s="742"/>
      <c r="CH611" s="742"/>
      <c r="CI611" s="742"/>
      <c r="CJ611" s="742"/>
      <c r="CK611" s="742"/>
      <c r="CL611" s="742"/>
      <c r="CM611" s="742"/>
      <c r="CN611" s="742"/>
      <c r="CO611" s="742"/>
      <c r="CP611" s="742"/>
      <c r="CQ611" s="742"/>
      <c r="CR611" s="742"/>
      <c r="CS611" s="742"/>
      <c r="CT611" s="742"/>
      <c r="CU611" s="742"/>
      <c r="CV611" s="742"/>
      <c r="CW611" s="742"/>
      <c r="CX611" s="4"/>
      <c r="CY611" s="780" t="e">
        <v>#REF!</v>
      </c>
      <c r="CZ611" s="890" t="e">
        <v>#REF!</v>
      </c>
      <c r="DA611" s="890" t="e">
        <v>#REF!</v>
      </c>
      <c r="DB611" s="890">
        <v>0.0</v>
      </c>
      <c r="DC611" s="890">
        <v>0.0</v>
      </c>
      <c r="DD611" s="890">
        <v>0.0</v>
      </c>
      <c r="DE611" s="890">
        <v>0.0</v>
      </c>
      <c r="DF611" s="890">
        <v>0.0</v>
      </c>
      <c r="DG611" s="890">
        <v>0.0</v>
      </c>
      <c r="DH611" s="745"/>
      <c r="DI611" s="890" t="e">
        <v>#REF!</v>
      </c>
      <c r="DJ611" s="890" t="s">
        <v>160</v>
      </c>
      <c r="DK611" s="890" t="s">
        <v>160</v>
      </c>
      <c r="DL611" s="890" t="s">
        <v>160</v>
      </c>
      <c r="DM611" s="890" t="s">
        <v>160</v>
      </c>
      <c r="DN611" s="890" t="s">
        <v>160</v>
      </c>
      <c r="DO611" s="890" t="s">
        <v>160</v>
      </c>
      <c r="DP611" s="2">
        <v>1.0</v>
      </c>
      <c r="DQ611" s="830" t="s">
        <v>160</v>
      </c>
      <c r="DR611" s="915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745"/>
      <c r="EK611" s="4"/>
      <c r="EL611" s="4"/>
      <c r="EM611" s="4"/>
      <c r="EN611" s="4"/>
      <c r="EO611" s="4"/>
      <c r="EP611" s="4"/>
      <c r="EQ611" s="745"/>
      <c r="ER611" s="4"/>
      <c r="ES611" s="4"/>
      <c r="ET611" s="4"/>
      <c r="EU611" s="4"/>
      <c r="EV611" s="4"/>
      <c r="EW611" s="4"/>
      <c r="EX611" s="4"/>
      <c r="EY611" s="1060" t="str">
        <f t="shared" si="413"/>
        <v/>
      </c>
      <c r="EZ611" s="4"/>
      <c r="FA611" s="820" t="str">
        <f t="shared" si="49"/>
        <v/>
      </c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742"/>
    </row>
    <row r="612" outlineLevel="1">
      <c r="A612" s="743"/>
      <c r="D612" s="1039">
        <f t="shared" si="157"/>
        <v>1</v>
      </c>
      <c r="E612" s="1049" t="str">
        <f t="shared" si="80"/>
        <v/>
      </c>
      <c r="F612" s="1050" t="s">
        <v>402</v>
      </c>
      <c r="G612" s="1042" t="str">
        <f t="shared" si="76"/>
        <v/>
      </c>
      <c r="H612" s="1046"/>
      <c r="I612" s="1044" t="str">
        <f t="shared" si="77"/>
        <v>#REF!</v>
      </c>
      <c r="J612" s="1052" t="str">
        <f t="shared" si="141"/>
        <v>#REF!</v>
      </c>
      <c r="K612" s="1046">
        <v>0.0</v>
      </c>
      <c r="L612" s="1046">
        <v>0.0</v>
      </c>
      <c r="M612" s="1046">
        <v>0.0</v>
      </c>
      <c r="N612" s="1046">
        <v>0.0</v>
      </c>
      <c r="O612" s="1053" t="e">
        <v>#REF!</v>
      </c>
      <c r="P612" s="1053">
        <v>0.0</v>
      </c>
      <c r="Q612" s="1053">
        <v>0.0</v>
      </c>
      <c r="R612" s="1053">
        <v>0.0</v>
      </c>
      <c r="S612" s="1053">
        <v>0.0</v>
      </c>
      <c r="T612" s="1053">
        <v>0.0</v>
      </c>
      <c r="U612" s="1053">
        <v>0.0</v>
      </c>
      <c r="V612" s="825"/>
      <c r="W612" s="1054" t="str">
        <f t="shared" ref="W612:AC612" si="414">if(O$275&gt;$E611,"",if(O$276&lt;$E611,"", if($H612="","", if($D611&lt;=$N$277,O$277,if($D611&lt;=$N$278,O$278,O$279))*if($O$267=$R$267,$V$267, $H612))))</f>
        <v>#REF!</v>
      </c>
      <c r="X612" s="1054" t="str">
        <f t="shared" si="414"/>
        <v/>
      </c>
      <c r="Y612" s="1054" t="str">
        <f t="shared" si="414"/>
        <v/>
      </c>
      <c r="Z612" s="1054" t="str">
        <f t="shared" si="414"/>
        <v/>
      </c>
      <c r="AA612" s="1054" t="str">
        <f t="shared" si="414"/>
        <v/>
      </c>
      <c r="AB612" s="1054" t="str">
        <f t="shared" si="414"/>
        <v/>
      </c>
      <c r="AC612" s="1054" t="str">
        <f t="shared" si="414"/>
        <v/>
      </c>
      <c r="AD612" s="2" t="e">
        <v>#REF!</v>
      </c>
      <c r="AE612" s="2" t="e">
        <v>#REF!</v>
      </c>
      <c r="AF612" s="2" t="e">
        <v>#REF!</v>
      </c>
      <c r="AG612" s="2" t="e">
        <v>#REF!</v>
      </c>
      <c r="AH612" s="2" t="e">
        <v>#REF!</v>
      </c>
      <c r="AI612" s="2" t="e">
        <v>#REF!</v>
      </c>
      <c r="AJ612" s="4" t="e">
        <v>#REF!</v>
      </c>
      <c r="AK612" s="4"/>
      <c r="AL612" s="4"/>
      <c r="AM612" s="4"/>
      <c r="AN612" s="18" t="s">
        <v>4</v>
      </c>
      <c r="AO612" s="689"/>
      <c r="AP612" s="690"/>
      <c r="AQ612" s="274"/>
      <c r="AR612" s="274"/>
      <c r="AS612" s="274"/>
      <c r="AT612" s="274"/>
      <c r="AU612" s="691"/>
      <c r="AV612" s="692"/>
      <c r="AW612" s="274"/>
      <c r="AX612" s="274"/>
      <c r="AY612" s="274"/>
      <c r="AZ612" s="274"/>
      <c r="BA612" s="274"/>
      <c r="BB612" s="274"/>
      <c r="BC612" s="274"/>
      <c r="BD612" s="274"/>
      <c r="BE612" s="274"/>
      <c r="BF612" s="274"/>
      <c r="BG612" s="274"/>
      <c r="BH612" s="274"/>
      <c r="BI612" s="274"/>
      <c r="BJ612" s="274"/>
      <c r="BK612" s="274"/>
      <c r="BL612" s="274"/>
      <c r="BM612" s="274"/>
      <c r="BN612" s="274"/>
      <c r="BO612" s="274"/>
      <c r="BP612" s="693"/>
      <c r="BQ612" s="274"/>
      <c r="BR612" s="274"/>
      <c r="BS612" s="274"/>
      <c r="BT612" s="274"/>
      <c r="BU612" s="274"/>
      <c r="BV612" s="274"/>
      <c r="BW612" s="274"/>
      <c r="BX612" s="694"/>
      <c r="BY612" s="274"/>
      <c r="BZ612" s="274"/>
      <c r="CA612" s="274"/>
      <c r="CB612" s="274"/>
      <c r="CC612" s="274"/>
      <c r="CD612" s="274"/>
      <c r="CE612" s="274"/>
      <c r="CF612" s="274"/>
      <c r="CG612" s="742"/>
      <c r="CH612" s="742"/>
      <c r="CI612" s="742"/>
      <c r="CJ612" s="742"/>
      <c r="CK612" s="742"/>
      <c r="CL612" s="742"/>
      <c r="CM612" s="742"/>
      <c r="CN612" s="742"/>
      <c r="CO612" s="742"/>
      <c r="CP612" s="742"/>
      <c r="CQ612" s="742"/>
      <c r="CR612" s="742"/>
      <c r="CS612" s="742"/>
      <c r="CT612" s="742"/>
      <c r="CU612" s="742"/>
      <c r="CV612" s="742"/>
      <c r="CW612" s="742"/>
      <c r="CX612" s="4"/>
      <c r="CY612" s="780" t="e">
        <v>#REF!</v>
      </c>
      <c r="CZ612" s="890" t="e">
        <v>#REF!</v>
      </c>
      <c r="DA612" s="890" t="e">
        <v>#REF!</v>
      </c>
      <c r="DB612" s="890">
        <v>0.0</v>
      </c>
      <c r="DC612" s="890">
        <v>0.0</v>
      </c>
      <c r="DD612" s="890">
        <v>0.0</v>
      </c>
      <c r="DE612" s="890">
        <v>0.0</v>
      </c>
      <c r="DF612" s="890">
        <v>0.0</v>
      </c>
      <c r="DG612" s="890">
        <v>0.0</v>
      </c>
      <c r="DH612" s="745"/>
      <c r="DI612" s="890" t="e">
        <v>#REF!</v>
      </c>
      <c r="DJ612" s="890" t="s">
        <v>160</v>
      </c>
      <c r="DK612" s="890" t="s">
        <v>160</v>
      </c>
      <c r="DL612" s="890" t="s">
        <v>160</v>
      </c>
      <c r="DM612" s="890" t="s">
        <v>160</v>
      </c>
      <c r="DN612" s="890" t="s">
        <v>160</v>
      </c>
      <c r="DO612" s="890" t="s">
        <v>160</v>
      </c>
      <c r="DP612" s="2">
        <v>1.0</v>
      </c>
      <c r="DQ612" s="830" t="s">
        <v>160</v>
      </c>
      <c r="DR612" s="915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745"/>
      <c r="EK612" s="4"/>
      <c r="EL612" s="4"/>
      <c r="EM612" s="4"/>
      <c r="EN612" s="4"/>
      <c r="EO612" s="4"/>
      <c r="EP612" s="4"/>
      <c r="EQ612" s="745"/>
      <c r="ER612" s="4"/>
      <c r="ES612" s="4"/>
      <c r="ET612" s="4"/>
      <c r="EU612" s="4"/>
      <c r="EV612" s="4"/>
      <c r="EW612" s="4"/>
      <c r="EX612" s="4"/>
      <c r="EY612" s="1060" t="str">
        <f t="shared" si="413"/>
        <v/>
      </c>
      <c r="EZ612" s="4"/>
      <c r="FA612" s="820" t="str">
        <f t="shared" si="49"/>
        <v/>
      </c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742"/>
    </row>
    <row r="613" outlineLevel="1">
      <c r="A613" s="743"/>
      <c r="D613" s="1039">
        <f t="shared" si="157"/>
        <v>1</v>
      </c>
      <c r="E613" s="1049" t="str">
        <f t="shared" si="80"/>
        <v/>
      </c>
      <c r="F613" s="1050" t="s">
        <v>402</v>
      </c>
      <c r="G613" s="1042" t="str">
        <f t="shared" si="76"/>
        <v/>
      </c>
      <c r="H613" s="1046"/>
      <c r="I613" s="1044" t="str">
        <f t="shared" si="77"/>
        <v>#REF!</v>
      </c>
      <c r="J613" s="1052" t="str">
        <f t="shared" si="141"/>
        <v>#REF!</v>
      </c>
      <c r="K613" s="1046">
        <v>0.0</v>
      </c>
      <c r="L613" s="1046">
        <v>0.0</v>
      </c>
      <c r="M613" s="1046">
        <v>0.0</v>
      </c>
      <c r="N613" s="1046">
        <v>0.0</v>
      </c>
      <c r="O613" s="1053" t="e">
        <v>#REF!</v>
      </c>
      <c r="P613" s="1053">
        <v>0.0</v>
      </c>
      <c r="Q613" s="1053">
        <v>0.0</v>
      </c>
      <c r="R613" s="1053">
        <v>0.0</v>
      </c>
      <c r="S613" s="1053">
        <v>0.0</v>
      </c>
      <c r="T613" s="1053">
        <v>0.0</v>
      </c>
      <c r="U613" s="1053">
        <v>0.0</v>
      </c>
      <c r="V613" s="825"/>
      <c r="W613" s="1054" t="str">
        <f t="shared" ref="W613:AC613" si="415">if(O$275&gt;$E612,"",if(O$276&lt;$E612,"", if($H613="","", if($D612&lt;=$N$277,O$277,if($D612&lt;=$N$278,O$278,O$279))*if($O$267=$R$267,$V$267, $H613))))</f>
        <v>#REF!</v>
      </c>
      <c r="X613" s="1054" t="str">
        <f t="shared" si="415"/>
        <v/>
      </c>
      <c r="Y613" s="1054" t="str">
        <f t="shared" si="415"/>
        <v/>
      </c>
      <c r="Z613" s="1054" t="str">
        <f t="shared" si="415"/>
        <v/>
      </c>
      <c r="AA613" s="1054" t="str">
        <f t="shared" si="415"/>
        <v/>
      </c>
      <c r="AB613" s="1054" t="str">
        <f t="shared" si="415"/>
        <v/>
      </c>
      <c r="AC613" s="1054" t="str">
        <f t="shared" si="415"/>
        <v/>
      </c>
      <c r="AD613" s="2" t="e">
        <v>#REF!</v>
      </c>
      <c r="AE613" s="2" t="e">
        <v>#REF!</v>
      </c>
      <c r="AF613" s="2" t="e">
        <v>#REF!</v>
      </c>
      <c r="AG613" s="2" t="e">
        <v>#REF!</v>
      </c>
      <c r="AH613" s="2" t="e">
        <v>#REF!</v>
      </c>
      <c r="AI613" s="2" t="e">
        <v>#REF!</v>
      </c>
      <c r="AJ613" s="4" t="e">
        <v>#REF!</v>
      </c>
      <c r="AK613" s="4"/>
      <c r="AL613" s="4"/>
      <c r="AM613" s="4"/>
      <c r="AN613" s="18" t="s">
        <v>4</v>
      </c>
      <c r="AO613" s="689"/>
      <c r="AP613" s="690"/>
      <c r="AQ613" s="274"/>
      <c r="AR613" s="274"/>
      <c r="AS613" s="274"/>
      <c r="AT613" s="274"/>
      <c r="AU613" s="691"/>
      <c r="AV613" s="692"/>
      <c r="AW613" s="274"/>
      <c r="AX613" s="274"/>
      <c r="AY613" s="274"/>
      <c r="AZ613" s="274"/>
      <c r="BA613" s="274"/>
      <c r="BB613" s="274"/>
      <c r="BC613" s="274"/>
      <c r="BD613" s="274"/>
      <c r="BE613" s="274"/>
      <c r="BF613" s="274"/>
      <c r="BG613" s="274"/>
      <c r="BH613" s="274"/>
      <c r="BI613" s="274"/>
      <c r="BJ613" s="274"/>
      <c r="BK613" s="274"/>
      <c r="BL613" s="274"/>
      <c r="BM613" s="274"/>
      <c r="BN613" s="274"/>
      <c r="BO613" s="274"/>
      <c r="BP613" s="693"/>
      <c r="BQ613" s="274"/>
      <c r="BR613" s="274"/>
      <c r="BS613" s="274"/>
      <c r="BT613" s="274"/>
      <c r="BU613" s="274"/>
      <c r="BV613" s="274"/>
      <c r="BW613" s="274"/>
      <c r="BX613" s="694"/>
      <c r="BY613" s="274"/>
      <c r="BZ613" s="274"/>
      <c r="CA613" s="274"/>
      <c r="CB613" s="274"/>
      <c r="CC613" s="274"/>
      <c r="CD613" s="274"/>
      <c r="CE613" s="274"/>
      <c r="CF613" s="274"/>
      <c r="CG613" s="742"/>
      <c r="CH613" s="742"/>
      <c r="CI613" s="742"/>
      <c r="CJ613" s="742"/>
      <c r="CK613" s="742"/>
      <c r="CL613" s="742"/>
      <c r="CM613" s="742"/>
      <c r="CN613" s="742"/>
      <c r="CO613" s="742"/>
      <c r="CP613" s="742"/>
      <c r="CQ613" s="742"/>
      <c r="CR613" s="742"/>
      <c r="CS613" s="742"/>
      <c r="CT613" s="742"/>
      <c r="CU613" s="742"/>
      <c r="CV613" s="742"/>
      <c r="CW613" s="742"/>
      <c r="CX613" s="4"/>
      <c r="CY613" s="780" t="e">
        <v>#REF!</v>
      </c>
      <c r="CZ613" s="890" t="e">
        <v>#REF!</v>
      </c>
      <c r="DA613" s="890" t="e">
        <v>#REF!</v>
      </c>
      <c r="DB613" s="890">
        <v>0.0</v>
      </c>
      <c r="DC613" s="890">
        <v>0.0</v>
      </c>
      <c r="DD613" s="890">
        <v>0.0</v>
      </c>
      <c r="DE613" s="890">
        <v>0.0</v>
      </c>
      <c r="DF613" s="890">
        <v>0.0</v>
      </c>
      <c r="DG613" s="890">
        <v>0.0</v>
      </c>
      <c r="DH613" s="745"/>
      <c r="DI613" s="890" t="e">
        <v>#REF!</v>
      </c>
      <c r="DJ613" s="890" t="s">
        <v>160</v>
      </c>
      <c r="DK613" s="890" t="s">
        <v>160</v>
      </c>
      <c r="DL613" s="890" t="s">
        <v>160</v>
      </c>
      <c r="DM613" s="890" t="s">
        <v>160</v>
      </c>
      <c r="DN613" s="890" t="s">
        <v>160</v>
      </c>
      <c r="DO613" s="890" t="s">
        <v>160</v>
      </c>
      <c r="DP613" s="2">
        <v>1.0</v>
      </c>
      <c r="DQ613" s="830" t="s">
        <v>160</v>
      </c>
      <c r="DR613" s="915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745"/>
      <c r="EK613" s="4"/>
      <c r="EL613" s="4"/>
      <c r="EM613" s="4"/>
      <c r="EN613" s="4"/>
      <c r="EO613" s="4"/>
      <c r="EP613" s="4"/>
      <c r="EQ613" s="745"/>
      <c r="ER613" s="4"/>
      <c r="ES613" s="4"/>
      <c r="ET613" s="4"/>
      <c r="EU613" s="4"/>
      <c r="EV613" s="4"/>
      <c r="EW613" s="4"/>
      <c r="EX613" s="4"/>
      <c r="EY613" s="1060" t="str">
        <f t="shared" si="413"/>
        <v/>
      </c>
      <c r="EZ613" s="4"/>
      <c r="FA613" s="820" t="str">
        <f t="shared" si="49"/>
        <v/>
      </c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742"/>
    </row>
    <row r="614" outlineLevel="1">
      <c r="A614" s="743"/>
      <c r="D614" s="1039">
        <f t="shared" si="157"/>
        <v>1</v>
      </c>
      <c r="E614" s="1049" t="str">
        <f t="shared" si="80"/>
        <v/>
      </c>
      <c r="F614" s="1050" t="s">
        <v>402</v>
      </c>
      <c r="G614" s="1042" t="str">
        <f t="shared" si="76"/>
        <v/>
      </c>
      <c r="H614" s="1046"/>
      <c r="I614" s="1044" t="str">
        <f t="shared" si="77"/>
        <v>#REF!</v>
      </c>
      <c r="J614" s="1052" t="str">
        <f t="shared" si="141"/>
        <v>#REF!</v>
      </c>
      <c r="K614" s="1046">
        <v>0.0</v>
      </c>
      <c r="L614" s="1046">
        <v>0.0</v>
      </c>
      <c r="M614" s="1046">
        <v>0.0</v>
      </c>
      <c r="N614" s="1046">
        <v>0.0</v>
      </c>
      <c r="O614" s="1053" t="e">
        <v>#REF!</v>
      </c>
      <c r="P614" s="1053">
        <v>0.0</v>
      </c>
      <c r="Q614" s="1053">
        <v>0.0</v>
      </c>
      <c r="R614" s="1053">
        <v>0.0</v>
      </c>
      <c r="S614" s="1053">
        <v>0.0</v>
      </c>
      <c r="T614" s="1053">
        <v>0.0</v>
      </c>
      <c r="U614" s="1053">
        <v>0.0</v>
      </c>
      <c r="V614" s="825"/>
      <c r="W614" s="1054" t="str">
        <f t="shared" ref="W614:AC614" si="416">if(O$275&gt;$E613,"",if(O$276&lt;$E613,"", if($H614="","", if($D613&lt;=$N$277,O$277,if($D613&lt;=$N$278,O$278,O$279))*if($O$267=$R$267,$V$267, $H614))))</f>
        <v>#REF!</v>
      </c>
      <c r="X614" s="1054" t="str">
        <f t="shared" si="416"/>
        <v/>
      </c>
      <c r="Y614" s="1054" t="str">
        <f t="shared" si="416"/>
        <v/>
      </c>
      <c r="Z614" s="1054" t="str">
        <f t="shared" si="416"/>
        <v/>
      </c>
      <c r="AA614" s="1054" t="str">
        <f t="shared" si="416"/>
        <v/>
      </c>
      <c r="AB614" s="1054" t="str">
        <f t="shared" si="416"/>
        <v/>
      </c>
      <c r="AC614" s="1054" t="str">
        <f t="shared" si="416"/>
        <v/>
      </c>
      <c r="AD614" s="2" t="e">
        <v>#REF!</v>
      </c>
      <c r="AE614" s="2" t="e">
        <v>#REF!</v>
      </c>
      <c r="AF614" s="2" t="e">
        <v>#REF!</v>
      </c>
      <c r="AG614" s="2" t="e">
        <v>#REF!</v>
      </c>
      <c r="AH614" s="2" t="e">
        <v>#REF!</v>
      </c>
      <c r="AI614" s="2" t="e">
        <v>#REF!</v>
      </c>
      <c r="AJ614" s="4" t="e">
        <v>#REF!</v>
      </c>
      <c r="AK614" s="4"/>
      <c r="AL614" s="4"/>
      <c r="AM614" s="4"/>
      <c r="AN614" s="18" t="s">
        <v>4</v>
      </c>
      <c r="AO614" s="689"/>
      <c r="AP614" s="690"/>
      <c r="AQ614" s="274"/>
      <c r="AR614" s="274"/>
      <c r="AS614" s="274"/>
      <c r="AT614" s="274"/>
      <c r="AU614" s="691"/>
      <c r="AV614" s="692"/>
      <c r="AW614" s="274"/>
      <c r="AX614" s="274"/>
      <c r="AY614" s="274"/>
      <c r="AZ614" s="274"/>
      <c r="BA614" s="274"/>
      <c r="BB614" s="274"/>
      <c r="BC614" s="274"/>
      <c r="BD614" s="274"/>
      <c r="BE614" s="274"/>
      <c r="BF614" s="274"/>
      <c r="BG614" s="274"/>
      <c r="BH614" s="274"/>
      <c r="BI614" s="274"/>
      <c r="BJ614" s="274"/>
      <c r="BK614" s="274"/>
      <c r="BL614" s="274"/>
      <c r="BM614" s="274"/>
      <c r="BN614" s="274"/>
      <c r="BO614" s="274"/>
      <c r="BP614" s="693"/>
      <c r="BQ614" s="274"/>
      <c r="BR614" s="274"/>
      <c r="BS614" s="274"/>
      <c r="BT614" s="274"/>
      <c r="BU614" s="274"/>
      <c r="BV614" s="274"/>
      <c r="BW614" s="274"/>
      <c r="BX614" s="694"/>
      <c r="BY614" s="274"/>
      <c r="BZ614" s="274"/>
      <c r="CA614" s="274"/>
      <c r="CB614" s="274"/>
      <c r="CC614" s="274"/>
      <c r="CD614" s="274"/>
      <c r="CE614" s="274"/>
      <c r="CF614" s="274"/>
      <c r="CG614" s="742"/>
      <c r="CH614" s="742"/>
      <c r="CI614" s="742"/>
      <c r="CJ614" s="742"/>
      <c r="CK614" s="742"/>
      <c r="CL614" s="742"/>
      <c r="CM614" s="742"/>
      <c r="CN614" s="742"/>
      <c r="CO614" s="742"/>
      <c r="CP614" s="742"/>
      <c r="CQ614" s="742"/>
      <c r="CR614" s="742"/>
      <c r="CS614" s="742"/>
      <c r="CT614" s="742"/>
      <c r="CU614" s="742"/>
      <c r="CV614" s="742"/>
      <c r="CW614" s="742"/>
      <c r="CX614" s="4"/>
      <c r="CY614" s="780" t="e">
        <v>#REF!</v>
      </c>
      <c r="CZ614" s="890" t="e">
        <v>#REF!</v>
      </c>
      <c r="DA614" s="890" t="e">
        <v>#REF!</v>
      </c>
      <c r="DB614" s="890">
        <v>0.0</v>
      </c>
      <c r="DC614" s="890">
        <v>0.0</v>
      </c>
      <c r="DD614" s="890">
        <v>0.0</v>
      </c>
      <c r="DE614" s="890">
        <v>0.0</v>
      </c>
      <c r="DF614" s="890">
        <v>0.0</v>
      </c>
      <c r="DG614" s="890">
        <v>0.0</v>
      </c>
      <c r="DH614" s="745"/>
      <c r="DI614" s="890" t="e">
        <v>#REF!</v>
      </c>
      <c r="DJ614" s="890" t="s">
        <v>160</v>
      </c>
      <c r="DK614" s="890" t="s">
        <v>160</v>
      </c>
      <c r="DL614" s="890" t="s">
        <v>160</v>
      </c>
      <c r="DM614" s="890" t="s">
        <v>160</v>
      </c>
      <c r="DN614" s="890" t="s">
        <v>160</v>
      </c>
      <c r="DO614" s="890" t="s">
        <v>160</v>
      </c>
      <c r="DP614" s="2">
        <v>1.0</v>
      </c>
      <c r="DQ614" s="830" t="s">
        <v>160</v>
      </c>
      <c r="DR614" s="915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745"/>
      <c r="EK614" s="4"/>
      <c r="EL614" s="4"/>
      <c r="EM614" s="4"/>
      <c r="EN614" s="4"/>
      <c r="EO614" s="4"/>
      <c r="EP614" s="4"/>
      <c r="EQ614" s="745"/>
      <c r="ER614" s="4"/>
      <c r="ES614" s="4"/>
      <c r="ET614" s="4"/>
      <c r="EU614" s="4"/>
      <c r="EV614" s="4"/>
      <c r="EW614" s="4"/>
      <c r="EX614" s="4"/>
      <c r="EY614" s="1060" t="str">
        <f t="shared" si="413"/>
        <v/>
      </c>
      <c r="EZ614" s="4"/>
      <c r="FA614" s="820" t="str">
        <f t="shared" si="49"/>
        <v/>
      </c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742"/>
    </row>
    <row r="615" outlineLevel="1">
      <c r="A615" s="743"/>
      <c r="D615" s="1039">
        <f t="shared" si="157"/>
        <v>1</v>
      </c>
      <c r="E615" s="1049" t="str">
        <f t="shared" si="80"/>
        <v/>
      </c>
      <c r="F615" s="1050" t="s">
        <v>402</v>
      </c>
      <c r="G615" s="1042" t="str">
        <f t="shared" si="76"/>
        <v/>
      </c>
      <c r="H615" s="1046"/>
      <c r="I615" s="1044" t="str">
        <f t="shared" si="77"/>
        <v>#REF!</v>
      </c>
      <c r="J615" s="1052" t="str">
        <f t="shared" si="141"/>
        <v>#REF!</v>
      </c>
      <c r="K615" s="1046">
        <v>0.0</v>
      </c>
      <c r="L615" s="1046">
        <v>0.0</v>
      </c>
      <c r="M615" s="1046">
        <v>0.0</v>
      </c>
      <c r="N615" s="1046">
        <v>0.0</v>
      </c>
      <c r="O615" s="1053" t="e">
        <v>#REF!</v>
      </c>
      <c r="P615" s="1053">
        <v>0.0</v>
      </c>
      <c r="Q615" s="1053">
        <v>0.0</v>
      </c>
      <c r="R615" s="1053">
        <v>0.0</v>
      </c>
      <c r="S615" s="1053">
        <v>0.0</v>
      </c>
      <c r="T615" s="1053">
        <v>0.0</v>
      </c>
      <c r="U615" s="1053">
        <v>0.0</v>
      </c>
      <c r="V615" s="825"/>
      <c r="W615" s="1054" t="str">
        <f t="shared" ref="W615:AC615" si="417">if(O$275&gt;$E614,"",if(O$276&lt;$E614,"", if($H615="","", if($D614&lt;=$N$277,O$277,if($D614&lt;=$N$278,O$278,O$279))*if($O$267=$R$267,$V$267, $H615))))</f>
        <v>#REF!</v>
      </c>
      <c r="X615" s="1054" t="str">
        <f t="shared" si="417"/>
        <v/>
      </c>
      <c r="Y615" s="1054" t="str">
        <f t="shared" si="417"/>
        <v/>
      </c>
      <c r="Z615" s="1054" t="str">
        <f t="shared" si="417"/>
        <v/>
      </c>
      <c r="AA615" s="1054" t="str">
        <f t="shared" si="417"/>
        <v/>
      </c>
      <c r="AB615" s="1054" t="str">
        <f t="shared" si="417"/>
        <v/>
      </c>
      <c r="AC615" s="1054" t="str">
        <f t="shared" si="417"/>
        <v/>
      </c>
      <c r="AD615" s="2" t="e">
        <v>#REF!</v>
      </c>
      <c r="AE615" s="2" t="e">
        <v>#REF!</v>
      </c>
      <c r="AF615" s="2" t="e">
        <v>#REF!</v>
      </c>
      <c r="AG615" s="2" t="e">
        <v>#REF!</v>
      </c>
      <c r="AH615" s="2" t="e">
        <v>#REF!</v>
      </c>
      <c r="AI615" s="2" t="e">
        <v>#REF!</v>
      </c>
      <c r="AJ615" s="4" t="e">
        <v>#REF!</v>
      </c>
      <c r="AK615" s="4"/>
      <c r="AL615" s="4"/>
      <c r="AM615" s="4"/>
      <c r="AN615" s="18" t="s">
        <v>4</v>
      </c>
      <c r="AO615" s="689"/>
      <c r="AP615" s="690"/>
      <c r="AQ615" s="274"/>
      <c r="AR615" s="274"/>
      <c r="AS615" s="274"/>
      <c r="AT615" s="274"/>
      <c r="AU615" s="691"/>
      <c r="AV615" s="692"/>
      <c r="AW615" s="274"/>
      <c r="AX615" s="274"/>
      <c r="AY615" s="274"/>
      <c r="AZ615" s="274"/>
      <c r="BA615" s="274"/>
      <c r="BB615" s="274"/>
      <c r="BC615" s="274"/>
      <c r="BD615" s="274"/>
      <c r="BE615" s="274"/>
      <c r="BF615" s="274"/>
      <c r="BG615" s="274"/>
      <c r="BH615" s="274"/>
      <c r="BI615" s="274"/>
      <c r="BJ615" s="274"/>
      <c r="BK615" s="274"/>
      <c r="BL615" s="274"/>
      <c r="BM615" s="274"/>
      <c r="BN615" s="274"/>
      <c r="BO615" s="274"/>
      <c r="BP615" s="693"/>
      <c r="BQ615" s="274"/>
      <c r="BR615" s="274"/>
      <c r="BS615" s="274"/>
      <c r="BT615" s="274"/>
      <c r="BU615" s="274"/>
      <c r="BV615" s="274"/>
      <c r="BW615" s="274"/>
      <c r="BX615" s="694"/>
      <c r="BY615" s="274"/>
      <c r="BZ615" s="274"/>
      <c r="CA615" s="274"/>
      <c r="CB615" s="274"/>
      <c r="CC615" s="274"/>
      <c r="CD615" s="274"/>
      <c r="CE615" s="274"/>
      <c r="CF615" s="274"/>
      <c r="CG615" s="742"/>
      <c r="CH615" s="742"/>
      <c r="CI615" s="742"/>
      <c r="CJ615" s="742"/>
      <c r="CK615" s="742"/>
      <c r="CL615" s="742"/>
      <c r="CM615" s="742"/>
      <c r="CN615" s="742"/>
      <c r="CO615" s="742"/>
      <c r="CP615" s="742"/>
      <c r="CQ615" s="742"/>
      <c r="CR615" s="742"/>
      <c r="CS615" s="742"/>
      <c r="CT615" s="742"/>
      <c r="CU615" s="742"/>
      <c r="CV615" s="742"/>
      <c r="CW615" s="742"/>
      <c r="CX615" s="4"/>
      <c r="CY615" s="780" t="e">
        <v>#REF!</v>
      </c>
      <c r="CZ615" s="890" t="e">
        <v>#REF!</v>
      </c>
      <c r="DA615" s="890" t="e">
        <v>#REF!</v>
      </c>
      <c r="DB615" s="890">
        <v>0.0</v>
      </c>
      <c r="DC615" s="890">
        <v>0.0</v>
      </c>
      <c r="DD615" s="890">
        <v>0.0</v>
      </c>
      <c r="DE615" s="890">
        <v>0.0</v>
      </c>
      <c r="DF615" s="890">
        <v>0.0</v>
      </c>
      <c r="DG615" s="890">
        <v>0.0</v>
      </c>
      <c r="DH615" s="745"/>
      <c r="DI615" s="890" t="e">
        <v>#REF!</v>
      </c>
      <c r="DJ615" s="890" t="s">
        <v>160</v>
      </c>
      <c r="DK615" s="890" t="s">
        <v>160</v>
      </c>
      <c r="DL615" s="890" t="s">
        <v>160</v>
      </c>
      <c r="DM615" s="890" t="s">
        <v>160</v>
      </c>
      <c r="DN615" s="890" t="s">
        <v>160</v>
      </c>
      <c r="DO615" s="890" t="s">
        <v>160</v>
      </c>
      <c r="DP615" s="2">
        <v>1.0</v>
      </c>
      <c r="DQ615" s="830" t="s">
        <v>160</v>
      </c>
      <c r="DR615" s="915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745"/>
      <c r="EK615" s="4"/>
      <c r="EL615" s="4"/>
      <c r="EM615" s="4"/>
      <c r="EN615" s="4"/>
      <c r="EO615" s="4"/>
      <c r="EP615" s="4"/>
      <c r="EQ615" s="745"/>
      <c r="ER615" s="4"/>
      <c r="ES615" s="4"/>
      <c r="ET615" s="4"/>
      <c r="EU615" s="4"/>
      <c r="EV615" s="4"/>
      <c r="EW615" s="4"/>
      <c r="EX615" s="4"/>
      <c r="EY615" s="1060" t="str">
        <f t="shared" si="413"/>
        <v/>
      </c>
      <c r="EZ615" s="4"/>
      <c r="FA615" s="820" t="str">
        <f t="shared" si="49"/>
        <v/>
      </c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742"/>
    </row>
    <row r="616" outlineLevel="1">
      <c r="A616" s="743"/>
      <c r="D616" s="1039">
        <f t="shared" si="157"/>
        <v>1</v>
      </c>
      <c r="E616" s="1049" t="str">
        <f t="shared" si="80"/>
        <v/>
      </c>
      <c r="F616" s="1050" t="s">
        <v>402</v>
      </c>
      <c r="G616" s="1042" t="str">
        <f t="shared" si="76"/>
        <v/>
      </c>
      <c r="H616" s="1046"/>
      <c r="I616" s="1044" t="str">
        <f t="shared" si="77"/>
        <v>#REF!</v>
      </c>
      <c r="J616" s="1052" t="str">
        <f t="shared" si="141"/>
        <v>#REF!</v>
      </c>
      <c r="K616" s="1046">
        <v>0.0</v>
      </c>
      <c r="L616" s="1046">
        <v>0.0</v>
      </c>
      <c r="M616" s="1046">
        <v>0.0</v>
      </c>
      <c r="N616" s="1046">
        <v>0.0</v>
      </c>
      <c r="O616" s="1053" t="e">
        <v>#REF!</v>
      </c>
      <c r="P616" s="1053">
        <v>0.0</v>
      </c>
      <c r="Q616" s="1053">
        <v>0.0</v>
      </c>
      <c r="R616" s="1053">
        <v>0.0</v>
      </c>
      <c r="S616" s="1053">
        <v>0.0</v>
      </c>
      <c r="T616" s="1053">
        <v>0.0</v>
      </c>
      <c r="U616" s="1053">
        <v>0.0</v>
      </c>
      <c r="V616" s="825"/>
      <c r="W616" s="1054" t="str">
        <f t="shared" ref="W616:AC616" si="418">if(O$275&gt;$E615,"",if(O$276&lt;$E615,"", if($H616="","", if($D615&lt;=$N$277,O$277,if($D615&lt;=$N$278,O$278,O$279))*if($O$267=$R$267,$V$267, $H616))))</f>
        <v>#REF!</v>
      </c>
      <c r="X616" s="1054" t="str">
        <f t="shared" si="418"/>
        <v/>
      </c>
      <c r="Y616" s="1054" t="str">
        <f t="shared" si="418"/>
        <v/>
      </c>
      <c r="Z616" s="1054" t="str">
        <f t="shared" si="418"/>
        <v/>
      </c>
      <c r="AA616" s="1054" t="str">
        <f t="shared" si="418"/>
        <v/>
      </c>
      <c r="AB616" s="1054" t="str">
        <f t="shared" si="418"/>
        <v/>
      </c>
      <c r="AC616" s="1054" t="str">
        <f t="shared" si="418"/>
        <v/>
      </c>
      <c r="AD616" s="2" t="e">
        <v>#REF!</v>
      </c>
      <c r="AE616" s="2" t="e">
        <v>#REF!</v>
      </c>
      <c r="AF616" s="2" t="e">
        <v>#REF!</v>
      </c>
      <c r="AG616" s="2" t="e">
        <v>#REF!</v>
      </c>
      <c r="AH616" s="2" t="e">
        <v>#REF!</v>
      </c>
      <c r="AI616" s="2" t="e">
        <v>#REF!</v>
      </c>
      <c r="AJ616" s="4" t="e">
        <v>#REF!</v>
      </c>
      <c r="AK616" s="4"/>
      <c r="AL616" s="4"/>
      <c r="AM616" s="4"/>
      <c r="AN616" s="18" t="s">
        <v>4</v>
      </c>
      <c r="AO616" s="689"/>
      <c r="AP616" s="690"/>
      <c r="AQ616" s="274"/>
      <c r="AR616" s="274"/>
      <c r="AS616" s="274"/>
      <c r="AT616" s="274"/>
      <c r="AU616" s="691"/>
      <c r="AV616" s="692"/>
      <c r="AW616" s="274"/>
      <c r="AX616" s="274"/>
      <c r="AY616" s="274"/>
      <c r="AZ616" s="274"/>
      <c r="BA616" s="274"/>
      <c r="BB616" s="274"/>
      <c r="BC616" s="274"/>
      <c r="BD616" s="274"/>
      <c r="BE616" s="274"/>
      <c r="BF616" s="274"/>
      <c r="BG616" s="274"/>
      <c r="BH616" s="274"/>
      <c r="BI616" s="274"/>
      <c r="BJ616" s="274"/>
      <c r="BK616" s="274"/>
      <c r="BL616" s="274"/>
      <c r="BM616" s="274"/>
      <c r="BN616" s="274"/>
      <c r="BO616" s="274"/>
      <c r="BP616" s="693"/>
      <c r="BQ616" s="274"/>
      <c r="BR616" s="274"/>
      <c r="BS616" s="274"/>
      <c r="BT616" s="274"/>
      <c r="BU616" s="274"/>
      <c r="BV616" s="274"/>
      <c r="BW616" s="274"/>
      <c r="BX616" s="694"/>
      <c r="BY616" s="274"/>
      <c r="BZ616" s="274"/>
      <c r="CA616" s="274"/>
      <c r="CB616" s="274"/>
      <c r="CC616" s="274"/>
      <c r="CD616" s="274"/>
      <c r="CE616" s="274"/>
      <c r="CF616" s="274"/>
      <c r="CG616" s="742"/>
      <c r="CH616" s="742"/>
      <c r="CI616" s="742"/>
      <c r="CJ616" s="742"/>
      <c r="CK616" s="742"/>
      <c r="CL616" s="742"/>
      <c r="CM616" s="742"/>
      <c r="CN616" s="742"/>
      <c r="CO616" s="742"/>
      <c r="CP616" s="742"/>
      <c r="CQ616" s="742"/>
      <c r="CR616" s="742"/>
      <c r="CS616" s="742"/>
      <c r="CT616" s="742"/>
      <c r="CU616" s="742"/>
      <c r="CV616" s="742"/>
      <c r="CW616" s="742"/>
      <c r="CX616" s="4"/>
      <c r="CY616" s="780" t="e">
        <v>#REF!</v>
      </c>
      <c r="CZ616" s="890" t="e">
        <v>#REF!</v>
      </c>
      <c r="DA616" s="890" t="e">
        <v>#REF!</v>
      </c>
      <c r="DB616" s="890">
        <v>0.0</v>
      </c>
      <c r="DC616" s="890">
        <v>0.0</v>
      </c>
      <c r="DD616" s="890">
        <v>0.0</v>
      </c>
      <c r="DE616" s="890">
        <v>0.0</v>
      </c>
      <c r="DF616" s="890">
        <v>0.0</v>
      </c>
      <c r="DG616" s="890">
        <v>0.0</v>
      </c>
      <c r="DH616" s="745"/>
      <c r="DI616" s="890" t="e">
        <v>#REF!</v>
      </c>
      <c r="DJ616" s="890" t="s">
        <v>160</v>
      </c>
      <c r="DK616" s="890" t="s">
        <v>160</v>
      </c>
      <c r="DL616" s="890" t="s">
        <v>160</v>
      </c>
      <c r="DM616" s="890" t="s">
        <v>160</v>
      </c>
      <c r="DN616" s="890" t="s">
        <v>160</v>
      </c>
      <c r="DO616" s="890" t="s">
        <v>160</v>
      </c>
      <c r="DP616" s="2">
        <v>1.0</v>
      </c>
      <c r="DQ616" s="830" t="s">
        <v>160</v>
      </c>
      <c r="DR616" s="915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745"/>
      <c r="EK616" s="4"/>
      <c r="EL616" s="4"/>
      <c r="EM616" s="4"/>
      <c r="EN616" s="4"/>
      <c r="EO616" s="4"/>
      <c r="EP616" s="4"/>
      <c r="EQ616" s="745"/>
      <c r="ER616" s="4"/>
      <c r="ES616" s="4"/>
      <c r="ET616" s="4"/>
      <c r="EU616" s="4"/>
      <c r="EV616" s="4"/>
      <c r="EW616" s="4"/>
      <c r="EX616" s="4"/>
      <c r="EY616" s="1060" t="str">
        <f t="shared" si="413"/>
        <v/>
      </c>
      <c r="EZ616" s="4"/>
      <c r="FA616" s="820" t="str">
        <f t="shared" si="49"/>
        <v/>
      </c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742"/>
    </row>
    <row r="617" outlineLevel="1">
      <c r="A617" s="743"/>
      <c r="D617" s="1039">
        <f t="shared" si="157"/>
        <v>1</v>
      </c>
      <c r="E617" s="1049" t="str">
        <f t="shared" si="80"/>
        <v/>
      </c>
      <c r="F617" s="1050" t="s">
        <v>402</v>
      </c>
      <c r="G617" s="1042" t="str">
        <f t="shared" si="76"/>
        <v/>
      </c>
      <c r="H617" s="1046"/>
      <c r="I617" s="1044" t="str">
        <f t="shared" si="77"/>
        <v>#REF!</v>
      </c>
      <c r="J617" s="1052" t="str">
        <f t="shared" si="141"/>
        <v>#REF!</v>
      </c>
      <c r="K617" s="1046">
        <v>0.0</v>
      </c>
      <c r="L617" s="1046">
        <v>0.0</v>
      </c>
      <c r="M617" s="1046">
        <v>0.0</v>
      </c>
      <c r="N617" s="1046">
        <v>0.0</v>
      </c>
      <c r="O617" s="1053" t="e">
        <v>#REF!</v>
      </c>
      <c r="P617" s="1053">
        <v>0.0</v>
      </c>
      <c r="Q617" s="1053">
        <v>0.0</v>
      </c>
      <c r="R617" s="1053">
        <v>0.0</v>
      </c>
      <c r="S617" s="1053">
        <v>0.0</v>
      </c>
      <c r="T617" s="1053">
        <v>0.0</v>
      </c>
      <c r="U617" s="1053">
        <v>0.0</v>
      </c>
      <c r="V617" s="825"/>
      <c r="W617" s="1054" t="str">
        <f t="shared" ref="W617:AC617" si="419">if(O$275&gt;$E616,"",if(O$276&lt;$E616,"", if($H617="","", if($D616&lt;=$N$277,O$277,if($D616&lt;=$N$278,O$278,O$279))*if($O$267=$R$267,$V$267, $H617))))</f>
        <v>#REF!</v>
      </c>
      <c r="X617" s="1054" t="str">
        <f t="shared" si="419"/>
        <v/>
      </c>
      <c r="Y617" s="1054" t="str">
        <f t="shared" si="419"/>
        <v/>
      </c>
      <c r="Z617" s="1054" t="str">
        <f t="shared" si="419"/>
        <v/>
      </c>
      <c r="AA617" s="1054" t="str">
        <f t="shared" si="419"/>
        <v/>
      </c>
      <c r="AB617" s="1054" t="str">
        <f t="shared" si="419"/>
        <v/>
      </c>
      <c r="AC617" s="1054" t="str">
        <f t="shared" si="419"/>
        <v/>
      </c>
      <c r="AD617" s="2" t="e">
        <v>#REF!</v>
      </c>
      <c r="AE617" s="2" t="e">
        <v>#REF!</v>
      </c>
      <c r="AF617" s="2" t="e">
        <v>#REF!</v>
      </c>
      <c r="AG617" s="2" t="e">
        <v>#REF!</v>
      </c>
      <c r="AH617" s="2" t="e">
        <v>#REF!</v>
      </c>
      <c r="AI617" s="2" t="e">
        <v>#REF!</v>
      </c>
      <c r="AJ617" s="4" t="e">
        <v>#REF!</v>
      </c>
      <c r="AK617" s="4"/>
      <c r="AL617" s="4"/>
      <c r="AM617" s="4"/>
      <c r="AN617" s="18" t="s">
        <v>4</v>
      </c>
      <c r="AO617" s="689"/>
      <c r="AP617" s="690"/>
      <c r="AQ617" s="274"/>
      <c r="AR617" s="274"/>
      <c r="AS617" s="274"/>
      <c r="AT617" s="274"/>
      <c r="AU617" s="691"/>
      <c r="AV617" s="692"/>
      <c r="AW617" s="274"/>
      <c r="AX617" s="274"/>
      <c r="AY617" s="274"/>
      <c r="AZ617" s="274"/>
      <c r="BA617" s="274"/>
      <c r="BB617" s="274"/>
      <c r="BC617" s="274"/>
      <c r="BD617" s="274"/>
      <c r="BE617" s="274"/>
      <c r="BF617" s="274"/>
      <c r="BG617" s="274"/>
      <c r="BH617" s="274"/>
      <c r="BI617" s="274"/>
      <c r="BJ617" s="274"/>
      <c r="BK617" s="274"/>
      <c r="BL617" s="274"/>
      <c r="BM617" s="274"/>
      <c r="BN617" s="274"/>
      <c r="BO617" s="274"/>
      <c r="BP617" s="693"/>
      <c r="BQ617" s="274"/>
      <c r="BR617" s="274"/>
      <c r="BS617" s="274"/>
      <c r="BT617" s="274"/>
      <c r="BU617" s="274"/>
      <c r="BV617" s="274"/>
      <c r="BW617" s="274"/>
      <c r="BX617" s="694"/>
      <c r="BY617" s="274"/>
      <c r="BZ617" s="274"/>
      <c r="CA617" s="274"/>
      <c r="CB617" s="274"/>
      <c r="CC617" s="274"/>
      <c r="CD617" s="274"/>
      <c r="CE617" s="274"/>
      <c r="CF617" s="274"/>
      <c r="CG617" s="742"/>
      <c r="CH617" s="742"/>
      <c r="CI617" s="742"/>
      <c r="CJ617" s="742"/>
      <c r="CK617" s="742"/>
      <c r="CL617" s="742"/>
      <c r="CM617" s="742"/>
      <c r="CN617" s="742"/>
      <c r="CO617" s="742"/>
      <c r="CP617" s="742"/>
      <c r="CQ617" s="742"/>
      <c r="CR617" s="742"/>
      <c r="CS617" s="742"/>
      <c r="CT617" s="742"/>
      <c r="CU617" s="742"/>
      <c r="CV617" s="742"/>
      <c r="CW617" s="742"/>
      <c r="CX617" s="4"/>
      <c r="CY617" s="780" t="e">
        <v>#REF!</v>
      </c>
      <c r="CZ617" s="890" t="e">
        <v>#REF!</v>
      </c>
      <c r="DA617" s="890" t="e">
        <v>#REF!</v>
      </c>
      <c r="DB617" s="890">
        <v>0.0</v>
      </c>
      <c r="DC617" s="890">
        <v>0.0</v>
      </c>
      <c r="DD617" s="890">
        <v>0.0</v>
      </c>
      <c r="DE617" s="890">
        <v>0.0</v>
      </c>
      <c r="DF617" s="890">
        <v>0.0</v>
      </c>
      <c r="DG617" s="890">
        <v>0.0</v>
      </c>
      <c r="DH617" s="745"/>
      <c r="DI617" s="890" t="e">
        <v>#REF!</v>
      </c>
      <c r="DJ617" s="890" t="s">
        <v>160</v>
      </c>
      <c r="DK617" s="890" t="s">
        <v>160</v>
      </c>
      <c r="DL617" s="890" t="s">
        <v>160</v>
      </c>
      <c r="DM617" s="890" t="s">
        <v>160</v>
      </c>
      <c r="DN617" s="890" t="s">
        <v>160</v>
      </c>
      <c r="DO617" s="890" t="s">
        <v>160</v>
      </c>
      <c r="DP617" s="2">
        <v>1.0</v>
      </c>
      <c r="DQ617" s="830" t="s">
        <v>160</v>
      </c>
      <c r="DR617" s="915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745"/>
      <c r="EK617" s="4"/>
      <c r="EL617" s="4"/>
      <c r="EM617" s="4"/>
      <c r="EN617" s="4"/>
      <c r="EO617" s="4"/>
      <c r="EP617" s="4"/>
      <c r="EQ617" s="745"/>
      <c r="ER617" s="4"/>
      <c r="ES617" s="4"/>
      <c r="ET617" s="4"/>
      <c r="EU617" s="4"/>
      <c r="EV617" s="4"/>
      <c r="EW617" s="4"/>
      <c r="EX617" s="4"/>
      <c r="EY617" s="1060" t="str">
        <f t="shared" si="413"/>
        <v/>
      </c>
      <c r="EZ617" s="4"/>
      <c r="FA617" s="820" t="str">
        <f t="shared" si="49"/>
        <v/>
      </c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742"/>
    </row>
    <row r="618" outlineLevel="1">
      <c r="A618" s="743"/>
      <c r="D618" s="1039">
        <f t="shared" si="157"/>
        <v>1</v>
      </c>
      <c r="E618" s="1049" t="str">
        <f t="shared" si="80"/>
        <v/>
      </c>
      <c r="F618" s="1050" t="s">
        <v>402</v>
      </c>
      <c r="G618" s="1042" t="str">
        <f t="shared" si="76"/>
        <v/>
      </c>
      <c r="H618" s="1046"/>
      <c r="I618" s="1044" t="str">
        <f t="shared" si="77"/>
        <v>#REF!</v>
      </c>
      <c r="J618" s="1052" t="str">
        <f t="shared" si="141"/>
        <v>#REF!</v>
      </c>
      <c r="K618" s="1046">
        <v>0.0</v>
      </c>
      <c r="L618" s="1046">
        <v>0.0</v>
      </c>
      <c r="M618" s="1046">
        <v>0.0</v>
      </c>
      <c r="N618" s="1046">
        <v>0.0</v>
      </c>
      <c r="O618" s="1053" t="e">
        <v>#REF!</v>
      </c>
      <c r="P618" s="1053">
        <v>0.0</v>
      </c>
      <c r="Q618" s="1053">
        <v>0.0</v>
      </c>
      <c r="R618" s="1053">
        <v>0.0</v>
      </c>
      <c r="S618" s="1053">
        <v>0.0</v>
      </c>
      <c r="T618" s="1053">
        <v>0.0</v>
      </c>
      <c r="U618" s="1053">
        <v>0.0</v>
      </c>
      <c r="V618" s="825"/>
      <c r="W618" s="1054" t="str">
        <f t="shared" ref="W618:AC618" si="420">if(O$275&gt;$E617,"",if(O$276&lt;$E617,"", if($H618="","", if($D617&lt;=$N$277,O$277,if($D617&lt;=$N$278,O$278,O$279))*if($O$267=$R$267,$V$267, $H618))))</f>
        <v>#REF!</v>
      </c>
      <c r="X618" s="1054" t="str">
        <f t="shared" si="420"/>
        <v/>
      </c>
      <c r="Y618" s="1054" t="str">
        <f t="shared" si="420"/>
        <v/>
      </c>
      <c r="Z618" s="1054" t="str">
        <f t="shared" si="420"/>
        <v/>
      </c>
      <c r="AA618" s="1054" t="str">
        <f t="shared" si="420"/>
        <v/>
      </c>
      <c r="AB618" s="1054" t="str">
        <f t="shared" si="420"/>
        <v/>
      </c>
      <c r="AC618" s="1054" t="str">
        <f t="shared" si="420"/>
        <v/>
      </c>
      <c r="AD618" s="2" t="e">
        <v>#REF!</v>
      </c>
      <c r="AE618" s="2" t="e">
        <v>#REF!</v>
      </c>
      <c r="AF618" s="2" t="e">
        <v>#REF!</v>
      </c>
      <c r="AG618" s="2" t="e">
        <v>#REF!</v>
      </c>
      <c r="AH618" s="2" t="e">
        <v>#REF!</v>
      </c>
      <c r="AI618" s="2" t="e">
        <v>#REF!</v>
      </c>
      <c r="AJ618" s="4" t="e">
        <v>#REF!</v>
      </c>
      <c r="AK618" s="4"/>
      <c r="AL618" s="4"/>
      <c r="AM618" s="4"/>
      <c r="AN618" s="18" t="s">
        <v>4</v>
      </c>
      <c r="AO618" s="689"/>
      <c r="AP618" s="690"/>
      <c r="AQ618" s="274"/>
      <c r="AR618" s="274"/>
      <c r="AS618" s="274"/>
      <c r="AT618" s="274"/>
      <c r="AU618" s="691"/>
      <c r="AV618" s="692"/>
      <c r="AW618" s="274"/>
      <c r="AX618" s="274"/>
      <c r="AY618" s="274"/>
      <c r="AZ618" s="274"/>
      <c r="BA618" s="274"/>
      <c r="BB618" s="274"/>
      <c r="BC618" s="274"/>
      <c r="BD618" s="274"/>
      <c r="BE618" s="274"/>
      <c r="BF618" s="274"/>
      <c r="BG618" s="274"/>
      <c r="BH618" s="274"/>
      <c r="BI618" s="274"/>
      <c r="BJ618" s="274"/>
      <c r="BK618" s="274"/>
      <c r="BL618" s="274"/>
      <c r="BM618" s="274"/>
      <c r="BN618" s="274"/>
      <c r="BO618" s="274"/>
      <c r="BP618" s="693"/>
      <c r="BQ618" s="274"/>
      <c r="BR618" s="274"/>
      <c r="BS618" s="274"/>
      <c r="BT618" s="274"/>
      <c r="BU618" s="274"/>
      <c r="BV618" s="274"/>
      <c r="BW618" s="274"/>
      <c r="BX618" s="694"/>
      <c r="BY618" s="274"/>
      <c r="BZ618" s="274"/>
      <c r="CA618" s="274"/>
      <c r="CB618" s="274"/>
      <c r="CC618" s="274"/>
      <c r="CD618" s="274"/>
      <c r="CE618" s="274"/>
      <c r="CF618" s="274"/>
      <c r="CG618" s="742"/>
      <c r="CH618" s="742"/>
      <c r="CI618" s="742"/>
      <c r="CJ618" s="742"/>
      <c r="CK618" s="742"/>
      <c r="CL618" s="742"/>
      <c r="CM618" s="742"/>
      <c r="CN618" s="742"/>
      <c r="CO618" s="742"/>
      <c r="CP618" s="742"/>
      <c r="CQ618" s="742"/>
      <c r="CR618" s="742"/>
      <c r="CS618" s="742"/>
      <c r="CT618" s="742"/>
      <c r="CU618" s="742"/>
      <c r="CV618" s="742"/>
      <c r="CW618" s="742"/>
      <c r="CX618" s="4"/>
      <c r="CY618" s="780" t="e">
        <v>#REF!</v>
      </c>
      <c r="CZ618" s="890" t="e">
        <v>#REF!</v>
      </c>
      <c r="DA618" s="890" t="e">
        <v>#REF!</v>
      </c>
      <c r="DB618" s="890">
        <v>0.0</v>
      </c>
      <c r="DC618" s="890">
        <v>0.0</v>
      </c>
      <c r="DD618" s="890">
        <v>0.0</v>
      </c>
      <c r="DE618" s="890">
        <v>0.0</v>
      </c>
      <c r="DF618" s="890">
        <v>0.0</v>
      </c>
      <c r="DG618" s="890">
        <v>0.0</v>
      </c>
      <c r="DH618" s="745"/>
      <c r="DI618" s="890" t="e">
        <v>#REF!</v>
      </c>
      <c r="DJ618" s="890" t="s">
        <v>160</v>
      </c>
      <c r="DK618" s="890" t="s">
        <v>160</v>
      </c>
      <c r="DL618" s="890" t="s">
        <v>160</v>
      </c>
      <c r="DM618" s="890" t="s">
        <v>160</v>
      </c>
      <c r="DN618" s="890" t="s">
        <v>160</v>
      </c>
      <c r="DO618" s="890" t="s">
        <v>160</v>
      </c>
      <c r="DP618" s="2">
        <v>1.0</v>
      </c>
      <c r="DQ618" s="830" t="s">
        <v>160</v>
      </c>
      <c r="DR618" s="915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745"/>
      <c r="EK618" s="4"/>
      <c r="EL618" s="4"/>
      <c r="EM618" s="4"/>
      <c r="EN618" s="4"/>
      <c r="EO618" s="4"/>
      <c r="EP618" s="4"/>
      <c r="EQ618" s="745"/>
      <c r="ER618" s="4"/>
      <c r="ES618" s="4"/>
      <c r="ET618" s="4"/>
      <c r="EU618" s="4"/>
      <c r="EV618" s="4"/>
      <c r="EW618" s="4"/>
      <c r="EX618" s="4"/>
      <c r="EY618" s="1060" t="str">
        <f t="shared" si="413"/>
        <v/>
      </c>
      <c r="EZ618" s="4"/>
      <c r="FA618" s="820" t="str">
        <f t="shared" si="49"/>
        <v/>
      </c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742"/>
    </row>
    <row r="619" outlineLevel="1">
      <c r="A619" s="743"/>
      <c r="D619" s="1039">
        <f t="shared" si="157"/>
        <v>1</v>
      </c>
      <c r="E619" s="1049" t="str">
        <f t="shared" si="80"/>
        <v/>
      </c>
      <c r="F619" s="1050" t="s">
        <v>402</v>
      </c>
      <c r="G619" s="1042" t="str">
        <f t="shared" si="76"/>
        <v/>
      </c>
      <c r="H619" s="1046"/>
      <c r="I619" s="1044" t="str">
        <f t="shared" si="77"/>
        <v>#REF!</v>
      </c>
      <c r="J619" s="1052" t="str">
        <f t="shared" si="141"/>
        <v>#REF!</v>
      </c>
      <c r="K619" s="1046">
        <v>0.0</v>
      </c>
      <c r="L619" s="1046">
        <v>0.0</v>
      </c>
      <c r="M619" s="1046">
        <v>0.0</v>
      </c>
      <c r="N619" s="1046">
        <v>0.0</v>
      </c>
      <c r="O619" s="1053" t="e">
        <v>#REF!</v>
      </c>
      <c r="P619" s="1053">
        <v>0.0</v>
      </c>
      <c r="Q619" s="1053">
        <v>0.0</v>
      </c>
      <c r="R619" s="1053">
        <v>0.0</v>
      </c>
      <c r="S619" s="1053">
        <v>0.0</v>
      </c>
      <c r="T619" s="1053">
        <v>0.0</v>
      </c>
      <c r="U619" s="1053">
        <v>0.0</v>
      </c>
      <c r="V619" s="825"/>
      <c r="W619" s="1054" t="str">
        <f t="shared" ref="W619:AC619" si="421">if(O$275&gt;$E618,"",if(O$276&lt;$E618,"", if($H619="","", if($D618&lt;=$N$277,O$277,if($D618&lt;=$N$278,O$278,O$279))*if($O$267=$R$267,$V$267, $H619))))</f>
        <v>#REF!</v>
      </c>
      <c r="X619" s="1054" t="str">
        <f t="shared" si="421"/>
        <v/>
      </c>
      <c r="Y619" s="1054" t="str">
        <f t="shared" si="421"/>
        <v/>
      </c>
      <c r="Z619" s="1054" t="str">
        <f t="shared" si="421"/>
        <v/>
      </c>
      <c r="AA619" s="1054" t="str">
        <f t="shared" si="421"/>
        <v/>
      </c>
      <c r="AB619" s="1054" t="str">
        <f t="shared" si="421"/>
        <v/>
      </c>
      <c r="AC619" s="1054" t="str">
        <f t="shared" si="421"/>
        <v/>
      </c>
      <c r="AD619" s="2" t="e">
        <v>#REF!</v>
      </c>
      <c r="AE619" s="2" t="e">
        <v>#REF!</v>
      </c>
      <c r="AF619" s="2" t="e">
        <v>#REF!</v>
      </c>
      <c r="AG619" s="2" t="e">
        <v>#REF!</v>
      </c>
      <c r="AH619" s="2" t="e">
        <v>#REF!</v>
      </c>
      <c r="AI619" s="2" t="e">
        <v>#REF!</v>
      </c>
      <c r="AJ619" s="4" t="e">
        <v>#REF!</v>
      </c>
      <c r="AK619" s="4"/>
      <c r="AL619" s="4"/>
      <c r="AM619" s="4"/>
      <c r="AN619" s="18" t="s">
        <v>4</v>
      </c>
      <c r="AO619" s="689"/>
      <c r="AP619" s="690"/>
      <c r="AQ619" s="274"/>
      <c r="AR619" s="274"/>
      <c r="AS619" s="274"/>
      <c r="AT619" s="274"/>
      <c r="AU619" s="691"/>
      <c r="AV619" s="692"/>
      <c r="AW619" s="274"/>
      <c r="AX619" s="274"/>
      <c r="AY619" s="274"/>
      <c r="AZ619" s="274"/>
      <c r="BA619" s="274"/>
      <c r="BB619" s="274"/>
      <c r="BC619" s="274"/>
      <c r="BD619" s="274"/>
      <c r="BE619" s="274"/>
      <c r="BF619" s="274"/>
      <c r="BG619" s="274"/>
      <c r="BH619" s="274"/>
      <c r="BI619" s="274"/>
      <c r="BJ619" s="274"/>
      <c r="BK619" s="274"/>
      <c r="BL619" s="274"/>
      <c r="BM619" s="274"/>
      <c r="BN619" s="274"/>
      <c r="BO619" s="274"/>
      <c r="BP619" s="693"/>
      <c r="BQ619" s="274"/>
      <c r="BR619" s="274"/>
      <c r="BS619" s="274"/>
      <c r="BT619" s="274"/>
      <c r="BU619" s="274"/>
      <c r="BV619" s="274"/>
      <c r="BW619" s="274"/>
      <c r="BX619" s="694"/>
      <c r="BY619" s="274"/>
      <c r="BZ619" s="274"/>
      <c r="CA619" s="274"/>
      <c r="CB619" s="274"/>
      <c r="CC619" s="274"/>
      <c r="CD619" s="274"/>
      <c r="CE619" s="274"/>
      <c r="CF619" s="274"/>
      <c r="CG619" s="742"/>
      <c r="CH619" s="742"/>
      <c r="CI619" s="742"/>
      <c r="CJ619" s="742"/>
      <c r="CK619" s="742"/>
      <c r="CL619" s="742"/>
      <c r="CM619" s="742"/>
      <c r="CN619" s="742"/>
      <c r="CO619" s="742"/>
      <c r="CP619" s="742"/>
      <c r="CQ619" s="742"/>
      <c r="CR619" s="742"/>
      <c r="CS619" s="742"/>
      <c r="CT619" s="742"/>
      <c r="CU619" s="742"/>
      <c r="CV619" s="742"/>
      <c r="CW619" s="742"/>
      <c r="CX619" s="4"/>
      <c r="CY619" s="780" t="e">
        <v>#REF!</v>
      </c>
      <c r="CZ619" s="890" t="e">
        <v>#REF!</v>
      </c>
      <c r="DA619" s="890" t="e">
        <v>#REF!</v>
      </c>
      <c r="DB619" s="890">
        <v>0.0</v>
      </c>
      <c r="DC619" s="890">
        <v>0.0</v>
      </c>
      <c r="DD619" s="890">
        <v>0.0</v>
      </c>
      <c r="DE619" s="890">
        <v>0.0</v>
      </c>
      <c r="DF619" s="890">
        <v>0.0</v>
      </c>
      <c r="DG619" s="890">
        <v>0.0</v>
      </c>
      <c r="DH619" s="745"/>
      <c r="DI619" s="890" t="e">
        <v>#REF!</v>
      </c>
      <c r="DJ619" s="890" t="s">
        <v>160</v>
      </c>
      <c r="DK619" s="890" t="s">
        <v>160</v>
      </c>
      <c r="DL619" s="890" t="s">
        <v>160</v>
      </c>
      <c r="DM619" s="890" t="s">
        <v>160</v>
      </c>
      <c r="DN619" s="890" t="s">
        <v>160</v>
      </c>
      <c r="DO619" s="890" t="s">
        <v>160</v>
      </c>
      <c r="DP619" s="2">
        <v>1.0</v>
      </c>
      <c r="DQ619" s="830" t="s">
        <v>160</v>
      </c>
      <c r="DR619" s="915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745"/>
      <c r="EK619" s="4"/>
      <c r="EL619" s="4"/>
      <c r="EM619" s="4"/>
      <c r="EN619" s="4"/>
      <c r="EO619" s="4"/>
      <c r="EP619" s="4"/>
      <c r="EQ619" s="745"/>
      <c r="ER619" s="4"/>
      <c r="ES619" s="4"/>
      <c r="ET619" s="4"/>
      <c r="EU619" s="4"/>
      <c r="EV619" s="4"/>
      <c r="EW619" s="4"/>
      <c r="EX619" s="4"/>
      <c r="EY619" s="1060" t="str">
        <f t="shared" si="413"/>
        <v/>
      </c>
      <c r="EZ619" s="4"/>
      <c r="FA619" s="820" t="str">
        <f t="shared" si="49"/>
        <v/>
      </c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742"/>
    </row>
    <row r="620" outlineLevel="1">
      <c r="A620" s="743"/>
      <c r="D620" s="1039">
        <f t="shared" si="157"/>
        <v>1</v>
      </c>
      <c r="E620" s="1049" t="str">
        <f t="shared" si="80"/>
        <v/>
      </c>
      <c r="F620" s="1050" t="s">
        <v>402</v>
      </c>
      <c r="G620" s="1042" t="str">
        <f t="shared" si="76"/>
        <v/>
      </c>
      <c r="H620" s="1046"/>
      <c r="I620" s="1044" t="str">
        <f t="shared" si="77"/>
        <v>#REF!</v>
      </c>
      <c r="J620" s="1052" t="str">
        <f t="shared" si="141"/>
        <v>#REF!</v>
      </c>
      <c r="K620" s="1046">
        <v>0.0</v>
      </c>
      <c r="L620" s="1046">
        <v>0.0</v>
      </c>
      <c r="M620" s="1046">
        <v>0.0</v>
      </c>
      <c r="N620" s="1046">
        <v>0.0</v>
      </c>
      <c r="O620" s="1053" t="e">
        <v>#REF!</v>
      </c>
      <c r="P620" s="1053">
        <v>0.0</v>
      </c>
      <c r="Q620" s="1053">
        <v>0.0</v>
      </c>
      <c r="R620" s="1053">
        <v>0.0</v>
      </c>
      <c r="S620" s="1053">
        <v>0.0</v>
      </c>
      <c r="T620" s="1053">
        <v>0.0</v>
      </c>
      <c r="U620" s="1053">
        <v>0.0</v>
      </c>
      <c r="V620" s="825"/>
      <c r="W620" s="1054" t="str">
        <f t="shared" ref="W620:AC620" si="422">if(O$275&gt;$E619,"",if(O$276&lt;$E619,"", if($H620="","", if($D619&lt;=$N$277,O$277,if($D619&lt;=$N$278,O$278,O$279))*if($O$267=$R$267,$V$267, $H620))))</f>
        <v>#REF!</v>
      </c>
      <c r="X620" s="1054" t="str">
        <f t="shared" si="422"/>
        <v/>
      </c>
      <c r="Y620" s="1054" t="str">
        <f t="shared" si="422"/>
        <v/>
      </c>
      <c r="Z620" s="1054" t="str">
        <f t="shared" si="422"/>
        <v/>
      </c>
      <c r="AA620" s="1054" t="str">
        <f t="shared" si="422"/>
        <v/>
      </c>
      <c r="AB620" s="1054" t="str">
        <f t="shared" si="422"/>
        <v/>
      </c>
      <c r="AC620" s="1054" t="str">
        <f t="shared" si="422"/>
        <v/>
      </c>
      <c r="AD620" s="2" t="e">
        <v>#REF!</v>
      </c>
      <c r="AE620" s="2" t="e">
        <v>#REF!</v>
      </c>
      <c r="AF620" s="2" t="e">
        <v>#REF!</v>
      </c>
      <c r="AG620" s="2" t="e">
        <v>#REF!</v>
      </c>
      <c r="AH620" s="2" t="e">
        <v>#REF!</v>
      </c>
      <c r="AI620" s="2" t="e">
        <v>#REF!</v>
      </c>
      <c r="AJ620" s="4" t="e">
        <v>#REF!</v>
      </c>
      <c r="AK620" s="4"/>
      <c r="AL620" s="4"/>
      <c r="AM620" s="4"/>
      <c r="AN620" s="18" t="s">
        <v>4</v>
      </c>
      <c r="AO620" s="689"/>
      <c r="AP620" s="690"/>
      <c r="AQ620" s="274"/>
      <c r="AR620" s="274"/>
      <c r="AS620" s="274"/>
      <c r="AT620" s="274"/>
      <c r="AU620" s="691"/>
      <c r="AV620" s="692"/>
      <c r="AW620" s="274"/>
      <c r="AX620" s="274"/>
      <c r="AY620" s="274"/>
      <c r="AZ620" s="274"/>
      <c r="BA620" s="274"/>
      <c r="BB620" s="274"/>
      <c r="BC620" s="274"/>
      <c r="BD620" s="274"/>
      <c r="BE620" s="274"/>
      <c r="BF620" s="274"/>
      <c r="BG620" s="274"/>
      <c r="BH620" s="274"/>
      <c r="BI620" s="274"/>
      <c r="BJ620" s="274"/>
      <c r="BK620" s="274"/>
      <c r="BL620" s="274"/>
      <c r="BM620" s="274"/>
      <c r="BN620" s="274"/>
      <c r="BO620" s="274"/>
      <c r="BP620" s="693"/>
      <c r="BQ620" s="274"/>
      <c r="BR620" s="274"/>
      <c r="BS620" s="274"/>
      <c r="BT620" s="274"/>
      <c r="BU620" s="274"/>
      <c r="BV620" s="274"/>
      <c r="BW620" s="274"/>
      <c r="BX620" s="694"/>
      <c r="BY620" s="274"/>
      <c r="BZ620" s="274"/>
      <c r="CA620" s="274"/>
      <c r="CB620" s="274"/>
      <c r="CC620" s="274"/>
      <c r="CD620" s="274"/>
      <c r="CE620" s="274"/>
      <c r="CF620" s="274"/>
      <c r="CG620" s="742"/>
      <c r="CH620" s="742"/>
      <c r="CI620" s="742"/>
      <c r="CJ620" s="742"/>
      <c r="CK620" s="742"/>
      <c r="CL620" s="742"/>
      <c r="CM620" s="742"/>
      <c r="CN620" s="742"/>
      <c r="CO620" s="742"/>
      <c r="CP620" s="742"/>
      <c r="CQ620" s="742"/>
      <c r="CR620" s="742"/>
      <c r="CS620" s="742"/>
      <c r="CT620" s="742"/>
      <c r="CU620" s="742"/>
      <c r="CV620" s="742"/>
      <c r="CW620" s="742"/>
      <c r="CX620" s="4"/>
      <c r="CY620" s="780" t="e">
        <v>#REF!</v>
      </c>
      <c r="CZ620" s="890" t="e">
        <v>#REF!</v>
      </c>
      <c r="DA620" s="890" t="e">
        <v>#REF!</v>
      </c>
      <c r="DB620" s="890">
        <v>0.0</v>
      </c>
      <c r="DC620" s="890">
        <v>0.0</v>
      </c>
      <c r="DD620" s="890">
        <v>0.0</v>
      </c>
      <c r="DE620" s="890">
        <v>0.0</v>
      </c>
      <c r="DF620" s="890">
        <v>0.0</v>
      </c>
      <c r="DG620" s="890">
        <v>0.0</v>
      </c>
      <c r="DH620" s="745"/>
      <c r="DI620" s="890" t="e">
        <v>#REF!</v>
      </c>
      <c r="DJ620" s="890" t="s">
        <v>160</v>
      </c>
      <c r="DK620" s="890" t="s">
        <v>160</v>
      </c>
      <c r="DL620" s="890" t="s">
        <v>160</v>
      </c>
      <c r="DM620" s="890" t="s">
        <v>160</v>
      </c>
      <c r="DN620" s="890" t="s">
        <v>160</v>
      </c>
      <c r="DO620" s="890" t="s">
        <v>160</v>
      </c>
      <c r="DP620" s="2">
        <v>1.0</v>
      </c>
      <c r="DQ620" s="830" t="s">
        <v>160</v>
      </c>
      <c r="DR620" s="915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745"/>
      <c r="EK620" s="4"/>
      <c r="EL620" s="4"/>
      <c r="EM620" s="4"/>
      <c r="EN620" s="4"/>
      <c r="EO620" s="4"/>
      <c r="EP620" s="4"/>
      <c r="EQ620" s="745"/>
      <c r="ER620" s="4"/>
      <c r="ES620" s="4"/>
      <c r="ET620" s="4"/>
      <c r="EU620" s="4"/>
      <c r="EV620" s="4"/>
      <c r="EW620" s="4"/>
      <c r="EX620" s="4"/>
      <c r="EY620" s="1060" t="str">
        <f t="shared" si="413"/>
        <v/>
      </c>
      <c r="EZ620" s="4"/>
      <c r="FA620" s="820" t="str">
        <f t="shared" si="49"/>
        <v/>
      </c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742"/>
    </row>
    <row r="621" outlineLevel="1">
      <c r="A621" s="743"/>
      <c r="D621" s="1039">
        <f t="shared" si="157"/>
        <v>1</v>
      </c>
      <c r="E621" s="1049" t="str">
        <f t="shared" si="80"/>
        <v/>
      </c>
      <c r="F621" s="1050" t="s">
        <v>402</v>
      </c>
      <c r="G621" s="1042" t="str">
        <f t="shared" si="76"/>
        <v/>
      </c>
      <c r="H621" s="1046"/>
      <c r="I621" s="1044" t="str">
        <f t="shared" si="77"/>
        <v>#REF!</v>
      </c>
      <c r="J621" s="1052" t="str">
        <f t="shared" si="141"/>
        <v>#REF!</v>
      </c>
      <c r="K621" s="1046">
        <v>0.0</v>
      </c>
      <c r="L621" s="1046">
        <v>0.0</v>
      </c>
      <c r="M621" s="1046">
        <v>0.0</v>
      </c>
      <c r="N621" s="1046">
        <v>0.0</v>
      </c>
      <c r="O621" s="1053" t="e">
        <v>#REF!</v>
      </c>
      <c r="P621" s="1053">
        <v>0.0</v>
      </c>
      <c r="Q621" s="1053">
        <v>0.0</v>
      </c>
      <c r="R621" s="1053">
        <v>0.0</v>
      </c>
      <c r="S621" s="1053">
        <v>0.0</v>
      </c>
      <c r="T621" s="1053">
        <v>0.0</v>
      </c>
      <c r="U621" s="1053">
        <v>0.0</v>
      </c>
      <c r="V621" s="825"/>
      <c r="W621" s="1054" t="str">
        <f t="shared" ref="W621:AC621" si="423">if(O$275&gt;$E620,"",if(O$276&lt;$E620,"", if($H621="","", if($D620&lt;=$N$277,O$277,if($D620&lt;=$N$278,O$278,O$279))*if($O$267=$R$267,$V$267, $H621))))</f>
        <v>#REF!</v>
      </c>
      <c r="X621" s="1054" t="str">
        <f t="shared" si="423"/>
        <v/>
      </c>
      <c r="Y621" s="1054" t="str">
        <f t="shared" si="423"/>
        <v/>
      </c>
      <c r="Z621" s="1054" t="str">
        <f t="shared" si="423"/>
        <v/>
      </c>
      <c r="AA621" s="1054" t="str">
        <f t="shared" si="423"/>
        <v/>
      </c>
      <c r="AB621" s="1054" t="str">
        <f t="shared" si="423"/>
        <v/>
      </c>
      <c r="AC621" s="1054" t="str">
        <f t="shared" si="423"/>
        <v/>
      </c>
      <c r="AD621" s="2" t="e">
        <v>#REF!</v>
      </c>
      <c r="AE621" s="2" t="e">
        <v>#REF!</v>
      </c>
      <c r="AF621" s="2" t="e">
        <v>#REF!</v>
      </c>
      <c r="AG621" s="2" t="e">
        <v>#REF!</v>
      </c>
      <c r="AH621" s="2" t="e">
        <v>#REF!</v>
      </c>
      <c r="AI621" s="2" t="e">
        <v>#REF!</v>
      </c>
      <c r="AJ621" s="4" t="e">
        <v>#REF!</v>
      </c>
      <c r="AK621" s="4"/>
      <c r="AL621" s="4"/>
      <c r="AM621" s="4"/>
      <c r="AN621" s="18" t="s">
        <v>4</v>
      </c>
      <c r="AO621" s="689"/>
      <c r="AP621" s="690"/>
      <c r="AQ621" s="274"/>
      <c r="AR621" s="274"/>
      <c r="AS621" s="274"/>
      <c r="AT621" s="274"/>
      <c r="AU621" s="691"/>
      <c r="AV621" s="692"/>
      <c r="AW621" s="274"/>
      <c r="AX621" s="274"/>
      <c r="AY621" s="274"/>
      <c r="AZ621" s="274"/>
      <c r="BA621" s="274"/>
      <c r="BB621" s="274"/>
      <c r="BC621" s="274"/>
      <c r="BD621" s="274"/>
      <c r="BE621" s="274"/>
      <c r="BF621" s="274"/>
      <c r="BG621" s="274"/>
      <c r="BH621" s="274"/>
      <c r="BI621" s="274"/>
      <c r="BJ621" s="274"/>
      <c r="BK621" s="274"/>
      <c r="BL621" s="274"/>
      <c r="BM621" s="274"/>
      <c r="BN621" s="274"/>
      <c r="BO621" s="274"/>
      <c r="BP621" s="693"/>
      <c r="BQ621" s="274"/>
      <c r="BR621" s="274"/>
      <c r="BS621" s="274"/>
      <c r="BT621" s="274"/>
      <c r="BU621" s="274"/>
      <c r="BV621" s="274"/>
      <c r="BW621" s="274"/>
      <c r="BX621" s="694"/>
      <c r="BY621" s="274"/>
      <c r="BZ621" s="274"/>
      <c r="CA621" s="274"/>
      <c r="CB621" s="274"/>
      <c r="CC621" s="274"/>
      <c r="CD621" s="274"/>
      <c r="CE621" s="274"/>
      <c r="CF621" s="274"/>
      <c r="CG621" s="742"/>
      <c r="CH621" s="742"/>
      <c r="CI621" s="742"/>
      <c r="CJ621" s="742"/>
      <c r="CK621" s="742"/>
      <c r="CL621" s="742"/>
      <c r="CM621" s="742"/>
      <c r="CN621" s="742"/>
      <c r="CO621" s="742"/>
      <c r="CP621" s="742"/>
      <c r="CQ621" s="742"/>
      <c r="CR621" s="742"/>
      <c r="CS621" s="742"/>
      <c r="CT621" s="742"/>
      <c r="CU621" s="742"/>
      <c r="CV621" s="742"/>
      <c r="CW621" s="742"/>
      <c r="CX621" s="4"/>
      <c r="CY621" s="780" t="e">
        <v>#REF!</v>
      </c>
      <c r="CZ621" s="890" t="e">
        <v>#REF!</v>
      </c>
      <c r="DA621" s="890" t="e">
        <v>#REF!</v>
      </c>
      <c r="DB621" s="890">
        <v>0.0</v>
      </c>
      <c r="DC621" s="890">
        <v>0.0</v>
      </c>
      <c r="DD621" s="890">
        <v>0.0</v>
      </c>
      <c r="DE621" s="890">
        <v>0.0</v>
      </c>
      <c r="DF621" s="890">
        <v>0.0</v>
      </c>
      <c r="DG621" s="890">
        <v>0.0</v>
      </c>
      <c r="DH621" s="745"/>
      <c r="DI621" s="890" t="e">
        <v>#REF!</v>
      </c>
      <c r="DJ621" s="890" t="s">
        <v>160</v>
      </c>
      <c r="DK621" s="890" t="s">
        <v>160</v>
      </c>
      <c r="DL621" s="890" t="s">
        <v>160</v>
      </c>
      <c r="DM621" s="890" t="s">
        <v>160</v>
      </c>
      <c r="DN621" s="890" t="s">
        <v>160</v>
      </c>
      <c r="DO621" s="890" t="s">
        <v>160</v>
      </c>
      <c r="DP621" s="2">
        <v>1.0</v>
      </c>
      <c r="DQ621" s="830" t="s">
        <v>160</v>
      </c>
      <c r="DR621" s="915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745"/>
      <c r="EK621" s="4"/>
      <c r="EL621" s="4"/>
      <c r="EM621" s="4"/>
      <c r="EN621" s="4"/>
      <c r="EO621" s="4"/>
      <c r="EP621" s="4"/>
      <c r="EQ621" s="745"/>
      <c r="ER621" s="4"/>
      <c r="ES621" s="4"/>
      <c r="ET621" s="4"/>
      <c r="EU621" s="4"/>
      <c r="EV621" s="4"/>
      <c r="EW621" s="4"/>
      <c r="EX621" s="4"/>
      <c r="EY621" s="1060" t="str">
        <f t="shared" si="413"/>
        <v/>
      </c>
      <c r="EZ621" s="4"/>
      <c r="FA621" s="820" t="str">
        <f t="shared" si="49"/>
        <v/>
      </c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742"/>
    </row>
    <row r="622" outlineLevel="1">
      <c r="A622" s="743"/>
      <c r="D622" s="1039">
        <f t="shared" si="157"/>
        <v>1</v>
      </c>
      <c r="E622" s="1049" t="str">
        <f t="shared" si="80"/>
        <v/>
      </c>
      <c r="F622" s="1050" t="s">
        <v>402</v>
      </c>
      <c r="G622" s="1042" t="str">
        <f t="shared" si="76"/>
        <v/>
      </c>
      <c r="H622" s="1046"/>
      <c r="I622" s="1044" t="str">
        <f t="shared" si="77"/>
        <v>#REF!</v>
      </c>
      <c r="J622" s="1052" t="str">
        <f t="shared" si="141"/>
        <v>#REF!</v>
      </c>
      <c r="K622" s="1046">
        <v>0.0</v>
      </c>
      <c r="L622" s="1046">
        <v>0.0</v>
      </c>
      <c r="M622" s="1046">
        <v>0.0</v>
      </c>
      <c r="N622" s="1046">
        <v>0.0</v>
      </c>
      <c r="O622" s="1053" t="e">
        <v>#REF!</v>
      </c>
      <c r="P622" s="1053">
        <v>0.0</v>
      </c>
      <c r="Q622" s="1053">
        <v>0.0</v>
      </c>
      <c r="R622" s="1053">
        <v>0.0</v>
      </c>
      <c r="S622" s="1053">
        <v>0.0</v>
      </c>
      <c r="T622" s="1053">
        <v>0.0</v>
      </c>
      <c r="U622" s="1053">
        <v>0.0</v>
      </c>
      <c r="V622" s="825"/>
      <c r="W622" s="1054" t="str">
        <f t="shared" ref="W622:AC622" si="424">if(O$275&gt;$E621,"",if(O$276&lt;$E621,"", if($H622="","", if($D621&lt;=$N$277,O$277,if($D621&lt;=$N$278,O$278,O$279))*if($O$267=$R$267,$V$267, $H622))))</f>
        <v>#REF!</v>
      </c>
      <c r="X622" s="1054" t="str">
        <f t="shared" si="424"/>
        <v/>
      </c>
      <c r="Y622" s="1054" t="str">
        <f t="shared" si="424"/>
        <v/>
      </c>
      <c r="Z622" s="1054" t="str">
        <f t="shared" si="424"/>
        <v/>
      </c>
      <c r="AA622" s="1054" t="str">
        <f t="shared" si="424"/>
        <v/>
      </c>
      <c r="AB622" s="1054" t="str">
        <f t="shared" si="424"/>
        <v/>
      </c>
      <c r="AC622" s="1054" t="str">
        <f t="shared" si="424"/>
        <v/>
      </c>
      <c r="AD622" s="2" t="e">
        <v>#REF!</v>
      </c>
      <c r="AE622" s="2" t="e">
        <v>#REF!</v>
      </c>
      <c r="AF622" s="2" t="e">
        <v>#REF!</v>
      </c>
      <c r="AG622" s="2" t="e">
        <v>#REF!</v>
      </c>
      <c r="AH622" s="2" t="e">
        <v>#REF!</v>
      </c>
      <c r="AI622" s="2" t="e">
        <v>#REF!</v>
      </c>
      <c r="AJ622" s="4" t="e">
        <v>#REF!</v>
      </c>
      <c r="AK622" s="4"/>
      <c r="AL622" s="4"/>
      <c r="AM622" s="4"/>
      <c r="AN622" s="18" t="s">
        <v>4</v>
      </c>
      <c r="AO622" s="689"/>
      <c r="AP622" s="690"/>
      <c r="AQ622" s="274"/>
      <c r="AR622" s="274"/>
      <c r="AS622" s="274"/>
      <c r="AT622" s="274"/>
      <c r="AU622" s="691"/>
      <c r="AV622" s="692"/>
      <c r="AW622" s="274"/>
      <c r="AX622" s="274"/>
      <c r="AY622" s="274"/>
      <c r="AZ622" s="274"/>
      <c r="BA622" s="274"/>
      <c r="BB622" s="274"/>
      <c r="BC622" s="274"/>
      <c r="BD622" s="274"/>
      <c r="BE622" s="274"/>
      <c r="BF622" s="274"/>
      <c r="BG622" s="274"/>
      <c r="BH622" s="274"/>
      <c r="BI622" s="274"/>
      <c r="BJ622" s="274"/>
      <c r="BK622" s="274"/>
      <c r="BL622" s="274"/>
      <c r="BM622" s="274"/>
      <c r="BN622" s="274"/>
      <c r="BO622" s="274"/>
      <c r="BP622" s="693"/>
      <c r="BQ622" s="274"/>
      <c r="BR622" s="274"/>
      <c r="BS622" s="274"/>
      <c r="BT622" s="274"/>
      <c r="BU622" s="274"/>
      <c r="BV622" s="274"/>
      <c r="BW622" s="274"/>
      <c r="BX622" s="694"/>
      <c r="BY622" s="274"/>
      <c r="BZ622" s="274"/>
      <c r="CA622" s="274"/>
      <c r="CB622" s="274"/>
      <c r="CC622" s="274"/>
      <c r="CD622" s="274"/>
      <c r="CE622" s="274"/>
      <c r="CF622" s="274"/>
      <c r="CG622" s="742"/>
      <c r="CH622" s="742"/>
      <c r="CI622" s="742"/>
      <c r="CJ622" s="742"/>
      <c r="CK622" s="742"/>
      <c r="CL622" s="742"/>
      <c r="CM622" s="742"/>
      <c r="CN622" s="742"/>
      <c r="CO622" s="742"/>
      <c r="CP622" s="742"/>
      <c r="CQ622" s="742"/>
      <c r="CR622" s="742"/>
      <c r="CS622" s="742"/>
      <c r="CT622" s="742"/>
      <c r="CU622" s="742"/>
      <c r="CV622" s="742"/>
      <c r="CW622" s="742"/>
      <c r="CX622" s="4"/>
      <c r="CY622" s="780" t="e">
        <v>#REF!</v>
      </c>
      <c r="CZ622" s="890" t="e">
        <v>#REF!</v>
      </c>
      <c r="DA622" s="890" t="e">
        <v>#REF!</v>
      </c>
      <c r="DB622" s="890">
        <v>0.0</v>
      </c>
      <c r="DC622" s="890">
        <v>0.0</v>
      </c>
      <c r="DD622" s="890">
        <v>0.0</v>
      </c>
      <c r="DE622" s="890">
        <v>0.0</v>
      </c>
      <c r="DF622" s="890">
        <v>0.0</v>
      </c>
      <c r="DG622" s="890">
        <v>0.0</v>
      </c>
      <c r="DH622" s="745"/>
      <c r="DI622" s="890" t="e">
        <v>#REF!</v>
      </c>
      <c r="DJ622" s="890" t="s">
        <v>160</v>
      </c>
      <c r="DK622" s="890" t="s">
        <v>160</v>
      </c>
      <c r="DL622" s="890" t="s">
        <v>160</v>
      </c>
      <c r="DM622" s="890" t="s">
        <v>160</v>
      </c>
      <c r="DN622" s="890" t="s">
        <v>160</v>
      </c>
      <c r="DO622" s="890" t="s">
        <v>160</v>
      </c>
      <c r="DP622" s="2">
        <v>1.0</v>
      </c>
      <c r="DQ622" s="830" t="s">
        <v>160</v>
      </c>
      <c r="DR622" s="915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745"/>
      <c r="EK622" s="4"/>
      <c r="EL622" s="4"/>
      <c r="EM622" s="4"/>
      <c r="EN622" s="4"/>
      <c r="EO622" s="4"/>
      <c r="EP622" s="4"/>
      <c r="EQ622" s="745"/>
      <c r="ER622" s="4"/>
      <c r="ES622" s="4"/>
      <c r="ET622" s="4"/>
      <c r="EU622" s="4"/>
      <c r="EV622" s="4"/>
      <c r="EW622" s="4"/>
      <c r="EX622" s="4"/>
      <c r="EY622" s="1060" t="str">
        <f t="shared" si="413"/>
        <v/>
      </c>
      <c r="EZ622" s="4"/>
      <c r="FA622" s="820" t="str">
        <f t="shared" si="49"/>
        <v/>
      </c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742"/>
    </row>
    <row r="623" outlineLevel="1">
      <c r="A623" s="743"/>
      <c r="D623" s="1039">
        <f t="shared" si="157"/>
        <v>1</v>
      </c>
      <c r="E623" s="1049" t="str">
        <f t="shared" si="80"/>
        <v/>
      </c>
      <c r="F623" s="1050" t="s">
        <v>402</v>
      </c>
      <c r="G623" s="1042" t="str">
        <f t="shared" si="76"/>
        <v/>
      </c>
      <c r="H623" s="1046"/>
      <c r="I623" s="1044" t="str">
        <f t="shared" si="77"/>
        <v>#REF!</v>
      </c>
      <c r="J623" s="1052" t="str">
        <f t="shared" si="141"/>
        <v>#REF!</v>
      </c>
      <c r="K623" s="1046">
        <v>0.0</v>
      </c>
      <c r="L623" s="1046">
        <v>0.0</v>
      </c>
      <c r="M623" s="1046">
        <v>0.0</v>
      </c>
      <c r="N623" s="1046">
        <v>0.0</v>
      </c>
      <c r="O623" s="1053" t="e">
        <v>#REF!</v>
      </c>
      <c r="P623" s="1053">
        <v>0.0</v>
      </c>
      <c r="Q623" s="1053">
        <v>0.0</v>
      </c>
      <c r="R623" s="1053">
        <v>0.0</v>
      </c>
      <c r="S623" s="1053">
        <v>0.0</v>
      </c>
      <c r="T623" s="1053">
        <v>0.0</v>
      </c>
      <c r="U623" s="1053">
        <v>0.0</v>
      </c>
      <c r="V623" s="825"/>
      <c r="W623" s="1054" t="str">
        <f t="shared" ref="W623:AC623" si="425">if(O$275&gt;$E622,"",if(O$276&lt;$E622,"", if($H623="","", if($D622&lt;=$N$277,O$277,if($D622&lt;=$N$278,O$278,O$279))*if($O$267=$R$267,$V$267, $H623))))</f>
        <v>#REF!</v>
      </c>
      <c r="X623" s="1054" t="str">
        <f t="shared" si="425"/>
        <v/>
      </c>
      <c r="Y623" s="1054" t="str">
        <f t="shared" si="425"/>
        <v/>
      </c>
      <c r="Z623" s="1054" t="str">
        <f t="shared" si="425"/>
        <v/>
      </c>
      <c r="AA623" s="1054" t="str">
        <f t="shared" si="425"/>
        <v/>
      </c>
      <c r="AB623" s="1054" t="str">
        <f t="shared" si="425"/>
        <v/>
      </c>
      <c r="AC623" s="1054" t="str">
        <f t="shared" si="425"/>
        <v/>
      </c>
      <c r="AD623" s="2" t="e">
        <v>#REF!</v>
      </c>
      <c r="AE623" s="2" t="e">
        <v>#REF!</v>
      </c>
      <c r="AF623" s="2" t="e">
        <v>#REF!</v>
      </c>
      <c r="AG623" s="2" t="e">
        <v>#REF!</v>
      </c>
      <c r="AH623" s="2" t="e">
        <v>#REF!</v>
      </c>
      <c r="AI623" s="2" t="e">
        <v>#REF!</v>
      </c>
      <c r="AJ623" s="4" t="e">
        <v>#REF!</v>
      </c>
      <c r="AK623" s="4"/>
      <c r="AL623" s="4"/>
      <c r="AM623" s="4"/>
      <c r="AN623" s="18" t="s">
        <v>4</v>
      </c>
      <c r="AO623" s="689"/>
      <c r="AP623" s="690"/>
      <c r="AQ623" s="274"/>
      <c r="AR623" s="274"/>
      <c r="AS623" s="274"/>
      <c r="AT623" s="274"/>
      <c r="AU623" s="691"/>
      <c r="AV623" s="692"/>
      <c r="AW623" s="274"/>
      <c r="AX623" s="274"/>
      <c r="AY623" s="274"/>
      <c r="AZ623" s="274"/>
      <c r="BA623" s="274"/>
      <c r="BB623" s="274"/>
      <c r="BC623" s="274"/>
      <c r="BD623" s="274"/>
      <c r="BE623" s="274"/>
      <c r="BF623" s="274"/>
      <c r="BG623" s="274"/>
      <c r="BH623" s="274"/>
      <c r="BI623" s="274"/>
      <c r="BJ623" s="274"/>
      <c r="BK623" s="274"/>
      <c r="BL623" s="274"/>
      <c r="BM623" s="274"/>
      <c r="BN623" s="274"/>
      <c r="BO623" s="274"/>
      <c r="BP623" s="693"/>
      <c r="BQ623" s="274"/>
      <c r="BR623" s="274"/>
      <c r="BS623" s="274"/>
      <c r="BT623" s="274"/>
      <c r="BU623" s="274"/>
      <c r="BV623" s="274"/>
      <c r="BW623" s="274"/>
      <c r="BX623" s="694"/>
      <c r="BY623" s="274"/>
      <c r="BZ623" s="274"/>
      <c r="CA623" s="274"/>
      <c r="CB623" s="274"/>
      <c r="CC623" s="274"/>
      <c r="CD623" s="274"/>
      <c r="CE623" s="274"/>
      <c r="CF623" s="274"/>
      <c r="CG623" s="742"/>
      <c r="CH623" s="742"/>
      <c r="CI623" s="742"/>
      <c r="CJ623" s="742"/>
      <c r="CK623" s="742"/>
      <c r="CL623" s="742"/>
      <c r="CM623" s="742"/>
      <c r="CN623" s="742"/>
      <c r="CO623" s="742"/>
      <c r="CP623" s="742"/>
      <c r="CQ623" s="742"/>
      <c r="CR623" s="742"/>
      <c r="CS623" s="742"/>
      <c r="CT623" s="742"/>
      <c r="CU623" s="742"/>
      <c r="CV623" s="742"/>
      <c r="CW623" s="742"/>
      <c r="CX623" s="4"/>
      <c r="CY623" s="780" t="e">
        <v>#REF!</v>
      </c>
      <c r="CZ623" s="890" t="e">
        <v>#REF!</v>
      </c>
      <c r="DA623" s="890" t="e">
        <v>#REF!</v>
      </c>
      <c r="DB623" s="890">
        <v>0.0</v>
      </c>
      <c r="DC623" s="890">
        <v>0.0</v>
      </c>
      <c r="DD623" s="890">
        <v>0.0</v>
      </c>
      <c r="DE623" s="890">
        <v>0.0</v>
      </c>
      <c r="DF623" s="890">
        <v>0.0</v>
      </c>
      <c r="DG623" s="890">
        <v>0.0</v>
      </c>
      <c r="DH623" s="745"/>
      <c r="DI623" s="890" t="e">
        <v>#REF!</v>
      </c>
      <c r="DJ623" s="890" t="s">
        <v>160</v>
      </c>
      <c r="DK623" s="890" t="s">
        <v>160</v>
      </c>
      <c r="DL623" s="890" t="s">
        <v>160</v>
      </c>
      <c r="DM623" s="890" t="s">
        <v>160</v>
      </c>
      <c r="DN623" s="890" t="s">
        <v>160</v>
      </c>
      <c r="DO623" s="890" t="s">
        <v>160</v>
      </c>
      <c r="DP623" s="2">
        <v>1.0</v>
      </c>
      <c r="DQ623" s="830" t="s">
        <v>160</v>
      </c>
      <c r="DR623" s="915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745"/>
      <c r="EK623" s="4"/>
      <c r="EL623" s="4"/>
      <c r="EM623" s="4"/>
      <c r="EN623" s="4"/>
      <c r="EO623" s="4"/>
      <c r="EP623" s="4"/>
      <c r="EQ623" s="745"/>
      <c r="ER623" s="4"/>
      <c r="ES623" s="4"/>
      <c r="ET623" s="4"/>
      <c r="EU623" s="4"/>
      <c r="EV623" s="4"/>
      <c r="EW623" s="4"/>
      <c r="EX623" s="4"/>
      <c r="EY623" s="1060" t="str">
        <f t="shared" si="413"/>
        <v/>
      </c>
      <c r="EZ623" s="4"/>
      <c r="FA623" s="820" t="str">
        <f t="shared" si="49"/>
        <v/>
      </c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742"/>
    </row>
    <row r="624" outlineLevel="1">
      <c r="A624" s="743"/>
      <c r="D624" s="1039">
        <f t="shared" si="157"/>
        <v>1</v>
      </c>
      <c r="E624" s="1049" t="str">
        <f t="shared" si="80"/>
        <v/>
      </c>
      <c r="F624" s="1050" t="s">
        <v>402</v>
      </c>
      <c r="G624" s="1042" t="str">
        <f t="shared" si="76"/>
        <v/>
      </c>
      <c r="H624" s="1046"/>
      <c r="I624" s="1044" t="str">
        <f t="shared" si="77"/>
        <v>#REF!</v>
      </c>
      <c r="J624" s="1052" t="str">
        <f t="shared" si="141"/>
        <v>#REF!</v>
      </c>
      <c r="K624" s="1046">
        <v>0.0</v>
      </c>
      <c r="L624" s="1046">
        <v>0.0</v>
      </c>
      <c r="M624" s="1046">
        <v>0.0</v>
      </c>
      <c r="N624" s="1046">
        <v>0.0</v>
      </c>
      <c r="O624" s="1053" t="e">
        <v>#REF!</v>
      </c>
      <c r="P624" s="1053">
        <v>0.0</v>
      </c>
      <c r="Q624" s="1053">
        <v>0.0</v>
      </c>
      <c r="R624" s="1053">
        <v>0.0</v>
      </c>
      <c r="S624" s="1053">
        <v>0.0</v>
      </c>
      <c r="T624" s="1053">
        <v>0.0</v>
      </c>
      <c r="U624" s="1053">
        <v>0.0</v>
      </c>
      <c r="V624" s="825"/>
      <c r="W624" s="1054" t="str">
        <f t="shared" ref="W624:AC624" si="426">if(O$275&gt;$E623,"",if(O$276&lt;$E623,"", if($H624="","", if($D623&lt;=$N$277,O$277,if($D623&lt;=$N$278,O$278,O$279))*if($O$267=$R$267,$V$267, $H624))))</f>
        <v>#REF!</v>
      </c>
      <c r="X624" s="1054" t="str">
        <f t="shared" si="426"/>
        <v/>
      </c>
      <c r="Y624" s="1054" t="str">
        <f t="shared" si="426"/>
        <v/>
      </c>
      <c r="Z624" s="1054" t="str">
        <f t="shared" si="426"/>
        <v/>
      </c>
      <c r="AA624" s="1054" t="str">
        <f t="shared" si="426"/>
        <v/>
      </c>
      <c r="AB624" s="1054" t="str">
        <f t="shared" si="426"/>
        <v/>
      </c>
      <c r="AC624" s="1054" t="str">
        <f t="shared" si="426"/>
        <v/>
      </c>
      <c r="AD624" s="2" t="e">
        <v>#REF!</v>
      </c>
      <c r="AE624" s="2" t="e">
        <v>#REF!</v>
      </c>
      <c r="AF624" s="2" t="e">
        <v>#REF!</v>
      </c>
      <c r="AG624" s="2" t="e">
        <v>#REF!</v>
      </c>
      <c r="AH624" s="2" t="e">
        <v>#REF!</v>
      </c>
      <c r="AI624" s="2" t="e">
        <v>#REF!</v>
      </c>
      <c r="AJ624" s="4" t="e">
        <v>#REF!</v>
      </c>
      <c r="AK624" s="4"/>
      <c r="AL624" s="4"/>
      <c r="AM624" s="4"/>
      <c r="AN624" s="18" t="s">
        <v>4</v>
      </c>
      <c r="AO624" s="689"/>
      <c r="AP624" s="690"/>
      <c r="AQ624" s="274"/>
      <c r="AR624" s="274"/>
      <c r="AS624" s="274"/>
      <c r="AT624" s="274"/>
      <c r="AU624" s="691"/>
      <c r="AV624" s="692"/>
      <c r="AW624" s="274"/>
      <c r="AX624" s="274"/>
      <c r="AY624" s="274"/>
      <c r="AZ624" s="274"/>
      <c r="BA624" s="274"/>
      <c r="BB624" s="274"/>
      <c r="BC624" s="274"/>
      <c r="BD624" s="274"/>
      <c r="BE624" s="274"/>
      <c r="BF624" s="274"/>
      <c r="BG624" s="274"/>
      <c r="BH624" s="274"/>
      <c r="BI624" s="274"/>
      <c r="BJ624" s="274"/>
      <c r="BK624" s="274"/>
      <c r="BL624" s="274"/>
      <c r="BM624" s="274"/>
      <c r="BN624" s="274"/>
      <c r="BO624" s="274"/>
      <c r="BP624" s="693"/>
      <c r="BQ624" s="274"/>
      <c r="BR624" s="274"/>
      <c r="BS624" s="274"/>
      <c r="BT624" s="274"/>
      <c r="BU624" s="274"/>
      <c r="BV624" s="274"/>
      <c r="BW624" s="274"/>
      <c r="BX624" s="694"/>
      <c r="BY624" s="274"/>
      <c r="BZ624" s="274"/>
      <c r="CA624" s="274"/>
      <c r="CB624" s="274"/>
      <c r="CC624" s="274"/>
      <c r="CD624" s="274"/>
      <c r="CE624" s="274"/>
      <c r="CF624" s="274"/>
      <c r="CG624" s="742"/>
      <c r="CH624" s="742"/>
      <c r="CI624" s="742"/>
      <c r="CJ624" s="742"/>
      <c r="CK624" s="742"/>
      <c r="CL624" s="742"/>
      <c r="CM624" s="742"/>
      <c r="CN624" s="742"/>
      <c r="CO624" s="742"/>
      <c r="CP624" s="742"/>
      <c r="CQ624" s="742"/>
      <c r="CR624" s="742"/>
      <c r="CS624" s="742"/>
      <c r="CT624" s="742"/>
      <c r="CU624" s="742"/>
      <c r="CV624" s="742"/>
      <c r="CW624" s="742"/>
      <c r="CX624" s="4"/>
      <c r="CY624" s="780" t="e">
        <v>#REF!</v>
      </c>
      <c r="CZ624" s="890" t="e">
        <v>#REF!</v>
      </c>
      <c r="DA624" s="890" t="e">
        <v>#REF!</v>
      </c>
      <c r="DB624" s="890">
        <v>0.0</v>
      </c>
      <c r="DC624" s="890">
        <v>0.0</v>
      </c>
      <c r="DD624" s="890">
        <v>0.0</v>
      </c>
      <c r="DE624" s="890">
        <v>0.0</v>
      </c>
      <c r="DF624" s="890">
        <v>0.0</v>
      </c>
      <c r="DG624" s="890">
        <v>0.0</v>
      </c>
      <c r="DH624" s="745"/>
      <c r="DI624" s="890" t="e">
        <v>#REF!</v>
      </c>
      <c r="DJ624" s="890" t="s">
        <v>160</v>
      </c>
      <c r="DK624" s="890" t="s">
        <v>160</v>
      </c>
      <c r="DL624" s="890" t="s">
        <v>160</v>
      </c>
      <c r="DM624" s="890" t="s">
        <v>160</v>
      </c>
      <c r="DN624" s="890" t="s">
        <v>160</v>
      </c>
      <c r="DO624" s="890" t="s">
        <v>160</v>
      </c>
      <c r="DP624" s="2">
        <v>1.0</v>
      </c>
      <c r="DQ624" s="830" t="s">
        <v>160</v>
      </c>
      <c r="DR624" s="915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745"/>
      <c r="EK624" s="4"/>
      <c r="EL624" s="4"/>
      <c r="EM624" s="4"/>
      <c r="EN624" s="4"/>
      <c r="EO624" s="4"/>
      <c r="EP624" s="4"/>
      <c r="EQ624" s="745"/>
      <c r="ER624" s="4"/>
      <c r="ES624" s="4"/>
      <c r="ET624" s="4"/>
      <c r="EU624" s="4"/>
      <c r="EV624" s="4"/>
      <c r="EW624" s="4"/>
      <c r="EX624" s="4"/>
      <c r="EY624" s="1060" t="str">
        <f t="shared" si="413"/>
        <v/>
      </c>
      <c r="EZ624" s="4"/>
      <c r="FA624" s="820" t="str">
        <f t="shared" si="49"/>
        <v/>
      </c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742"/>
    </row>
    <row r="625" outlineLevel="1">
      <c r="A625" s="743"/>
      <c r="D625" s="1039">
        <f t="shared" si="157"/>
        <v>1</v>
      </c>
      <c r="E625" s="1049" t="str">
        <f t="shared" si="80"/>
        <v/>
      </c>
      <c r="F625" s="1050" t="s">
        <v>402</v>
      </c>
      <c r="G625" s="1042" t="str">
        <f t="shared" si="76"/>
        <v/>
      </c>
      <c r="H625" s="1046"/>
      <c r="I625" s="1044" t="str">
        <f t="shared" si="77"/>
        <v>#REF!</v>
      </c>
      <c r="J625" s="1052" t="str">
        <f t="shared" si="141"/>
        <v>#REF!</v>
      </c>
      <c r="K625" s="1046">
        <v>0.0</v>
      </c>
      <c r="L625" s="1046">
        <v>0.0</v>
      </c>
      <c r="M625" s="1046">
        <v>0.0</v>
      </c>
      <c r="N625" s="1046">
        <v>0.0</v>
      </c>
      <c r="O625" s="1053" t="e">
        <v>#REF!</v>
      </c>
      <c r="P625" s="1053">
        <v>0.0</v>
      </c>
      <c r="Q625" s="1053">
        <v>0.0</v>
      </c>
      <c r="R625" s="1053">
        <v>0.0</v>
      </c>
      <c r="S625" s="1053">
        <v>0.0</v>
      </c>
      <c r="T625" s="1053">
        <v>0.0</v>
      </c>
      <c r="U625" s="1053">
        <v>0.0</v>
      </c>
      <c r="V625" s="825"/>
      <c r="W625" s="1054" t="str">
        <f t="shared" ref="W625:AC625" si="427">if(O$275&gt;$E624,"",if(O$276&lt;$E624,"", if($H625="","", if($D624&lt;=$N$277,O$277,if($D624&lt;=$N$278,O$278,O$279))*if($O$267=$R$267,$V$267, $H625))))</f>
        <v>#REF!</v>
      </c>
      <c r="X625" s="1054" t="str">
        <f t="shared" si="427"/>
        <v/>
      </c>
      <c r="Y625" s="1054" t="str">
        <f t="shared" si="427"/>
        <v/>
      </c>
      <c r="Z625" s="1054" t="str">
        <f t="shared" si="427"/>
        <v/>
      </c>
      <c r="AA625" s="1054" t="str">
        <f t="shared" si="427"/>
        <v/>
      </c>
      <c r="AB625" s="1054" t="str">
        <f t="shared" si="427"/>
        <v/>
      </c>
      <c r="AC625" s="1054" t="str">
        <f t="shared" si="427"/>
        <v/>
      </c>
      <c r="AD625" s="2" t="e">
        <v>#REF!</v>
      </c>
      <c r="AE625" s="2" t="e">
        <v>#REF!</v>
      </c>
      <c r="AF625" s="2" t="e">
        <v>#REF!</v>
      </c>
      <c r="AG625" s="2" t="e">
        <v>#REF!</v>
      </c>
      <c r="AH625" s="2" t="e">
        <v>#REF!</v>
      </c>
      <c r="AI625" s="2" t="e">
        <v>#REF!</v>
      </c>
      <c r="AJ625" s="4" t="e">
        <v>#REF!</v>
      </c>
      <c r="AK625" s="4"/>
      <c r="AL625" s="4"/>
      <c r="AM625" s="4"/>
      <c r="AN625" s="18" t="s">
        <v>4</v>
      </c>
      <c r="AO625" s="689"/>
      <c r="AP625" s="690"/>
      <c r="AQ625" s="274"/>
      <c r="AR625" s="274"/>
      <c r="AS625" s="274"/>
      <c r="AT625" s="274"/>
      <c r="AU625" s="691"/>
      <c r="AV625" s="692"/>
      <c r="AW625" s="274"/>
      <c r="AX625" s="274"/>
      <c r="AY625" s="274"/>
      <c r="AZ625" s="274"/>
      <c r="BA625" s="274"/>
      <c r="BB625" s="274"/>
      <c r="BC625" s="274"/>
      <c r="BD625" s="274"/>
      <c r="BE625" s="274"/>
      <c r="BF625" s="274"/>
      <c r="BG625" s="274"/>
      <c r="BH625" s="274"/>
      <c r="BI625" s="274"/>
      <c r="BJ625" s="274"/>
      <c r="BK625" s="274"/>
      <c r="BL625" s="274"/>
      <c r="BM625" s="274"/>
      <c r="BN625" s="274"/>
      <c r="BO625" s="274"/>
      <c r="BP625" s="693"/>
      <c r="BQ625" s="274"/>
      <c r="BR625" s="274"/>
      <c r="BS625" s="274"/>
      <c r="BT625" s="274"/>
      <c r="BU625" s="274"/>
      <c r="BV625" s="274"/>
      <c r="BW625" s="274"/>
      <c r="BX625" s="694"/>
      <c r="BY625" s="274"/>
      <c r="BZ625" s="274"/>
      <c r="CA625" s="274"/>
      <c r="CB625" s="274"/>
      <c r="CC625" s="274"/>
      <c r="CD625" s="274"/>
      <c r="CE625" s="274"/>
      <c r="CF625" s="274"/>
      <c r="CG625" s="742"/>
      <c r="CH625" s="742"/>
      <c r="CI625" s="742"/>
      <c r="CJ625" s="742"/>
      <c r="CK625" s="742"/>
      <c r="CL625" s="742"/>
      <c r="CM625" s="742"/>
      <c r="CN625" s="742"/>
      <c r="CO625" s="742"/>
      <c r="CP625" s="742"/>
      <c r="CQ625" s="742"/>
      <c r="CR625" s="742"/>
      <c r="CS625" s="742"/>
      <c r="CT625" s="742"/>
      <c r="CU625" s="742"/>
      <c r="CV625" s="742"/>
      <c r="CW625" s="742"/>
      <c r="CX625" s="4"/>
      <c r="CY625" s="780" t="e">
        <v>#REF!</v>
      </c>
      <c r="CZ625" s="890" t="e">
        <v>#REF!</v>
      </c>
      <c r="DA625" s="890" t="e">
        <v>#REF!</v>
      </c>
      <c r="DB625" s="890">
        <v>0.0</v>
      </c>
      <c r="DC625" s="890">
        <v>0.0</v>
      </c>
      <c r="DD625" s="890">
        <v>0.0</v>
      </c>
      <c r="DE625" s="890">
        <v>0.0</v>
      </c>
      <c r="DF625" s="890">
        <v>0.0</v>
      </c>
      <c r="DG625" s="890">
        <v>0.0</v>
      </c>
      <c r="DH625" s="745"/>
      <c r="DI625" s="890" t="e">
        <v>#REF!</v>
      </c>
      <c r="DJ625" s="890" t="s">
        <v>160</v>
      </c>
      <c r="DK625" s="890" t="s">
        <v>160</v>
      </c>
      <c r="DL625" s="890" t="s">
        <v>160</v>
      </c>
      <c r="DM625" s="890" t="s">
        <v>160</v>
      </c>
      <c r="DN625" s="890" t="s">
        <v>160</v>
      </c>
      <c r="DO625" s="890" t="s">
        <v>160</v>
      </c>
      <c r="DP625" s="2">
        <v>1.0</v>
      </c>
      <c r="DQ625" s="830" t="s">
        <v>160</v>
      </c>
      <c r="DR625" s="915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745"/>
      <c r="EK625" s="4"/>
      <c r="EL625" s="4"/>
      <c r="EM625" s="4"/>
      <c r="EN625" s="4"/>
      <c r="EO625" s="4"/>
      <c r="EP625" s="4"/>
      <c r="EQ625" s="745"/>
      <c r="ER625" s="4"/>
      <c r="ES625" s="4"/>
      <c r="ET625" s="4"/>
      <c r="EU625" s="4"/>
      <c r="EV625" s="4"/>
      <c r="EW625" s="4"/>
      <c r="EX625" s="4"/>
      <c r="EY625" s="1060" t="str">
        <f t="shared" si="413"/>
        <v/>
      </c>
      <c r="EZ625" s="4"/>
      <c r="FA625" s="820" t="str">
        <f t="shared" si="49"/>
        <v/>
      </c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742"/>
    </row>
    <row r="626" outlineLevel="1">
      <c r="A626" s="743"/>
      <c r="D626" s="1039">
        <f t="shared" si="157"/>
        <v>1</v>
      </c>
      <c r="E626" s="1049" t="str">
        <f t="shared" si="80"/>
        <v/>
      </c>
      <c r="F626" s="1050" t="s">
        <v>402</v>
      </c>
      <c r="G626" s="1042" t="str">
        <f t="shared" si="76"/>
        <v/>
      </c>
      <c r="H626" s="1046"/>
      <c r="I626" s="1044" t="str">
        <f t="shared" si="77"/>
        <v>#REF!</v>
      </c>
      <c r="J626" s="1052" t="str">
        <f t="shared" si="141"/>
        <v>#REF!</v>
      </c>
      <c r="K626" s="1046">
        <v>0.0</v>
      </c>
      <c r="L626" s="1046">
        <v>0.0</v>
      </c>
      <c r="M626" s="1046">
        <v>0.0</v>
      </c>
      <c r="N626" s="1046">
        <v>0.0</v>
      </c>
      <c r="O626" s="1053" t="e">
        <v>#REF!</v>
      </c>
      <c r="P626" s="1053">
        <v>0.0</v>
      </c>
      <c r="Q626" s="1053">
        <v>0.0</v>
      </c>
      <c r="R626" s="1053">
        <v>0.0</v>
      </c>
      <c r="S626" s="1053">
        <v>0.0</v>
      </c>
      <c r="T626" s="1053">
        <v>0.0</v>
      </c>
      <c r="U626" s="1053">
        <v>0.0</v>
      </c>
      <c r="V626" s="825"/>
      <c r="W626" s="1054" t="str">
        <f t="shared" ref="W626:AC626" si="428">if(O$275&gt;$E625,"",if(O$276&lt;$E625,"", if($H626="","", if($D625&lt;=$N$277,O$277,if($D625&lt;=$N$278,O$278,O$279))*if($O$267=$R$267,$V$267, $H626))))</f>
        <v>#REF!</v>
      </c>
      <c r="X626" s="1054" t="str">
        <f t="shared" si="428"/>
        <v/>
      </c>
      <c r="Y626" s="1054" t="str">
        <f t="shared" si="428"/>
        <v/>
      </c>
      <c r="Z626" s="1054" t="str">
        <f t="shared" si="428"/>
        <v/>
      </c>
      <c r="AA626" s="1054" t="str">
        <f t="shared" si="428"/>
        <v/>
      </c>
      <c r="AB626" s="1054" t="str">
        <f t="shared" si="428"/>
        <v/>
      </c>
      <c r="AC626" s="1054" t="str">
        <f t="shared" si="428"/>
        <v/>
      </c>
      <c r="AD626" s="2" t="e">
        <v>#REF!</v>
      </c>
      <c r="AE626" s="2" t="e">
        <v>#REF!</v>
      </c>
      <c r="AF626" s="2" t="e">
        <v>#REF!</v>
      </c>
      <c r="AG626" s="2" t="e">
        <v>#REF!</v>
      </c>
      <c r="AH626" s="2" t="e">
        <v>#REF!</v>
      </c>
      <c r="AI626" s="2" t="e">
        <v>#REF!</v>
      </c>
      <c r="AJ626" s="4" t="e">
        <v>#REF!</v>
      </c>
      <c r="AK626" s="4"/>
      <c r="AL626" s="4"/>
      <c r="AM626" s="4"/>
      <c r="AN626" s="18" t="s">
        <v>4</v>
      </c>
      <c r="AO626" s="689"/>
      <c r="AP626" s="690"/>
      <c r="AQ626" s="274"/>
      <c r="AR626" s="274"/>
      <c r="AS626" s="274"/>
      <c r="AT626" s="274"/>
      <c r="AU626" s="691"/>
      <c r="AV626" s="692"/>
      <c r="AW626" s="274"/>
      <c r="AX626" s="274"/>
      <c r="AY626" s="274"/>
      <c r="AZ626" s="274"/>
      <c r="BA626" s="274"/>
      <c r="BB626" s="274"/>
      <c r="BC626" s="274"/>
      <c r="BD626" s="274"/>
      <c r="BE626" s="274"/>
      <c r="BF626" s="274"/>
      <c r="BG626" s="274"/>
      <c r="BH626" s="274"/>
      <c r="BI626" s="274"/>
      <c r="BJ626" s="274"/>
      <c r="BK626" s="274"/>
      <c r="BL626" s="274"/>
      <c r="BM626" s="274"/>
      <c r="BN626" s="274"/>
      <c r="BO626" s="274"/>
      <c r="BP626" s="693"/>
      <c r="BQ626" s="274"/>
      <c r="BR626" s="274"/>
      <c r="BS626" s="274"/>
      <c r="BT626" s="274"/>
      <c r="BU626" s="274"/>
      <c r="BV626" s="274"/>
      <c r="BW626" s="274"/>
      <c r="BX626" s="694"/>
      <c r="BY626" s="274"/>
      <c r="BZ626" s="274"/>
      <c r="CA626" s="274"/>
      <c r="CB626" s="274"/>
      <c r="CC626" s="274"/>
      <c r="CD626" s="274"/>
      <c r="CE626" s="274"/>
      <c r="CF626" s="274"/>
      <c r="CG626" s="742"/>
      <c r="CH626" s="742"/>
      <c r="CI626" s="742"/>
      <c r="CJ626" s="742"/>
      <c r="CK626" s="742"/>
      <c r="CL626" s="742"/>
      <c r="CM626" s="742"/>
      <c r="CN626" s="742"/>
      <c r="CO626" s="742"/>
      <c r="CP626" s="742"/>
      <c r="CQ626" s="742"/>
      <c r="CR626" s="742"/>
      <c r="CS626" s="742"/>
      <c r="CT626" s="742"/>
      <c r="CU626" s="742"/>
      <c r="CV626" s="742"/>
      <c r="CW626" s="742"/>
      <c r="CX626" s="4"/>
      <c r="CY626" s="780" t="e">
        <v>#REF!</v>
      </c>
      <c r="CZ626" s="890" t="e">
        <v>#REF!</v>
      </c>
      <c r="DA626" s="890" t="e">
        <v>#REF!</v>
      </c>
      <c r="DB626" s="890">
        <v>0.0</v>
      </c>
      <c r="DC626" s="890">
        <v>0.0</v>
      </c>
      <c r="DD626" s="890">
        <v>0.0</v>
      </c>
      <c r="DE626" s="890">
        <v>0.0</v>
      </c>
      <c r="DF626" s="890">
        <v>0.0</v>
      </c>
      <c r="DG626" s="890">
        <v>0.0</v>
      </c>
      <c r="DH626" s="745"/>
      <c r="DI626" s="890" t="e">
        <v>#REF!</v>
      </c>
      <c r="DJ626" s="890" t="s">
        <v>160</v>
      </c>
      <c r="DK626" s="890" t="s">
        <v>160</v>
      </c>
      <c r="DL626" s="890" t="s">
        <v>160</v>
      </c>
      <c r="DM626" s="890" t="s">
        <v>160</v>
      </c>
      <c r="DN626" s="890" t="s">
        <v>160</v>
      </c>
      <c r="DO626" s="890" t="s">
        <v>160</v>
      </c>
      <c r="DP626" s="2">
        <v>1.0</v>
      </c>
      <c r="DQ626" s="830" t="s">
        <v>160</v>
      </c>
      <c r="DR626" s="915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745"/>
      <c r="EK626" s="4"/>
      <c r="EL626" s="4"/>
      <c r="EM626" s="4"/>
      <c r="EN626" s="4"/>
      <c r="EO626" s="4"/>
      <c r="EP626" s="4"/>
      <c r="EQ626" s="745"/>
      <c r="ER626" s="4"/>
      <c r="ES626" s="4"/>
      <c r="ET626" s="4"/>
      <c r="EU626" s="4"/>
      <c r="EV626" s="4"/>
      <c r="EW626" s="4"/>
      <c r="EX626" s="4"/>
      <c r="EY626" s="1060" t="str">
        <f t="shared" si="413"/>
        <v/>
      </c>
      <c r="EZ626" s="4"/>
      <c r="FA626" s="820" t="str">
        <f t="shared" si="49"/>
        <v/>
      </c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742"/>
    </row>
    <row r="627" outlineLevel="1">
      <c r="A627" s="743"/>
      <c r="D627" s="1039">
        <f t="shared" si="157"/>
        <v>1</v>
      </c>
      <c r="E627" s="1049" t="str">
        <f t="shared" si="80"/>
        <v/>
      </c>
      <c r="F627" s="1050" t="s">
        <v>402</v>
      </c>
      <c r="G627" s="1042" t="str">
        <f t="shared" si="76"/>
        <v/>
      </c>
      <c r="H627" s="1046"/>
      <c r="I627" s="1044" t="str">
        <f t="shared" si="77"/>
        <v>#REF!</v>
      </c>
      <c r="J627" s="1052" t="str">
        <f t="shared" si="141"/>
        <v>#REF!</v>
      </c>
      <c r="K627" s="1046">
        <v>0.0</v>
      </c>
      <c r="L627" s="1046">
        <v>0.0</v>
      </c>
      <c r="M627" s="1046">
        <v>0.0</v>
      </c>
      <c r="N627" s="1046">
        <v>0.0</v>
      </c>
      <c r="O627" s="1053" t="e">
        <v>#REF!</v>
      </c>
      <c r="P627" s="1053">
        <v>0.0</v>
      </c>
      <c r="Q627" s="1053">
        <v>0.0</v>
      </c>
      <c r="R627" s="1053">
        <v>0.0</v>
      </c>
      <c r="S627" s="1053">
        <v>0.0</v>
      </c>
      <c r="T627" s="1053">
        <v>0.0</v>
      </c>
      <c r="U627" s="1053">
        <v>0.0</v>
      </c>
      <c r="V627" s="825"/>
      <c r="W627" s="1054" t="str">
        <f t="shared" ref="W627:AC627" si="429">if(O$275&gt;$E626,"",if(O$276&lt;$E626,"", if($H627="","", if($D626&lt;=$N$277,O$277,if($D626&lt;=$N$278,O$278,O$279))*if($O$267=$R$267,$V$267, $H627))))</f>
        <v>#REF!</v>
      </c>
      <c r="X627" s="1054" t="str">
        <f t="shared" si="429"/>
        <v/>
      </c>
      <c r="Y627" s="1054" t="str">
        <f t="shared" si="429"/>
        <v/>
      </c>
      <c r="Z627" s="1054" t="str">
        <f t="shared" si="429"/>
        <v/>
      </c>
      <c r="AA627" s="1054" t="str">
        <f t="shared" si="429"/>
        <v/>
      </c>
      <c r="AB627" s="1054" t="str">
        <f t="shared" si="429"/>
        <v/>
      </c>
      <c r="AC627" s="1054" t="str">
        <f t="shared" si="429"/>
        <v/>
      </c>
      <c r="AD627" s="2" t="e">
        <v>#REF!</v>
      </c>
      <c r="AE627" s="2" t="e">
        <v>#REF!</v>
      </c>
      <c r="AF627" s="2" t="e">
        <v>#REF!</v>
      </c>
      <c r="AG627" s="2" t="e">
        <v>#REF!</v>
      </c>
      <c r="AH627" s="2" t="e">
        <v>#REF!</v>
      </c>
      <c r="AI627" s="2" t="e">
        <v>#REF!</v>
      </c>
      <c r="AJ627" s="4" t="e">
        <v>#REF!</v>
      </c>
      <c r="AK627" s="4"/>
      <c r="AL627" s="4"/>
      <c r="AM627" s="4"/>
      <c r="AN627" s="18" t="s">
        <v>4</v>
      </c>
      <c r="AO627" s="689"/>
      <c r="AP627" s="690"/>
      <c r="AQ627" s="274"/>
      <c r="AR627" s="274"/>
      <c r="AS627" s="274"/>
      <c r="AT627" s="274"/>
      <c r="AU627" s="691"/>
      <c r="AV627" s="692"/>
      <c r="AW627" s="274"/>
      <c r="AX627" s="274"/>
      <c r="AY627" s="274"/>
      <c r="AZ627" s="274"/>
      <c r="BA627" s="274"/>
      <c r="BB627" s="274"/>
      <c r="BC627" s="274"/>
      <c r="BD627" s="274"/>
      <c r="BE627" s="274"/>
      <c r="BF627" s="274"/>
      <c r="BG627" s="274"/>
      <c r="BH627" s="274"/>
      <c r="BI627" s="274"/>
      <c r="BJ627" s="274"/>
      <c r="BK627" s="274"/>
      <c r="BL627" s="274"/>
      <c r="BM627" s="274"/>
      <c r="BN627" s="274"/>
      <c r="BO627" s="274"/>
      <c r="BP627" s="693"/>
      <c r="BQ627" s="274"/>
      <c r="BR627" s="274"/>
      <c r="BS627" s="274"/>
      <c r="BT627" s="274"/>
      <c r="BU627" s="274"/>
      <c r="BV627" s="274"/>
      <c r="BW627" s="274"/>
      <c r="BX627" s="694"/>
      <c r="BY627" s="274"/>
      <c r="BZ627" s="274"/>
      <c r="CA627" s="274"/>
      <c r="CB627" s="274"/>
      <c r="CC627" s="274"/>
      <c r="CD627" s="274"/>
      <c r="CE627" s="274"/>
      <c r="CF627" s="274"/>
      <c r="CG627" s="742"/>
      <c r="CH627" s="742"/>
      <c r="CI627" s="742"/>
      <c r="CJ627" s="742"/>
      <c r="CK627" s="742"/>
      <c r="CL627" s="742"/>
      <c r="CM627" s="742"/>
      <c r="CN627" s="742"/>
      <c r="CO627" s="742"/>
      <c r="CP627" s="742"/>
      <c r="CQ627" s="742"/>
      <c r="CR627" s="742"/>
      <c r="CS627" s="742"/>
      <c r="CT627" s="742"/>
      <c r="CU627" s="742"/>
      <c r="CV627" s="742"/>
      <c r="CW627" s="742"/>
      <c r="CX627" s="4"/>
      <c r="CY627" s="780" t="e">
        <v>#REF!</v>
      </c>
      <c r="CZ627" s="890" t="e">
        <v>#REF!</v>
      </c>
      <c r="DA627" s="890" t="e">
        <v>#REF!</v>
      </c>
      <c r="DB627" s="890">
        <v>0.0</v>
      </c>
      <c r="DC627" s="890">
        <v>0.0</v>
      </c>
      <c r="DD627" s="890">
        <v>0.0</v>
      </c>
      <c r="DE627" s="890">
        <v>0.0</v>
      </c>
      <c r="DF627" s="890">
        <v>0.0</v>
      </c>
      <c r="DG627" s="890">
        <v>0.0</v>
      </c>
      <c r="DH627" s="745"/>
      <c r="DI627" s="890" t="e">
        <v>#REF!</v>
      </c>
      <c r="DJ627" s="890" t="s">
        <v>160</v>
      </c>
      <c r="DK627" s="890" t="s">
        <v>160</v>
      </c>
      <c r="DL627" s="890" t="s">
        <v>160</v>
      </c>
      <c r="DM627" s="890" t="s">
        <v>160</v>
      </c>
      <c r="DN627" s="890" t="s">
        <v>160</v>
      </c>
      <c r="DO627" s="890" t="s">
        <v>160</v>
      </c>
      <c r="DP627" s="2">
        <v>1.0</v>
      </c>
      <c r="DQ627" s="830" t="s">
        <v>160</v>
      </c>
      <c r="DR627" s="915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745"/>
      <c r="EK627" s="4"/>
      <c r="EL627" s="4"/>
      <c r="EM627" s="4"/>
      <c r="EN627" s="4"/>
      <c r="EO627" s="4"/>
      <c r="EP627" s="4"/>
      <c r="EQ627" s="745"/>
      <c r="ER627" s="4"/>
      <c r="ES627" s="4"/>
      <c r="ET627" s="4"/>
      <c r="EU627" s="4"/>
      <c r="EV627" s="4"/>
      <c r="EW627" s="4"/>
      <c r="EX627" s="4"/>
      <c r="EY627" s="1060" t="str">
        <f t="shared" si="413"/>
        <v/>
      </c>
      <c r="EZ627" s="4"/>
      <c r="FA627" s="820" t="str">
        <f t="shared" si="49"/>
        <v/>
      </c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742"/>
    </row>
    <row r="628" outlineLevel="1">
      <c r="A628" s="743"/>
      <c r="D628" s="1039">
        <f t="shared" si="157"/>
        <v>1</v>
      </c>
      <c r="E628" s="1049" t="str">
        <f t="shared" si="80"/>
        <v/>
      </c>
      <c r="F628" s="1050" t="s">
        <v>402</v>
      </c>
      <c r="G628" s="1042" t="str">
        <f t="shared" si="76"/>
        <v/>
      </c>
      <c r="H628" s="1046"/>
      <c r="I628" s="1044" t="str">
        <f t="shared" si="77"/>
        <v>#REF!</v>
      </c>
      <c r="J628" s="1052" t="str">
        <f t="shared" si="141"/>
        <v>#REF!</v>
      </c>
      <c r="K628" s="1046">
        <v>0.0</v>
      </c>
      <c r="L628" s="1046">
        <v>0.0</v>
      </c>
      <c r="M628" s="1046">
        <v>0.0</v>
      </c>
      <c r="N628" s="1046">
        <v>0.0</v>
      </c>
      <c r="O628" s="1053" t="e">
        <v>#REF!</v>
      </c>
      <c r="P628" s="1053">
        <v>0.0</v>
      </c>
      <c r="Q628" s="1053">
        <v>0.0</v>
      </c>
      <c r="R628" s="1053">
        <v>0.0</v>
      </c>
      <c r="S628" s="1053">
        <v>0.0</v>
      </c>
      <c r="T628" s="1053">
        <v>0.0</v>
      </c>
      <c r="U628" s="1053">
        <v>0.0</v>
      </c>
      <c r="V628" s="825"/>
      <c r="W628" s="1054" t="str">
        <f t="shared" ref="W628:AC628" si="430">if(O$275&gt;$E627,"",if(O$276&lt;$E627,"", if($H628="","", if($D627&lt;=$N$277,O$277,if($D627&lt;=$N$278,O$278,O$279))*if($O$267=$R$267,$V$267, $H628))))</f>
        <v>#REF!</v>
      </c>
      <c r="X628" s="1054" t="str">
        <f t="shared" si="430"/>
        <v/>
      </c>
      <c r="Y628" s="1054" t="str">
        <f t="shared" si="430"/>
        <v/>
      </c>
      <c r="Z628" s="1054" t="str">
        <f t="shared" si="430"/>
        <v/>
      </c>
      <c r="AA628" s="1054" t="str">
        <f t="shared" si="430"/>
        <v/>
      </c>
      <c r="AB628" s="1054" t="str">
        <f t="shared" si="430"/>
        <v/>
      </c>
      <c r="AC628" s="1054" t="str">
        <f t="shared" si="430"/>
        <v/>
      </c>
      <c r="AD628" s="2" t="e">
        <v>#REF!</v>
      </c>
      <c r="AE628" s="2" t="e">
        <v>#REF!</v>
      </c>
      <c r="AF628" s="2" t="e">
        <v>#REF!</v>
      </c>
      <c r="AG628" s="2" t="e">
        <v>#REF!</v>
      </c>
      <c r="AH628" s="2" t="e">
        <v>#REF!</v>
      </c>
      <c r="AI628" s="2" t="e">
        <v>#REF!</v>
      </c>
      <c r="AJ628" s="4" t="e">
        <v>#REF!</v>
      </c>
      <c r="AK628" s="4"/>
      <c r="AL628" s="4"/>
      <c r="AM628" s="4"/>
      <c r="AN628" s="18" t="s">
        <v>4</v>
      </c>
      <c r="AO628" s="689"/>
      <c r="AP628" s="690"/>
      <c r="AQ628" s="274"/>
      <c r="AR628" s="274"/>
      <c r="AS628" s="274"/>
      <c r="AT628" s="274"/>
      <c r="AU628" s="691"/>
      <c r="AV628" s="692"/>
      <c r="AW628" s="274"/>
      <c r="AX628" s="274"/>
      <c r="AY628" s="274"/>
      <c r="AZ628" s="274"/>
      <c r="BA628" s="274"/>
      <c r="BB628" s="274"/>
      <c r="BC628" s="274"/>
      <c r="BD628" s="274"/>
      <c r="BE628" s="274"/>
      <c r="BF628" s="274"/>
      <c r="BG628" s="274"/>
      <c r="BH628" s="274"/>
      <c r="BI628" s="274"/>
      <c r="BJ628" s="274"/>
      <c r="BK628" s="274"/>
      <c r="BL628" s="274"/>
      <c r="BM628" s="274"/>
      <c r="BN628" s="274"/>
      <c r="BO628" s="274"/>
      <c r="BP628" s="693"/>
      <c r="BQ628" s="274"/>
      <c r="BR628" s="274"/>
      <c r="BS628" s="274"/>
      <c r="BT628" s="274"/>
      <c r="BU628" s="274"/>
      <c r="BV628" s="274"/>
      <c r="BW628" s="274"/>
      <c r="BX628" s="694"/>
      <c r="BY628" s="274"/>
      <c r="BZ628" s="274"/>
      <c r="CA628" s="274"/>
      <c r="CB628" s="274"/>
      <c r="CC628" s="274"/>
      <c r="CD628" s="274"/>
      <c r="CE628" s="274"/>
      <c r="CF628" s="274"/>
      <c r="CG628" s="742"/>
      <c r="CH628" s="742"/>
      <c r="CI628" s="742"/>
      <c r="CJ628" s="742"/>
      <c r="CK628" s="742"/>
      <c r="CL628" s="742"/>
      <c r="CM628" s="742"/>
      <c r="CN628" s="742"/>
      <c r="CO628" s="742"/>
      <c r="CP628" s="742"/>
      <c r="CQ628" s="742"/>
      <c r="CR628" s="742"/>
      <c r="CS628" s="742"/>
      <c r="CT628" s="742"/>
      <c r="CU628" s="742"/>
      <c r="CV628" s="742"/>
      <c r="CW628" s="742"/>
      <c r="CX628" s="4"/>
      <c r="CY628" s="780" t="e">
        <v>#REF!</v>
      </c>
      <c r="CZ628" s="890" t="e">
        <v>#REF!</v>
      </c>
      <c r="DA628" s="890" t="e">
        <v>#REF!</v>
      </c>
      <c r="DB628" s="890">
        <v>0.0</v>
      </c>
      <c r="DC628" s="890">
        <v>0.0</v>
      </c>
      <c r="DD628" s="890">
        <v>0.0</v>
      </c>
      <c r="DE628" s="890">
        <v>0.0</v>
      </c>
      <c r="DF628" s="890">
        <v>0.0</v>
      </c>
      <c r="DG628" s="890">
        <v>0.0</v>
      </c>
      <c r="DH628" s="745"/>
      <c r="DI628" s="890" t="e">
        <v>#REF!</v>
      </c>
      <c r="DJ628" s="890" t="s">
        <v>160</v>
      </c>
      <c r="DK628" s="890" t="s">
        <v>160</v>
      </c>
      <c r="DL628" s="890" t="s">
        <v>160</v>
      </c>
      <c r="DM628" s="890" t="s">
        <v>160</v>
      </c>
      <c r="DN628" s="890" t="s">
        <v>160</v>
      </c>
      <c r="DO628" s="890" t="s">
        <v>160</v>
      </c>
      <c r="DP628" s="2">
        <v>1.0</v>
      </c>
      <c r="DQ628" s="830" t="s">
        <v>160</v>
      </c>
      <c r="DR628" s="915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745"/>
      <c r="EK628" s="4"/>
      <c r="EL628" s="4"/>
      <c r="EM628" s="4"/>
      <c r="EN628" s="4"/>
      <c r="EO628" s="4"/>
      <c r="EP628" s="4"/>
      <c r="EQ628" s="745"/>
      <c r="ER628" s="4"/>
      <c r="ES628" s="4"/>
      <c r="ET628" s="4"/>
      <c r="EU628" s="4"/>
      <c r="EV628" s="4"/>
      <c r="EW628" s="4"/>
      <c r="EX628" s="4"/>
      <c r="EY628" s="1060" t="str">
        <f t="shared" si="413"/>
        <v/>
      </c>
      <c r="EZ628" s="4"/>
      <c r="FA628" s="820" t="str">
        <f t="shared" si="49"/>
        <v/>
      </c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742"/>
    </row>
    <row r="629" outlineLevel="1">
      <c r="A629" s="743"/>
      <c r="D629" s="1039">
        <f t="shared" si="157"/>
        <v>1</v>
      </c>
      <c r="E629" s="1049" t="str">
        <f t="shared" si="80"/>
        <v/>
      </c>
      <c r="F629" s="1050" t="s">
        <v>402</v>
      </c>
      <c r="G629" s="1042" t="str">
        <f t="shared" si="76"/>
        <v/>
      </c>
      <c r="H629" s="1046"/>
      <c r="I629" s="1044" t="str">
        <f t="shared" si="77"/>
        <v>#REF!</v>
      </c>
      <c r="J629" s="1052" t="str">
        <f t="shared" si="141"/>
        <v>#REF!</v>
      </c>
      <c r="K629" s="1046">
        <v>0.0</v>
      </c>
      <c r="L629" s="1046">
        <v>0.0</v>
      </c>
      <c r="M629" s="1046">
        <v>0.0</v>
      </c>
      <c r="N629" s="1046">
        <v>0.0</v>
      </c>
      <c r="O629" s="1053" t="e">
        <v>#REF!</v>
      </c>
      <c r="P629" s="1053">
        <v>0.0</v>
      </c>
      <c r="Q629" s="1053">
        <v>0.0</v>
      </c>
      <c r="R629" s="1053">
        <v>0.0</v>
      </c>
      <c r="S629" s="1053">
        <v>0.0</v>
      </c>
      <c r="T629" s="1053">
        <v>0.0</v>
      </c>
      <c r="U629" s="1053">
        <v>0.0</v>
      </c>
      <c r="V629" s="825"/>
      <c r="W629" s="1054" t="str">
        <f t="shared" ref="W629:AC629" si="431">if(O$275&gt;$E628,"",if(O$276&lt;$E628,"", if($H629="","", if($D628&lt;=$N$277,O$277,if($D628&lt;=$N$278,O$278,O$279))*if($O$267=$R$267,$V$267, $H629))))</f>
        <v>#REF!</v>
      </c>
      <c r="X629" s="1054" t="str">
        <f t="shared" si="431"/>
        <v/>
      </c>
      <c r="Y629" s="1054" t="str">
        <f t="shared" si="431"/>
        <v/>
      </c>
      <c r="Z629" s="1054" t="str">
        <f t="shared" si="431"/>
        <v/>
      </c>
      <c r="AA629" s="1054" t="str">
        <f t="shared" si="431"/>
        <v/>
      </c>
      <c r="AB629" s="1054" t="str">
        <f t="shared" si="431"/>
        <v/>
      </c>
      <c r="AC629" s="1054" t="str">
        <f t="shared" si="431"/>
        <v/>
      </c>
      <c r="AD629" s="2" t="e">
        <v>#REF!</v>
      </c>
      <c r="AE629" s="2" t="e">
        <v>#REF!</v>
      </c>
      <c r="AF629" s="2" t="e">
        <v>#REF!</v>
      </c>
      <c r="AG629" s="2" t="e">
        <v>#REF!</v>
      </c>
      <c r="AH629" s="2" t="e">
        <v>#REF!</v>
      </c>
      <c r="AI629" s="2" t="e">
        <v>#REF!</v>
      </c>
      <c r="AJ629" s="4" t="e">
        <v>#REF!</v>
      </c>
      <c r="AK629" s="4"/>
      <c r="AL629" s="4"/>
      <c r="AM629" s="4"/>
      <c r="AN629" s="18" t="s">
        <v>4</v>
      </c>
      <c r="AO629" s="689"/>
      <c r="AP629" s="690"/>
      <c r="AQ629" s="274"/>
      <c r="AR629" s="274"/>
      <c r="AS629" s="274"/>
      <c r="AT629" s="274"/>
      <c r="AU629" s="691"/>
      <c r="AV629" s="692"/>
      <c r="AW629" s="274"/>
      <c r="AX629" s="274"/>
      <c r="AY629" s="274"/>
      <c r="AZ629" s="274"/>
      <c r="BA629" s="274"/>
      <c r="BB629" s="274"/>
      <c r="BC629" s="274"/>
      <c r="BD629" s="274"/>
      <c r="BE629" s="274"/>
      <c r="BF629" s="274"/>
      <c r="BG629" s="274"/>
      <c r="BH629" s="274"/>
      <c r="BI629" s="274"/>
      <c r="BJ629" s="274"/>
      <c r="BK629" s="274"/>
      <c r="BL629" s="274"/>
      <c r="BM629" s="274"/>
      <c r="BN629" s="274"/>
      <c r="BO629" s="274"/>
      <c r="BP629" s="693"/>
      <c r="BQ629" s="274"/>
      <c r="BR629" s="274"/>
      <c r="BS629" s="274"/>
      <c r="BT629" s="274"/>
      <c r="BU629" s="274"/>
      <c r="BV629" s="274"/>
      <c r="BW629" s="274"/>
      <c r="BX629" s="694"/>
      <c r="BY629" s="274"/>
      <c r="BZ629" s="274"/>
      <c r="CA629" s="274"/>
      <c r="CB629" s="274"/>
      <c r="CC629" s="274"/>
      <c r="CD629" s="274"/>
      <c r="CE629" s="274"/>
      <c r="CF629" s="274"/>
      <c r="CG629" s="742"/>
      <c r="CH629" s="742"/>
      <c r="CI629" s="742"/>
      <c r="CJ629" s="742"/>
      <c r="CK629" s="742"/>
      <c r="CL629" s="742"/>
      <c r="CM629" s="742"/>
      <c r="CN629" s="742"/>
      <c r="CO629" s="742"/>
      <c r="CP629" s="742"/>
      <c r="CQ629" s="742"/>
      <c r="CR629" s="742"/>
      <c r="CS629" s="742"/>
      <c r="CT629" s="742"/>
      <c r="CU629" s="742"/>
      <c r="CV629" s="742"/>
      <c r="CW629" s="742"/>
      <c r="CX629" s="4"/>
      <c r="CY629" s="801"/>
      <c r="CZ629" s="802"/>
      <c r="DA629" s="802"/>
      <c r="DB629" s="802"/>
      <c r="DC629" s="802"/>
      <c r="DD629" s="802"/>
      <c r="DE629" s="802"/>
      <c r="DF629" s="802"/>
      <c r="DG629" s="802"/>
      <c r="DH629" s="802"/>
      <c r="DI629" s="802"/>
      <c r="DJ629" s="802"/>
      <c r="DK629" s="802"/>
      <c r="DL629" s="802"/>
      <c r="DM629" s="802"/>
      <c r="DN629" s="802"/>
      <c r="DO629" s="802"/>
      <c r="DP629" s="1061"/>
      <c r="DQ629" s="1061"/>
      <c r="DR629" s="1062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745"/>
      <c r="EK629" s="4"/>
      <c r="EL629" s="4"/>
      <c r="EM629" s="4"/>
      <c r="EN629" s="4"/>
      <c r="EO629" s="4"/>
      <c r="EP629" s="4"/>
      <c r="EQ629" s="745"/>
      <c r="ER629" s="4"/>
      <c r="ES629" s="4"/>
      <c r="ET629" s="4"/>
      <c r="EU629" s="4"/>
      <c r="EV629" s="4"/>
      <c r="EW629" s="4"/>
      <c r="EX629" s="4"/>
      <c r="EY629" s="1060" t="str">
        <f t="shared" si="413"/>
        <v/>
      </c>
      <c r="EZ629" s="4"/>
      <c r="FA629" s="820" t="str">
        <f t="shared" si="49"/>
        <v/>
      </c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742"/>
    </row>
    <row r="630" outlineLevel="1">
      <c r="A630" s="743"/>
      <c r="D630" s="1039">
        <f t="shared" si="157"/>
        <v>1</v>
      </c>
      <c r="E630" s="1049" t="str">
        <f t="shared" si="80"/>
        <v/>
      </c>
      <c r="F630" s="1050" t="s">
        <v>402</v>
      </c>
      <c r="G630" s="1042" t="str">
        <f t="shared" si="76"/>
        <v/>
      </c>
      <c r="H630" s="1046"/>
      <c r="I630" s="1044" t="str">
        <f t="shared" si="77"/>
        <v>#REF!</v>
      </c>
      <c r="J630" s="1052" t="str">
        <f t="shared" si="141"/>
        <v>#REF!</v>
      </c>
      <c r="K630" s="1046">
        <v>0.0</v>
      </c>
      <c r="L630" s="1046">
        <v>0.0</v>
      </c>
      <c r="M630" s="1046">
        <v>0.0</v>
      </c>
      <c r="N630" s="1046">
        <v>0.0</v>
      </c>
      <c r="O630" s="1053" t="e">
        <v>#REF!</v>
      </c>
      <c r="P630" s="1053">
        <v>0.0</v>
      </c>
      <c r="Q630" s="1053">
        <v>0.0</v>
      </c>
      <c r="R630" s="1053">
        <v>0.0</v>
      </c>
      <c r="S630" s="1053">
        <v>0.0</v>
      </c>
      <c r="T630" s="1053">
        <v>0.0</v>
      </c>
      <c r="U630" s="1053">
        <v>0.0</v>
      </c>
      <c r="V630" s="825"/>
      <c r="W630" s="1054" t="str">
        <f t="shared" ref="W630:AC630" si="432">if(O$275&gt;$E629,"",if(O$276&lt;$E629,"", if($H630="","", if($D629&lt;=$N$277,O$277,if($D629&lt;=$N$278,O$278,O$279))*if($O$267=$R$267,$V$267, $H630))))</f>
        <v>#REF!</v>
      </c>
      <c r="X630" s="1054" t="str">
        <f t="shared" si="432"/>
        <v/>
      </c>
      <c r="Y630" s="1054" t="str">
        <f t="shared" si="432"/>
        <v/>
      </c>
      <c r="Z630" s="1054" t="str">
        <f t="shared" si="432"/>
        <v/>
      </c>
      <c r="AA630" s="1054" t="str">
        <f t="shared" si="432"/>
        <v/>
      </c>
      <c r="AB630" s="1054" t="str">
        <f t="shared" si="432"/>
        <v/>
      </c>
      <c r="AC630" s="1054" t="str">
        <f t="shared" si="432"/>
        <v/>
      </c>
      <c r="AD630" s="2" t="e">
        <v>#REF!</v>
      </c>
      <c r="AE630" s="2" t="e">
        <v>#REF!</v>
      </c>
      <c r="AF630" s="2" t="e">
        <v>#REF!</v>
      </c>
      <c r="AG630" s="2" t="e">
        <v>#REF!</v>
      </c>
      <c r="AH630" s="2" t="e">
        <v>#REF!</v>
      </c>
      <c r="AI630" s="2" t="e">
        <v>#REF!</v>
      </c>
      <c r="AJ630" s="4" t="e">
        <v>#REF!</v>
      </c>
      <c r="AK630" s="4"/>
      <c r="AL630" s="4"/>
      <c r="AM630" s="4"/>
      <c r="AN630" s="18" t="s">
        <v>4</v>
      </c>
      <c r="AO630" s="689"/>
      <c r="AP630" s="690"/>
      <c r="AQ630" s="274"/>
      <c r="AR630" s="274"/>
      <c r="AS630" s="274"/>
      <c r="AT630" s="274"/>
      <c r="AU630" s="691"/>
      <c r="AV630" s="692"/>
      <c r="AW630" s="274"/>
      <c r="AX630" s="274"/>
      <c r="AY630" s="274"/>
      <c r="AZ630" s="274"/>
      <c r="BA630" s="274"/>
      <c r="BB630" s="274"/>
      <c r="BC630" s="274"/>
      <c r="BD630" s="274"/>
      <c r="BE630" s="274"/>
      <c r="BF630" s="274"/>
      <c r="BG630" s="274"/>
      <c r="BH630" s="274"/>
      <c r="BI630" s="274"/>
      <c r="BJ630" s="274"/>
      <c r="BK630" s="274"/>
      <c r="BL630" s="274"/>
      <c r="BM630" s="274"/>
      <c r="BN630" s="274"/>
      <c r="BO630" s="274"/>
      <c r="BP630" s="693"/>
      <c r="BQ630" s="274"/>
      <c r="BR630" s="274"/>
      <c r="BS630" s="274"/>
      <c r="BT630" s="274"/>
      <c r="BU630" s="274"/>
      <c r="BV630" s="274"/>
      <c r="BW630" s="274"/>
      <c r="BX630" s="694"/>
      <c r="BY630" s="274"/>
      <c r="BZ630" s="274"/>
      <c r="CA630" s="274"/>
      <c r="CB630" s="274"/>
      <c r="CC630" s="274"/>
      <c r="CD630" s="274"/>
      <c r="CE630" s="274"/>
      <c r="CF630" s="274"/>
      <c r="CG630" s="742"/>
      <c r="CH630" s="742"/>
      <c r="CI630" s="742"/>
      <c r="CJ630" s="742"/>
      <c r="CK630" s="742"/>
      <c r="CL630" s="742"/>
      <c r="CM630" s="742"/>
      <c r="CN630" s="742"/>
      <c r="CO630" s="742"/>
      <c r="CP630" s="742"/>
      <c r="CQ630" s="742"/>
      <c r="CR630" s="742"/>
      <c r="CS630" s="742"/>
      <c r="CT630" s="742"/>
      <c r="CU630" s="742"/>
      <c r="CV630" s="742"/>
      <c r="CW630" s="742"/>
      <c r="CX630" s="4"/>
      <c r="CY630" s="745"/>
      <c r="CZ630" s="745"/>
      <c r="DA630" s="745"/>
      <c r="DB630" s="745"/>
      <c r="DC630" s="745"/>
      <c r="DD630" s="745"/>
      <c r="DE630" s="745"/>
      <c r="DF630" s="745"/>
      <c r="DG630" s="745"/>
      <c r="DH630" s="745"/>
      <c r="DI630" s="745"/>
      <c r="DJ630" s="745"/>
      <c r="DK630" s="745"/>
      <c r="DL630" s="745"/>
      <c r="DM630" s="745"/>
      <c r="DN630" s="745"/>
      <c r="DO630" s="745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745"/>
      <c r="EK630" s="4"/>
      <c r="EL630" s="4"/>
      <c r="EM630" s="4"/>
      <c r="EN630" s="4"/>
      <c r="EO630" s="4"/>
      <c r="EP630" s="4"/>
      <c r="EQ630" s="745"/>
      <c r="ER630" s="4"/>
      <c r="ES630" s="4"/>
      <c r="ET630" s="4"/>
      <c r="EU630" s="4"/>
      <c r="EV630" s="4"/>
      <c r="EW630" s="4"/>
      <c r="EX630" s="4"/>
      <c r="EY630" s="1060" t="str">
        <f t="shared" si="413"/>
        <v/>
      </c>
      <c r="EZ630" s="4"/>
      <c r="FA630" s="820" t="str">
        <f t="shared" si="49"/>
        <v/>
      </c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742"/>
    </row>
    <row r="631" outlineLevel="1">
      <c r="A631" s="743"/>
      <c r="D631" s="1039">
        <f t="shared" si="157"/>
        <v>1</v>
      </c>
      <c r="E631" s="1049" t="str">
        <f t="shared" si="80"/>
        <v/>
      </c>
      <c r="F631" s="1050" t="s">
        <v>402</v>
      </c>
      <c r="G631" s="1042" t="str">
        <f t="shared" si="76"/>
        <v/>
      </c>
      <c r="H631" s="1046"/>
      <c r="I631" s="1044" t="str">
        <f t="shared" si="77"/>
        <v>#REF!</v>
      </c>
      <c r="J631" s="1052" t="str">
        <f t="shared" si="141"/>
        <v>#REF!</v>
      </c>
      <c r="K631" s="1046">
        <v>0.0</v>
      </c>
      <c r="L631" s="1046">
        <v>0.0</v>
      </c>
      <c r="M631" s="1046">
        <v>0.0</v>
      </c>
      <c r="N631" s="1046">
        <v>0.0</v>
      </c>
      <c r="O631" s="1053" t="e">
        <v>#REF!</v>
      </c>
      <c r="P631" s="1053">
        <v>0.0</v>
      </c>
      <c r="Q631" s="1053">
        <v>0.0</v>
      </c>
      <c r="R631" s="1053">
        <v>0.0</v>
      </c>
      <c r="S631" s="1053">
        <v>0.0</v>
      </c>
      <c r="T631" s="1053">
        <v>0.0</v>
      </c>
      <c r="U631" s="1053">
        <v>0.0</v>
      </c>
      <c r="V631" s="825"/>
      <c r="W631" s="1054" t="str">
        <f t="shared" ref="W631:AC631" si="433">if(O$275&gt;$E630,"",if(O$276&lt;$E630,"", if($H631="","", if($D630&lt;=$N$277,O$277,if($D630&lt;=$N$278,O$278,O$279))*if($O$267=$R$267,$V$267, $H631))))</f>
        <v>#REF!</v>
      </c>
      <c r="X631" s="1054" t="str">
        <f t="shared" si="433"/>
        <v/>
      </c>
      <c r="Y631" s="1054" t="str">
        <f t="shared" si="433"/>
        <v/>
      </c>
      <c r="Z631" s="1054" t="str">
        <f t="shared" si="433"/>
        <v/>
      </c>
      <c r="AA631" s="1054" t="str">
        <f t="shared" si="433"/>
        <v/>
      </c>
      <c r="AB631" s="1054" t="str">
        <f t="shared" si="433"/>
        <v/>
      </c>
      <c r="AC631" s="1054" t="str">
        <f t="shared" si="433"/>
        <v/>
      </c>
      <c r="AD631" s="2" t="e">
        <v>#REF!</v>
      </c>
      <c r="AE631" s="2" t="e">
        <v>#REF!</v>
      </c>
      <c r="AF631" s="2" t="e">
        <v>#REF!</v>
      </c>
      <c r="AG631" s="2" t="e">
        <v>#REF!</v>
      </c>
      <c r="AH631" s="2" t="e">
        <v>#REF!</v>
      </c>
      <c r="AI631" s="2" t="e">
        <v>#REF!</v>
      </c>
      <c r="AJ631" s="4" t="e">
        <v>#REF!</v>
      </c>
      <c r="AK631" s="4"/>
      <c r="AL631" s="4"/>
      <c r="AM631" s="4"/>
      <c r="AN631" s="18" t="s">
        <v>4</v>
      </c>
      <c r="AO631" s="689"/>
      <c r="AP631" s="690"/>
      <c r="AQ631" s="274"/>
      <c r="AR631" s="274"/>
      <c r="AS631" s="274"/>
      <c r="AT631" s="274"/>
      <c r="AU631" s="691"/>
      <c r="AV631" s="692"/>
      <c r="AW631" s="274"/>
      <c r="AX631" s="274"/>
      <c r="AY631" s="274"/>
      <c r="AZ631" s="274"/>
      <c r="BA631" s="274"/>
      <c r="BB631" s="274"/>
      <c r="BC631" s="274"/>
      <c r="BD631" s="274"/>
      <c r="BE631" s="274"/>
      <c r="BF631" s="274"/>
      <c r="BG631" s="274"/>
      <c r="BH631" s="274"/>
      <c r="BI631" s="274"/>
      <c r="BJ631" s="274"/>
      <c r="BK631" s="274"/>
      <c r="BL631" s="274"/>
      <c r="BM631" s="274"/>
      <c r="BN631" s="274"/>
      <c r="BO631" s="274"/>
      <c r="BP631" s="693"/>
      <c r="BQ631" s="274"/>
      <c r="BR631" s="274"/>
      <c r="BS631" s="274"/>
      <c r="BT631" s="274"/>
      <c r="BU631" s="274"/>
      <c r="BV631" s="274"/>
      <c r="BW631" s="274"/>
      <c r="BX631" s="694"/>
      <c r="BY631" s="274"/>
      <c r="BZ631" s="274"/>
      <c r="CA631" s="274"/>
      <c r="CB631" s="274"/>
      <c r="CC631" s="274"/>
      <c r="CD631" s="274"/>
      <c r="CE631" s="274"/>
      <c r="CF631" s="274"/>
      <c r="CG631" s="742"/>
      <c r="CH631" s="742"/>
      <c r="CI631" s="742"/>
      <c r="CJ631" s="742"/>
      <c r="CK631" s="742"/>
      <c r="CL631" s="742"/>
      <c r="CM631" s="742"/>
      <c r="CN631" s="742"/>
      <c r="CO631" s="742"/>
      <c r="CP631" s="742"/>
      <c r="CQ631" s="742"/>
      <c r="CR631" s="742"/>
      <c r="CS631" s="742"/>
      <c r="CT631" s="742"/>
      <c r="CU631" s="742"/>
      <c r="CV631" s="742"/>
      <c r="CW631" s="742"/>
      <c r="CX631" s="4"/>
      <c r="CY631" s="745"/>
      <c r="CZ631" s="745"/>
      <c r="DA631" s="745"/>
      <c r="DB631" s="745"/>
      <c r="DC631" s="745"/>
      <c r="DD631" s="745"/>
      <c r="DE631" s="745"/>
      <c r="DF631" s="745"/>
      <c r="DG631" s="745"/>
      <c r="DH631" s="745"/>
      <c r="DI631" s="745"/>
      <c r="DJ631" s="745"/>
      <c r="DK631" s="745"/>
      <c r="DL631" s="745"/>
      <c r="DM631" s="745"/>
      <c r="DN631" s="745"/>
      <c r="DO631" s="745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745"/>
      <c r="EK631" s="4"/>
      <c r="EL631" s="4"/>
      <c r="EM631" s="4"/>
      <c r="EN631" s="4"/>
      <c r="EO631" s="4"/>
      <c r="EP631" s="4"/>
      <c r="EQ631" s="745"/>
      <c r="ER631" s="4"/>
      <c r="ES631" s="4"/>
      <c r="ET631" s="4"/>
      <c r="EU631" s="4"/>
      <c r="EV631" s="4"/>
      <c r="EW631" s="4"/>
      <c r="EX631" s="4"/>
      <c r="EY631" s="1060" t="str">
        <f t="shared" si="413"/>
        <v/>
      </c>
      <c r="EZ631" s="4"/>
      <c r="FA631" s="820" t="str">
        <f t="shared" si="49"/>
        <v/>
      </c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742"/>
    </row>
    <row r="632" outlineLevel="1">
      <c r="A632" s="743"/>
      <c r="D632" s="1039">
        <f t="shared" si="157"/>
        <v>1</v>
      </c>
      <c r="E632" s="1049" t="str">
        <f t="shared" si="80"/>
        <v/>
      </c>
      <c r="F632" s="1050" t="s">
        <v>402</v>
      </c>
      <c r="G632" s="1042" t="str">
        <f t="shared" si="76"/>
        <v/>
      </c>
      <c r="H632" s="1046"/>
      <c r="I632" s="1044" t="str">
        <f t="shared" si="77"/>
        <v>#REF!</v>
      </c>
      <c r="J632" s="1052" t="str">
        <f t="shared" si="141"/>
        <v>#REF!</v>
      </c>
      <c r="K632" s="1046">
        <v>0.0</v>
      </c>
      <c r="L632" s="1046">
        <v>0.0</v>
      </c>
      <c r="M632" s="1046">
        <v>0.0</v>
      </c>
      <c r="N632" s="1046">
        <v>0.0</v>
      </c>
      <c r="O632" s="1053" t="e">
        <v>#REF!</v>
      </c>
      <c r="P632" s="1053">
        <v>0.0</v>
      </c>
      <c r="Q632" s="1053">
        <v>0.0</v>
      </c>
      <c r="R632" s="1053">
        <v>0.0</v>
      </c>
      <c r="S632" s="1053">
        <v>0.0</v>
      </c>
      <c r="T632" s="1053">
        <v>0.0</v>
      </c>
      <c r="U632" s="1053">
        <v>0.0</v>
      </c>
      <c r="V632" s="825"/>
      <c r="W632" s="1054" t="str">
        <f t="shared" ref="W632:AC632" si="434">if(O$275&gt;$E631,"",if(O$276&lt;$E631,"", if($H632="","", if($D631&lt;=$N$277,O$277,if($D631&lt;=$N$278,O$278,O$279))*if($O$267=$R$267,$V$267, $H632))))</f>
        <v>#REF!</v>
      </c>
      <c r="X632" s="1054" t="str">
        <f t="shared" si="434"/>
        <v/>
      </c>
      <c r="Y632" s="1054" t="str">
        <f t="shared" si="434"/>
        <v/>
      </c>
      <c r="Z632" s="1054" t="str">
        <f t="shared" si="434"/>
        <v/>
      </c>
      <c r="AA632" s="1054" t="str">
        <f t="shared" si="434"/>
        <v/>
      </c>
      <c r="AB632" s="1054" t="str">
        <f t="shared" si="434"/>
        <v/>
      </c>
      <c r="AC632" s="1054" t="str">
        <f t="shared" si="434"/>
        <v/>
      </c>
      <c r="AD632" s="2" t="e">
        <v>#REF!</v>
      </c>
      <c r="AE632" s="2" t="e">
        <v>#REF!</v>
      </c>
      <c r="AF632" s="2" t="e">
        <v>#REF!</v>
      </c>
      <c r="AG632" s="2" t="e">
        <v>#REF!</v>
      </c>
      <c r="AH632" s="2" t="e">
        <v>#REF!</v>
      </c>
      <c r="AI632" s="2" t="e">
        <v>#REF!</v>
      </c>
      <c r="AJ632" s="4" t="e">
        <v>#REF!</v>
      </c>
      <c r="AK632" s="4"/>
      <c r="AL632" s="4"/>
      <c r="AM632" s="4"/>
      <c r="AN632" s="18" t="s">
        <v>4</v>
      </c>
      <c r="AO632" s="689"/>
      <c r="AP632" s="690"/>
      <c r="AQ632" s="274"/>
      <c r="AR632" s="274"/>
      <c r="AS632" s="274"/>
      <c r="AT632" s="274"/>
      <c r="AU632" s="691"/>
      <c r="AV632" s="692"/>
      <c r="AW632" s="274"/>
      <c r="AX632" s="274"/>
      <c r="AY632" s="274"/>
      <c r="AZ632" s="274"/>
      <c r="BA632" s="274"/>
      <c r="BB632" s="274"/>
      <c r="BC632" s="274"/>
      <c r="BD632" s="274"/>
      <c r="BE632" s="274"/>
      <c r="BF632" s="274"/>
      <c r="BG632" s="274"/>
      <c r="BH632" s="274"/>
      <c r="BI632" s="274"/>
      <c r="BJ632" s="274"/>
      <c r="BK632" s="274"/>
      <c r="BL632" s="274"/>
      <c r="BM632" s="274"/>
      <c r="BN632" s="274"/>
      <c r="BO632" s="274"/>
      <c r="BP632" s="693"/>
      <c r="BQ632" s="274"/>
      <c r="BR632" s="274"/>
      <c r="BS632" s="274"/>
      <c r="BT632" s="274"/>
      <c r="BU632" s="274"/>
      <c r="BV632" s="274"/>
      <c r="BW632" s="274"/>
      <c r="BX632" s="694"/>
      <c r="BY632" s="274"/>
      <c r="BZ632" s="274"/>
      <c r="CA632" s="274"/>
      <c r="CB632" s="274"/>
      <c r="CC632" s="274"/>
      <c r="CD632" s="274"/>
      <c r="CE632" s="274"/>
      <c r="CF632" s="274"/>
      <c r="CG632" s="742"/>
      <c r="CH632" s="742"/>
      <c r="CI632" s="742"/>
      <c r="CJ632" s="742"/>
      <c r="CK632" s="742"/>
      <c r="CL632" s="742"/>
      <c r="CM632" s="742"/>
      <c r="CN632" s="742"/>
      <c r="CO632" s="742"/>
      <c r="CP632" s="742"/>
      <c r="CQ632" s="742"/>
      <c r="CR632" s="742"/>
      <c r="CS632" s="742"/>
      <c r="CT632" s="742"/>
      <c r="CU632" s="742"/>
      <c r="CV632" s="742"/>
      <c r="CW632" s="742"/>
      <c r="CX632" s="4"/>
      <c r="CY632" s="745"/>
      <c r="CZ632" s="745"/>
      <c r="DA632" s="745"/>
      <c r="DB632" s="745"/>
      <c r="DC632" s="745"/>
      <c r="DD632" s="745"/>
      <c r="DE632" s="745"/>
      <c r="DF632" s="745"/>
      <c r="DG632" s="745"/>
      <c r="DH632" s="745"/>
      <c r="DI632" s="745"/>
      <c r="DJ632" s="745"/>
      <c r="DK632" s="745"/>
      <c r="DL632" s="745"/>
      <c r="DM632" s="745"/>
      <c r="DN632" s="745"/>
      <c r="DO632" s="745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745"/>
      <c r="EK632" s="4"/>
      <c r="EL632" s="4"/>
      <c r="EM632" s="4"/>
      <c r="EN632" s="4"/>
      <c r="EO632" s="4"/>
      <c r="EP632" s="4"/>
      <c r="EQ632" s="745"/>
      <c r="ER632" s="4"/>
      <c r="ES632" s="4"/>
      <c r="ET632" s="4"/>
      <c r="EU632" s="4"/>
      <c r="EV632" s="4"/>
      <c r="EW632" s="4"/>
      <c r="EX632" s="4"/>
      <c r="EY632" s="1060" t="str">
        <f t="shared" si="413"/>
        <v/>
      </c>
      <c r="EZ632" s="4"/>
      <c r="FA632" s="820" t="str">
        <f t="shared" si="49"/>
        <v/>
      </c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742"/>
    </row>
    <row r="633" outlineLevel="1">
      <c r="A633" s="743"/>
      <c r="D633" s="1039">
        <f t="shared" si="157"/>
        <v>1</v>
      </c>
      <c r="E633" s="1049" t="str">
        <f t="shared" si="80"/>
        <v/>
      </c>
      <c r="F633" s="1050" t="s">
        <v>402</v>
      </c>
      <c r="G633" s="1042" t="str">
        <f t="shared" si="76"/>
        <v/>
      </c>
      <c r="H633" s="1046"/>
      <c r="I633" s="1044" t="str">
        <f t="shared" si="77"/>
        <v>#REF!</v>
      </c>
      <c r="J633" s="1052" t="str">
        <f t="shared" si="141"/>
        <v>#REF!</v>
      </c>
      <c r="K633" s="1046">
        <v>0.0</v>
      </c>
      <c r="L633" s="1046">
        <v>0.0</v>
      </c>
      <c r="M633" s="1046">
        <v>0.0</v>
      </c>
      <c r="N633" s="1046">
        <v>0.0</v>
      </c>
      <c r="O633" s="1053" t="e">
        <v>#REF!</v>
      </c>
      <c r="P633" s="1053">
        <v>0.0</v>
      </c>
      <c r="Q633" s="1053">
        <v>0.0</v>
      </c>
      <c r="R633" s="1053">
        <v>0.0</v>
      </c>
      <c r="S633" s="1053">
        <v>0.0</v>
      </c>
      <c r="T633" s="1053">
        <v>0.0</v>
      </c>
      <c r="U633" s="1053">
        <v>0.0</v>
      </c>
      <c r="V633" s="825"/>
      <c r="W633" s="1054" t="str">
        <f t="shared" ref="W633:AC633" si="435">if(O$275&gt;$E632,"",if(O$276&lt;$E632,"", if($H633="","", if($D632&lt;=$N$277,O$277,if($D632&lt;=$N$278,O$278,O$279))*if($O$267=$R$267,$V$267, $H633))))</f>
        <v>#REF!</v>
      </c>
      <c r="X633" s="1054" t="str">
        <f t="shared" si="435"/>
        <v/>
      </c>
      <c r="Y633" s="1054" t="str">
        <f t="shared" si="435"/>
        <v/>
      </c>
      <c r="Z633" s="1054" t="str">
        <f t="shared" si="435"/>
        <v/>
      </c>
      <c r="AA633" s="1054" t="str">
        <f t="shared" si="435"/>
        <v/>
      </c>
      <c r="AB633" s="1054" t="str">
        <f t="shared" si="435"/>
        <v/>
      </c>
      <c r="AC633" s="1054" t="str">
        <f t="shared" si="435"/>
        <v/>
      </c>
      <c r="AD633" s="2" t="e">
        <v>#REF!</v>
      </c>
      <c r="AE633" s="2" t="e">
        <v>#REF!</v>
      </c>
      <c r="AF633" s="2" t="e">
        <v>#REF!</v>
      </c>
      <c r="AG633" s="2" t="e">
        <v>#REF!</v>
      </c>
      <c r="AH633" s="2" t="e">
        <v>#REF!</v>
      </c>
      <c r="AI633" s="2" t="e">
        <v>#REF!</v>
      </c>
      <c r="AJ633" s="4" t="e">
        <v>#REF!</v>
      </c>
      <c r="AK633" s="4"/>
      <c r="AL633" s="4"/>
      <c r="AM633" s="4"/>
      <c r="AN633" s="18" t="s">
        <v>4</v>
      </c>
      <c r="AO633" s="689"/>
      <c r="AP633" s="690"/>
      <c r="AQ633" s="274"/>
      <c r="AR633" s="274"/>
      <c r="AS633" s="274"/>
      <c r="AT633" s="274"/>
      <c r="AU633" s="691"/>
      <c r="AV633" s="692"/>
      <c r="AW633" s="274"/>
      <c r="AX633" s="274"/>
      <c r="AY633" s="274"/>
      <c r="AZ633" s="274"/>
      <c r="BA633" s="274"/>
      <c r="BB633" s="274"/>
      <c r="BC633" s="274"/>
      <c r="BD633" s="274"/>
      <c r="BE633" s="274"/>
      <c r="BF633" s="274"/>
      <c r="BG633" s="274"/>
      <c r="BH633" s="274"/>
      <c r="BI633" s="274"/>
      <c r="BJ633" s="274"/>
      <c r="BK633" s="274"/>
      <c r="BL633" s="274"/>
      <c r="BM633" s="274"/>
      <c r="BN633" s="274"/>
      <c r="BO633" s="274"/>
      <c r="BP633" s="693"/>
      <c r="BQ633" s="274"/>
      <c r="BR633" s="274"/>
      <c r="BS633" s="274"/>
      <c r="BT633" s="274"/>
      <c r="BU633" s="274"/>
      <c r="BV633" s="274"/>
      <c r="BW633" s="274"/>
      <c r="BX633" s="694"/>
      <c r="BY633" s="274"/>
      <c r="BZ633" s="274"/>
      <c r="CA633" s="274"/>
      <c r="CB633" s="274"/>
      <c r="CC633" s="274"/>
      <c r="CD633" s="274"/>
      <c r="CE633" s="274"/>
      <c r="CF633" s="274"/>
      <c r="CG633" s="742"/>
      <c r="CH633" s="742"/>
      <c r="CI633" s="742"/>
      <c r="CJ633" s="742"/>
      <c r="CK633" s="742"/>
      <c r="CL633" s="742"/>
      <c r="CM633" s="742"/>
      <c r="CN633" s="742"/>
      <c r="CO633" s="742"/>
      <c r="CP633" s="742"/>
      <c r="CQ633" s="742"/>
      <c r="CR633" s="742"/>
      <c r="CS633" s="742"/>
      <c r="CT633" s="742"/>
      <c r="CU633" s="742"/>
      <c r="CV633" s="742"/>
      <c r="CW633" s="742"/>
      <c r="CX633" s="4"/>
      <c r="CY633" s="745"/>
      <c r="CZ633" s="745"/>
      <c r="DA633" s="745"/>
      <c r="DB633" s="745"/>
      <c r="DC633" s="745"/>
      <c r="DD633" s="745"/>
      <c r="DE633" s="745"/>
      <c r="DF633" s="745"/>
      <c r="DG633" s="745"/>
      <c r="DH633" s="745"/>
      <c r="DI633" s="745"/>
      <c r="DJ633" s="745"/>
      <c r="DK633" s="745"/>
      <c r="DL633" s="745"/>
      <c r="DM633" s="745"/>
      <c r="DN633" s="745"/>
      <c r="DO633" s="745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745"/>
      <c r="EK633" s="4"/>
      <c r="EL633" s="4"/>
      <c r="EM633" s="4"/>
      <c r="EN633" s="4"/>
      <c r="EO633" s="4"/>
      <c r="EP633" s="4"/>
      <c r="EQ633" s="745"/>
      <c r="ER633" s="4"/>
      <c r="ES633" s="4"/>
      <c r="ET633" s="4"/>
      <c r="EU633" s="4"/>
      <c r="EV633" s="4"/>
      <c r="EW633" s="4"/>
      <c r="EX633" s="4"/>
      <c r="EY633" s="1060" t="str">
        <f t="shared" si="413"/>
        <v/>
      </c>
      <c r="EZ633" s="4"/>
      <c r="FA633" s="820" t="str">
        <f t="shared" si="49"/>
        <v/>
      </c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742"/>
    </row>
    <row r="634" outlineLevel="1">
      <c r="A634" s="743"/>
      <c r="D634" s="1039">
        <f t="shared" si="157"/>
        <v>1</v>
      </c>
      <c r="E634" s="1049" t="str">
        <f t="shared" si="80"/>
        <v/>
      </c>
      <c r="F634" s="1050" t="s">
        <v>402</v>
      </c>
      <c r="G634" s="1042" t="str">
        <f t="shared" si="76"/>
        <v/>
      </c>
      <c r="H634" s="1046"/>
      <c r="I634" s="1044" t="str">
        <f t="shared" si="77"/>
        <v>#REF!</v>
      </c>
      <c r="J634" s="1052" t="str">
        <f t="shared" si="141"/>
        <v>#REF!</v>
      </c>
      <c r="K634" s="1046">
        <v>0.0</v>
      </c>
      <c r="L634" s="1046">
        <v>0.0</v>
      </c>
      <c r="M634" s="1046">
        <v>0.0</v>
      </c>
      <c r="N634" s="1046">
        <v>0.0</v>
      </c>
      <c r="O634" s="1053" t="e">
        <v>#REF!</v>
      </c>
      <c r="P634" s="1053">
        <v>0.0</v>
      </c>
      <c r="Q634" s="1053">
        <v>0.0</v>
      </c>
      <c r="R634" s="1053">
        <v>0.0</v>
      </c>
      <c r="S634" s="1053">
        <v>0.0</v>
      </c>
      <c r="T634" s="1053">
        <v>0.0</v>
      </c>
      <c r="U634" s="1053">
        <v>0.0</v>
      </c>
      <c r="V634" s="825"/>
      <c r="W634" s="1054" t="str">
        <f t="shared" ref="W634:AC634" si="436">if(O$275&gt;$E633,"",if(O$276&lt;$E633,"", if($H634="","", if($D633&lt;=$N$277,O$277,if($D633&lt;=$N$278,O$278,O$279))*if($O$267=$R$267,$V$267, $H634))))</f>
        <v>#REF!</v>
      </c>
      <c r="X634" s="1054" t="str">
        <f t="shared" si="436"/>
        <v/>
      </c>
      <c r="Y634" s="1054" t="str">
        <f t="shared" si="436"/>
        <v/>
      </c>
      <c r="Z634" s="1054" t="str">
        <f t="shared" si="436"/>
        <v/>
      </c>
      <c r="AA634" s="1054" t="str">
        <f t="shared" si="436"/>
        <v/>
      </c>
      <c r="AB634" s="1054" t="str">
        <f t="shared" si="436"/>
        <v/>
      </c>
      <c r="AC634" s="1054" t="str">
        <f t="shared" si="436"/>
        <v/>
      </c>
      <c r="AD634" s="2" t="e">
        <v>#REF!</v>
      </c>
      <c r="AE634" s="2" t="e">
        <v>#REF!</v>
      </c>
      <c r="AF634" s="2" t="e">
        <v>#REF!</v>
      </c>
      <c r="AG634" s="2" t="e">
        <v>#REF!</v>
      </c>
      <c r="AH634" s="2" t="e">
        <v>#REF!</v>
      </c>
      <c r="AI634" s="2" t="e">
        <v>#REF!</v>
      </c>
      <c r="AJ634" s="4" t="e">
        <v>#REF!</v>
      </c>
      <c r="AK634" s="4"/>
      <c r="AL634" s="4"/>
      <c r="AM634" s="4"/>
      <c r="AN634" s="18" t="s">
        <v>4</v>
      </c>
      <c r="AO634" s="689"/>
      <c r="AP634" s="690"/>
      <c r="AQ634" s="274"/>
      <c r="AR634" s="274"/>
      <c r="AS634" s="274"/>
      <c r="AT634" s="274"/>
      <c r="AU634" s="691"/>
      <c r="AV634" s="692"/>
      <c r="AW634" s="274"/>
      <c r="AX634" s="274"/>
      <c r="AY634" s="274"/>
      <c r="AZ634" s="274"/>
      <c r="BA634" s="274"/>
      <c r="BB634" s="274"/>
      <c r="BC634" s="274"/>
      <c r="BD634" s="274"/>
      <c r="BE634" s="274"/>
      <c r="BF634" s="274"/>
      <c r="BG634" s="274"/>
      <c r="BH634" s="274"/>
      <c r="BI634" s="274"/>
      <c r="BJ634" s="274"/>
      <c r="BK634" s="274"/>
      <c r="BL634" s="274"/>
      <c r="BM634" s="274"/>
      <c r="BN634" s="274"/>
      <c r="BO634" s="274"/>
      <c r="BP634" s="693"/>
      <c r="BQ634" s="274"/>
      <c r="BR634" s="274"/>
      <c r="BS634" s="274"/>
      <c r="BT634" s="274"/>
      <c r="BU634" s="274"/>
      <c r="BV634" s="274"/>
      <c r="BW634" s="274"/>
      <c r="BX634" s="694"/>
      <c r="BY634" s="274"/>
      <c r="BZ634" s="274"/>
      <c r="CA634" s="274"/>
      <c r="CB634" s="274"/>
      <c r="CC634" s="274"/>
      <c r="CD634" s="274"/>
      <c r="CE634" s="274"/>
      <c r="CF634" s="274"/>
      <c r="CG634" s="742"/>
      <c r="CH634" s="742"/>
      <c r="CI634" s="742"/>
      <c r="CJ634" s="742"/>
      <c r="CK634" s="742"/>
      <c r="CL634" s="742"/>
      <c r="CM634" s="742"/>
      <c r="CN634" s="742"/>
      <c r="CO634" s="742"/>
      <c r="CP634" s="742"/>
      <c r="CQ634" s="742"/>
      <c r="CR634" s="742"/>
      <c r="CS634" s="742"/>
      <c r="CT634" s="742"/>
      <c r="CU634" s="742"/>
      <c r="CV634" s="742"/>
      <c r="CW634" s="742"/>
      <c r="CX634" s="4"/>
      <c r="CY634" s="745"/>
      <c r="CZ634" s="745"/>
      <c r="DA634" s="745"/>
      <c r="DB634" s="745"/>
      <c r="DC634" s="745"/>
      <c r="DD634" s="745"/>
      <c r="DE634" s="745"/>
      <c r="DF634" s="745"/>
      <c r="DG634" s="745"/>
      <c r="DH634" s="745"/>
      <c r="DI634" s="745"/>
      <c r="DJ634" s="745"/>
      <c r="DK634" s="745"/>
      <c r="DL634" s="745"/>
      <c r="DM634" s="745"/>
      <c r="DN634" s="745"/>
      <c r="DO634" s="745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745"/>
      <c r="EK634" s="4"/>
      <c r="EL634" s="4"/>
      <c r="EM634" s="4"/>
      <c r="EN634" s="4"/>
      <c r="EO634" s="4"/>
      <c r="EP634" s="4"/>
      <c r="EQ634" s="745"/>
      <c r="ER634" s="4"/>
      <c r="ES634" s="4"/>
      <c r="ET634" s="4"/>
      <c r="EU634" s="4"/>
      <c r="EV634" s="4"/>
      <c r="EW634" s="4"/>
      <c r="EX634" s="4"/>
      <c r="EY634" s="1060" t="str">
        <f t="shared" si="413"/>
        <v/>
      </c>
      <c r="EZ634" s="4"/>
      <c r="FA634" s="820" t="str">
        <f t="shared" si="49"/>
        <v/>
      </c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742"/>
    </row>
    <row r="635" outlineLevel="1">
      <c r="A635" s="743"/>
      <c r="D635" s="1039">
        <f t="shared" si="157"/>
        <v>1</v>
      </c>
      <c r="E635" s="1049" t="str">
        <f t="shared" si="80"/>
        <v/>
      </c>
      <c r="F635" s="1050" t="s">
        <v>402</v>
      </c>
      <c r="G635" s="1042" t="str">
        <f t="shared" si="76"/>
        <v/>
      </c>
      <c r="H635" s="1046"/>
      <c r="I635" s="1044" t="str">
        <f t="shared" si="77"/>
        <v>#REF!</v>
      </c>
      <c r="J635" s="1052" t="str">
        <f t="shared" si="141"/>
        <v>#REF!</v>
      </c>
      <c r="K635" s="1046">
        <v>0.0</v>
      </c>
      <c r="L635" s="1046">
        <v>0.0</v>
      </c>
      <c r="M635" s="1046">
        <v>0.0</v>
      </c>
      <c r="N635" s="1046">
        <v>0.0</v>
      </c>
      <c r="O635" s="1053" t="e">
        <v>#REF!</v>
      </c>
      <c r="P635" s="1053">
        <v>0.0</v>
      </c>
      <c r="Q635" s="1053">
        <v>0.0</v>
      </c>
      <c r="R635" s="1053">
        <v>0.0</v>
      </c>
      <c r="S635" s="1053">
        <v>0.0</v>
      </c>
      <c r="T635" s="1053">
        <v>0.0</v>
      </c>
      <c r="U635" s="1053">
        <v>0.0</v>
      </c>
      <c r="V635" s="825"/>
      <c r="W635" s="1054" t="str">
        <f t="shared" ref="W635:AC635" si="437">if(O$275&gt;$E634,"",if(O$276&lt;$E634,"", if($H635="","", if($D634&lt;=$N$277,O$277,if($D634&lt;=$N$278,O$278,O$279))*if($O$267=$R$267,$V$267, $H635))))</f>
        <v>#REF!</v>
      </c>
      <c r="X635" s="1054" t="str">
        <f t="shared" si="437"/>
        <v/>
      </c>
      <c r="Y635" s="1054" t="str">
        <f t="shared" si="437"/>
        <v/>
      </c>
      <c r="Z635" s="1054" t="str">
        <f t="shared" si="437"/>
        <v/>
      </c>
      <c r="AA635" s="1054" t="str">
        <f t="shared" si="437"/>
        <v/>
      </c>
      <c r="AB635" s="1054" t="str">
        <f t="shared" si="437"/>
        <v/>
      </c>
      <c r="AC635" s="1054" t="str">
        <f t="shared" si="437"/>
        <v/>
      </c>
      <c r="AD635" s="2" t="e">
        <v>#REF!</v>
      </c>
      <c r="AE635" s="2" t="e">
        <v>#REF!</v>
      </c>
      <c r="AF635" s="2" t="e">
        <v>#REF!</v>
      </c>
      <c r="AG635" s="2" t="e">
        <v>#REF!</v>
      </c>
      <c r="AH635" s="2" t="e">
        <v>#REF!</v>
      </c>
      <c r="AI635" s="2" t="e">
        <v>#REF!</v>
      </c>
      <c r="AJ635" s="4" t="e">
        <v>#REF!</v>
      </c>
      <c r="AK635" s="4"/>
      <c r="AL635" s="4"/>
      <c r="AM635" s="4"/>
      <c r="AN635" s="18" t="s">
        <v>4</v>
      </c>
      <c r="AO635" s="689"/>
      <c r="AP635" s="690"/>
      <c r="AQ635" s="274"/>
      <c r="AR635" s="274"/>
      <c r="AS635" s="274"/>
      <c r="AT635" s="274"/>
      <c r="AU635" s="691"/>
      <c r="AV635" s="692"/>
      <c r="AW635" s="274"/>
      <c r="AX635" s="274"/>
      <c r="AY635" s="274"/>
      <c r="AZ635" s="274"/>
      <c r="BA635" s="274"/>
      <c r="BB635" s="274"/>
      <c r="BC635" s="274"/>
      <c r="BD635" s="274"/>
      <c r="BE635" s="274"/>
      <c r="BF635" s="274"/>
      <c r="BG635" s="274"/>
      <c r="BH635" s="274"/>
      <c r="BI635" s="274"/>
      <c r="BJ635" s="274"/>
      <c r="BK635" s="274"/>
      <c r="BL635" s="274"/>
      <c r="BM635" s="274"/>
      <c r="BN635" s="274"/>
      <c r="BO635" s="274"/>
      <c r="BP635" s="693"/>
      <c r="BQ635" s="274"/>
      <c r="BR635" s="274"/>
      <c r="BS635" s="274"/>
      <c r="BT635" s="274"/>
      <c r="BU635" s="274"/>
      <c r="BV635" s="274"/>
      <c r="BW635" s="274"/>
      <c r="BX635" s="694"/>
      <c r="BY635" s="274"/>
      <c r="BZ635" s="274"/>
      <c r="CA635" s="274"/>
      <c r="CB635" s="274"/>
      <c r="CC635" s="274"/>
      <c r="CD635" s="274"/>
      <c r="CE635" s="274"/>
      <c r="CF635" s="274"/>
      <c r="CG635" s="742"/>
      <c r="CH635" s="742"/>
      <c r="CI635" s="742"/>
      <c r="CJ635" s="742"/>
      <c r="CK635" s="742"/>
      <c r="CL635" s="742"/>
      <c r="CM635" s="742"/>
      <c r="CN635" s="742"/>
      <c r="CO635" s="742"/>
      <c r="CP635" s="742"/>
      <c r="CQ635" s="742"/>
      <c r="CR635" s="742"/>
      <c r="CS635" s="742"/>
      <c r="CT635" s="742"/>
      <c r="CU635" s="742"/>
      <c r="CV635" s="742"/>
      <c r="CW635" s="742"/>
      <c r="CX635" s="4"/>
      <c r="CY635" s="745"/>
      <c r="CZ635" s="745"/>
      <c r="DA635" s="745"/>
      <c r="DB635" s="745"/>
      <c r="DC635" s="745"/>
      <c r="DD635" s="745"/>
      <c r="DE635" s="745"/>
      <c r="DF635" s="745"/>
      <c r="DG635" s="745"/>
      <c r="DH635" s="745"/>
      <c r="DI635" s="745"/>
      <c r="DJ635" s="745"/>
      <c r="DK635" s="745"/>
      <c r="DL635" s="745"/>
      <c r="DM635" s="745"/>
      <c r="DN635" s="745"/>
      <c r="DO635" s="745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745"/>
      <c r="EK635" s="4"/>
      <c r="EL635" s="4"/>
      <c r="EM635" s="4"/>
      <c r="EN635" s="4"/>
      <c r="EO635" s="4"/>
      <c r="EP635" s="4"/>
      <c r="EQ635" s="745"/>
      <c r="ER635" s="4"/>
      <c r="ES635" s="4"/>
      <c r="ET635" s="4"/>
      <c r="EU635" s="4"/>
      <c r="EV635" s="4"/>
      <c r="EW635" s="4"/>
      <c r="EX635" s="4"/>
      <c r="EY635" s="1060" t="str">
        <f t="shared" si="413"/>
        <v/>
      </c>
      <c r="EZ635" s="4"/>
      <c r="FA635" s="820" t="str">
        <f t="shared" si="49"/>
        <v/>
      </c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742"/>
    </row>
    <row r="636" outlineLevel="1">
      <c r="A636" s="743"/>
      <c r="D636" s="1039">
        <f t="shared" si="157"/>
        <v>1</v>
      </c>
      <c r="E636" s="1049" t="str">
        <f t="shared" si="80"/>
        <v/>
      </c>
      <c r="F636" s="1050" t="s">
        <v>402</v>
      </c>
      <c r="G636" s="1042" t="str">
        <f t="shared" si="76"/>
        <v/>
      </c>
      <c r="H636" s="1046"/>
      <c r="I636" s="1044" t="str">
        <f t="shared" si="77"/>
        <v>#REF!</v>
      </c>
      <c r="J636" s="1052" t="str">
        <f t="shared" si="141"/>
        <v>#REF!</v>
      </c>
      <c r="K636" s="1046">
        <v>0.0</v>
      </c>
      <c r="L636" s="1046">
        <v>0.0</v>
      </c>
      <c r="M636" s="1046">
        <v>0.0</v>
      </c>
      <c r="N636" s="1046">
        <v>0.0</v>
      </c>
      <c r="O636" s="1053" t="e">
        <v>#REF!</v>
      </c>
      <c r="P636" s="1053">
        <v>0.0</v>
      </c>
      <c r="Q636" s="1053">
        <v>0.0</v>
      </c>
      <c r="R636" s="1053">
        <v>0.0</v>
      </c>
      <c r="S636" s="1053">
        <v>0.0</v>
      </c>
      <c r="T636" s="1053">
        <v>0.0</v>
      </c>
      <c r="U636" s="1053">
        <v>0.0</v>
      </c>
      <c r="V636" s="825"/>
      <c r="W636" s="1054" t="str">
        <f t="shared" ref="W636:AC636" si="438">if(O$275&gt;$E635,"",if(O$276&lt;$E635,"", if($H636="","", if($D635&lt;=$N$277,O$277,if($D635&lt;=$N$278,O$278,O$279))*if($O$267=$R$267,$V$267, $H636))))</f>
        <v>#REF!</v>
      </c>
      <c r="X636" s="1054" t="str">
        <f t="shared" si="438"/>
        <v/>
      </c>
      <c r="Y636" s="1054" t="str">
        <f t="shared" si="438"/>
        <v/>
      </c>
      <c r="Z636" s="1054" t="str">
        <f t="shared" si="438"/>
        <v/>
      </c>
      <c r="AA636" s="1054" t="str">
        <f t="shared" si="438"/>
        <v/>
      </c>
      <c r="AB636" s="1054" t="str">
        <f t="shared" si="438"/>
        <v/>
      </c>
      <c r="AC636" s="1054" t="str">
        <f t="shared" si="438"/>
        <v/>
      </c>
      <c r="AD636" s="2" t="e">
        <v>#REF!</v>
      </c>
      <c r="AE636" s="2" t="e">
        <v>#REF!</v>
      </c>
      <c r="AF636" s="2" t="e">
        <v>#REF!</v>
      </c>
      <c r="AG636" s="2" t="e">
        <v>#REF!</v>
      </c>
      <c r="AH636" s="2" t="e">
        <v>#REF!</v>
      </c>
      <c r="AI636" s="2" t="e">
        <v>#REF!</v>
      </c>
      <c r="AJ636" s="4" t="e">
        <v>#REF!</v>
      </c>
      <c r="AK636" s="4"/>
      <c r="AL636" s="4"/>
      <c r="AM636" s="4"/>
      <c r="AN636" s="18" t="s">
        <v>4</v>
      </c>
      <c r="AO636" s="689"/>
      <c r="AP636" s="690"/>
      <c r="AQ636" s="274"/>
      <c r="AR636" s="274"/>
      <c r="AS636" s="274"/>
      <c r="AT636" s="274"/>
      <c r="AU636" s="691"/>
      <c r="AV636" s="692"/>
      <c r="AW636" s="274"/>
      <c r="AX636" s="274"/>
      <c r="AY636" s="274"/>
      <c r="AZ636" s="274"/>
      <c r="BA636" s="274"/>
      <c r="BB636" s="274"/>
      <c r="BC636" s="274"/>
      <c r="BD636" s="274"/>
      <c r="BE636" s="274"/>
      <c r="BF636" s="274"/>
      <c r="BG636" s="274"/>
      <c r="BH636" s="274"/>
      <c r="BI636" s="274"/>
      <c r="BJ636" s="274"/>
      <c r="BK636" s="274"/>
      <c r="BL636" s="274"/>
      <c r="BM636" s="274"/>
      <c r="BN636" s="274"/>
      <c r="BO636" s="274"/>
      <c r="BP636" s="693"/>
      <c r="BQ636" s="274"/>
      <c r="BR636" s="274"/>
      <c r="BS636" s="274"/>
      <c r="BT636" s="274"/>
      <c r="BU636" s="274"/>
      <c r="BV636" s="274"/>
      <c r="BW636" s="274"/>
      <c r="BX636" s="694"/>
      <c r="BY636" s="274"/>
      <c r="BZ636" s="274"/>
      <c r="CA636" s="274"/>
      <c r="CB636" s="274"/>
      <c r="CC636" s="274"/>
      <c r="CD636" s="274"/>
      <c r="CE636" s="274"/>
      <c r="CF636" s="274"/>
      <c r="CG636" s="742"/>
      <c r="CH636" s="742"/>
      <c r="CI636" s="742"/>
      <c r="CJ636" s="742"/>
      <c r="CK636" s="742"/>
      <c r="CL636" s="742"/>
      <c r="CM636" s="742"/>
      <c r="CN636" s="742"/>
      <c r="CO636" s="742"/>
      <c r="CP636" s="742"/>
      <c r="CQ636" s="742"/>
      <c r="CR636" s="742"/>
      <c r="CS636" s="742"/>
      <c r="CT636" s="742"/>
      <c r="CU636" s="742"/>
      <c r="CV636" s="742"/>
      <c r="CW636" s="742"/>
      <c r="CX636" s="4"/>
      <c r="CY636" s="745"/>
      <c r="CZ636" s="745"/>
      <c r="DA636" s="745"/>
      <c r="DB636" s="745"/>
      <c r="DC636" s="745"/>
      <c r="DD636" s="745"/>
      <c r="DE636" s="745"/>
      <c r="DF636" s="745"/>
      <c r="DG636" s="745"/>
      <c r="DH636" s="745"/>
      <c r="DI636" s="745"/>
      <c r="DJ636" s="745"/>
      <c r="DK636" s="745"/>
      <c r="DL636" s="745"/>
      <c r="DM636" s="745"/>
      <c r="DN636" s="745"/>
      <c r="DO636" s="745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745"/>
      <c r="EK636" s="4"/>
      <c r="EL636" s="4"/>
      <c r="EM636" s="4"/>
      <c r="EN636" s="4"/>
      <c r="EO636" s="4"/>
      <c r="EP636" s="4"/>
      <c r="EQ636" s="745"/>
      <c r="ER636" s="4"/>
      <c r="ES636" s="4"/>
      <c r="ET636" s="4"/>
      <c r="EU636" s="4"/>
      <c r="EV636" s="4"/>
      <c r="EW636" s="4"/>
      <c r="EX636" s="4"/>
      <c r="EY636" s="1060" t="str">
        <f t="shared" si="413"/>
        <v/>
      </c>
      <c r="EZ636" s="4"/>
      <c r="FA636" s="820" t="str">
        <f t="shared" si="49"/>
        <v/>
      </c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742"/>
    </row>
    <row r="637" outlineLevel="1">
      <c r="A637" s="743"/>
      <c r="D637" s="1039">
        <f t="shared" si="157"/>
        <v>1</v>
      </c>
      <c r="E637" s="1049" t="str">
        <f t="shared" si="80"/>
        <v/>
      </c>
      <c r="F637" s="1050" t="s">
        <v>402</v>
      </c>
      <c r="G637" s="1042" t="str">
        <f t="shared" si="76"/>
        <v/>
      </c>
      <c r="H637" s="1046"/>
      <c r="I637" s="1044" t="str">
        <f t="shared" si="77"/>
        <v>#REF!</v>
      </c>
      <c r="J637" s="1052" t="str">
        <f t="shared" si="141"/>
        <v>#REF!</v>
      </c>
      <c r="K637" s="1046">
        <v>0.0</v>
      </c>
      <c r="L637" s="1046">
        <v>0.0</v>
      </c>
      <c r="M637" s="1046">
        <v>0.0</v>
      </c>
      <c r="N637" s="1046">
        <v>0.0</v>
      </c>
      <c r="O637" s="1053" t="e">
        <v>#REF!</v>
      </c>
      <c r="P637" s="1053">
        <v>0.0</v>
      </c>
      <c r="Q637" s="1053">
        <v>0.0</v>
      </c>
      <c r="R637" s="1053">
        <v>0.0</v>
      </c>
      <c r="S637" s="1053">
        <v>0.0</v>
      </c>
      <c r="T637" s="1053">
        <v>0.0</v>
      </c>
      <c r="U637" s="1053">
        <v>0.0</v>
      </c>
      <c r="V637" s="825"/>
      <c r="W637" s="1054" t="str">
        <f t="shared" ref="W637:AC637" si="439">if(O$275&gt;$E636,"",if(O$276&lt;$E636,"", if($H637="","", if($D636&lt;=$N$277,O$277,if($D636&lt;=$N$278,O$278,O$279))*if($O$267=$R$267,$V$267, $H637))))</f>
        <v>#REF!</v>
      </c>
      <c r="X637" s="1054" t="str">
        <f t="shared" si="439"/>
        <v/>
      </c>
      <c r="Y637" s="1054" t="str">
        <f t="shared" si="439"/>
        <v/>
      </c>
      <c r="Z637" s="1054" t="str">
        <f t="shared" si="439"/>
        <v/>
      </c>
      <c r="AA637" s="1054" t="str">
        <f t="shared" si="439"/>
        <v/>
      </c>
      <c r="AB637" s="1054" t="str">
        <f t="shared" si="439"/>
        <v/>
      </c>
      <c r="AC637" s="1054" t="str">
        <f t="shared" si="439"/>
        <v/>
      </c>
      <c r="AD637" s="2" t="e">
        <v>#REF!</v>
      </c>
      <c r="AE637" s="2" t="e">
        <v>#REF!</v>
      </c>
      <c r="AF637" s="2" t="e">
        <v>#REF!</v>
      </c>
      <c r="AG637" s="2" t="e">
        <v>#REF!</v>
      </c>
      <c r="AH637" s="2" t="e">
        <v>#REF!</v>
      </c>
      <c r="AI637" s="2" t="e">
        <v>#REF!</v>
      </c>
      <c r="AJ637" s="4" t="e">
        <v>#REF!</v>
      </c>
      <c r="AK637" s="4"/>
      <c r="AL637" s="4"/>
      <c r="AM637" s="4"/>
      <c r="AN637" s="18" t="s">
        <v>4</v>
      </c>
      <c r="AO637" s="689"/>
      <c r="AP637" s="690"/>
      <c r="AQ637" s="274"/>
      <c r="AR637" s="274"/>
      <c r="AS637" s="274"/>
      <c r="AT637" s="274"/>
      <c r="AU637" s="691"/>
      <c r="AV637" s="692"/>
      <c r="AW637" s="274"/>
      <c r="AX637" s="274"/>
      <c r="AY637" s="274"/>
      <c r="AZ637" s="274"/>
      <c r="BA637" s="274"/>
      <c r="BB637" s="274"/>
      <c r="BC637" s="274"/>
      <c r="BD637" s="274"/>
      <c r="BE637" s="274"/>
      <c r="BF637" s="274"/>
      <c r="BG637" s="274"/>
      <c r="BH637" s="274"/>
      <c r="BI637" s="274"/>
      <c r="BJ637" s="274"/>
      <c r="BK637" s="274"/>
      <c r="BL637" s="274"/>
      <c r="BM637" s="274"/>
      <c r="BN637" s="274"/>
      <c r="BO637" s="274"/>
      <c r="BP637" s="693"/>
      <c r="BQ637" s="274"/>
      <c r="BR637" s="274"/>
      <c r="BS637" s="274"/>
      <c r="BT637" s="274"/>
      <c r="BU637" s="274"/>
      <c r="BV637" s="274"/>
      <c r="BW637" s="274"/>
      <c r="BX637" s="694"/>
      <c r="BY637" s="274"/>
      <c r="BZ637" s="274"/>
      <c r="CA637" s="274"/>
      <c r="CB637" s="274"/>
      <c r="CC637" s="274"/>
      <c r="CD637" s="274"/>
      <c r="CE637" s="274"/>
      <c r="CF637" s="274"/>
      <c r="CG637" s="742"/>
      <c r="CH637" s="742"/>
      <c r="CI637" s="742"/>
      <c r="CJ637" s="742"/>
      <c r="CK637" s="742"/>
      <c r="CL637" s="742"/>
      <c r="CM637" s="742"/>
      <c r="CN637" s="742"/>
      <c r="CO637" s="742"/>
      <c r="CP637" s="742"/>
      <c r="CQ637" s="742"/>
      <c r="CR637" s="742"/>
      <c r="CS637" s="742"/>
      <c r="CT637" s="742"/>
      <c r="CU637" s="742"/>
      <c r="CV637" s="742"/>
      <c r="CW637" s="742"/>
      <c r="CX637" s="4"/>
      <c r="CY637" s="745"/>
      <c r="CZ637" s="745"/>
      <c r="DA637" s="745"/>
      <c r="DB637" s="745"/>
      <c r="DC637" s="745"/>
      <c r="DD637" s="745"/>
      <c r="DE637" s="745"/>
      <c r="DF637" s="745"/>
      <c r="DG637" s="745"/>
      <c r="DH637" s="745"/>
      <c r="DI637" s="745"/>
      <c r="DJ637" s="745"/>
      <c r="DK637" s="745"/>
      <c r="DL637" s="745"/>
      <c r="DM637" s="745"/>
      <c r="DN637" s="745"/>
      <c r="DO637" s="745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745"/>
      <c r="EK637" s="4"/>
      <c r="EL637" s="4"/>
      <c r="EM637" s="4"/>
      <c r="EN637" s="4"/>
      <c r="EO637" s="4"/>
      <c r="EP637" s="4"/>
      <c r="EQ637" s="745"/>
      <c r="ER637" s="4"/>
      <c r="ES637" s="4"/>
      <c r="ET637" s="4"/>
      <c r="EU637" s="4"/>
      <c r="EV637" s="4"/>
      <c r="EW637" s="4"/>
      <c r="EX637" s="4"/>
      <c r="EY637" s="1060" t="str">
        <f t="shared" si="413"/>
        <v/>
      </c>
      <c r="EZ637" s="4"/>
      <c r="FA637" s="820" t="str">
        <f t="shared" si="49"/>
        <v/>
      </c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742"/>
    </row>
    <row r="638" outlineLevel="1">
      <c r="A638" s="743"/>
      <c r="D638" s="1039">
        <f t="shared" si="157"/>
        <v>1</v>
      </c>
      <c r="E638" s="1049" t="str">
        <f t="shared" si="80"/>
        <v/>
      </c>
      <c r="F638" s="1050" t="s">
        <v>402</v>
      </c>
      <c r="G638" s="1042" t="str">
        <f t="shared" si="76"/>
        <v/>
      </c>
      <c r="H638" s="1046"/>
      <c r="I638" s="1044" t="str">
        <f t="shared" si="77"/>
        <v>#REF!</v>
      </c>
      <c r="J638" s="1052" t="str">
        <f t="shared" si="141"/>
        <v>#REF!</v>
      </c>
      <c r="K638" s="1046">
        <v>0.0</v>
      </c>
      <c r="L638" s="1046">
        <v>0.0</v>
      </c>
      <c r="M638" s="1046">
        <v>0.0</v>
      </c>
      <c r="N638" s="1046">
        <v>0.0</v>
      </c>
      <c r="O638" s="1053" t="e">
        <v>#REF!</v>
      </c>
      <c r="P638" s="1053">
        <v>0.0</v>
      </c>
      <c r="Q638" s="1053">
        <v>0.0</v>
      </c>
      <c r="R638" s="1053">
        <v>0.0</v>
      </c>
      <c r="S638" s="1053">
        <v>0.0</v>
      </c>
      <c r="T638" s="1053">
        <v>0.0</v>
      </c>
      <c r="U638" s="1053">
        <v>0.0</v>
      </c>
      <c r="V638" s="825"/>
      <c r="W638" s="1054" t="str">
        <f t="shared" ref="W638:AC638" si="440">if(O$275&gt;$E637,"",if(O$276&lt;$E637,"", if($H638="","", if($D637&lt;=$N$277,O$277,if($D637&lt;=$N$278,O$278,O$279))*if($O$267=$R$267,$V$267, $H638))))</f>
        <v>#REF!</v>
      </c>
      <c r="X638" s="1054" t="str">
        <f t="shared" si="440"/>
        <v/>
      </c>
      <c r="Y638" s="1054" t="str">
        <f t="shared" si="440"/>
        <v/>
      </c>
      <c r="Z638" s="1054" t="str">
        <f t="shared" si="440"/>
        <v/>
      </c>
      <c r="AA638" s="1054" t="str">
        <f t="shared" si="440"/>
        <v/>
      </c>
      <c r="AB638" s="1054" t="str">
        <f t="shared" si="440"/>
        <v/>
      </c>
      <c r="AC638" s="1054" t="str">
        <f t="shared" si="440"/>
        <v/>
      </c>
      <c r="AD638" s="2" t="e">
        <v>#REF!</v>
      </c>
      <c r="AE638" s="2" t="e">
        <v>#REF!</v>
      </c>
      <c r="AF638" s="2" t="e">
        <v>#REF!</v>
      </c>
      <c r="AG638" s="2" t="e">
        <v>#REF!</v>
      </c>
      <c r="AH638" s="2" t="e">
        <v>#REF!</v>
      </c>
      <c r="AI638" s="2" t="e">
        <v>#REF!</v>
      </c>
      <c r="AJ638" s="4" t="e">
        <v>#REF!</v>
      </c>
      <c r="AK638" s="4"/>
      <c r="AL638" s="4"/>
      <c r="AM638" s="4"/>
      <c r="AN638" s="18" t="s">
        <v>4</v>
      </c>
      <c r="AO638" s="689"/>
      <c r="AP638" s="690"/>
      <c r="AQ638" s="274"/>
      <c r="AR638" s="274"/>
      <c r="AS638" s="274"/>
      <c r="AT638" s="274"/>
      <c r="AU638" s="691"/>
      <c r="AV638" s="692"/>
      <c r="AW638" s="274"/>
      <c r="AX638" s="274"/>
      <c r="AY638" s="274"/>
      <c r="AZ638" s="274"/>
      <c r="BA638" s="274"/>
      <c r="BB638" s="274"/>
      <c r="BC638" s="274"/>
      <c r="BD638" s="274"/>
      <c r="BE638" s="274"/>
      <c r="BF638" s="274"/>
      <c r="BG638" s="274"/>
      <c r="BH638" s="274"/>
      <c r="BI638" s="274"/>
      <c r="BJ638" s="274"/>
      <c r="BK638" s="274"/>
      <c r="BL638" s="274"/>
      <c r="BM638" s="274"/>
      <c r="BN638" s="274"/>
      <c r="BO638" s="274"/>
      <c r="BP638" s="693"/>
      <c r="BQ638" s="274"/>
      <c r="BR638" s="274"/>
      <c r="BS638" s="274"/>
      <c r="BT638" s="274"/>
      <c r="BU638" s="274"/>
      <c r="BV638" s="274"/>
      <c r="BW638" s="274"/>
      <c r="BX638" s="694"/>
      <c r="BY638" s="274"/>
      <c r="BZ638" s="274"/>
      <c r="CA638" s="274"/>
      <c r="CB638" s="274"/>
      <c r="CC638" s="274"/>
      <c r="CD638" s="274"/>
      <c r="CE638" s="274"/>
      <c r="CF638" s="274"/>
      <c r="CG638" s="742"/>
      <c r="CH638" s="742"/>
      <c r="CI638" s="742"/>
      <c r="CJ638" s="742"/>
      <c r="CK638" s="742"/>
      <c r="CL638" s="742"/>
      <c r="CM638" s="742"/>
      <c r="CN638" s="742"/>
      <c r="CO638" s="742"/>
      <c r="CP638" s="742"/>
      <c r="CQ638" s="742"/>
      <c r="CR638" s="742"/>
      <c r="CS638" s="742"/>
      <c r="CT638" s="742"/>
      <c r="CU638" s="742"/>
      <c r="CV638" s="742"/>
      <c r="CW638" s="742"/>
      <c r="CX638" s="4"/>
      <c r="CY638" s="745"/>
      <c r="CZ638" s="745"/>
      <c r="DA638" s="745"/>
      <c r="DB638" s="745"/>
      <c r="DC638" s="745"/>
      <c r="DD638" s="745"/>
      <c r="DE638" s="745"/>
      <c r="DF638" s="745"/>
      <c r="DG638" s="745"/>
      <c r="DH638" s="745"/>
      <c r="DI638" s="745"/>
      <c r="DJ638" s="745"/>
      <c r="DK638" s="745"/>
      <c r="DL638" s="745"/>
      <c r="DM638" s="745"/>
      <c r="DN638" s="745"/>
      <c r="DO638" s="745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745"/>
      <c r="EK638" s="4"/>
      <c r="EL638" s="4"/>
      <c r="EM638" s="4"/>
      <c r="EN638" s="4"/>
      <c r="EO638" s="4"/>
      <c r="EP638" s="4"/>
      <c r="EQ638" s="745"/>
      <c r="ER638" s="4"/>
      <c r="ES638" s="4"/>
      <c r="ET638" s="4"/>
      <c r="EU638" s="4"/>
      <c r="EV638" s="4"/>
      <c r="EW638" s="4"/>
      <c r="EX638" s="4"/>
      <c r="EY638" s="1060" t="str">
        <f t="shared" si="413"/>
        <v/>
      </c>
      <c r="EZ638" s="4"/>
      <c r="FA638" s="820" t="str">
        <f t="shared" si="49"/>
        <v/>
      </c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742"/>
    </row>
    <row r="639" outlineLevel="1">
      <c r="A639" s="743"/>
      <c r="D639" s="1039">
        <f t="shared" si="157"/>
        <v>1</v>
      </c>
      <c r="E639" s="1049" t="str">
        <f t="shared" si="80"/>
        <v/>
      </c>
      <c r="F639" s="1050" t="s">
        <v>402</v>
      </c>
      <c r="G639" s="1042" t="str">
        <f t="shared" si="76"/>
        <v/>
      </c>
      <c r="H639" s="1046"/>
      <c r="I639" s="1044" t="str">
        <f t="shared" si="77"/>
        <v>#REF!</v>
      </c>
      <c r="J639" s="1052" t="str">
        <f t="shared" si="141"/>
        <v>#REF!</v>
      </c>
      <c r="K639" s="1046">
        <v>0.0</v>
      </c>
      <c r="L639" s="1046">
        <v>0.0</v>
      </c>
      <c r="M639" s="1046">
        <v>0.0</v>
      </c>
      <c r="N639" s="1046">
        <v>0.0</v>
      </c>
      <c r="O639" s="1053" t="e">
        <v>#REF!</v>
      </c>
      <c r="P639" s="1053">
        <v>0.0</v>
      </c>
      <c r="Q639" s="1053">
        <v>0.0</v>
      </c>
      <c r="R639" s="1053">
        <v>0.0</v>
      </c>
      <c r="S639" s="1053">
        <v>0.0</v>
      </c>
      <c r="T639" s="1053">
        <v>0.0</v>
      </c>
      <c r="U639" s="1053">
        <v>0.0</v>
      </c>
      <c r="V639" s="825"/>
      <c r="W639" s="1054" t="str">
        <f t="shared" ref="W639:AC639" si="441">if(O$275&gt;$E638,"",if(O$276&lt;$E638,"", if($H639="","", if($D638&lt;=$N$277,O$277,if($D638&lt;=$N$278,O$278,O$279))*if($O$267=$R$267,$V$267, $H639))))</f>
        <v>#REF!</v>
      </c>
      <c r="X639" s="1054" t="str">
        <f t="shared" si="441"/>
        <v/>
      </c>
      <c r="Y639" s="1054" t="str">
        <f t="shared" si="441"/>
        <v/>
      </c>
      <c r="Z639" s="1054" t="str">
        <f t="shared" si="441"/>
        <v/>
      </c>
      <c r="AA639" s="1054" t="str">
        <f t="shared" si="441"/>
        <v/>
      </c>
      <c r="AB639" s="1054" t="str">
        <f t="shared" si="441"/>
        <v/>
      </c>
      <c r="AC639" s="1054" t="str">
        <f t="shared" si="441"/>
        <v/>
      </c>
      <c r="AD639" s="2" t="e">
        <v>#REF!</v>
      </c>
      <c r="AE639" s="2" t="e">
        <v>#REF!</v>
      </c>
      <c r="AF639" s="2" t="e">
        <v>#REF!</v>
      </c>
      <c r="AG639" s="2" t="e">
        <v>#REF!</v>
      </c>
      <c r="AH639" s="2" t="e">
        <v>#REF!</v>
      </c>
      <c r="AI639" s="2" t="e">
        <v>#REF!</v>
      </c>
      <c r="AJ639" s="4" t="e">
        <v>#REF!</v>
      </c>
      <c r="AK639" s="4"/>
      <c r="AL639" s="4"/>
      <c r="AM639" s="4"/>
      <c r="AN639" s="18" t="s">
        <v>4</v>
      </c>
      <c r="AO639" s="689"/>
      <c r="AP639" s="690"/>
      <c r="AQ639" s="274"/>
      <c r="AR639" s="274"/>
      <c r="AS639" s="274"/>
      <c r="AT639" s="274"/>
      <c r="AU639" s="691"/>
      <c r="AV639" s="692"/>
      <c r="AW639" s="274"/>
      <c r="AX639" s="274"/>
      <c r="AY639" s="274"/>
      <c r="AZ639" s="274"/>
      <c r="BA639" s="274"/>
      <c r="BB639" s="274"/>
      <c r="BC639" s="274"/>
      <c r="BD639" s="274"/>
      <c r="BE639" s="274"/>
      <c r="BF639" s="274"/>
      <c r="BG639" s="274"/>
      <c r="BH639" s="274"/>
      <c r="BI639" s="274"/>
      <c r="BJ639" s="274"/>
      <c r="BK639" s="274"/>
      <c r="BL639" s="274"/>
      <c r="BM639" s="274"/>
      <c r="BN639" s="274"/>
      <c r="BO639" s="274"/>
      <c r="BP639" s="693"/>
      <c r="BQ639" s="274"/>
      <c r="BR639" s="274"/>
      <c r="BS639" s="274"/>
      <c r="BT639" s="274"/>
      <c r="BU639" s="274"/>
      <c r="BV639" s="274"/>
      <c r="BW639" s="274"/>
      <c r="BX639" s="694"/>
      <c r="BY639" s="274"/>
      <c r="BZ639" s="274"/>
      <c r="CA639" s="274"/>
      <c r="CB639" s="274"/>
      <c r="CC639" s="274"/>
      <c r="CD639" s="274"/>
      <c r="CE639" s="274"/>
      <c r="CF639" s="274"/>
      <c r="CG639" s="742"/>
      <c r="CH639" s="742"/>
      <c r="CI639" s="742"/>
      <c r="CJ639" s="742"/>
      <c r="CK639" s="742"/>
      <c r="CL639" s="742"/>
      <c r="CM639" s="742"/>
      <c r="CN639" s="742"/>
      <c r="CO639" s="742"/>
      <c r="CP639" s="742"/>
      <c r="CQ639" s="742"/>
      <c r="CR639" s="742"/>
      <c r="CS639" s="742"/>
      <c r="CT639" s="742"/>
      <c r="CU639" s="742"/>
      <c r="CV639" s="742"/>
      <c r="CW639" s="742"/>
      <c r="CX639" s="4"/>
      <c r="CY639" s="745"/>
      <c r="CZ639" s="745"/>
      <c r="DA639" s="745"/>
      <c r="DB639" s="745"/>
      <c r="DC639" s="745"/>
      <c r="DD639" s="745"/>
      <c r="DE639" s="745"/>
      <c r="DF639" s="745"/>
      <c r="DG639" s="745"/>
      <c r="DH639" s="745"/>
      <c r="DI639" s="745"/>
      <c r="DJ639" s="745"/>
      <c r="DK639" s="745"/>
      <c r="DL639" s="745"/>
      <c r="DM639" s="745"/>
      <c r="DN639" s="745"/>
      <c r="DO639" s="745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745"/>
      <c r="EK639" s="4"/>
      <c r="EL639" s="4"/>
      <c r="EM639" s="4"/>
      <c r="EN639" s="4"/>
      <c r="EO639" s="4"/>
      <c r="EP639" s="4"/>
      <c r="EQ639" s="745"/>
      <c r="ER639" s="4"/>
      <c r="ES639" s="4"/>
      <c r="ET639" s="4"/>
      <c r="EU639" s="4"/>
      <c r="EV639" s="4"/>
      <c r="EW639" s="4"/>
      <c r="EX639" s="4"/>
      <c r="EY639" s="1060" t="str">
        <f t="shared" si="413"/>
        <v/>
      </c>
      <c r="EZ639" s="4"/>
      <c r="FA639" s="820" t="str">
        <f t="shared" si="49"/>
        <v/>
      </c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742"/>
    </row>
    <row r="640" outlineLevel="1">
      <c r="A640" s="743"/>
      <c r="D640" s="1039">
        <f t="shared" si="157"/>
        <v>1</v>
      </c>
      <c r="E640" s="1049" t="str">
        <f t="shared" si="80"/>
        <v/>
      </c>
      <c r="F640" s="1050" t="s">
        <v>402</v>
      </c>
      <c r="G640" s="1042" t="str">
        <f t="shared" si="76"/>
        <v/>
      </c>
      <c r="H640" s="1046"/>
      <c r="I640" s="1044" t="str">
        <f t="shared" si="77"/>
        <v>#REF!</v>
      </c>
      <c r="J640" s="1052" t="str">
        <f t="shared" si="141"/>
        <v>#REF!</v>
      </c>
      <c r="K640" s="1046">
        <v>0.0</v>
      </c>
      <c r="L640" s="1046">
        <v>0.0</v>
      </c>
      <c r="M640" s="1046">
        <v>0.0</v>
      </c>
      <c r="N640" s="1046">
        <v>0.0</v>
      </c>
      <c r="O640" s="1053" t="e">
        <v>#REF!</v>
      </c>
      <c r="P640" s="1053">
        <v>0.0</v>
      </c>
      <c r="Q640" s="1053">
        <v>0.0</v>
      </c>
      <c r="R640" s="1053">
        <v>0.0</v>
      </c>
      <c r="S640" s="1053">
        <v>0.0</v>
      </c>
      <c r="T640" s="1053">
        <v>0.0</v>
      </c>
      <c r="U640" s="1053">
        <v>0.0</v>
      </c>
      <c r="V640" s="825"/>
      <c r="W640" s="1054" t="str">
        <f t="shared" ref="W640:AC640" si="442">if(O$275&gt;$E639,"",if(O$276&lt;$E639,"", if($H640="","", if($D639&lt;=$N$277,O$277,if($D639&lt;=$N$278,O$278,O$279))*if($O$267=$R$267,$V$267, $H640))))</f>
        <v>#REF!</v>
      </c>
      <c r="X640" s="1054" t="str">
        <f t="shared" si="442"/>
        <v/>
      </c>
      <c r="Y640" s="1054" t="str">
        <f t="shared" si="442"/>
        <v/>
      </c>
      <c r="Z640" s="1054" t="str">
        <f t="shared" si="442"/>
        <v/>
      </c>
      <c r="AA640" s="1054" t="str">
        <f t="shared" si="442"/>
        <v/>
      </c>
      <c r="AB640" s="1054" t="str">
        <f t="shared" si="442"/>
        <v/>
      </c>
      <c r="AC640" s="1054" t="str">
        <f t="shared" si="442"/>
        <v/>
      </c>
      <c r="AD640" s="2" t="e">
        <v>#REF!</v>
      </c>
      <c r="AE640" s="2" t="e">
        <v>#REF!</v>
      </c>
      <c r="AF640" s="2" t="e">
        <v>#REF!</v>
      </c>
      <c r="AG640" s="2" t="e">
        <v>#REF!</v>
      </c>
      <c r="AH640" s="2" t="e">
        <v>#REF!</v>
      </c>
      <c r="AI640" s="2" t="e">
        <v>#REF!</v>
      </c>
      <c r="AJ640" s="4" t="e">
        <v>#REF!</v>
      </c>
      <c r="AK640" s="4"/>
      <c r="AL640" s="4"/>
      <c r="AM640" s="4"/>
      <c r="AN640" s="18" t="s">
        <v>4</v>
      </c>
      <c r="AO640" s="689"/>
      <c r="AP640" s="690"/>
      <c r="AQ640" s="274"/>
      <c r="AR640" s="274"/>
      <c r="AS640" s="274"/>
      <c r="AT640" s="274"/>
      <c r="AU640" s="691"/>
      <c r="AV640" s="692"/>
      <c r="AW640" s="274"/>
      <c r="AX640" s="274"/>
      <c r="AY640" s="274"/>
      <c r="AZ640" s="274"/>
      <c r="BA640" s="274"/>
      <c r="BB640" s="274"/>
      <c r="BC640" s="274"/>
      <c r="BD640" s="274"/>
      <c r="BE640" s="274"/>
      <c r="BF640" s="274"/>
      <c r="BG640" s="274"/>
      <c r="BH640" s="274"/>
      <c r="BI640" s="274"/>
      <c r="BJ640" s="274"/>
      <c r="BK640" s="274"/>
      <c r="BL640" s="274"/>
      <c r="BM640" s="274"/>
      <c r="BN640" s="274"/>
      <c r="BO640" s="274"/>
      <c r="BP640" s="693"/>
      <c r="BQ640" s="274"/>
      <c r="BR640" s="274"/>
      <c r="BS640" s="274"/>
      <c r="BT640" s="274"/>
      <c r="BU640" s="274"/>
      <c r="BV640" s="274"/>
      <c r="BW640" s="274"/>
      <c r="BX640" s="694"/>
      <c r="BY640" s="274"/>
      <c r="BZ640" s="274"/>
      <c r="CA640" s="274"/>
      <c r="CB640" s="274"/>
      <c r="CC640" s="274"/>
      <c r="CD640" s="274"/>
      <c r="CE640" s="274"/>
      <c r="CF640" s="274"/>
      <c r="CG640" s="742"/>
      <c r="CH640" s="742"/>
      <c r="CI640" s="742"/>
      <c r="CJ640" s="742"/>
      <c r="CK640" s="742"/>
      <c r="CL640" s="742"/>
      <c r="CM640" s="742"/>
      <c r="CN640" s="742"/>
      <c r="CO640" s="742"/>
      <c r="CP640" s="742"/>
      <c r="CQ640" s="742"/>
      <c r="CR640" s="742"/>
      <c r="CS640" s="742"/>
      <c r="CT640" s="742"/>
      <c r="CU640" s="742"/>
      <c r="CV640" s="742"/>
      <c r="CW640" s="742"/>
      <c r="CX640" s="4"/>
      <c r="CY640" s="745"/>
      <c r="CZ640" s="745"/>
      <c r="DA640" s="745"/>
      <c r="DB640" s="745"/>
      <c r="DC640" s="745"/>
      <c r="DD640" s="745"/>
      <c r="DE640" s="745"/>
      <c r="DF640" s="745"/>
      <c r="DG640" s="745"/>
      <c r="DH640" s="745"/>
      <c r="DI640" s="745"/>
      <c r="DJ640" s="745"/>
      <c r="DK640" s="745"/>
      <c r="DL640" s="745"/>
      <c r="DM640" s="745"/>
      <c r="DN640" s="745"/>
      <c r="DO640" s="745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745"/>
      <c r="EK640" s="4"/>
      <c r="EL640" s="4"/>
      <c r="EM640" s="4"/>
      <c r="EN640" s="4"/>
      <c r="EO640" s="4"/>
      <c r="EP640" s="4"/>
      <c r="EQ640" s="745"/>
      <c r="ER640" s="4"/>
      <c r="ES640" s="4"/>
      <c r="ET640" s="4"/>
      <c r="EU640" s="4"/>
      <c r="EV640" s="4"/>
      <c r="EW640" s="4"/>
      <c r="EX640" s="4"/>
      <c r="EY640" s="1060" t="str">
        <f t="shared" si="413"/>
        <v/>
      </c>
      <c r="EZ640" s="4"/>
      <c r="FA640" s="820" t="str">
        <f t="shared" si="49"/>
        <v/>
      </c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742"/>
    </row>
    <row r="641" outlineLevel="1">
      <c r="A641" s="743"/>
      <c r="D641" s="1039">
        <f t="shared" si="157"/>
        <v>1</v>
      </c>
      <c r="E641" s="1049" t="str">
        <f t="shared" si="80"/>
        <v/>
      </c>
      <c r="F641" s="1050" t="s">
        <v>402</v>
      </c>
      <c r="G641" s="1042" t="str">
        <f t="shared" si="76"/>
        <v/>
      </c>
      <c r="H641" s="1046"/>
      <c r="I641" s="1044" t="str">
        <f t="shared" si="77"/>
        <v>#REF!</v>
      </c>
      <c r="J641" s="1052" t="str">
        <f t="shared" si="141"/>
        <v>#REF!</v>
      </c>
      <c r="K641" s="1046">
        <v>0.0</v>
      </c>
      <c r="L641" s="1046">
        <v>0.0</v>
      </c>
      <c r="M641" s="1046">
        <v>0.0</v>
      </c>
      <c r="N641" s="1046">
        <v>0.0</v>
      </c>
      <c r="O641" s="1053" t="e">
        <v>#REF!</v>
      </c>
      <c r="P641" s="1053">
        <v>0.0</v>
      </c>
      <c r="Q641" s="1053">
        <v>0.0</v>
      </c>
      <c r="R641" s="1053">
        <v>0.0</v>
      </c>
      <c r="S641" s="1053">
        <v>0.0</v>
      </c>
      <c r="T641" s="1053">
        <v>0.0</v>
      </c>
      <c r="U641" s="1053">
        <v>0.0</v>
      </c>
      <c r="V641" s="825"/>
      <c r="W641" s="1054" t="str">
        <f t="shared" ref="W641:AC641" si="443">if(O$275&gt;$E640,"",if(O$276&lt;$E640,"", if($H641="","", if($D640&lt;=$N$277,O$277,if($D640&lt;=$N$278,O$278,O$279))*if($O$267=$R$267,$V$267, $H641))))</f>
        <v>#REF!</v>
      </c>
      <c r="X641" s="1054" t="str">
        <f t="shared" si="443"/>
        <v/>
      </c>
      <c r="Y641" s="1054" t="str">
        <f t="shared" si="443"/>
        <v/>
      </c>
      <c r="Z641" s="1054" t="str">
        <f t="shared" si="443"/>
        <v/>
      </c>
      <c r="AA641" s="1054" t="str">
        <f t="shared" si="443"/>
        <v/>
      </c>
      <c r="AB641" s="1054" t="str">
        <f t="shared" si="443"/>
        <v/>
      </c>
      <c r="AC641" s="1054" t="str">
        <f t="shared" si="443"/>
        <v/>
      </c>
      <c r="AD641" s="2" t="e">
        <v>#REF!</v>
      </c>
      <c r="AE641" s="2" t="e">
        <v>#REF!</v>
      </c>
      <c r="AF641" s="2" t="e">
        <v>#REF!</v>
      </c>
      <c r="AG641" s="2" t="e">
        <v>#REF!</v>
      </c>
      <c r="AH641" s="2" t="e">
        <v>#REF!</v>
      </c>
      <c r="AI641" s="2" t="e">
        <v>#REF!</v>
      </c>
      <c r="AJ641" s="4" t="e">
        <v>#REF!</v>
      </c>
      <c r="AK641" s="4"/>
      <c r="AL641" s="4"/>
      <c r="AM641" s="4"/>
      <c r="AN641" s="18" t="s">
        <v>4</v>
      </c>
      <c r="AO641" s="689"/>
      <c r="AP641" s="690"/>
      <c r="AQ641" s="274"/>
      <c r="AR641" s="274"/>
      <c r="AS641" s="274"/>
      <c r="AT641" s="274"/>
      <c r="AU641" s="691"/>
      <c r="AV641" s="692"/>
      <c r="AW641" s="274"/>
      <c r="AX641" s="274"/>
      <c r="AY641" s="274"/>
      <c r="AZ641" s="274"/>
      <c r="BA641" s="274"/>
      <c r="BB641" s="274"/>
      <c r="BC641" s="274"/>
      <c r="BD641" s="274"/>
      <c r="BE641" s="274"/>
      <c r="BF641" s="274"/>
      <c r="BG641" s="274"/>
      <c r="BH641" s="274"/>
      <c r="BI641" s="274"/>
      <c r="BJ641" s="274"/>
      <c r="BK641" s="274"/>
      <c r="BL641" s="274"/>
      <c r="BM641" s="274"/>
      <c r="BN641" s="274"/>
      <c r="BO641" s="274"/>
      <c r="BP641" s="693"/>
      <c r="BQ641" s="274"/>
      <c r="BR641" s="274"/>
      <c r="BS641" s="274"/>
      <c r="BT641" s="274"/>
      <c r="BU641" s="274"/>
      <c r="BV641" s="274"/>
      <c r="BW641" s="274"/>
      <c r="BX641" s="694"/>
      <c r="BY641" s="274"/>
      <c r="BZ641" s="274"/>
      <c r="CA641" s="274"/>
      <c r="CB641" s="274"/>
      <c r="CC641" s="274"/>
      <c r="CD641" s="274"/>
      <c r="CE641" s="274"/>
      <c r="CF641" s="274"/>
      <c r="CG641" s="742"/>
      <c r="CH641" s="742"/>
      <c r="CI641" s="742"/>
      <c r="CJ641" s="742"/>
      <c r="CK641" s="742"/>
      <c r="CL641" s="742"/>
      <c r="CM641" s="742"/>
      <c r="CN641" s="742"/>
      <c r="CO641" s="742"/>
      <c r="CP641" s="742"/>
      <c r="CQ641" s="742"/>
      <c r="CR641" s="742"/>
      <c r="CS641" s="742"/>
      <c r="CT641" s="742"/>
      <c r="CU641" s="742"/>
      <c r="CV641" s="742"/>
      <c r="CW641" s="742"/>
      <c r="CX641" s="4"/>
      <c r="CY641" s="745"/>
      <c r="CZ641" s="745"/>
      <c r="DA641" s="745"/>
      <c r="DB641" s="745"/>
      <c r="DC641" s="745"/>
      <c r="DD641" s="745"/>
      <c r="DE641" s="745"/>
      <c r="DF641" s="745"/>
      <c r="DG641" s="745"/>
      <c r="DH641" s="745"/>
      <c r="DI641" s="745"/>
      <c r="DJ641" s="745"/>
      <c r="DK641" s="745"/>
      <c r="DL641" s="745"/>
      <c r="DM641" s="745"/>
      <c r="DN641" s="745"/>
      <c r="DO641" s="745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745"/>
      <c r="EK641" s="4"/>
      <c r="EL641" s="4"/>
      <c r="EM641" s="4"/>
      <c r="EN641" s="4"/>
      <c r="EO641" s="4"/>
      <c r="EP641" s="4"/>
      <c r="EQ641" s="745"/>
      <c r="ER641" s="4"/>
      <c r="ES641" s="4"/>
      <c r="ET641" s="4"/>
      <c r="EU641" s="4"/>
      <c r="EV641" s="4"/>
      <c r="EW641" s="4"/>
      <c r="EX641" s="4"/>
      <c r="EY641" s="1060" t="str">
        <f t="shared" si="413"/>
        <v/>
      </c>
      <c r="EZ641" s="4"/>
      <c r="FA641" s="820" t="str">
        <f t="shared" si="49"/>
        <v/>
      </c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742"/>
    </row>
    <row r="642" outlineLevel="1">
      <c r="A642" s="743"/>
      <c r="D642" s="1039">
        <f t="shared" si="157"/>
        <v>1</v>
      </c>
      <c r="E642" s="1049" t="str">
        <f t="shared" si="80"/>
        <v/>
      </c>
      <c r="F642" s="1050" t="s">
        <v>402</v>
      </c>
      <c r="G642" s="1042" t="str">
        <f t="shared" si="76"/>
        <v/>
      </c>
      <c r="H642" s="1046"/>
      <c r="I642" s="1044" t="str">
        <f t="shared" si="77"/>
        <v>#REF!</v>
      </c>
      <c r="J642" s="1052" t="str">
        <f t="shared" si="141"/>
        <v>#REF!</v>
      </c>
      <c r="K642" s="1046">
        <v>0.0</v>
      </c>
      <c r="L642" s="1046">
        <v>0.0</v>
      </c>
      <c r="M642" s="1046">
        <v>0.0</v>
      </c>
      <c r="N642" s="1046">
        <v>0.0</v>
      </c>
      <c r="O642" s="1053" t="e">
        <v>#REF!</v>
      </c>
      <c r="P642" s="1053">
        <v>0.0</v>
      </c>
      <c r="Q642" s="1053">
        <v>0.0</v>
      </c>
      <c r="R642" s="1053">
        <v>0.0</v>
      </c>
      <c r="S642" s="1053">
        <v>0.0</v>
      </c>
      <c r="T642" s="1053">
        <v>0.0</v>
      </c>
      <c r="U642" s="1053">
        <v>0.0</v>
      </c>
      <c r="V642" s="825"/>
      <c r="W642" s="1054" t="str">
        <f t="shared" ref="W642:AC642" si="444">if(O$275&gt;$E641,"",if(O$276&lt;$E641,"", if($H642="","", if($D641&lt;=$N$277,O$277,if($D641&lt;=$N$278,O$278,O$279))*if($O$267=$R$267,$V$267, $H642))))</f>
        <v>#REF!</v>
      </c>
      <c r="X642" s="1054" t="str">
        <f t="shared" si="444"/>
        <v/>
      </c>
      <c r="Y642" s="1054" t="str">
        <f t="shared" si="444"/>
        <v/>
      </c>
      <c r="Z642" s="1054" t="str">
        <f t="shared" si="444"/>
        <v/>
      </c>
      <c r="AA642" s="1054" t="str">
        <f t="shared" si="444"/>
        <v/>
      </c>
      <c r="AB642" s="1054" t="str">
        <f t="shared" si="444"/>
        <v/>
      </c>
      <c r="AC642" s="1054" t="str">
        <f t="shared" si="444"/>
        <v/>
      </c>
      <c r="AD642" s="2" t="e">
        <v>#REF!</v>
      </c>
      <c r="AE642" s="2" t="e">
        <v>#REF!</v>
      </c>
      <c r="AF642" s="2" t="e">
        <v>#REF!</v>
      </c>
      <c r="AG642" s="2" t="e">
        <v>#REF!</v>
      </c>
      <c r="AH642" s="2" t="e">
        <v>#REF!</v>
      </c>
      <c r="AI642" s="2" t="e">
        <v>#REF!</v>
      </c>
      <c r="AJ642" s="4" t="e">
        <v>#REF!</v>
      </c>
      <c r="AK642" s="4"/>
      <c r="AL642" s="4"/>
      <c r="AM642" s="4"/>
      <c r="AN642" s="18" t="s">
        <v>4</v>
      </c>
      <c r="AO642" s="689"/>
      <c r="AP642" s="690"/>
      <c r="AQ642" s="274"/>
      <c r="AR642" s="274"/>
      <c r="AS642" s="274"/>
      <c r="AT642" s="274"/>
      <c r="AU642" s="691"/>
      <c r="AV642" s="692"/>
      <c r="AW642" s="274"/>
      <c r="AX642" s="274"/>
      <c r="AY642" s="274"/>
      <c r="AZ642" s="274"/>
      <c r="BA642" s="274"/>
      <c r="BB642" s="274"/>
      <c r="BC642" s="274"/>
      <c r="BD642" s="274"/>
      <c r="BE642" s="274"/>
      <c r="BF642" s="274"/>
      <c r="BG642" s="274"/>
      <c r="BH642" s="274"/>
      <c r="BI642" s="274"/>
      <c r="BJ642" s="274"/>
      <c r="BK642" s="274"/>
      <c r="BL642" s="274"/>
      <c r="BM642" s="274"/>
      <c r="BN642" s="274"/>
      <c r="BO642" s="274"/>
      <c r="BP642" s="693"/>
      <c r="BQ642" s="274"/>
      <c r="BR642" s="274"/>
      <c r="BS642" s="274"/>
      <c r="BT642" s="274"/>
      <c r="BU642" s="274"/>
      <c r="BV642" s="274"/>
      <c r="BW642" s="274"/>
      <c r="BX642" s="694"/>
      <c r="BY642" s="274"/>
      <c r="BZ642" s="274"/>
      <c r="CA642" s="274"/>
      <c r="CB642" s="274"/>
      <c r="CC642" s="274"/>
      <c r="CD642" s="274"/>
      <c r="CE642" s="274"/>
      <c r="CF642" s="274"/>
      <c r="CG642" s="742"/>
      <c r="CH642" s="742"/>
      <c r="CI642" s="742"/>
      <c r="CJ642" s="742"/>
      <c r="CK642" s="742"/>
      <c r="CL642" s="742"/>
      <c r="CM642" s="742"/>
      <c r="CN642" s="742"/>
      <c r="CO642" s="742"/>
      <c r="CP642" s="742"/>
      <c r="CQ642" s="742"/>
      <c r="CR642" s="742"/>
      <c r="CS642" s="742"/>
      <c r="CT642" s="742"/>
      <c r="CU642" s="742"/>
      <c r="CV642" s="742"/>
      <c r="CW642" s="742"/>
      <c r="CX642" s="4"/>
      <c r="CY642" s="745"/>
      <c r="CZ642" s="745"/>
      <c r="DA642" s="745"/>
      <c r="DB642" s="745"/>
      <c r="DC642" s="745"/>
      <c r="DD642" s="745"/>
      <c r="DE642" s="745"/>
      <c r="DF642" s="745"/>
      <c r="DG642" s="745"/>
      <c r="DH642" s="745"/>
      <c r="DI642" s="745"/>
      <c r="DJ642" s="745"/>
      <c r="DK642" s="745"/>
      <c r="DL642" s="745"/>
      <c r="DM642" s="745"/>
      <c r="DN642" s="745"/>
      <c r="DO642" s="745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745"/>
      <c r="EK642" s="4"/>
      <c r="EL642" s="4"/>
      <c r="EM642" s="4"/>
      <c r="EN642" s="4"/>
      <c r="EO642" s="4"/>
      <c r="EP642" s="4"/>
      <c r="EQ642" s="745"/>
      <c r="ER642" s="4"/>
      <c r="ES642" s="4"/>
      <c r="ET642" s="4"/>
      <c r="EU642" s="4"/>
      <c r="EV642" s="4"/>
      <c r="EW642" s="4"/>
      <c r="EX642" s="4"/>
      <c r="EY642" s="1060" t="str">
        <f t="shared" si="413"/>
        <v/>
      </c>
      <c r="EZ642" s="4"/>
      <c r="FA642" s="820" t="str">
        <f t="shared" si="49"/>
        <v/>
      </c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742"/>
    </row>
    <row r="643" outlineLevel="1">
      <c r="A643" s="743"/>
      <c r="D643" s="1039">
        <f t="shared" si="157"/>
        <v>1</v>
      </c>
      <c r="E643" s="1049" t="str">
        <f t="shared" si="80"/>
        <v/>
      </c>
      <c r="F643" s="1050" t="s">
        <v>402</v>
      </c>
      <c r="G643" s="1042" t="str">
        <f t="shared" si="76"/>
        <v/>
      </c>
      <c r="H643" s="1046"/>
      <c r="I643" s="1044" t="str">
        <f t="shared" si="77"/>
        <v>#REF!</v>
      </c>
      <c r="J643" s="1052" t="str">
        <f t="shared" si="141"/>
        <v>#REF!</v>
      </c>
      <c r="K643" s="1046">
        <v>0.0</v>
      </c>
      <c r="L643" s="1046">
        <v>0.0</v>
      </c>
      <c r="M643" s="1046">
        <v>0.0</v>
      </c>
      <c r="N643" s="1046">
        <v>0.0</v>
      </c>
      <c r="O643" s="1053" t="e">
        <v>#REF!</v>
      </c>
      <c r="P643" s="1053">
        <v>0.0</v>
      </c>
      <c r="Q643" s="1053">
        <v>0.0</v>
      </c>
      <c r="R643" s="1053">
        <v>0.0</v>
      </c>
      <c r="S643" s="1053">
        <v>0.0</v>
      </c>
      <c r="T643" s="1053">
        <v>0.0</v>
      </c>
      <c r="U643" s="1053">
        <v>0.0</v>
      </c>
      <c r="V643" s="825"/>
      <c r="W643" s="1054" t="str">
        <f t="shared" ref="W643:AC643" si="445">if(O$275&gt;$E642,"",if(O$276&lt;$E642,"", if($H643="","", if($D642&lt;=$N$277,O$277,if($D642&lt;=$N$278,O$278,O$279))*if($O$267=$R$267,$V$267, $H643))))</f>
        <v>#REF!</v>
      </c>
      <c r="X643" s="1054" t="str">
        <f t="shared" si="445"/>
        <v/>
      </c>
      <c r="Y643" s="1054" t="str">
        <f t="shared" si="445"/>
        <v/>
      </c>
      <c r="Z643" s="1054" t="str">
        <f t="shared" si="445"/>
        <v/>
      </c>
      <c r="AA643" s="1054" t="str">
        <f t="shared" si="445"/>
        <v/>
      </c>
      <c r="AB643" s="1054" t="str">
        <f t="shared" si="445"/>
        <v/>
      </c>
      <c r="AC643" s="1054" t="str">
        <f t="shared" si="445"/>
        <v/>
      </c>
      <c r="AD643" s="2" t="e">
        <v>#REF!</v>
      </c>
      <c r="AE643" s="2" t="e">
        <v>#REF!</v>
      </c>
      <c r="AF643" s="2" t="e">
        <v>#REF!</v>
      </c>
      <c r="AG643" s="2" t="e">
        <v>#REF!</v>
      </c>
      <c r="AH643" s="2" t="e">
        <v>#REF!</v>
      </c>
      <c r="AI643" s="2" t="e">
        <v>#REF!</v>
      </c>
      <c r="AJ643" s="4" t="e">
        <v>#REF!</v>
      </c>
      <c r="AK643" s="4"/>
      <c r="AL643" s="4"/>
      <c r="AM643" s="4"/>
      <c r="AN643" s="18" t="s">
        <v>4</v>
      </c>
      <c r="AO643" s="689"/>
      <c r="AP643" s="690"/>
      <c r="AQ643" s="274"/>
      <c r="AR643" s="274"/>
      <c r="AS643" s="274"/>
      <c r="AT643" s="274"/>
      <c r="AU643" s="691"/>
      <c r="AV643" s="692"/>
      <c r="AW643" s="274"/>
      <c r="AX643" s="274"/>
      <c r="AY643" s="274"/>
      <c r="AZ643" s="274"/>
      <c r="BA643" s="274"/>
      <c r="BB643" s="274"/>
      <c r="BC643" s="274"/>
      <c r="BD643" s="274"/>
      <c r="BE643" s="274"/>
      <c r="BF643" s="274"/>
      <c r="BG643" s="274"/>
      <c r="BH643" s="274"/>
      <c r="BI643" s="274"/>
      <c r="BJ643" s="274"/>
      <c r="BK643" s="274"/>
      <c r="BL643" s="274"/>
      <c r="BM643" s="274"/>
      <c r="BN643" s="274"/>
      <c r="BO643" s="274"/>
      <c r="BP643" s="693"/>
      <c r="BQ643" s="274"/>
      <c r="BR643" s="274"/>
      <c r="BS643" s="274"/>
      <c r="BT643" s="274"/>
      <c r="BU643" s="274"/>
      <c r="BV643" s="274"/>
      <c r="BW643" s="274"/>
      <c r="BX643" s="694"/>
      <c r="BY643" s="274"/>
      <c r="BZ643" s="274"/>
      <c r="CA643" s="274"/>
      <c r="CB643" s="274"/>
      <c r="CC643" s="274"/>
      <c r="CD643" s="274"/>
      <c r="CE643" s="274"/>
      <c r="CF643" s="274"/>
      <c r="CG643" s="742"/>
      <c r="CH643" s="742"/>
      <c r="CI643" s="742"/>
      <c r="CJ643" s="742"/>
      <c r="CK643" s="742"/>
      <c r="CL643" s="742"/>
      <c r="CM643" s="742"/>
      <c r="CN643" s="742"/>
      <c r="CO643" s="742"/>
      <c r="CP643" s="742"/>
      <c r="CQ643" s="742"/>
      <c r="CR643" s="742"/>
      <c r="CS643" s="742"/>
      <c r="CT643" s="742"/>
      <c r="CU643" s="742"/>
      <c r="CV643" s="742"/>
      <c r="CW643" s="742"/>
      <c r="CX643" s="4"/>
      <c r="CY643" s="745"/>
      <c r="CZ643" s="745"/>
      <c r="DA643" s="745"/>
      <c r="DB643" s="745"/>
      <c r="DC643" s="745"/>
      <c r="DD643" s="745"/>
      <c r="DE643" s="745"/>
      <c r="DF643" s="745"/>
      <c r="DG643" s="745"/>
      <c r="DH643" s="745"/>
      <c r="DI643" s="745"/>
      <c r="DJ643" s="745"/>
      <c r="DK643" s="745"/>
      <c r="DL643" s="745"/>
      <c r="DM643" s="745"/>
      <c r="DN643" s="745"/>
      <c r="DO643" s="745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745"/>
      <c r="EK643" s="4"/>
      <c r="EL643" s="4"/>
      <c r="EM643" s="4"/>
      <c r="EN643" s="4"/>
      <c r="EO643" s="4"/>
      <c r="EP643" s="4"/>
      <c r="EQ643" s="745"/>
      <c r="ER643" s="4"/>
      <c r="ES643" s="4"/>
      <c r="ET643" s="4"/>
      <c r="EU643" s="4"/>
      <c r="EV643" s="4"/>
      <c r="EW643" s="4"/>
      <c r="EX643" s="4"/>
      <c r="EY643" s="1060" t="str">
        <f t="shared" si="413"/>
        <v/>
      </c>
      <c r="EZ643" s="4"/>
      <c r="FA643" s="820" t="str">
        <f t="shared" si="49"/>
        <v/>
      </c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742"/>
    </row>
    <row r="644" outlineLevel="1">
      <c r="A644" s="743"/>
      <c r="D644" s="1039">
        <f t="shared" si="157"/>
        <v>1</v>
      </c>
      <c r="E644" s="1049" t="str">
        <f t="shared" si="80"/>
        <v/>
      </c>
      <c r="F644" s="1050" t="s">
        <v>402</v>
      </c>
      <c r="G644" s="1042" t="str">
        <f t="shared" si="76"/>
        <v/>
      </c>
      <c r="H644" s="1046"/>
      <c r="I644" s="1044" t="str">
        <f t="shared" si="77"/>
        <v>#REF!</v>
      </c>
      <c r="J644" s="1052" t="str">
        <f t="shared" si="141"/>
        <v>#REF!</v>
      </c>
      <c r="K644" s="1046">
        <v>0.0</v>
      </c>
      <c r="L644" s="1046">
        <v>0.0</v>
      </c>
      <c r="M644" s="1046">
        <v>0.0</v>
      </c>
      <c r="N644" s="1046">
        <v>0.0</v>
      </c>
      <c r="O644" s="1053" t="e">
        <v>#REF!</v>
      </c>
      <c r="P644" s="1053">
        <v>0.0</v>
      </c>
      <c r="Q644" s="1053">
        <v>0.0</v>
      </c>
      <c r="R644" s="1053">
        <v>0.0</v>
      </c>
      <c r="S644" s="1053">
        <v>0.0</v>
      </c>
      <c r="T644" s="1053">
        <v>0.0</v>
      </c>
      <c r="U644" s="1053">
        <v>0.0</v>
      </c>
      <c r="V644" s="825"/>
      <c r="W644" s="1054" t="str">
        <f t="shared" ref="W644:AC644" si="446">if(O$275&gt;$E643,"",if(O$276&lt;$E643,"", if($H644="","", if($D643&lt;=$N$277,O$277,if($D643&lt;=$N$278,O$278,O$279))*if($O$267=$R$267,$V$267, $H644))))</f>
        <v>#REF!</v>
      </c>
      <c r="X644" s="1054" t="str">
        <f t="shared" si="446"/>
        <v/>
      </c>
      <c r="Y644" s="1054" t="str">
        <f t="shared" si="446"/>
        <v/>
      </c>
      <c r="Z644" s="1054" t="str">
        <f t="shared" si="446"/>
        <v/>
      </c>
      <c r="AA644" s="1054" t="str">
        <f t="shared" si="446"/>
        <v/>
      </c>
      <c r="AB644" s="1054" t="str">
        <f t="shared" si="446"/>
        <v/>
      </c>
      <c r="AC644" s="1054" t="str">
        <f t="shared" si="446"/>
        <v/>
      </c>
      <c r="AD644" s="2" t="e">
        <v>#REF!</v>
      </c>
      <c r="AE644" s="2" t="e">
        <v>#REF!</v>
      </c>
      <c r="AF644" s="2" t="e">
        <v>#REF!</v>
      </c>
      <c r="AG644" s="2" t="e">
        <v>#REF!</v>
      </c>
      <c r="AH644" s="2" t="e">
        <v>#REF!</v>
      </c>
      <c r="AI644" s="2" t="e">
        <v>#REF!</v>
      </c>
      <c r="AJ644" s="4" t="e">
        <v>#REF!</v>
      </c>
      <c r="AK644" s="4"/>
      <c r="AL644" s="4"/>
      <c r="AM644" s="4"/>
      <c r="AN644" s="18" t="s">
        <v>4</v>
      </c>
      <c r="AO644" s="689"/>
      <c r="AP644" s="690"/>
      <c r="AQ644" s="274"/>
      <c r="AR644" s="274"/>
      <c r="AS644" s="274"/>
      <c r="AT644" s="274"/>
      <c r="AU644" s="691"/>
      <c r="AV644" s="692"/>
      <c r="AW644" s="274"/>
      <c r="AX644" s="274"/>
      <c r="AY644" s="274"/>
      <c r="AZ644" s="274"/>
      <c r="BA644" s="274"/>
      <c r="BB644" s="274"/>
      <c r="BC644" s="274"/>
      <c r="BD644" s="274"/>
      <c r="BE644" s="274"/>
      <c r="BF644" s="274"/>
      <c r="BG644" s="274"/>
      <c r="BH644" s="274"/>
      <c r="BI644" s="274"/>
      <c r="BJ644" s="274"/>
      <c r="BK644" s="274"/>
      <c r="BL644" s="274"/>
      <c r="BM644" s="274"/>
      <c r="BN644" s="274"/>
      <c r="BO644" s="274"/>
      <c r="BP644" s="693"/>
      <c r="BQ644" s="274"/>
      <c r="BR644" s="274"/>
      <c r="BS644" s="274"/>
      <c r="BT644" s="274"/>
      <c r="BU644" s="274"/>
      <c r="BV644" s="274"/>
      <c r="BW644" s="274"/>
      <c r="BX644" s="694"/>
      <c r="BY644" s="274"/>
      <c r="BZ644" s="274"/>
      <c r="CA644" s="274"/>
      <c r="CB644" s="274"/>
      <c r="CC644" s="274"/>
      <c r="CD644" s="274"/>
      <c r="CE644" s="274"/>
      <c r="CF644" s="274"/>
      <c r="CG644" s="742"/>
      <c r="CH644" s="742"/>
      <c r="CI644" s="742"/>
      <c r="CJ644" s="742"/>
      <c r="CK644" s="742"/>
      <c r="CL644" s="742"/>
      <c r="CM644" s="742"/>
      <c r="CN644" s="742"/>
      <c r="CO644" s="742"/>
      <c r="CP644" s="742"/>
      <c r="CQ644" s="742"/>
      <c r="CR644" s="742"/>
      <c r="CS644" s="742"/>
      <c r="CT644" s="742"/>
      <c r="CU644" s="742"/>
      <c r="CV644" s="742"/>
      <c r="CW644" s="742"/>
      <c r="CX644" s="4"/>
      <c r="CY644" s="745"/>
      <c r="CZ644" s="745"/>
      <c r="DA644" s="745"/>
      <c r="DB644" s="745"/>
      <c r="DC644" s="745"/>
      <c r="DD644" s="745"/>
      <c r="DE644" s="745"/>
      <c r="DF644" s="745"/>
      <c r="DG644" s="745"/>
      <c r="DH644" s="745"/>
      <c r="DI644" s="745"/>
      <c r="DJ644" s="745"/>
      <c r="DK644" s="745"/>
      <c r="DL644" s="745"/>
      <c r="DM644" s="745"/>
      <c r="DN644" s="745"/>
      <c r="DO644" s="745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745"/>
      <c r="EK644" s="4"/>
      <c r="EL644" s="4"/>
      <c r="EM644" s="4"/>
      <c r="EN644" s="4"/>
      <c r="EO644" s="4"/>
      <c r="EP644" s="4"/>
      <c r="EQ644" s="745"/>
      <c r="ER644" s="4"/>
      <c r="ES644" s="4"/>
      <c r="ET644" s="4"/>
      <c r="EU644" s="4"/>
      <c r="EV644" s="4"/>
      <c r="EW644" s="4"/>
      <c r="EX644" s="4"/>
      <c r="EY644" s="1060" t="str">
        <f t="shared" si="413"/>
        <v/>
      </c>
      <c r="EZ644" s="4"/>
      <c r="FA644" s="820" t="str">
        <f t="shared" si="49"/>
        <v/>
      </c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742"/>
    </row>
    <row r="645" outlineLevel="1">
      <c r="A645" s="743"/>
      <c r="D645" s="1039">
        <f t="shared" si="157"/>
        <v>1</v>
      </c>
      <c r="E645" s="1049" t="str">
        <f t="shared" si="80"/>
        <v/>
      </c>
      <c r="F645" s="1050" t="s">
        <v>402</v>
      </c>
      <c r="G645" s="1042" t="str">
        <f t="shared" si="76"/>
        <v/>
      </c>
      <c r="H645" s="1046"/>
      <c r="I645" s="1044" t="str">
        <f t="shared" si="77"/>
        <v>#REF!</v>
      </c>
      <c r="J645" s="1052" t="str">
        <f t="shared" si="141"/>
        <v>#REF!</v>
      </c>
      <c r="K645" s="1046">
        <v>0.0</v>
      </c>
      <c r="L645" s="1046">
        <v>0.0</v>
      </c>
      <c r="M645" s="1046">
        <v>0.0</v>
      </c>
      <c r="N645" s="1046">
        <v>0.0</v>
      </c>
      <c r="O645" s="1053" t="e">
        <v>#REF!</v>
      </c>
      <c r="P645" s="1053">
        <v>0.0</v>
      </c>
      <c r="Q645" s="1053">
        <v>0.0</v>
      </c>
      <c r="R645" s="1053">
        <v>0.0</v>
      </c>
      <c r="S645" s="1053">
        <v>0.0</v>
      </c>
      <c r="T645" s="1053">
        <v>0.0</v>
      </c>
      <c r="U645" s="1053">
        <v>0.0</v>
      </c>
      <c r="V645" s="825"/>
      <c r="W645" s="1054" t="str">
        <f t="shared" ref="W645:AC645" si="447">if(O$275&gt;$E644,"",if(O$276&lt;$E644,"", if($H645="","", if($D644&lt;=$N$277,O$277,if($D644&lt;=$N$278,O$278,O$279))*if($O$267=$R$267,$V$267, $H645))))</f>
        <v>#REF!</v>
      </c>
      <c r="X645" s="1054" t="str">
        <f t="shared" si="447"/>
        <v/>
      </c>
      <c r="Y645" s="1054" t="str">
        <f t="shared" si="447"/>
        <v/>
      </c>
      <c r="Z645" s="1054" t="str">
        <f t="shared" si="447"/>
        <v/>
      </c>
      <c r="AA645" s="1054" t="str">
        <f t="shared" si="447"/>
        <v/>
      </c>
      <c r="AB645" s="1054" t="str">
        <f t="shared" si="447"/>
        <v/>
      </c>
      <c r="AC645" s="1054" t="str">
        <f t="shared" si="447"/>
        <v/>
      </c>
      <c r="AD645" s="2" t="e">
        <v>#REF!</v>
      </c>
      <c r="AE645" s="2" t="e">
        <v>#REF!</v>
      </c>
      <c r="AF645" s="2" t="e">
        <v>#REF!</v>
      </c>
      <c r="AG645" s="2" t="e">
        <v>#REF!</v>
      </c>
      <c r="AH645" s="2" t="e">
        <v>#REF!</v>
      </c>
      <c r="AI645" s="2" t="e">
        <v>#REF!</v>
      </c>
      <c r="AJ645" s="4" t="e">
        <v>#REF!</v>
      </c>
      <c r="AK645" s="4"/>
      <c r="AL645" s="4"/>
      <c r="AM645" s="4"/>
      <c r="AN645" s="18" t="s">
        <v>4</v>
      </c>
      <c r="AO645" s="689"/>
      <c r="AP645" s="690"/>
      <c r="AQ645" s="274"/>
      <c r="AR645" s="274"/>
      <c r="AS645" s="274"/>
      <c r="AT645" s="274"/>
      <c r="AU645" s="691"/>
      <c r="AV645" s="692"/>
      <c r="AW645" s="274"/>
      <c r="AX645" s="274"/>
      <c r="AY645" s="274"/>
      <c r="AZ645" s="274"/>
      <c r="BA645" s="274"/>
      <c r="BB645" s="274"/>
      <c r="BC645" s="274"/>
      <c r="BD645" s="274"/>
      <c r="BE645" s="274"/>
      <c r="BF645" s="274"/>
      <c r="BG645" s="274"/>
      <c r="BH645" s="274"/>
      <c r="BI645" s="274"/>
      <c r="BJ645" s="274"/>
      <c r="BK645" s="274"/>
      <c r="BL645" s="274"/>
      <c r="BM645" s="274"/>
      <c r="BN645" s="274"/>
      <c r="BO645" s="274"/>
      <c r="BP645" s="693"/>
      <c r="BQ645" s="274"/>
      <c r="BR645" s="274"/>
      <c r="BS645" s="274"/>
      <c r="BT645" s="274"/>
      <c r="BU645" s="274"/>
      <c r="BV645" s="274"/>
      <c r="BW645" s="274"/>
      <c r="BX645" s="694"/>
      <c r="BY645" s="274"/>
      <c r="BZ645" s="274"/>
      <c r="CA645" s="274"/>
      <c r="CB645" s="274"/>
      <c r="CC645" s="274"/>
      <c r="CD645" s="274"/>
      <c r="CE645" s="274"/>
      <c r="CF645" s="274"/>
      <c r="CG645" s="742"/>
      <c r="CH645" s="742"/>
      <c r="CI645" s="742"/>
      <c r="CJ645" s="742"/>
      <c r="CK645" s="742"/>
      <c r="CL645" s="742"/>
      <c r="CM645" s="742"/>
      <c r="CN645" s="742"/>
      <c r="CO645" s="742"/>
      <c r="CP645" s="742"/>
      <c r="CQ645" s="742"/>
      <c r="CR645" s="742"/>
      <c r="CS645" s="742"/>
      <c r="CT645" s="742"/>
      <c r="CU645" s="742"/>
      <c r="CV645" s="742"/>
      <c r="CW645" s="742"/>
      <c r="CX645" s="4"/>
      <c r="CY645" s="745"/>
      <c r="CZ645" s="745"/>
      <c r="DA645" s="745"/>
      <c r="DB645" s="745"/>
      <c r="DC645" s="745"/>
      <c r="DD645" s="745"/>
      <c r="DE645" s="745"/>
      <c r="DF645" s="745"/>
      <c r="DG645" s="745"/>
      <c r="DH645" s="745"/>
      <c r="DI645" s="745"/>
      <c r="DJ645" s="745"/>
      <c r="DK645" s="745"/>
      <c r="DL645" s="745"/>
      <c r="DM645" s="745"/>
      <c r="DN645" s="745"/>
      <c r="DO645" s="745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745"/>
      <c r="EK645" s="4"/>
      <c r="EL645" s="4"/>
      <c r="EM645" s="4"/>
      <c r="EN645" s="4"/>
      <c r="EO645" s="4"/>
      <c r="EP645" s="4"/>
      <c r="EQ645" s="745"/>
      <c r="ER645" s="4"/>
      <c r="ES645" s="4"/>
      <c r="ET645" s="4"/>
      <c r="EU645" s="4"/>
      <c r="EV645" s="4"/>
      <c r="EW645" s="4"/>
      <c r="EX645" s="4"/>
      <c r="EY645" s="1060" t="str">
        <f t="shared" si="413"/>
        <v/>
      </c>
      <c r="EZ645" s="4"/>
      <c r="FA645" s="820" t="str">
        <f t="shared" si="49"/>
        <v/>
      </c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742"/>
    </row>
    <row r="646" outlineLevel="1">
      <c r="A646" s="743"/>
      <c r="D646" s="1039">
        <f t="shared" si="157"/>
        <v>1</v>
      </c>
      <c r="E646" s="1049" t="str">
        <f t="shared" si="80"/>
        <v/>
      </c>
      <c r="F646" s="1050" t="s">
        <v>402</v>
      </c>
      <c r="G646" s="1042" t="str">
        <f t="shared" si="76"/>
        <v/>
      </c>
      <c r="H646" s="1046"/>
      <c r="I646" s="1044" t="str">
        <f t="shared" si="77"/>
        <v>#REF!</v>
      </c>
      <c r="J646" s="1052" t="str">
        <f t="shared" si="141"/>
        <v>#REF!</v>
      </c>
      <c r="K646" s="1046">
        <v>0.0</v>
      </c>
      <c r="L646" s="1046">
        <v>0.0</v>
      </c>
      <c r="M646" s="1046">
        <v>0.0</v>
      </c>
      <c r="N646" s="1046">
        <v>0.0</v>
      </c>
      <c r="O646" s="1053" t="e">
        <v>#REF!</v>
      </c>
      <c r="P646" s="1053">
        <v>0.0</v>
      </c>
      <c r="Q646" s="1053">
        <v>0.0</v>
      </c>
      <c r="R646" s="1053">
        <v>0.0</v>
      </c>
      <c r="S646" s="1053">
        <v>0.0</v>
      </c>
      <c r="T646" s="1053">
        <v>0.0</v>
      </c>
      <c r="U646" s="1053">
        <v>0.0</v>
      </c>
      <c r="V646" s="825"/>
      <c r="W646" s="1054" t="str">
        <f t="shared" ref="W646:AC646" si="448">if(O$275&gt;$E645,"",if(O$276&lt;$E645,"", if($H646="","", if($D645&lt;=$N$277,O$277,if($D645&lt;=$N$278,O$278,O$279))*if($O$267=$R$267,$V$267, $H646))))</f>
        <v>#REF!</v>
      </c>
      <c r="X646" s="1054" t="str">
        <f t="shared" si="448"/>
        <v/>
      </c>
      <c r="Y646" s="1054" t="str">
        <f t="shared" si="448"/>
        <v/>
      </c>
      <c r="Z646" s="1054" t="str">
        <f t="shared" si="448"/>
        <v/>
      </c>
      <c r="AA646" s="1054" t="str">
        <f t="shared" si="448"/>
        <v/>
      </c>
      <c r="AB646" s="1054" t="str">
        <f t="shared" si="448"/>
        <v/>
      </c>
      <c r="AC646" s="1054" t="str">
        <f t="shared" si="448"/>
        <v/>
      </c>
      <c r="AD646" s="2" t="e">
        <v>#REF!</v>
      </c>
      <c r="AE646" s="2" t="e">
        <v>#REF!</v>
      </c>
      <c r="AF646" s="2" t="e">
        <v>#REF!</v>
      </c>
      <c r="AG646" s="2" t="e">
        <v>#REF!</v>
      </c>
      <c r="AH646" s="2" t="e">
        <v>#REF!</v>
      </c>
      <c r="AI646" s="2" t="e">
        <v>#REF!</v>
      </c>
      <c r="AJ646" s="4" t="e">
        <v>#REF!</v>
      </c>
      <c r="AK646" s="4"/>
      <c r="AL646" s="4"/>
      <c r="AM646" s="4"/>
      <c r="AN646" s="18" t="s">
        <v>4</v>
      </c>
      <c r="AO646" s="689"/>
      <c r="AP646" s="690"/>
      <c r="AQ646" s="274"/>
      <c r="AR646" s="274"/>
      <c r="AS646" s="274"/>
      <c r="AT646" s="274"/>
      <c r="AU646" s="691"/>
      <c r="AV646" s="692"/>
      <c r="AW646" s="274"/>
      <c r="AX646" s="274"/>
      <c r="AY646" s="274"/>
      <c r="AZ646" s="274"/>
      <c r="BA646" s="274"/>
      <c r="BB646" s="274"/>
      <c r="BC646" s="274"/>
      <c r="BD646" s="274"/>
      <c r="BE646" s="274"/>
      <c r="BF646" s="274"/>
      <c r="BG646" s="274"/>
      <c r="BH646" s="274"/>
      <c r="BI646" s="274"/>
      <c r="BJ646" s="274"/>
      <c r="BK646" s="274"/>
      <c r="BL646" s="274"/>
      <c r="BM646" s="274"/>
      <c r="BN646" s="274"/>
      <c r="BO646" s="274"/>
      <c r="BP646" s="693"/>
      <c r="BQ646" s="274"/>
      <c r="BR646" s="274"/>
      <c r="BS646" s="274"/>
      <c r="BT646" s="274"/>
      <c r="BU646" s="274"/>
      <c r="BV646" s="274"/>
      <c r="BW646" s="274"/>
      <c r="BX646" s="694"/>
      <c r="BY646" s="274"/>
      <c r="BZ646" s="274"/>
      <c r="CA646" s="274"/>
      <c r="CB646" s="274"/>
      <c r="CC646" s="274"/>
      <c r="CD646" s="274"/>
      <c r="CE646" s="274"/>
      <c r="CF646" s="274"/>
      <c r="CG646" s="742"/>
      <c r="CH646" s="742"/>
      <c r="CI646" s="742"/>
      <c r="CJ646" s="742"/>
      <c r="CK646" s="742"/>
      <c r="CL646" s="742"/>
      <c r="CM646" s="742"/>
      <c r="CN646" s="742"/>
      <c r="CO646" s="742"/>
      <c r="CP646" s="742"/>
      <c r="CQ646" s="742"/>
      <c r="CR646" s="742"/>
      <c r="CS646" s="742"/>
      <c r="CT646" s="742"/>
      <c r="CU646" s="742"/>
      <c r="CV646" s="742"/>
      <c r="CW646" s="742"/>
      <c r="CX646" s="4"/>
      <c r="CY646" s="745"/>
      <c r="CZ646" s="745"/>
      <c r="DA646" s="745"/>
      <c r="DB646" s="745"/>
      <c r="DC646" s="745"/>
      <c r="DD646" s="745"/>
      <c r="DE646" s="745"/>
      <c r="DF646" s="745"/>
      <c r="DG646" s="745"/>
      <c r="DH646" s="745"/>
      <c r="DI646" s="745"/>
      <c r="DJ646" s="745"/>
      <c r="DK646" s="745"/>
      <c r="DL646" s="745"/>
      <c r="DM646" s="745"/>
      <c r="DN646" s="745"/>
      <c r="DO646" s="745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745"/>
      <c r="EK646" s="4"/>
      <c r="EL646" s="4"/>
      <c r="EM646" s="4"/>
      <c r="EN646" s="4"/>
      <c r="EO646" s="4"/>
      <c r="EP646" s="4"/>
      <c r="EQ646" s="745"/>
      <c r="ER646" s="4"/>
      <c r="ES646" s="4"/>
      <c r="ET646" s="4"/>
      <c r="EU646" s="4"/>
      <c r="EV646" s="4"/>
      <c r="EW646" s="4"/>
      <c r="EX646" s="4"/>
      <c r="EY646" s="1060" t="str">
        <f t="shared" si="413"/>
        <v/>
      </c>
      <c r="EZ646" s="4"/>
      <c r="FA646" s="820" t="str">
        <f t="shared" si="49"/>
        <v/>
      </c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742"/>
    </row>
    <row r="647" outlineLevel="1">
      <c r="A647" s="743"/>
      <c r="D647" s="1039">
        <f t="shared" si="157"/>
        <v>1</v>
      </c>
      <c r="E647" s="1049" t="str">
        <f t="shared" si="80"/>
        <v/>
      </c>
      <c r="F647" s="1050" t="s">
        <v>402</v>
      </c>
      <c r="G647" s="1042" t="str">
        <f t="shared" si="76"/>
        <v/>
      </c>
      <c r="H647" s="1046"/>
      <c r="I647" s="1044" t="str">
        <f t="shared" si="77"/>
        <v>#REF!</v>
      </c>
      <c r="J647" s="1052" t="str">
        <f t="shared" si="141"/>
        <v>#REF!</v>
      </c>
      <c r="K647" s="1046">
        <v>0.0</v>
      </c>
      <c r="L647" s="1046">
        <v>0.0</v>
      </c>
      <c r="M647" s="1046">
        <v>0.0</v>
      </c>
      <c r="N647" s="1046">
        <v>0.0</v>
      </c>
      <c r="O647" s="1053" t="e">
        <v>#REF!</v>
      </c>
      <c r="P647" s="1053">
        <v>0.0</v>
      </c>
      <c r="Q647" s="1053">
        <v>0.0</v>
      </c>
      <c r="R647" s="1053">
        <v>0.0</v>
      </c>
      <c r="S647" s="1053">
        <v>0.0</v>
      </c>
      <c r="T647" s="1053">
        <v>0.0</v>
      </c>
      <c r="U647" s="1053">
        <v>0.0</v>
      </c>
      <c r="V647" s="825"/>
      <c r="W647" s="1054" t="str">
        <f t="shared" ref="W647:AC647" si="449">if(O$275&gt;$E646,"",if(O$276&lt;$E646,"", if($H647="","", if($D646&lt;=$N$277,O$277,if($D646&lt;=$N$278,O$278,O$279))*if($O$267=$R$267,$V$267, $H647))))</f>
        <v>#REF!</v>
      </c>
      <c r="X647" s="1054" t="str">
        <f t="shared" si="449"/>
        <v/>
      </c>
      <c r="Y647" s="1054" t="str">
        <f t="shared" si="449"/>
        <v/>
      </c>
      <c r="Z647" s="1054" t="str">
        <f t="shared" si="449"/>
        <v/>
      </c>
      <c r="AA647" s="1054" t="str">
        <f t="shared" si="449"/>
        <v/>
      </c>
      <c r="AB647" s="1054" t="str">
        <f t="shared" si="449"/>
        <v/>
      </c>
      <c r="AC647" s="1054" t="str">
        <f t="shared" si="449"/>
        <v/>
      </c>
      <c r="AD647" s="2" t="e">
        <v>#REF!</v>
      </c>
      <c r="AE647" s="2" t="e">
        <v>#REF!</v>
      </c>
      <c r="AF647" s="2" t="e">
        <v>#REF!</v>
      </c>
      <c r="AG647" s="2" t="e">
        <v>#REF!</v>
      </c>
      <c r="AH647" s="2" t="e">
        <v>#REF!</v>
      </c>
      <c r="AI647" s="2" t="e">
        <v>#REF!</v>
      </c>
      <c r="AJ647" s="4" t="e">
        <v>#REF!</v>
      </c>
      <c r="AK647" s="4"/>
      <c r="AL647" s="4"/>
      <c r="AM647" s="4"/>
      <c r="AN647" s="18" t="s">
        <v>4</v>
      </c>
      <c r="AO647" s="689"/>
      <c r="AP647" s="690"/>
      <c r="AQ647" s="274"/>
      <c r="AR647" s="274"/>
      <c r="AS647" s="274"/>
      <c r="AT647" s="274"/>
      <c r="AU647" s="691"/>
      <c r="AV647" s="692"/>
      <c r="AW647" s="274"/>
      <c r="AX647" s="274"/>
      <c r="AY647" s="274"/>
      <c r="AZ647" s="274"/>
      <c r="BA647" s="274"/>
      <c r="BB647" s="274"/>
      <c r="BC647" s="274"/>
      <c r="BD647" s="274"/>
      <c r="BE647" s="274"/>
      <c r="BF647" s="274"/>
      <c r="BG647" s="274"/>
      <c r="BH647" s="274"/>
      <c r="BI647" s="274"/>
      <c r="BJ647" s="274"/>
      <c r="BK647" s="274"/>
      <c r="BL647" s="274"/>
      <c r="BM647" s="274"/>
      <c r="BN647" s="274"/>
      <c r="BO647" s="274"/>
      <c r="BP647" s="693"/>
      <c r="BQ647" s="274"/>
      <c r="BR647" s="274"/>
      <c r="BS647" s="274"/>
      <c r="BT647" s="274"/>
      <c r="BU647" s="274"/>
      <c r="BV647" s="274"/>
      <c r="BW647" s="274"/>
      <c r="BX647" s="694"/>
      <c r="BY647" s="274"/>
      <c r="BZ647" s="274"/>
      <c r="CA647" s="274"/>
      <c r="CB647" s="274"/>
      <c r="CC647" s="274"/>
      <c r="CD647" s="274"/>
      <c r="CE647" s="274"/>
      <c r="CF647" s="274"/>
      <c r="CG647" s="742"/>
      <c r="CH647" s="742"/>
      <c r="CI647" s="742"/>
      <c r="CJ647" s="742"/>
      <c r="CK647" s="742"/>
      <c r="CL647" s="742"/>
      <c r="CM647" s="742"/>
      <c r="CN647" s="742"/>
      <c r="CO647" s="742"/>
      <c r="CP647" s="742"/>
      <c r="CQ647" s="742"/>
      <c r="CR647" s="742"/>
      <c r="CS647" s="742"/>
      <c r="CT647" s="742"/>
      <c r="CU647" s="742"/>
      <c r="CV647" s="742"/>
      <c r="CW647" s="742"/>
      <c r="CX647" s="4"/>
      <c r="CY647" s="745"/>
      <c r="CZ647" s="745"/>
      <c r="DA647" s="745"/>
      <c r="DB647" s="745"/>
      <c r="DC647" s="745"/>
      <c r="DD647" s="745"/>
      <c r="DE647" s="745"/>
      <c r="DF647" s="745"/>
      <c r="DG647" s="745"/>
      <c r="DH647" s="745"/>
      <c r="DI647" s="745"/>
      <c r="DJ647" s="745"/>
      <c r="DK647" s="745"/>
      <c r="DL647" s="745"/>
      <c r="DM647" s="745"/>
      <c r="DN647" s="745"/>
      <c r="DO647" s="745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745"/>
      <c r="EK647" s="4"/>
      <c r="EL647" s="4"/>
      <c r="EM647" s="4"/>
      <c r="EN647" s="4"/>
      <c r="EO647" s="4"/>
      <c r="EP647" s="4"/>
      <c r="EQ647" s="745"/>
      <c r="ER647" s="4"/>
      <c r="ES647" s="4"/>
      <c r="ET647" s="4"/>
      <c r="EU647" s="4"/>
      <c r="EV647" s="4"/>
      <c r="EW647" s="4"/>
      <c r="EX647" s="4"/>
      <c r="EY647" s="1060" t="str">
        <f t="shared" si="413"/>
        <v/>
      </c>
      <c r="EZ647" s="4"/>
      <c r="FA647" s="820" t="str">
        <f t="shared" si="49"/>
        <v/>
      </c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742"/>
    </row>
    <row r="648" outlineLevel="1">
      <c r="A648" s="743"/>
      <c r="D648" s="1039">
        <f t="shared" si="157"/>
        <v>1</v>
      </c>
      <c r="E648" s="1049" t="str">
        <f t="shared" si="80"/>
        <v/>
      </c>
      <c r="F648" s="1050" t="s">
        <v>402</v>
      </c>
      <c r="G648" s="1042" t="str">
        <f t="shared" si="76"/>
        <v/>
      </c>
      <c r="H648" s="1046"/>
      <c r="I648" s="1044" t="str">
        <f t="shared" si="77"/>
        <v>#REF!</v>
      </c>
      <c r="J648" s="1052" t="str">
        <f t="shared" si="141"/>
        <v>#REF!</v>
      </c>
      <c r="K648" s="1046">
        <v>0.0</v>
      </c>
      <c r="L648" s="1046">
        <v>0.0</v>
      </c>
      <c r="M648" s="1046">
        <v>0.0</v>
      </c>
      <c r="N648" s="1046">
        <v>0.0</v>
      </c>
      <c r="O648" s="1053" t="e">
        <v>#REF!</v>
      </c>
      <c r="P648" s="1053">
        <v>0.0</v>
      </c>
      <c r="Q648" s="1053">
        <v>0.0</v>
      </c>
      <c r="R648" s="1053">
        <v>0.0</v>
      </c>
      <c r="S648" s="1053">
        <v>0.0</v>
      </c>
      <c r="T648" s="1053">
        <v>0.0</v>
      </c>
      <c r="U648" s="1053">
        <v>0.0</v>
      </c>
      <c r="V648" s="825"/>
      <c r="W648" s="1054" t="str">
        <f t="shared" ref="W648:AC648" si="450">if(O$275&gt;$E647,"",if(O$276&lt;$E647,"", if($H648="","", if($D647&lt;=$N$277,O$277,if($D647&lt;=$N$278,O$278,O$279))*if($O$267=$R$267,$V$267, $H648))))</f>
        <v>#REF!</v>
      </c>
      <c r="X648" s="1054" t="str">
        <f t="shared" si="450"/>
        <v/>
      </c>
      <c r="Y648" s="1054" t="str">
        <f t="shared" si="450"/>
        <v/>
      </c>
      <c r="Z648" s="1054" t="str">
        <f t="shared" si="450"/>
        <v/>
      </c>
      <c r="AA648" s="1054" t="str">
        <f t="shared" si="450"/>
        <v/>
      </c>
      <c r="AB648" s="1054" t="str">
        <f t="shared" si="450"/>
        <v/>
      </c>
      <c r="AC648" s="1054" t="str">
        <f t="shared" si="450"/>
        <v/>
      </c>
      <c r="AD648" s="2" t="e">
        <v>#REF!</v>
      </c>
      <c r="AE648" s="2" t="e">
        <v>#REF!</v>
      </c>
      <c r="AF648" s="2" t="e">
        <v>#REF!</v>
      </c>
      <c r="AG648" s="2" t="e">
        <v>#REF!</v>
      </c>
      <c r="AH648" s="2" t="e">
        <v>#REF!</v>
      </c>
      <c r="AI648" s="2" t="e">
        <v>#REF!</v>
      </c>
      <c r="AJ648" s="4" t="e">
        <v>#REF!</v>
      </c>
      <c r="AK648" s="4"/>
      <c r="AL648" s="4"/>
      <c r="AM648" s="4"/>
      <c r="AN648" s="18" t="s">
        <v>4</v>
      </c>
      <c r="AO648" s="689"/>
      <c r="AP648" s="690"/>
      <c r="AQ648" s="274"/>
      <c r="AR648" s="274"/>
      <c r="AS648" s="274"/>
      <c r="AT648" s="274"/>
      <c r="AU648" s="691"/>
      <c r="AV648" s="692"/>
      <c r="AW648" s="274"/>
      <c r="AX648" s="274"/>
      <c r="AY648" s="274"/>
      <c r="AZ648" s="274"/>
      <c r="BA648" s="274"/>
      <c r="BB648" s="274"/>
      <c r="BC648" s="274"/>
      <c r="BD648" s="274"/>
      <c r="BE648" s="274"/>
      <c r="BF648" s="274"/>
      <c r="BG648" s="274"/>
      <c r="BH648" s="274"/>
      <c r="BI648" s="274"/>
      <c r="BJ648" s="274"/>
      <c r="BK648" s="274"/>
      <c r="BL648" s="274"/>
      <c r="BM648" s="274"/>
      <c r="BN648" s="274"/>
      <c r="BO648" s="274"/>
      <c r="BP648" s="693"/>
      <c r="BQ648" s="274"/>
      <c r="BR648" s="274"/>
      <c r="BS648" s="274"/>
      <c r="BT648" s="274"/>
      <c r="BU648" s="274"/>
      <c r="BV648" s="274"/>
      <c r="BW648" s="274"/>
      <c r="BX648" s="694"/>
      <c r="BY648" s="274"/>
      <c r="BZ648" s="274"/>
      <c r="CA648" s="274"/>
      <c r="CB648" s="274"/>
      <c r="CC648" s="274"/>
      <c r="CD648" s="274"/>
      <c r="CE648" s="274"/>
      <c r="CF648" s="274"/>
      <c r="CG648" s="742"/>
      <c r="CH648" s="742"/>
      <c r="CI648" s="742"/>
      <c r="CJ648" s="742"/>
      <c r="CK648" s="742"/>
      <c r="CL648" s="742"/>
      <c r="CM648" s="742"/>
      <c r="CN648" s="742"/>
      <c r="CO648" s="742"/>
      <c r="CP648" s="742"/>
      <c r="CQ648" s="742"/>
      <c r="CR648" s="742"/>
      <c r="CS648" s="742"/>
      <c r="CT648" s="742"/>
      <c r="CU648" s="742"/>
      <c r="CV648" s="742"/>
      <c r="CW648" s="742"/>
      <c r="CX648" s="4"/>
      <c r="CY648" s="745"/>
      <c r="CZ648" s="745"/>
      <c r="DA648" s="745"/>
      <c r="DB648" s="745"/>
      <c r="DC648" s="745"/>
      <c r="DD648" s="745"/>
      <c r="DE648" s="745"/>
      <c r="DF648" s="745"/>
      <c r="DG648" s="745"/>
      <c r="DH648" s="745"/>
      <c r="DI648" s="745"/>
      <c r="DJ648" s="745"/>
      <c r="DK648" s="745"/>
      <c r="DL648" s="745"/>
      <c r="DM648" s="745"/>
      <c r="DN648" s="745"/>
      <c r="DO648" s="745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745"/>
      <c r="EK648" s="4"/>
      <c r="EL648" s="4"/>
      <c r="EM648" s="4"/>
      <c r="EN648" s="4"/>
      <c r="EO648" s="4"/>
      <c r="EP648" s="4"/>
      <c r="EQ648" s="745"/>
      <c r="ER648" s="4"/>
      <c r="ES648" s="4"/>
      <c r="ET648" s="4"/>
      <c r="EU648" s="4"/>
      <c r="EV648" s="4"/>
      <c r="EW648" s="4"/>
      <c r="EX648" s="4"/>
      <c r="EY648" s="1060" t="str">
        <f t="shared" si="413"/>
        <v/>
      </c>
      <c r="EZ648" s="4"/>
      <c r="FA648" s="820" t="str">
        <f t="shared" si="49"/>
        <v/>
      </c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742"/>
    </row>
    <row r="649" outlineLevel="1">
      <c r="A649" s="743"/>
      <c r="D649" s="1039">
        <f t="shared" si="157"/>
        <v>1</v>
      </c>
      <c r="E649" s="1049" t="str">
        <f t="shared" si="80"/>
        <v/>
      </c>
      <c r="F649" s="1050" t="s">
        <v>402</v>
      </c>
      <c r="G649" s="1042" t="str">
        <f t="shared" si="76"/>
        <v/>
      </c>
      <c r="H649" s="1046"/>
      <c r="I649" s="1044" t="str">
        <f t="shared" si="77"/>
        <v>#REF!</v>
      </c>
      <c r="J649" s="1052" t="str">
        <f t="shared" si="141"/>
        <v>#REF!</v>
      </c>
      <c r="K649" s="1046">
        <v>0.0</v>
      </c>
      <c r="L649" s="1046">
        <v>0.0</v>
      </c>
      <c r="M649" s="1046">
        <v>0.0</v>
      </c>
      <c r="N649" s="1046">
        <v>0.0</v>
      </c>
      <c r="O649" s="1053" t="e">
        <v>#REF!</v>
      </c>
      <c r="P649" s="1053">
        <v>0.0</v>
      </c>
      <c r="Q649" s="1053">
        <v>0.0</v>
      </c>
      <c r="R649" s="1053">
        <v>0.0</v>
      </c>
      <c r="S649" s="1053">
        <v>0.0</v>
      </c>
      <c r="T649" s="1053">
        <v>0.0</v>
      </c>
      <c r="U649" s="1053">
        <v>0.0</v>
      </c>
      <c r="V649" s="825"/>
      <c r="W649" s="1054" t="str">
        <f t="shared" ref="W649:AC649" si="451">if(O$275&gt;$E648,"",if(O$276&lt;$E648,"", if($H649="","", if($D648&lt;=$N$277,O$277,if($D648&lt;=$N$278,O$278,O$279))*if($O$267=$R$267,$V$267, $H649))))</f>
        <v>#REF!</v>
      </c>
      <c r="X649" s="1054" t="str">
        <f t="shared" si="451"/>
        <v/>
      </c>
      <c r="Y649" s="1054" t="str">
        <f t="shared" si="451"/>
        <v/>
      </c>
      <c r="Z649" s="1054" t="str">
        <f t="shared" si="451"/>
        <v/>
      </c>
      <c r="AA649" s="1054" t="str">
        <f t="shared" si="451"/>
        <v/>
      </c>
      <c r="AB649" s="1054" t="str">
        <f t="shared" si="451"/>
        <v/>
      </c>
      <c r="AC649" s="1054" t="str">
        <f t="shared" si="451"/>
        <v/>
      </c>
      <c r="AD649" s="2" t="e">
        <v>#REF!</v>
      </c>
      <c r="AE649" s="2" t="e">
        <v>#REF!</v>
      </c>
      <c r="AF649" s="2" t="e">
        <v>#REF!</v>
      </c>
      <c r="AG649" s="2" t="e">
        <v>#REF!</v>
      </c>
      <c r="AH649" s="2" t="e">
        <v>#REF!</v>
      </c>
      <c r="AI649" s="2" t="e">
        <v>#REF!</v>
      </c>
      <c r="AJ649" s="4" t="e">
        <v>#REF!</v>
      </c>
      <c r="AK649" s="4"/>
      <c r="AL649" s="4"/>
      <c r="AM649" s="4"/>
      <c r="AN649" s="18" t="s">
        <v>4</v>
      </c>
      <c r="AO649" s="689"/>
      <c r="AP649" s="690"/>
      <c r="AQ649" s="274"/>
      <c r="AR649" s="274"/>
      <c r="AS649" s="274"/>
      <c r="AT649" s="274"/>
      <c r="AU649" s="691"/>
      <c r="AV649" s="692"/>
      <c r="AW649" s="274"/>
      <c r="AX649" s="274"/>
      <c r="AY649" s="274"/>
      <c r="AZ649" s="274"/>
      <c r="BA649" s="274"/>
      <c r="BB649" s="274"/>
      <c r="BC649" s="274"/>
      <c r="BD649" s="274"/>
      <c r="BE649" s="274"/>
      <c r="BF649" s="274"/>
      <c r="BG649" s="274"/>
      <c r="BH649" s="274"/>
      <c r="BI649" s="274"/>
      <c r="BJ649" s="274"/>
      <c r="BK649" s="274"/>
      <c r="BL649" s="274"/>
      <c r="BM649" s="274"/>
      <c r="BN649" s="274"/>
      <c r="BO649" s="274"/>
      <c r="BP649" s="693"/>
      <c r="BQ649" s="274"/>
      <c r="BR649" s="274"/>
      <c r="BS649" s="274"/>
      <c r="BT649" s="274"/>
      <c r="BU649" s="274"/>
      <c r="BV649" s="274"/>
      <c r="BW649" s="274"/>
      <c r="BX649" s="694"/>
      <c r="BY649" s="274"/>
      <c r="BZ649" s="274"/>
      <c r="CA649" s="274"/>
      <c r="CB649" s="274"/>
      <c r="CC649" s="274"/>
      <c r="CD649" s="274"/>
      <c r="CE649" s="274"/>
      <c r="CF649" s="274"/>
      <c r="CG649" s="742"/>
      <c r="CH649" s="742"/>
      <c r="CI649" s="742"/>
      <c r="CJ649" s="742"/>
      <c r="CK649" s="742"/>
      <c r="CL649" s="742"/>
      <c r="CM649" s="742"/>
      <c r="CN649" s="742"/>
      <c r="CO649" s="742"/>
      <c r="CP649" s="742"/>
      <c r="CQ649" s="742"/>
      <c r="CR649" s="742"/>
      <c r="CS649" s="742"/>
      <c r="CT649" s="742"/>
      <c r="CU649" s="742"/>
      <c r="CV649" s="742"/>
      <c r="CW649" s="742"/>
      <c r="CX649" s="4"/>
      <c r="CY649" s="745"/>
      <c r="CZ649" s="745"/>
      <c r="DA649" s="745"/>
      <c r="DB649" s="745"/>
      <c r="DC649" s="745"/>
      <c r="DD649" s="745"/>
      <c r="DE649" s="745"/>
      <c r="DF649" s="745"/>
      <c r="DG649" s="745"/>
      <c r="DH649" s="745"/>
      <c r="DI649" s="745"/>
      <c r="DJ649" s="745"/>
      <c r="DK649" s="745"/>
      <c r="DL649" s="745"/>
      <c r="DM649" s="745"/>
      <c r="DN649" s="745"/>
      <c r="DO649" s="745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745"/>
      <c r="EK649" s="4"/>
      <c r="EL649" s="4"/>
      <c r="EM649" s="4"/>
      <c r="EN649" s="4"/>
      <c r="EO649" s="4"/>
      <c r="EP649" s="4"/>
      <c r="EQ649" s="745"/>
      <c r="ER649" s="4"/>
      <c r="ES649" s="4"/>
      <c r="ET649" s="4"/>
      <c r="EU649" s="4"/>
      <c r="EV649" s="4"/>
      <c r="EW649" s="4"/>
      <c r="EX649" s="4"/>
      <c r="EY649" s="1060" t="str">
        <f t="shared" si="413"/>
        <v/>
      </c>
      <c r="EZ649" s="4"/>
      <c r="FA649" s="820" t="str">
        <f t="shared" si="49"/>
        <v/>
      </c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742"/>
    </row>
    <row r="650" outlineLevel="1">
      <c r="A650" s="743"/>
      <c r="D650" s="1039">
        <f t="shared" si="157"/>
        <v>1</v>
      </c>
      <c r="E650" s="1049" t="str">
        <f t="shared" si="80"/>
        <v/>
      </c>
      <c r="F650" s="1050" t="s">
        <v>402</v>
      </c>
      <c r="G650" s="1042" t="str">
        <f t="shared" si="76"/>
        <v/>
      </c>
      <c r="H650" s="1046"/>
      <c r="I650" s="1044" t="str">
        <f t="shared" si="77"/>
        <v>#REF!</v>
      </c>
      <c r="J650" s="1052" t="str">
        <f t="shared" si="141"/>
        <v>#REF!</v>
      </c>
      <c r="K650" s="1046">
        <v>0.0</v>
      </c>
      <c r="L650" s="1046">
        <v>0.0</v>
      </c>
      <c r="M650" s="1046">
        <v>0.0</v>
      </c>
      <c r="N650" s="1046">
        <v>0.0</v>
      </c>
      <c r="O650" s="1053" t="e">
        <v>#REF!</v>
      </c>
      <c r="P650" s="1053">
        <v>0.0</v>
      </c>
      <c r="Q650" s="1053">
        <v>0.0</v>
      </c>
      <c r="R650" s="1053">
        <v>0.0</v>
      </c>
      <c r="S650" s="1053">
        <v>0.0</v>
      </c>
      <c r="T650" s="1053">
        <v>0.0</v>
      </c>
      <c r="U650" s="1053">
        <v>0.0</v>
      </c>
      <c r="V650" s="825"/>
      <c r="W650" s="1054" t="str">
        <f t="shared" ref="W650:AC650" si="452">if(O$275&gt;$E649,"",if(O$276&lt;$E649,"", if($H650="","", if($D649&lt;=$N$277,O$277,if($D649&lt;=$N$278,O$278,O$279))*if($O$267=$R$267,$V$267, $H650))))</f>
        <v>#REF!</v>
      </c>
      <c r="X650" s="1054" t="str">
        <f t="shared" si="452"/>
        <v/>
      </c>
      <c r="Y650" s="1054" t="str">
        <f t="shared" si="452"/>
        <v/>
      </c>
      <c r="Z650" s="1054" t="str">
        <f t="shared" si="452"/>
        <v/>
      </c>
      <c r="AA650" s="1054" t="str">
        <f t="shared" si="452"/>
        <v/>
      </c>
      <c r="AB650" s="1054" t="str">
        <f t="shared" si="452"/>
        <v/>
      </c>
      <c r="AC650" s="1054" t="str">
        <f t="shared" si="452"/>
        <v/>
      </c>
      <c r="AD650" s="2" t="e">
        <v>#REF!</v>
      </c>
      <c r="AE650" s="2" t="e">
        <v>#REF!</v>
      </c>
      <c r="AF650" s="2" t="e">
        <v>#REF!</v>
      </c>
      <c r="AG650" s="2" t="e">
        <v>#REF!</v>
      </c>
      <c r="AH650" s="2" t="e">
        <v>#REF!</v>
      </c>
      <c r="AI650" s="2" t="e">
        <v>#REF!</v>
      </c>
      <c r="AJ650" s="4" t="e">
        <v>#REF!</v>
      </c>
      <c r="AK650" s="4"/>
      <c r="AL650" s="4"/>
      <c r="AM650" s="4"/>
      <c r="AN650" s="18" t="s">
        <v>4</v>
      </c>
      <c r="AO650" s="689"/>
      <c r="AP650" s="690"/>
      <c r="AQ650" s="274"/>
      <c r="AR650" s="274"/>
      <c r="AS650" s="274"/>
      <c r="AT650" s="274"/>
      <c r="AU650" s="691"/>
      <c r="AV650" s="692"/>
      <c r="AW650" s="274"/>
      <c r="AX650" s="274"/>
      <c r="AY650" s="274"/>
      <c r="AZ650" s="274"/>
      <c r="BA650" s="274"/>
      <c r="BB650" s="274"/>
      <c r="BC650" s="274"/>
      <c r="BD650" s="274"/>
      <c r="BE650" s="274"/>
      <c r="BF650" s="274"/>
      <c r="BG650" s="274"/>
      <c r="BH650" s="274"/>
      <c r="BI650" s="274"/>
      <c r="BJ650" s="274"/>
      <c r="BK650" s="274"/>
      <c r="BL650" s="274"/>
      <c r="BM650" s="274"/>
      <c r="BN650" s="274"/>
      <c r="BO650" s="274"/>
      <c r="BP650" s="693"/>
      <c r="BQ650" s="274"/>
      <c r="BR650" s="274"/>
      <c r="BS650" s="274"/>
      <c r="BT650" s="274"/>
      <c r="BU650" s="274"/>
      <c r="BV650" s="274"/>
      <c r="BW650" s="274"/>
      <c r="BX650" s="694"/>
      <c r="BY650" s="274"/>
      <c r="BZ650" s="274"/>
      <c r="CA650" s="274"/>
      <c r="CB650" s="274"/>
      <c r="CC650" s="274"/>
      <c r="CD650" s="274"/>
      <c r="CE650" s="274"/>
      <c r="CF650" s="274"/>
      <c r="CG650" s="742"/>
      <c r="CH650" s="742"/>
      <c r="CI650" s="742"/>
      <c r="CJ650" s="742"/>
      <c r="CK650" s="742"/>
      <c r="CL650" s="742"/>
      <c r="CM650" s="742"/>
      <c r="CN650" s="742"/>
      <c r="CO650" s="742"/>
      <c r="CP650" s="742"/>
      <c r="CQ650" s="742"/>
      <c r="CR650" s="742"/>
      <c r="CS650" s="742"/>
      <c r="CT650" s="742"/>
      <c r="CU650" s="742"/>
      <c r="CV650" s="742"/>
      <c r="CW650" s="742"/>
      <c r="CX650" s="4"/>
      <c r="CY650" s="745"/>
      <c r="CZ650" s="745"/>
      <c r="DA650" s="745"/>
      <c r="DB650" s="745"/>
      <c r="DC650" s="745"/>
      <c r="DD650" s="745"/>
      <c r="DE650" s="745"/>
      <c r="DF650" s="745"/>
      <c r="DG650" s="745"/>
      <c r="DH650" s="745"/>
      <c r="DI650" s="745"/>
      <c r="DJ650" s="745"/>
      <c r="DK650" s="745"/>
      <c r="DL650" s="745"/>
      <c r="DM650" s="745"/>
      <c r="DN650" s="745"/>
      <c r="DO650" s="745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745"/>
      <c r="EK650" s="4"/>
      <c r="EL650" s="4"/>
      <c r="EM650" s="4"/>
      <c r="EN650" s="4"/>
      <c r="EO650" s="4"/>
      <c r="EP650" s="4"/>
      <c r="EQ650" s="745"/>
      <c r="ER650" s="4"/>
      <c r="ES650" s="4"/>
      <c r="ET650" s="4"/>
      <c r="EU650" s="4"/>
      <c r="EV650" s="4"/>
      <c r="EW650" s="4"/>
      <c r="EX650" s="4"/>
      <c r="EY650" s="1060" t="str">
        <f t="shared" si="413"/>
        <v/>
      </c>
      <c r="EZ650" s="4"/>
      <c r="FA650" s="820" t="str">
        <f t="shared" si="49"/>
        <v/>
      </c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742"/>
    </row>
    <row r="651" outlineLevel="1">
      <c r="A651" s="743"/>
      <c r="D651" s="1039">
        <f t="shared" si="157"/>
        <v>1</v>
      </c>
      <c r="E651" s="1049" t="str">
        <f t="shared" si="80"/>
        <v/>
      </c>
      <c r="F651" s="1050" t="s">
        <v>402</v>
      </c>
      <c r="G651" s="1042" t="str">
        <f t="shared" si="76"/>
        <v/>
      </c>
      <c r="H651" s="1046"/>
      <c r="I651" s="1044" t="str">
        <f t="shared" si="77"/>
        <v>#REF!</v>
      </c>
      <c r="J651" s="1052" t="str">
        <f t="shared" si="141"/>
        <v>#REF!</v>
      </c>
      <c r="K651" s="1046">
        <v>0.0</v>
      </c>
      <c r="L651" s="1046">
        <v>0.0</v>
      </c>
      <c r="M651" s="1046">
        <v>0.0</v>
      </c>
      <c r="N651" s="1046">
        <v>0.0</v>
      </c>
      <c r="O651" s="1053" t="e">
        <v>#REF!</v>
      </c>
      <c r="P651" s="1053">
        <v>0.0</v>
      </c>
      <c r="Q651" s="1053">
        <v>0.0</v>
      </c>
      <c r="R651" s="1053">
        <v>0.0</v>
      </c>
      <c r="S651" s="1053">
        <v>0.0</v>
      </c>
      <c r="T651" s="1053">
        <v>0.0</v>
      </c>
      <c r="U651" s="1053">
        <v>0.0</v>
      </c>
      <c r="V651" s="825"/>
      <c r="W651" s="1054" t="str">
        <f t="shared" ref="W651:AC651" si="453">if(O$275&gt;$E650,"",if(O$276&lt;$E650,"", if($H651="","", if($D650&lt;=$N$277,O$277,if($D650&lt;=$N$278,O$278,O$279))*if($O$267=$R$267,$V$267, $H651))))</f>
        <v>#REF!</v>
      </c>
      <c r="X651" s="1054" t="str">
        <f t="shared" si="453"/>
        <v/>
      </c>
      <c r="Y651" s="1054" t="str">
        <f t="shared" si="453"/>
        <v/>
      </c>
      <c r="Z651" s="1054" t="str">
        <f t="shared" si="453"/>
        <v/>
      </c>
      <c r="AA651" s="1054" t="str">
        <f t="shared" si="453"/>
        <v/>
      </c>
      <c r="AB651" s="1054" t="str">
        <f t="shared" si="453"/>
        <v/>
      </c>
      <c r="AC651" s="1054" t="str">
        <f t="shared" si="453"/>
        <v/>
      </c>
      <c r="AD651" s="2" t="e">
        <v>#REF!</v>
      </c>
      <c r="AE651" s="2" t="e">
        <v>#REF!</v>
      </c>
      <c r="AF651" s="2" t="e">
        <v>#REF!</v>
      </c>
      <c r="AG651" s="2" t="e">
        <v>#REF!</v>
      </c>
      <c r="AH651" s="2" t="e">
        <v>#REF!</v>
      </c>
      <c r="AI651" s="2" t="e">
        <v>#REF!</v>
      </c>
      <c r="AJ651" s="4" t="e">
        <v>#REF!</v>
      </c>
      <c r="AK651" s="4"/>
      <c r="AL651" s="4"/>
      <c r="AM651" s="4"/>
      <c r="AN651" s="18" t="s">
        <v>4</v>
      </c>
      <c r="AO651" s="689"/>
      <c r="AP651" s="690"/>
      <c r="AQ651" s="274"/>
      <c r="AR651" s="274"/>
      <c r="AS651" s="274"/>
      <c r="AT651" s="274"/>
      <c r="AU651" s="691"/>
      <c r="AV651" s="692"/>
      <c r="AW651" s="274"/>
      <c r="AX651" s="274"/>
      <c r="AY651" s="274"/>
      <c r="AZ651" s="274"/>
      <c r="BA651" s="274"/>
      <c r="BB651" s="274"/>
      <c r="BC651" s="274"/>
      <c r="BD651" s="274"/>
      <c r="BE651" s="274"/>
      <c r="BF651" s="274"/>
      <c r="BG651" s="274"/>
      <c r="BH651" s="274"/>
      <c r="BI651" s="274"/>
      <c r="BJ651" s="274"/>
      <c r="BK651" s="274"/>
      <c r="BL651" s="274"/>
      <c r="BM651" s="274"/>
      <c r="BN651" s="274"/>
      <c r="BO651" s="274"/>
      <c r="BP651" s="693"/>
      <c r="BQ651" s="274"/>
      <c r="BR651" s="274"/>
      <c r="BS651" s="274"/>
      <c r="BT651" s="274"/>
      <c r="BU651" s="274"/>
      <c r="BV651" s="274"/>
      <c r="BW651" s="274"/>
      <c r="BX651" s="694"/>
      <c r="BY651" s="274"/>
      <c r="BZ651" s="274"/>
      <c r="CA651" s="274"/>
      <c r="CB651" s="274"/>
      <c r="CC651" s="274"/>
      <c r="CD651" s="274"/>
      <c r="CE651" s="274"/>
      <c r="CF651" s="274"/>
      <c r="CG651" s="742"/>
      <c r="CH651" s="742"/>
      <c r="CI651" s="742"/>
      <c r="CJ651" s="742"/>
      <c r="CK651" s="742"/>
      <c r="CL651" s="742"/>
      <c r="CM651" s="742"/>
      <c r="CN651" s="742"/>
      <c r="CO651" s="742"/>
      <c r="CP651" s="742"/>
      <c r="CQ651" s="742"/>
      <c r="CR651" s="742"/>
      <c r="CS651" s="742"/>
      <c r="CT651" s="742"/>
      <c r="CU651" s="742"/>
      <c r="CV651" s="742"/>
      <c r="CW651" s="742"/>
      <c r="CX651" s="4"/>
      <c r="CY651" s="745"/>
      <c r="CZ651" s="745"/>
      <c r="DA651" s="745"/>
      <c r="DB651" s="745"/>
      <c r="DC651" s="745"/>
      <c r="DD651" s="745"/>
      <c r="DE651" s="745"/>
      <c r="DF651" s="745"/>
      <c r="DG651" s="745"/>
      <c r="DH651" s="745"/>
      <c r="DI651" s="745"/>
      <c r="DJ651" s="745"/>
      <c r="DK651" s="745"/>
      <c r="DL651" s="745"/>
      <c r="DM651" s="745"/>
      <c r="DN651" s="745"/>
      <c r="DO651" s="745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745"/>
      <c r="EK651" s="4"/>
      <c r="EL651" s="4"/>
      <c r="EM651" s="4"/>
      <c r="EN651" s="4"/>
      <c r="EO651" s="4"/>
      <c r="EP651" s="4"/>
      <c r="EQ651" s="745"/>
      <c r="ER651" s="4"/>
      <c r="ES651" s="4"/>
      <c r="ET651" s="4"/>
      <c r="EU651" s="4"/>
      <c r="EV651" s="4"/>
      <c r="EW651" s="4"/>
      <c r="EX651" s="4"/>
      <c r="EY651" s="1060" t="str">
        <f t="shared" si="413"/>
        <v/>
      </c>
      <c r="EZ651" s="4"/>
      <c r="FA651" s="820" t="str">
        <f t="shared" si="49"/>
        <v/>
      </c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742"/>
    </row>
    <row r="652" outlineLevel="1">
      <c r="A652" s="743"/>
      <c r="D652" s="1039">
        <f t="shared" si="157"/>
        <v>1</v>
      </c>
      <c r="E652" s="1049" t="str">
        <f t="shared" si="80"/>
        <v/>
      </c>
      <c r="F652" s="1050" t="s">
        <v>402</v>
      </c>
      <c r="G652" s="1042" t="str">
        <f t="shared" si="76"/>
        <v/>
      </c>
      <c r="H652" s="1046"/>
      <c r="I652" s="1044" t="str">
        <f t="shared" si="77"/>
        <v>#REF!</v>
      </c>
      <c r="J652" s="1052" t="str">
        <f t="shared" si="141"/>
        <v>#REF!</v>
      </c>
      <c r="K652" s="1046">
        <v>0.0</v>
      </c>
      <c r="L652" s="1046">
        <v>0.0</v>
      </c>
      <c r="M652" s="1046">
        <v>0.0</v>
      </c>
      <c r="N652" s="1046">
        <v>0.0</v>
      </c>
      <c r="O652" s="1053" t="e">
        <v>#REF!</v>
      </c>
      <c r="P652" s="1053">
        <v>0.0</v>
      </c>
      <c r="Q652" s="1053">
        <v>0.0</v>
      </c>
      <c r="R652" s="1053">
        <v>0.0</v>
      </c>
      <c r="S652" s="1053">
        <v>0.0</v>
      </c>
      <c r="T652" s="1053">
        <v>0.0</v>
      </c>
      <c r="U652" s="1053">
        <v>0.0</v>
      </c>
      <c r="V652" s="825"/>
      <c r="W652" s="1054" t="str">
        <f t="shared" ref="W652:AC652" si="454">if(O$275&gt;$E651,"",if(O$276&lt;$E651,"", if($H652="","", if($D651&lt;=$N$277,O$277,if($D651&lt;=$N$278,O$278,O$279))*if($O$267=$R$267,$V$267, $H652))))</f>
        <v>#REF!</v>
      </c>
      <c r="X652" s="1054" t="str">
        <f t="shared" si="454"/>
        <v/>
      </c>
      <c r="Y652" s="1054" t="str">
        <f t="shared" si="454"/>
        <v/>
      </c>
      <c r="Z652" s="1054" t="str">
        <f t="shared" si="454"/>
        <v/>
      </c>
      <c r="AA652" s="1054" t="str">
        <f t="shared" si="454"/>
        <v/>
      </c>
      <c r="AB652" s="1054" t="str">
        <f t="shared" si="454"/>
        <v/>
      </c>
      <c r="AC652" s="1054" t="str">
        <f t="shared" si="454"/>
        <v/>
      </c>
      <c r="AD652" s="2" t="e">
        <v>#REF!</v>
      </c>
      <c r="AE652" s="2" t="e">
        <v>#REF!</v>
      </c>
      <c r="AF652" s="2" t="e">
        <v>#REF!</v>
      </c>
      <c r="AG652" s="2" t="e">
        <v>#REF!</v>
      </c>
      <c r="AH652" s="2" t="e">
        <v>#REF!</v>
      </c>
      <c r="AI652" s="2" t="e">
        <v>#REF!</v>
      </c>
      <c r="AJ652" s="4" t="e">
        <v>#REF!</v>
      </c>
      <c r="AK652" s="4"/>
      <c r="AL652" s="4"/>
      <c r="AM652" s="4"/>
      <c r="AN652" s="18" t="s">
        <v>4</v>
      </c>
      <c r="AO652" s="689"/>
      <c r="AP652" s="690"/>
      <c r="AQ652" s="274"/>
      <c r="AR652" s="274"/>
      <c r="AS652" s="274"/>
      <c r="AT652" s="274"/>
      <c r="AU652" s="691"/>
      <c r="AV652" s="692"/>
      <c r="AW652" s="274"/>
      <c r="AX652" s="274"/>
      <c r="AY652" s="274"/>
      <c r="AZ652" s="274"/>
      <c r="BA652" s="274"/>
      <c r="BB652" s="274"/>
      <c r="BC652" s="274"/>
      <c r="BD652" s="274"/>
      <c r="BE652" s="274"/>
      <c r="BF652" s="274"/>
      <c r="BG652" s="274"/>
      <c r="BH652" s="274"/>
      <c r="BI652" s="274"/>
      <c r="BJ652" s="274"/>
      <c r="BK652" s="274"/>
      <c r="BL652" s="274"/>
      <c r="BM652" s="274"/>
      <c r="BN652" s="274"/>
      <c r="BO652" s="274"/>
      <c r="BP652" s="693"/>
      <c r="BQ652" s="274"/>
      <c r="BR652" s="274"/>
      <c r="BS652" s="274"/>
      <c r="BT652" s="274"/>
      <c r="BU652" s="274"/>
      <c r="BV652" s="274"/>
      <c r="BW652" s="274"/>
      <c r="BX652" s="694"/>
      <c r="BY652" s="274"/>
      <c r="BZ652" s="274"/>
      <c r="CA652" s="274"/>
      <c r="CB652" s="274"/>
      <c r="CC652" s="274"/>
      <c r="CD652" s="274"/>
      <c r="CE652" s="274"/>
      <c r="CF652" s="274"/>
      <c r="CG652" s="742"/>
      <c r="CH652" s="742"/>
      <c r="CI652" s="742"/>
      <c r="CJ652" s="742"/>
      <c r="CK652" s="742"/>
      <c r="CL652" s="742"/>
      <c r="CM652" s="742"/>
      <c r="CN652" s="742"/>
      <c r="CO652" s="742"/>
      <c r="CP652" s="742"/>
      <c r="CQ652" s="742"/>
      <c r="CR652" s="742"/>
      <c r="CS652" s="742"/>
      <c r="CT652" s="742"/>
      <c r="CU652" s="742"/>
      <c r="CV652" s="742"/>
      <c r="CW652" s="742"/>
      <c r="CX652" s="4"/>
      <c r="CY652" s="745"/>
      <c r="CZ652" s="745"/>
      <c r="DA652" s="745"/>
      <c r="DB652" s="745"/>
      <c r="DC652" s="745"/>
      <c r="DD652" s="745"/>
      <c r="DE652" s="745"/>
      <c r="DF652" s="745"/>
      <c r="DG652" s="745"/>
      <c r="DH652" s="745"/>
      <c r="DI652" s="745"/>
      <c r="DJ652" s="745"/>
      <c r="DK652" s="745"/>
      <c r="DL652" s="745"/>
      <c r="DM652" s="745"/>
      <c r="DN652" s="745"/>
      <c r="DO652" s="745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745"/>
      <c r="EK652" s="4"/>
      <c r="EL652" s="4"/>
      <c r="EM652" s="4"/>
      <c r="EN652" s="4"/>
      <c r="EO652" s="4"/>
      <c r="EP652" s="4"/>
      <c r="EQ652" s="745"/>
      <c r="ER652" s="4"/>
      <c r="ES652" s="4"/>
      <c r="ET652" s="4"/>
      <c r="EU652" s="4"/>
      <c r="EV652" s="4"/>
      <c r="EW652" s="4"/>
      <c r="EX652" s="4"/>
      <c r="EY652" s="1060" t="str">
        <f t="shared" si="413"/>
        <v/>
      </c>
      <c r="EZ652" s="4"/>
      <c r="FA652" s="820" t="str">
        <f t="shared" si="49"/>
        <v/>
      </c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742"/>
    </row>
    <row r="653" outlineLevel="1">
      <c r="A653" s="743"/>
      <c r="D653" s="1039">
        <f t="shared" si="157"/>
        <v>1</v>
      </c>
      <c r="E653" s="1049" t="str">
        <f t="shared" si="80"/>
        <v/>
      </c>
      <c r="F653" s="1050" t="s">
        <v>402</v>
      </c>
      <c r="G653" s="1042" t="str">
        <f t="shared" si="76"/>
        <v/>
      </c>
      <c r="H653" s="1046"/>
      <c r="I653" s="1044" t="str">
        <f t="shared" si="77"/>
        <v>#REF!</v>
      </c>
      <c r="J653" s="1052" t="str">
        <f t="shared" si="141"/>
        <v>#REF!</v>
      </c>
      <c r="K653" s="1046">
        <v>0.0</v>
      </c>
      <c r="L653" s="1046">
        <v>0.0</v>
      </c>
      <c r="M653" s="1046">
        <v>0.0</v>
      </c>
      <c r="N653" s="1046">
        <v>0.0</v>
      </c>
      <c r="O653" s="1053" t="e">
        <v>#REF!</v>
      </c>
      <c r="P653" s="1053">
        <v>0.0</v>
      </c>
      <c r="Q653" s="1053">
        <v>0.0</v>
      </c>
      <c r="R653" s="1053">
        <v>0.0</v>
      </c>
      <c r="S653" s="1053">
        <v>0.0</v>
      </c>
      <c r="T653" s="1053">
        <v>0.0</v>
      </c>
      <c r="U653" s="1053">
        <v>0.0</v>
      </c>
      <c r="V653" s="825"/>
      <c r="W653" s="1054" t="str">
        <f t="shared" ref="W653:AC653" si="455">if(O$275&gt;$E652,"",if(O$276&lt;$E652,"", if($H653="","", if($D652&lt;=$N$277,O$277,if($D652&lt;=$N$278,O$278,O$279))*if($O$267=$R$267,$V$267, $H653))))</f>
        <v>#REF!</v>
      </c>
      <c r="X653" s="1054" t="str">
        <f t="shared" si="455"/>
        <v/>
      </c>
      <c r="Y653" s="1054" t="str">
        <f t="shared" si="455"/>
        <v/>
      </c>
      <c r="Z653" s="1054" t="str">
        <f t="shared" si="455"/>
        <v/>
      </c>
      <c r="AA653" s="1054" t="str">
        <f t="shared" si="455"/>
        <v/>
      </c>
      <c r="AB653" s="1054" t="str">
        <f t="shared" si="455"/>
        <v/>
      </c>
      <c r="AC653" s="1054" t="str">
        <f t="shared" si="455"/>
        <v/>
      </c>
      <c r="AD653" s="2" t="e">
        <v>#REF!</v>
      </c>
      <c r="AE653" s="2" t="e">
        <v>#REF!</v>
      </c>
      <c r="AF653" s="2" t="e">
        <v>#REF!</v>
      </c>
      <c r="AG653" s="2" t="e">
        <v>#REF!</v>
      </c>
      <c r="AH653" s="2" t="e">
        <v>#REF!</v>
      </c>
      <c r="AI653" s="2" t="e">
        <v>#REF!</v>
      </c>
      <c r="AJ653" s="4" t="e">
        <v>#REF!</v>
      </c>
      <c r="AK653" s="4"/>
      <c r="AL653" s="4"/>
      <c r="AM653" s="4"/>
      <c r="AN653" s="18" t="s">
        <v>4</v>
      </c>
      <c r="AO653" s="689"/>
      <c r="AP653" s="690"/>
      <c r="AQ653" s="274"/>
      <c r="AR653" s="274"/>
      <c r="AS653" s="274"/>
      <c r="AT653" s="274"/>
      <c r="AU653" s="691"/>
      <c r="AV653" s="692"/>
      <c r="AW653" s="274"/>
      <c r="AX653" s="274"/>
      <c r="AY653" s="274"/>
      <c r="AZ653" s="274"/>
      <c r="BA653" s="274"/>
      <c r="BB653" s="274"/>
      <c r="BC653" s="274"/>
      <c r="BD653" s="274"/>
      <c r="BE653" s="274"/>
      <c r="BF653" s="274"/>
      <c r="BG653" s="274"/>
      <c r="BH653" s="274"/>
      <c r="BI653" s="274"/>
      <c r="BJ653" s="274"/>
      <c r="BK653" s="274"/>
      <c r="BL653" s="274"/>
      <c r="BM653" s="274"/>
      <c r="BN653" s="274"/>
      <c r="BO653" s="274"/>
      <c r="BP653" s="693"/>
      <c r="BQ653" s="274"/>
      <c r="BR653" s="274"/>
      <c r="BS653" s="274"/>
      <c r="BT653" s="274"/>
      <c r="BU653" s="274"/>
      <c r="BV653" s="274"/>
      <c r="BW653" s="274"/>
      <c r="BX653" s="694"/>
      <c r="BY653" s="274"/>
      <c r="BZ653" s="274"/>
      <c r="CA653" s="274"/>
      <c r="CB653" s="274"/>
      <c r="CC653" s="274"/>
      <c r="CD653" s="274"/>
      <c r="CE653" s="274"/>
      <c r="CF653" s="274"/>
      <c r="CG653" s="742"/>
      <c r="CH653" s="742"/>
      <c r="CI653" s="742"/>
      <c r="CJ653" s="742"/>
      <c r="CK653" s="742"/>
      <c r="CL653" s="742"/>
      <c r="CM653" s="742"/>
      <c r="CN653" s="742"/>
      <c r="CO653" s="742"/>
      <c r="CP653" s="742"/>
      <c r="CQ653" s="742"/>
      <c r="CR653" s="742"/>
      <c r="CS653" s="742"/>
      <c r="CT653" s="742"/>
      <c r="CU653" s="742"/>
      <c r="CV653" s="742"/>
      <c r="CW653" s="742"/>
      <c r="CX653" s="4"/>
      <c r="CY653" s="745"/>
      <c r="CZ653" s="745"/>
      <c r="DA653" s="745"/>
      <c r="DB653" s="745"/>
      <c r="DC653" s="745"/>
      <c r="DD653" s="745"/>
      <c r="DE653" s="745"/>
      <c r="DF653" s="745"/>
      <c r="DG653" s="745"/>
      <c r="DH653" s="745"/>
      <c r="DI653" s="745"/>
      <c r="DJ653" s="745"/>
      <c r="DK653" s="745"/>
      <c r="DL653" s="745"/>
      <c r="DM653" s="745"/>
      <c r="DN653" s="745"/>
      <c r="DO653" s="745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745"/>
      <c r="EK653" s="4"/>
      <c r="EL653" s="4"/>
      <c r="EM653" s="4"/>
      <c r="EN653" s="4"/>
      <c r="EO653" s="4"/>
      <c r="EP653" s="4"/>
      <c r="EQ653" s="745"/>
      <c r="ER653" s="4"/>
      <c r="ES653" s="4"/>
      <c r="ET653" s="4"/>
      <c r="EU653" s="4"/>
      <c r="EV653" s="4"/>
      <c r="EW653" s="4"/>
      <c r="EX653" s="4"/>
      <c r="EY653" s="1060" t="str">
        <f t="shared" si="413"/>
        <v/>
      </c>
      <c r="EZ653" s="4"/>
      <c r="FA653" s="820" t="str">
        <f t="shared" si="49"/>
        <v/>
      </c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742"/>
    </row>
    <row r="654" outlineLevel="1">
      <c r="A654" s="743"/>
      <c r="D654" s="1039">
        <f t="shared" si="157"/>
        <v>1</v>
      </c>
      <c r="E654" s="1049" t="str">
        <f t="shared" si="80"/>
        <v/>
      </c>
      <c r="F654" s="1050" t="s">
        <v>402</v>
      </c>
      <c r="G654" s="1042" t="str">
        <f t="shared" si="76"/>
        <v/>
      </c>
      <c r="H654" s="1046"/>
      <c r="I654" s="1044" t="str">
        <f t="shared" si="77"/>
        <v>#REF!</v>
      </c>
      <c r="J654" s="1052" t="str">
        <f t="shared" si="141"/>
        <v>#REF!</v>
      </c>
      <c r="K654" s="1046">
        <v>0.0</v>
      </c>
      <c r="L654" s="1046">
        <v>0.0</v>
      </c>
      <c r="M654" s="1046">
        <v>0.0</v>
      </c>
      <c r="N654" s="1046">
        <v>0.0</v>
      </c>
      <c r="O654" s="1053" t="e">
        <v>#REF!</v>
      </c>
      <c r="P654" s="1053">
        <v>0.0</v>
      </c>
      <c r="Q654" s="1053">
        <v>0.0</v>
      </c>
      <c r="R654" s="1053">
        <v>0.0</v>
      </c>
      <c r="S654" s="1053">
        <v>0.0</v>
      </c>
      <c r="T654" s="1053">
        <v>0.0</v>
      </c>
      <c r="U654" s="1053">
        <v>0.0</v>
      </c>
      <c r="V654" s="825"/>
      <c r="W654" s="1054" t="str">
        <f t="shared" ref="W654:AC654" si="456">if(O$275&gt;$E653,"",if(O$276&lt;$E653,"", if($H654="","", if($D653&lt;=$N$277,O$277,if($D653&lt;=$N$278,O$278,O$279))*if($O$267=$R$267,$V$267, $H654))))</f>
        <v>#REF!</v>
      </c>
      <c r="X654" s="1054" t="str">
        <f t="shared" si="456"/>
        <v/>
      </c>
      <c r="Y654" s="1054" t="str">
        <f t="shared" si="456"/>
        <v/>
      </c>
      <c r="Z654" s="1054" t="str">
        <f t="shared" si="456"/>
        <v/>
      </c>
      <c r="AA654" s="1054" t="str">
        <f t="shared" si="456"/>
        <v/>
      </c>
      <c r="AB654" s="1054" t="str">
        <f t="shared" si="456"/>
        <v/>
      </c>
      <c r="AC654" s="1054" t="str">
        <f t="shared" si="456"/>
        <v/>
      </c>
      <c r="AD654" s="2" t="e">
        <v>#REF!</v>
      </c>
      <c r="AE654" s="2" t="e">
        <v>#REF!</v>
      </c>
      <c r="AF654" s="2" t="e">
        <v>#REF!</v>
      </c>
      <c r="AG654" s="2" t="e">
        <v>#REF!</v>
      </c>
      <c r="AH654" s="2" t="e">
        <v>#REF!</v>
      </c>
      <c r="AI654" s="2" t="e">
        <v>#REF!</v>
      </c>
      <c r="AJ654" s="4" t="e">
        <v>#REF!</v>
      </c>
      <c r="AK654" s="4"/>
      <c r="AL654" s="4"/>
      <c r="AM654" s="4"/>
      <c r="AN654" s="18" t="s">
        <v>4</v>
      </c>
      <c r="AO654" s="689"/>
      <c r="AP654" s="690"/>
      <c r="AQ654" s="274"/>
      <c r="AR654" s="274"/>
      <c r="AS654" s="274"/>
      <c r="AT654" s="274"/>
      <c r="AU654" s="691"/>
      <c r="AV654" s="692"/>
      <c r="AW654" s="274"/>
      <c r="AX654" s="274"/>
      <c r="AY654" s="274"/>
      <c r="AZ654" s="274"/>
      <c r="BA654" s="274"/>
      <c r="BB654" s="274"/>
      <c r="BC654" s="274"/>
      <c r="BD654" s="274"/>
      <c r="BE654" s="274"/>
      <c r="BF654" s="274"/>
      <c r="BG654" s="274"/>
      <c r="BH654" s="274"/>
      <c r="BI654" s="274"/>
      <c r="BJ654" s="274"/>
      <c r="BK654" s="274"/>
      <c r="BL654" s="274"/>
      <c r="BM654" s="274"/>
      <c r="BN654" s="274"/>
      <c r="BO654" s="274"/>
      <c r="BP654" s="693"/>
      <c r="BQ654" s="274"/>
      <c r="BR654" s="274"/>
      <c r="BS654" s="274"/>
      <c r="BT654" s="274"/>
      <c r="BU654" s="274"/>
      <c r="BV654" s="274"/>
      <c r="BW654" s="274"/>
      <c r="BX654" s="694"/>
      <c r="BY654" s="274"/>
      <c r="BZ654" s="274"/>
      <c r="CA654" s="274"/>
      <c r="CB654" s="274"/>
      <c r="CC654" s="274"/>
      <c r="CD654" s="274"/>
      <c r="CE654" s="274"/>
      <c r="CF654" s="274"/>
      <c r="CG654" s="742"/>
      <c r="CH654" s="742"/>
      <c r="CI654" s="742"/>
      <c r="CJ654" s="742"/>
      <c r="CK654" s="742"/>
      <c r="CL654" s="742"/>
      <c r="CM654" s="742"/>
      <c r="CN654" s="742"/>
      <c r="CO654" s="742"/>
      <c r="CP654" s="742"/>
      <c r="CQ654" s="742"/>
      <c r="CR654" s="742"/>
      <c r="CS654" s="742"/>
      <c r="CT654" s="742"/>
      <c r="CU654" s="742"/>
      <c r="CV654" s="742"/>
      <c r="CW654" s="742"/>
      <c r="CX654" s="4"/>
      <c r="CY654" s="745"/>
      <c r="CZ654" s="745"/>
      <c r="DA654" s="745"/>
      <c r="DB654" s="745"/>
      <c r="DC654" s="745"/>
      <c r="DD654" s="745"/>
      <c r="DE654" s="745"/>
      <c r="DF654" s="745"/>
      <c r="DG654" s="745"/>
      <c r="DH654" s="745"/>
      <c r="DI654" s="745"/>
      <c r="DJ654" s="745"/>
      <c r="DK654" s="745"/>
      <c r="DL654" s="745"/>
      <c r="DM654" s="745"/>
      <c r="DN654" s="745"/>
      <c r="DO654" s="745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745"/>
      <c r="EK654" s="4"/>
      <c r="EL654" s="4"/>
      <c r="EM654" s="4"/>
      <c r="EN654" s="4"/>
      <c r="EO654" s="4"/>
      <c r="EP654" s="4"/>
      <c r="EQ654" s="745"/>
      <c r="ER654" s="4"/>
      <c r="ES654" s="4"/>
      <c r="ET654" s="4"/>
      <c r="EU654" s="4"/>
      <c r="EV654" s="4"/>
      <c r="EW654" s="4"/>
      <c r="EX654" s="4"/>
      <c r="EY654" s="1060" t="str">
        <f t="shared" si="413"/>
        <v/>
      </c>
      <c r="EZ654" s="4"/>
      <c r="FA654" s="820" t="str">
        <f t="shared" si="49"/>
        <v/>
      </c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742"/>
    </row>
    <row r="655" outlineLevel="1">
      <c r="A655" s="743"/>
      <c r="D655" s="1039">
        <f t="shared" si="157"/>
        <v>1</v>
      </c>
      <c r="E655" s="1049" t="str">
        <f t="shared" si="80"/>
        <v/>
      </c>
      <c r="F655" s="1050" t="s">
        <v>402</v>
      </c>
      <c r="G655" s="1042" t="str">
        <f t="shared" si="76"/>
        <v/>
      </c>
      <c r="H655" s="1046"/>
      <c r="I655" s="1044" t="str">
        <f t="shared" si="77"/>
        <v>#REF!</v>
      </c>
      <c r="J655" s="1052" t="str">
        <f t="shared" si="141"/>
        <v>#REF!</v>
      </c>
      <c r="K655" s="1046">
        <v>0.0</v>
      </c>
      <c r="L655" s="1046">
        <v>0.0</v>
      </c>
      <c r="M655" s="1046">
        <v>0.0</v>
      </c>
      <c r="N655" s="1046">
        <v>0.0</v>
      </c>
      <c r="O655" s="1053" t="e">
        <v>#REF!</v>
      </c>
      <c r="P655" s="1053">
        <v>0.0</v>
      </c>
      <c r="Q655" s="1053">
        <v>0.0</v>
      </c>
      <c r="R655" s="1053">
        <v>0.0</v>
      </c>
      <c r="S655" s="1053">
        <v>0.0</v>
      </c>
      <c r="T655" s="1053">
        <v>0.0</v>
      </c>
      <c r="U655" s="1053">
        <v>0.0</v>
      </c>
      <c r="V655" s="825"/>
      <c r="W655" s="1054" t="str">
        <f t="shared" ref="W655:AC655" si="457">if(O$275&gt;$E654,"",if(O$276&lt;$E654,"", if($H655="","", if($D654&lt;=$N$277,O$277,if($D654&lt;=$N$278,O$278,O$279))*if($O$267=$R$267,$V$267, $H655))))</f>
        <v>#REF!</v>
      </c>
      <c r="X655" s="1054" t="str">
        <f t="shared" si="457"/>
        <v/>
      </c>
      <c r="Y655" s="1054" t="str">
        <f t="shared" si="457"/>
        <v/>
      </c>
      <c r="Z655" s="1054" t="str">
        <f t="shared" si="457"/>
        <v/>
      </c>
      <c r="AA655" s="1054" t="str">
        <f t="shared" si="457"/>
        <v/>
      </c>
      <c r="AB655" s="1054" t="str">
        <f t="shared" si="457"/>
        <v/>
      </c>
      <c r="AC655" s="1054" t="str">
        <f t="shared" si="457"/>
        <v/>
      </c>
      <c r="AD655" s="2" t="e">
        <v>#REF!</v>
      </c>
      <c r="AE655" s="2" t="e">
        <v>#REF!</v>
      </c>
      <c r="AF655" s="2" t="e">
        <v>#REF!</v>
      </c>
      <c r="AG655" s="2" t="e">
        <v>#REF!</v>
      </c>
      <c r="AH655" s="2" t="e">
        <v>#REF!</v>
      </c>
      <c r="AI655" s="2" t="e">
        <v>#REF!</v>
      </c>
      <c r="AJ655" s="4" t="e">
        <v>#REF!</v>
      </c>
      <c r="AK655" s="4"/>
      <c r="AL655" s="4"/>
      <c r="AM655" s="4"/>
      <c r="AN655" s="18" t="s">
        <v>4</v>
      </c>
      <c r="AO655" s="689"/>
      <c r="AP655" s="690"/>
      <c r="AQ655" s="274"/>
      <c r="AR655" s="274"/>
      <c r="AS655" s="274"/>
      <c r="AT655" s="274"/>
      <c r="AU655" s="691"/>
      <c r="AV655" s="692"/>
      <c r="AW655" s="274"/>
      <c r="AX655" s="274"/>
      <c r="AY655" s="274"/>
      <c r="AZ655" s="274"/>
      <c r="BA655" s="274"/>
      <c r="BB655" s="274"/>
      <c r="BC655" s="274"/>
      <c r="BD655" s="274"/>
      <c r="BE655" s="274"/>
      <c r="BF655" s="274"/>
      <c r="BG655" s="274"/>
      <c r="BH655" s="274"/>
      <c r="BI655" s="274"/>
      <c r="BJ655" s="274"/>
      <c r="BK655" s="274"/>
      <c r="BL655" s="274"/>
      <c r="BM655" s="274"/>
      <c r="BN655" s="274"/>
      <c r="BO655" s="274"/>
      <c r="BP655" s="693"/>
      <c r="BQ655" s="274"/>
      <c r="BR655" s="274"/>
      <c r="BS655" s="274"/>
      <c r="BT655" s="274"/>
      <c r="BU655" s="274"/>
      <c r="BV655" s="274"/>
      <c r="BW655" s="274"/>
      <c r="BX655" s="694"/>
      <c r="BY655" s="274"/>
      <c r="BZ655" s="274"/>
      <c r="CA655" s="274"/>
      <c r="CB655" s="274"/>
      <c r="CC655" s="274"/>
      <c r="CD655" s="274"/>
      <c r="CE655" s="274"/>
      <c r="CF655" s="274"/>
      <c r="CG655" s="742"/>
      <c r="CH655" s="742"/>
      <c r="CI655" s="742"/>
      <c r="CJ655" s="742"/>
      <c r="CK655" s="742"/>
      <c r="CL655" s="742"/>
      <c r="CM655" s="742"/>
      <c r="CN655" s="742"/>
      <c r="CO655" s="742"/>
      <c r="CP655" s="742"/>
      <c r="CQ655" s="742"/>
      <c r="CR655" s="742"/>
      <c r="CS655" s="742"/>
      <c r="CT655" s="742"/>
      <c r="CU655" s="742"/>
      <c r="CV655" s="742"/>
      <c r="CW655" s="742"/>
      <c r="CX655" s="4"/>
      <c r="CY655" s="745"/>
      <c r="CZ655" s="745"/>
      <c r="DA655" s="745"/>
      <c r="DB655" s="745"/>
      <c r="DC655" s="745"/>
      <c r="DD655" s="745"/>
      <c r="DE655" s="745"/>
      <c r="DF655" s="745"/>
      <c r="DG655" s="745"/>
      <c r="DH655" s="745"/>
      <c r="DI655" s="745"/>
      <c r="DJ655" s="745"/>
      <c r="DK655" s="745"/>
      <c r="DL655" s="745"/>
      <c r="DM655" s="745"/>
      <c r="DN655" s="745"/>
      <c r="DO655" s="745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745"/>
      <c r="EK655" s="4"/>
      <c r="EL655" s="4"/>
      <c r="EM655" s="4"/>
      <c r="EN655" s="4"/>
      <c r="EO655" s="4"/>
      <c r="EP655" s="4"/>
      <c r="EQ655" s="745"/>
      <c r="ER655" s="4"/>
      <c r="ES655" s="4"/>
      <c r="ET655" s="4"/>
      <c r="EU655" s="4"/>
      <c r="EV655" s="4"/>
      <c r="EW655" s="4"/>
      <c r="EX655" s="4"/>
      <c r="EY655" s="1060" t="str">
        <f t="shared" si="413"/>
        <v/>
      </c>
      <c r="EZ655" s="4"/>
      <c r="FA655" s="820" t="str">
        <f t="shared" si="49"/>
        <v/>
      </c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742"/>
    </row>
    <row r="656" outlineLevel="1">
      <c r="A656" s="743"/>
      <c r="D656" s="1039">
        <f t="shared" si="157"/>
        <v>1</v>
      </c>
      <c r="E656" s="1049" t="str">
        <f t="shared" si="80"/>
        <v/>
      </c>
      <c r="F656" s="1050" t="s">
        <v>402</v>
      </c>
      <c r="G656" s="1042" t="str">
        <f t="shared" si="76"/>
        <v/>
      </c>
      <c r="H656" s="1046"/>
      <c r="I656" s="1044" t="str">
        <f t="shared" si="77"/>
        <v>#REF!</v>
      </c>
      <c r="J656" s="1052" t="str">
        <f t="shared" si="141"/>
        <v>#REF!</v>
      </c>
      <c r="K656" s="1046">
        <v>0.0</v>
      </c>
      <c r="L656" s="1046">
        <v>0.0</v>
      </c>
      <c r="M656" s="1046">
        <v>0.0</v>
      </c>
      <c r="N656" s="1046">
        <v>0.0</v>
      </c>
      <c r="O656" s="1053" t="e">
        <v>#REF!</v>
      </c>
      <c r="P656" s="1053">
        <v>0.0</v>
      </c>
      <c r="Q656" s="1053">
        <v>0.0</v>
      </c>
      <c r="R656" s="1053">
        <v>0.0</v>
      </c>
      <c r="S656" s="1053">
        <v>0.0</v>
      </c>
      <c r="T656" s="1053">
        <v>0.0</v>
      </c>
      <c r="U656" s="1053">
        <v>0.0</v>
      </c>
      <c r="V656" s="825"/>
      <c r="W656" s="1054" t="str">
        <f t="shared" ref="W656:AC656" si="458">if(O$275&gt;$E655,"",if(O$276&lt;$E655,"", if($H656="","", if($D655&lt;=$N$277,O$277,if($D655&lt;=$N$278,O$278,O$279))*if($O$267=$R$267,$V$267, $H656))))</f>
        <v>#REF!</v>
      </c>
      <c r="X656" s="1054" t="str">
        <f t="shared" si="458"/>
        <v/>
      </c>
      <c r="Y656" s="1054" t="str">
        <f t="shared" si="458"/>
        <v/>
      </c>
      <c r="Z656" s="1054" t="str">
        <f t="shared" si="458"/>
        <v/>
      </c>
      <c r="AA656" s="1054" t="str">
        <f t="shared" si="458"/>
        <v/>
      </c>
      <c r="AB656" s="1054" t="str">
        <f t="shared" si="458"/>
        <v/>
      </c>
      <c r="AC656" s="1054" t="str">
        <f t="shared" si="458"/>
        <v/>
      </c>
      <c r="AD656" s="2" t="e">
        <v>#REF!</v>
      </c>
      <c r="AE656" s="2" t="e">
        <v>#REF!</v>
      </c>
      <c r="AF656" s="2" t="e">
        <v>#REF!</v>
      </c>
      <c r="AG656" s="2" t="e">
        <v>#REF!</v>
      </c>
      <c r="AH656" s="2" t="e">
        <v>#REF!</v>
      </c>
      <c r="AI656" s="2" t="e">
        <v>#REF!</v>
      </c>
      <c r="AJ656" s="4" t="e">
        <v>#REF!</v>
      </c>
      <c r="AK656" s="4"/>
      <c r="AL656" s="4"/>
      <c r="AM656" s="4"/>
      <c r="AN656" s="18" t="s">
        <v>4</v>
      </c>
      <c r="AO656" s="689"/>
      <c r="AP656" s="690"/>
      <c r="AQ656" s="274"/>
      <c r="AR656" s="274"/>
      <c r="AS656" s="274"/>
      <c r="AT656" s="274"/>
      <c r="AU656" s="691"/>
      <c r="AV656" s="692"/>
      <c r="AW656" s="274"/>
      <c r="AX656" s="274"/>
      <c r="AY656" s="274"/>
      <c r="AZ656" s="274"/>
      <c r="BA656" s="274"/>
      <c r="BB656" s="274"/>
      <c r="BC656" s="274"/>
      <c r="BD656" s="274"/>
      <c r="BE656" s="274"/>
      <c r="BF656" s="274"/>
      <c r="BG656" s="274"/>
      <c r="BH656" s="274"/>
      <c r="BI656" s="274"/>
      <c r="BJ656" s="274"/>
      <c r="BK656" s="274"/>
      <c r="BL656" s="274"/>
      <c r="BM656" s="274"/>
      <c r="BN656" s="274"/>
      <c r="BO656" s="274"/>
      <c r="BP656" s="693"/>
      <c r="BQ656" s="274"/>
      <c r="BR656" s="274"/>
      <c r="BS656" s="274"/>
      <c r="BT656" s="274"/>
      <c r="BU656" s="274"/>
      <c r="BV656" s="274"/>
      <c r="BW656" s="274"/>
      <c r="BX656" s="694"/>
      <c r="BY656" s="274"/>
      <c r="BZ656" s="274"/>
      <c r="CA656" s="274"/>
      <c r="CB656" s="274"/>
      <c r="CC656" s="274"/>
      <c r="CD656" s="274"/>
      <c r="CE656" s="274"/>
      <c r="CF656" s="274"/>
      <c r="CG656" s="742"/>
      <c r="CH656" s="742"/>
      <c r="CI656" s="742"/>
      <c r="CJ656" s="742"/>
      <c r="CK656" s="742"/>
      <c r="CL656" s="742"/>
      <c r="CM656" s="742"/>
      <c r="CN656" s="742"/>
      <c r="CO656" s="742"/>
      <c r="CP656" s="742"/>
      <c r="CQ656" s="742"/>
      <c r="CR656" s="742"/>
      <c r="CS656" s="742"/>
      <c r="CT656" s="742"/>
      <c r="CU656" s="742"/>
      <c r="CV656" s="742"/>
      <c r="CW656" s="742"/>
      <c r="CX656" s="4"/>
      <c r="CY656" s="745"/>
      <c r="CZ656" s="745"/>
      <c r="DA656" s="745"/>
      <c r="DB656" s="745"/>
      <c r="DC656" s="745"/>
      <c r="DD656" s="745"/>
      <c r="DE656" s="745"/>
      <c r="DF656" s="745"/>
      <c r="DG656" s="745"/>
      <c r="DH656" s="745"/>
      <c r="DI656" s="745"/>
      <c r="DJ656" s="745"/>
      <c r="DK656" s="745"/>
      <c r="DL656" s="745"/>
      <c r="DM656" s="745"/>
      <c r="DN656" s="745"/>
      <c r="DO656" s="745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745"/>
      <c r="EK656" s="4"/>
      <c r="EL656" s="4"/>
      <c r="EM656" s="4"/>
      <c r="EN656" s="4"/>
      <c r="EO656" s="4"/>
      <c r="EP656" s="4"/>
      <c r="EQ656" s="745"/>
      <c r="ER656" s="4"/>
      <c r="ES656" s="4"/>
      <c r="ET656" s="4"/>
      <c r="EU656" s="4"/>
      <c r="EV656" s="4"/>
      <c r="EW656" s="4"/>
      <c r="EX656" s="4"/>
      <c r="EY656" s="1060" t="str">
        <f t="shared" si="413"/>
        <v/>
      </c>
      <c r="EZ656" s="4"/>
      <c r="FA656" s="820" t="str">
        <f t="shared" si="49"/>
        <v/>
      </c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742"/>
    </row>
    <row r="657" outlineLevel="1">
      <c r="A657" s="743"/>
      <c r="D657" s="1039">
        <f t="shared" si="157"/>
        <v>1</v>
      </c>
      <c r="E657" s="1049" t="str">
        <f t="shared" si="80"/>
        <v/>
      </c>
      <c r="F657" s="1050" t="s">
        <v>402</v>
      </c>
      <c r="G657" s="1042" t="str">
        <f t="shared" si="76"/>
        <v/>
      </c>
      <c r="H657" s="1046"/>
      <c r="I657" s="1044" t="str">
        <f t="shared" si="77"/>
        <v>#REF!</v>
      </c>
      <c r="J657" s="1052" t="str">
        <f t="shared" si="141"/>
        <v>#REF!</v>
      </c>
      <c r="K657" s="1046">
        <v>0.0</v>
      </c>
      <c r="L657" s="1046">
        <v>0.0</v>
      </c>
      <c r="M657" s="1046">
        <v>0.0</v>
      </c>
      <c r="N657" s="1046">
        <v>0.0</v>
      </c>
      <c r="O657" s="1053" t="e">
        <v>#REF!</v>
      </c>
      <c r="P657" s="1053">
        <v>0.0</v>
      </c>
      <c r="Q657" s="1053">
        <v>0.0</v>
      </c>
      <c r="R657" s="1053">
        <v>0.0</v>
      </c>
      <c r="S657" s="1053">
        <v>0.0</v>
      </c>
      <c r="T657" s="1053">
        <v>0.0</v>
      </c>
      <c r="U657" s="1053">
        <v>0.0</v>
      </c>
      <c r="V657" s="825"/>
      <c r="W657" s="1054" t="str">
        <f t="shared" ref="W657:AC657" si="459">if(O$275&gt;$E656,"",if(O$276&lt;$E656,"", if($H657="","", if($D656&lt;=$N$277,O$277,if($D656&lt;=$N$278,O$278,O$279))*if($O$267=$R$267,$V$267, $H657))))</f>
        <v>#REF!</v>
      </c>
      <c r="X657" s="1054" t="str">
        <f t="shared" si="459"/>
        <v/>
      </c>
      <c r="Y657" s="1054" t="str">
        <f t="shared" si="459"/>
        <v/>
      </c>
      <c r="Z657" s="1054" t="str">
        <f t="shared" si="459"/>
        <v/>
      </c>
      <c r="AA657" s="1054" t="str">
        <f t="shared" si="459"/>
        <v/>
      </c>
      <c r="AB657" s="1054" t="str">
        <f t="shared" si="459"/>
        <v/>
      </c>
      <c r="AC657" s="1054" t="str">
        <f t="shared" si="459"/>
        <v/>
      </c>
      <c r="AD657" s="2" t="e">
        <v>#REF!</v>
      </c>
      <c r="AE657" s="2" t="e">
        <v>#REF!</v>
      </c>
      <c r="AF657" s="2" t="e">
        <v>#REF!</v>
      </c>
      <c r="AG657" s="2" t="e">
        <v>#REF!</v>
      </c>
      <c r="AH657" s="2" t="e">
        <v>#REF!</v>
      </c>
      <c r="AI657" s="2" t="e">
        <v>#REF!</v>
      </c>
      <c r="AJ657" s="4" t="e">
        <v>#REF!</v>
      </c>
      <c r="AK657" s="4"/>
      <c r="AL657" s="4"/>
      <c r="AM657" s="4"/>
      <c r="AN657" s="18" t="s">
        <v>4</v>
      </c>
      <c r="AO657" s="689"/>
      <c r="AP657" s="690"/>
      <c r="AQ657" s="274"/>
      <c r="AR657" s="274"/>
      <c r="AS657" s="274"/>
      <c r="AT657" s="274"/>
      <c r="AU657" s="691"/>
      <c r="AV657" s="692"/>
      <c r="AW657" s="274"/>
      <c r="AX657" s="274"/>
      <c r="AY657" s="274"/>
      <c r="AZ657" s="274"/>
      <c r="BA657" s="274"/>
      <c r="BB657" s="274"/>
      <c r="BC657" s="274"/>
      <c r="BD657" s="274"/>
      <c r="BE657" s="274"/>
      <c r="BF657" s="274"/>
      <c r="BG657" s="274"/>
      <c r="BH657" s="274"/>
      <c r="BI657" s="274"/>
      <c r="BJ657" s="274"/>
      <c r="BK657" s="274"/>
      <c r="BL657" s="274"/>
      <c r="BM657" s="274"/>
      <c r="BN657" s="274"/>
      <c r="BO657" s="274"/>
      <c r="BP657" s="693"/>
      <c r="BQ657" s="274"/>
      <c r="BR657" s="274"/>
      <c r="BS657" s="274"/>
      <c r="BT657" s="274"/>
      <c r="BU657" s="274"/>
      <c r="BV657" s="274"/>
      <c r="BW657" s="274"/>
      <c r="BX657" s="694"/>
      <c r="BY657" s="274"/>
      <c r="BZ657" s="274"/>
      <c r="CA657" s="274"/>
      <c r="CB657" s="274"/>
      <c r="CC657" s="274"/>
      <c r="CD657" s="274"/>
      <c r="CE657" s="274"/>
      <c r="CF657" s="274"/>
      <c r="CG657" s="742"/>
      <c r="CH657" s="742"/>
      <c r="CI657" s="742"/>
      <c r="CJ657" s="742"/>
      <c r="CK657" s="742"/>
      <c r="CL657" s="742"/>
      <c r="CM657" s="742"/>
      <c r="CN657" s="742"/>
      <c r="CO657" s="742"/>
      <c r="CP657" s="742"/>
      <c r="CQ657" s="742"/>
      <c r="CR657" s="742"/>
      <c r="CS657" s="742"/>
      <c r="CT657" s="742"/>
      <c r="CU657" s="742"/>
      <c r="CV657" s="742"/>
      <c r="CW657" s="742"/>
      <c r="CX657" s="4"/>
      <c r="CY657" s="745"/>
      <c r="CZ657" s="745"/>
      <c r="DA657" s="745"/>
      <c r="DB657" s="745"/>
      <c r="DC657" s="745"/>
      <c r="DD657" s="745"/>
      <c r="DE657" s="745"/>
      <c r="DF657" s="745"/>
      <c r="DG657" s="745"/>
      <c r="DH657" s="745"/>
      <c r="DI657" s="745"/>
      <c r="DJ657" s="745"/>
      <c r="DK657" s="745"/>
      <c r="DL657" s="745"/>
      <c r="DM657" s="745"/>
      <c r="DN657" s="745"/>
      <c r="DO657" s="745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745"/>
      <c r="EK657" s="4"/>
      <c r="EL657" s="4"/>
      <c r="EM657" s="4"/>
      <c r="EN657" s="4"/>
      <c r="EO657" s="4"/>
      <c r="EP657" s="4"/>
      <c r="EQ657" s="745"/>
      <c r="ER657" s="4"/>
      <c r="ES657" s="4"/>
      <c r="ET657" s="4"/>
      <c r="EU657" s="4"/>
      <c r="EV657" s="4"/>
      <c r="EW657" s="4"/>
      <c r="EX657" s="4"/>
      <c r="EY657" s="1060" t="str">
        <f t="shared" si="413"/>
        <v/>
      </c>
      <c r="EZ657" s="4"/>
      <c r="FA657" s="820" t="str">
        <f t="shared" si="49"/>
        <v/>
      </c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742"/>
    </row>
    <row r="658" outlineLevel="1">
      <c r="A658" s="743"/>
      <c r="D658" s="1039">
        <f t="shared" si="157"/>
        <v>1</v>
      </c>
      <c r="E658" s="1049" t="str">
        <f t="shared" si="80"/>
        <v/>
      </c>
      <c r="F658" s="1050" t="s">
        <v>402</v>
      </c>
      <c r="G658" s="1042" t="str">
        <f t="shared" si="76"/>
        <v/>
      </c>
      <c r="H658" s="1046"/>
      <c r="I658" s="1044" t="str">
        <f t="shared" si="77"/>
        <v>#REF!</v>
      </c>
      <c r="J658" s="1052" t="str">
        <f t="shared" si="141"/>
        <v>#REF!</v>
      </c>
      <c r="K658" s="1046">
        <v>0.0</v>
      </c>
      <c r="L658" s="1046">
        <v>0.0</v>
      </c>
      <c r="M658" s="1046">
        <v>0.0</v>
      </c>
      <c r="N658" s="1046">
        <v>0.0</v>
      </c>
      <c r="O658" s="1053" t="e">
        <v>#REF!</v>
      </c>
      <c r="P658" s="1053">
        <v>0.0</v>
      </c>
      <c r="Q658" s="1053">
        <v>0.0</v>
      </c>
      <c r="R658" s="1053">
        <v>0.0</v>
      </c>
      <c r="S658" s="1053">
        <v>0.0</v>
      </c>
      <c r="T658" s="1053">
        <v>0.0</v>
      </c>
      <c r="U658" s="1053">
        <v>0.0</v>
      </c>
      <c r="V658" s="825"/>
      <c r="W658" s="1054" t="str">
        <f t="shared" ref="W658:AC658" si="460">if(O$275&gt;$E657,"",if(O$276&lt;$E657,"", if($H658="","", if($D657&lt;=$N$277,O$277,if($D657&lt;=$N$278,O$278,O$279))*if($O$267=$R$267,$V$267, $H658))))</f>
        <v>#REF!</v>
      </c>
      <c r="X658" s="1054" t="str">
        <f t="shared" si="460"/>
        <v/>
      </c>
      <c r="Y658" s="1054" t="str">
        <f t="shared" si="460"/>
        <v/>
      </c>
      <c r="Z658" s="1054" t="str">
        <f t="shared" si="460"/>
        <v/>
      </c>
      <c r="AA658" s="1054" t="str">
        <f t="shared" si="460"/>
        <v/>
      </c>
      <c r="AB658" s="1054" t="str">
        <f t="shared" si="460"/>
        <v/>
      </c>
      <c r="AC658" s="1054" t="str">
        <f t="shared" si="460"/>
        <v/>
      </c>
      <c r="AD658" s="2" t="e">
        <v>#REF!</v>
      </c>
      <c r="AE658" s="2" t="e">
        <v>#REF!</v>
      </c>
      <c r="AF658" s="2" t="e">
        <v>#REF!</v>
      </c>
      <c r="AG658" s="2" t="e">
        <v>#REF!</v>
      </c>
      <c r="AH658" s="2" t="e">
        <v>#REF!</v>
      </c>
      <c r="AI658" s="2" t="e">
        <v>#REF!</v>
      </c>
      <c r="AJ658" s="4" t="e">
        <v>#REF!</v>
      </c>
      <c r="AK658" s="4"/>
      <c r="AL658" s="4"/>
      <c r="AM658" s="4"/>
      <c r="AN658" s="18" t="s">
        <v>4</v>
      </c>
      <c r="AO658" s="689"/>
      <c r="AP658" s="690"/>
      <c r="AQ658" s="274"/>
      <c r="AR658" s="274"/>
      <c r="AS658" s="274"/>
      <c r="AT658" s="274"/>
      <c r="AU658" s="691"/>
      <c r="AV658" s="692"/>
      <c r="AW658" s="274"/>
      <c r="AX658" s="274"/>
      <c r="AY658" s="274"/>
      <c r="AZ658" s="274"/>
      <c r="BA658" s="274"/>
      <c r="BB658" s="274"/>
      <c r="BC658" s="274"/>
      <c r="BD658" s="274"/>
      <c r="BE658" s="274"/>
      <c r="BF658" s="274"/>
      <c r="BG658" s="274"/>
      <c r="BH658" s="274"/>
      <c r="BI658" s="274"/>
      <c r="BJ658" s="274"/>
      <c r="BK658" s="274"/>
      <c r="BL658" s="274"/>
      <c r="BM658" s="274"/>
      <c r="BN658" s="274"/>
      <c r="BO658" s="274"/>
      <c r="BP658" s="693"/>
      <c r="BQ658" s="274"/>
      <c r="BR658" s="274"/>
      <c r="BS658" s="274"/>
      <c r="BT658" s="274"/>
      <c r="BU658" s="274"/>
      <c r="BV658" s="274"/>
      <c r="BW658" s="274"/>
      <c r="BX658" s="694"/>
      <c r="BY658" s="274"/>
      <c r="BZ658" s="274"/>
      <c r="CA658" s="274"/>
      <c r="CB658" s="274"/>
      <c r="CC658" s="274"/>
      <c r="CD658" s="274"/>
      <c r="CE658" s="274"/>
      <c r="CF658" s="274"/>
      <c r="CG658" s="742"/>
      <c r="CH658" s="742"/>
      <c r="CI658" s="742"/>
      <c r="CJ658" s="742"/>
      <c r="CK658" s="742"/>
      <c r="CL658" s="742"/>
      <c r="CM658" s="742"/>
      <c r="CN658" s="742"/>
      <c r="CO658" s="742"/>
      <c r="CP658" s="742"/>
      <c r="CQ658" s="742"/>
      <c r="CR658" s="742"/>
      <c r="CS658" s="742"/>
      <c r="CT658" s="742"/>
      <c r="CU658" s="742"/>
      <c r="CV658" s="742"/>
      <c r="CW658" s="742"/>
      <c r="CX658" s="4"/>
      <c r="CY658" s="745"/>
      <c r="CZ658" s="745"/>
      <c r="DA658" s="745"/>
      <c r="DB658" s="745"/>
      <c r="DC658" s="745"/>
      <c r="DD658" s="745"/>
      <c r="DE658" s="745"/>
      <c r="DF658" s="745"/>
      <c r="DG658" s="745"/>
      <c r="DH658" s="745"/>
      <c r="DI658" s="745"/>
      <c r="DJ658" s="745"/>
      <c r="DK658" s="745"/>
      <c r="DL658" s="745"/>
      <c r="DM658" s="745"/>
      <c r="DN658" s="745"/>
      <c r="DO658" s="745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745"/>
      <c r="EK658" s="4"/>
      <c r="EL658" s="4"/>
      <c r="EM658" s="4"/>
      <c r="EN658" s="4"/>
      <c r="EO658" s="4"/>
      <c r="EP658" s="4"/>
      <c r="EQ658" s="745"/>
      <c r="ER658" s="4"/>
      <c r="ES658" s="4"/>
      <c r="ET658" s="4"/>
      <c r="EU658" s="4"/>
      <c r="EV658" s="4"/>
      <c r="EW658" s="4"/>
      <c r="EX658" s="4"/>
      <c r="EY658" s="1060" t="str">
        <f t="shared" si="413"/>
        <v/>
      </c>
      <c r="EZ658" s="4"/>
      <c r="FA658" s="820" t="str">
        <f t="shared" si="49"/>
        <v/>
      </c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742"/>
    </row>
    <row r="659" outlineLevel="1">
      <c r="A659" s="743"/>
      <c r="D659" s="1039">
        <f t="shared" si="157"/>
        <v>1</v>
      </c>
      <c r="E659" s="1049" t="str">
        <f t="shared" si="80"/>
        <v/>
      </c>
      <c r="F659" s="1050" t="s">
        <v>402</v>
      </c>
      <c r="G659" s="1042" t="str">
        <f t="shared" si="76"/>
        <v/>
      </c>
      <c r="H659" s="1046"/>
      <c r="I659" s="1044" t="str">
        <f t="shared" si="77"/>
        <v>#REF!</v>
      </c>
      <c r="J659" s="1052" t="str">
        <f t="shared" si="141"/>
        <v>#REF!</v>
      </c>
      <c r="K659" s="1046">
        <v>0.0</v>
      </c>
      <c r="L659" s="1046">
        <v>0.0</v>
      </c>
      <c r="M659" s="1046">
        <v>0.0</v>
      </c>
      <c r="N659" s="1046">
        <v>0.0</v>
      </c>
      <c r="O659" s="1053" t="e">
        <v>#REF!</v>
      </c>
      <c r="P659" s="1053">
        <v>0.0</v>
      </c>
      <c r="Q659" s="1053">
        <v>0.0</v>
      </c>
      <c r="R659" s="1053">
        <v>0.0</v>
      </c>
      <c r="S659" s="1053">
        <v>0.0</v>
      </c>
      <c r="T659" s="1053">
        <v>0.0</v>
      </c>
      <c r="U659" s="1053">
        <v>0.0</v>
      </c>
      <c r="V659" s="825"/>
      <c r="W659" s="1054" t="str">
        <f t="shared" ref="W659:AC659" si="461">if(O$275&gt;$E658,"",if(O$276&lt;$E658,"", if($H659="","", if($D658&lt;=$N$277,O$277,if($D658&lt;=$N$278,O$278,O$279))*if($O$267=$R$267,$V$267, $H659))))</f>
        <v>#REF!</v>
      </c>
      <c r="X659" s="1054" t="str">
        <f t="shared" si="461"/>
        <v/>
      </c>
      <c r="Y659" s="1054" t="str">
        <f t="shared" si="461"/>
        <v/>
      </c>
      <c r="Z659" s="1054" t="str">
        <f t="shared" si="461"/>
        <v/>
      </c>
      <c r="AA659" s="1054" t="str">
        <f t="shared" si="461"/>
        <v/>
      </c>
      <c r="AB659" s="1054" t="str">
        <f t="shared" si="461"/>
        <v/>
      </c>
      <c r="AC659" s="1054" t="str">
        <f t="shared" si="461"/>
        <v/>
      </c>
      <c r="AD659" s="2" t="e">
        <v>#REF!</v>
      </c>
      <c r="AE659" s="2" t="e">
        <v>#REF!</v>
      </c>
      <c r="AF659" s="2" t="e">
        <v>#REF!</v>
      </c>
      <c r="AG659" s="2" t="e">
        <v>#REF!</v>
      </c>
      <c r="AH659" s="2" t="e">
        <v>#REF!</v>
      </c>
      <c r="AI659" s="2" t="e">
        <v>#REF!</v>
      </c>
      <c r="AJ659" s="4" t="e">
        <v>#REF!</v>
      </c>
      <c r="AK659" s="4"/>
      <c r="AL659" s="4"/>
      <c r="AM659" s="4"/>
      <c r="AN659" s="18" t="s">
        <v>4</v>
      </c>
      <c r="AO659" s="689"/>
      <c r="AP659" s="690"/>
      <c r="AQ659" s="274"/>
      <c r="AR659" s="274"/>
      <c r="AS659" s="274"/>
      <c r="AT659" s="274"/>
      <c r="AU659" s="691"/>
      <c r="AV659" s="692"/>
      <c r="AW659" s="274"/>
      <c r="AX659" s="274"/>
      <c r="AY659" s="274"/>
      <c r="AZ659" s="274"/>
      <c r="BA659" s="274"/>
      <c r="BB659" s="274"/>
      <c r="BC659" s="274"/>
      <c r="BD659" s="274"/>
      <c r="BE659" s="274"/>
      <c r="BF659" s="274"/>
      <c r="BG659" s="274"/>
      <c r="BH659" s="274"/>
      <c r="BI659" s="274"/>
      <c r="BJ659" s="274"/>
      <c r="BK659" s="274"/>
      <c r="BL659" s="274"/>
      <c r="BM659" s="274"/>
      <c r="BN659" s="274"/>
      <c r="BO659" s="274"/>
      <c r="BP659" s="693"/>
      <c r="BQ659" s="274"/>
      <c r="BR659" s="274"/>
      <c r="BS659" s="274"/>
      <c r="BT659" s="274"/>
      <c r="BU659" s="274"/>
      <c r="BV659" s="274"/>
      <c r="BW659" s="274"/>
      <c r="BX659" s="694"/>
      <c r="BY659" s="274"/>
      <c r="BZ659" s="274"/>
      <c r="CA659" s="274"/>
      <c r="CB659" s="274"/>
      <c r="CC659" s="274"/>
      <c r="CD659" s="274"/>
      <c r="CE659" s="274"/>
      <c r="CF659" s="274"/>
      <c r="CG659" s="742"/>
      <c r="CH659" s="742"/>
      <c r="CI659" s="742"/>
      <c r="CJ659" s="742"/>
      <c r="CK659" s="742"/>
      <c r="CL659" s="742"/>
      <c r="CM659" s="742"/>
      <c r="CN659" s="742"/>
      <c r="CO659" s="742"/>
      <c r="CP659" s="742"/>
      <c r="CQ659" s="742"/>
      <c r="CR659" s="742"/>
      <c r="CS659" s="742"/>
      <c r="CT659" s="742"/>
      <c r="CU659" s="742"/>
      <c r="CV659" s="742"/>
      <c r="CW659" s="742"/>
      <c r="CX659" s="4"/>
      <c r="CY659" s="745"/>
      <c r="CZ659" s="745"/>
      <c r="DA659" s="745"/>
      <c r="DB659" s="745"/>
      <c r="DC659" s="745"/>
      <c r="DD659" s="745"/>
      <c r="DE659" s="745"/>
      <c r="DF659" s="745"/>
      <c r="DG659" s="745"/>
      <c r="DH659" s="745"/>
      <c r="DI659" s="745"/>
      <c r="DJ659" s="745"/>
      <c r="DK659" s="745"/>
      <c r="DL659" s="745"/>
      <c r="DM659" s="745"/>
      <c r="DN659" s="745"/>
      <c r="DO659" s="745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745"/>
      <c r="EK659" s="4"/>
      <c r="EL659" s="4"/>
      <c r="EM659" s="4"/>
      <c r="EN659" s="4"/>
      <c r="EO659" s="4"/>
      <c r="EP659" s="4"/>
      <c r="EQ659" s="745"/>
      <c r="ER659" s="4"/>
      <c r="ES659" s="4"/>
      <c r="ET659" s="4"/>
      <c r="EU659" s="4"/>
      <c r="EV659" s="4"/>
      <c r="EW659" s="4"/>
      <c r="EX659" s="4"/>
      <c r="EY659" s="1060" t="str">
        <f t="shared" si="413"/>
        <v/>
      </c>
      <c r="EZ659" s="4"/>
      <c r="FA659" s="820" t="str">
        <f t="shared" si="49"/>
        <v/>
      </c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742"/>
    </row>
    <row r="660" outlineLevel="1">
      <c r="A660" s="743"/>
      <c r="D660" s="1039">
        <f t="shared" si="157"/>
        <v>1</v>
      </c>
      <c r="E660" s="1049" t="str">
        <f t="shared" si="80"/>
        <v/>
      </c>
      <c r="F660" s="1050" t="s">
        <v>402</v>
      </c>
      <c r="G660" s="1042" t="str">
        <f t="shared" si="76"/>
        <v/>
      </c>
      <c r="H660" s="1046"/>
      <c r="I660" s="1044" t="str">
        <f t="shared" si="77"/>
        <v>#REF!</v>
      </c>
      <c r="J660" s="1052" t="str">
        <f t="shared" si="141"/>
        <v>#REF!</v>
      </c>
      <c r="K660" s="1046">
        <v>0.0</v>
      </c>
      <c r="L660" s="1046">
        <v>0.0</v>
      </c>
      <c r="M660" s="1046">
        <v>0.0</v>
      </c>
      <c r="N660" s="1046">
        <v>0.0</v>
      </c>
      <c r="O660" s="1053" t="e">
        <v>#REF!</v>
      </c>
      <c r="P660" s="1053">
        <v>0.0</v>
      </c>
      <c r="Q660" s="1053">
        <v>0.0</v>
      </c>
      <c r="R660" s="1053">
        <v>0.0</v>
      </c>
      <c r="S660" s="1053">
        <v>0.0</v>
      </c>
      <c r="T660" s="1053">
        <v>0.0</v>
      </c>
      <c r="U660" s="1053">
        <v>0.0</v>
      </c>
      <c r="V660" s="825"/>
      <c r="W660" s="1054" t="str">
        <f t="shared" ref="W660:AC660" si="462">if(O$275&gt;$E659,"",if(O$276&lt;$E659,"", if($H660="","", if($D659&lt;=$N$277,O$277,if($D659&lt;=$N$278,O$278,O$279))*if($O$267=$R$267,$V$267, $H660))))</f>
        <v>#REF!</v>
      </c>
      <c r="X660" s="1054" t="str">
        <f t="shared" si="462"/>
        <v/>
      </c>
      <c r="Y660" s="1054" t="str">
        <f t="shared" si="462"/>
        <v/>
      </c>
      <c r="Z660" s="1054" t="str">
        <f t="shared" si="462"/>
        <v/>
      </c>
      <c r="AA660" s="1054" t="str">
        <f t="shared" si="462"/>
        <v/>
      </c>
      <c r="AB660" s="1054" t="str">
        <f t="shared" si="462"/>
        <v/>
      </c>
      <c r="AC660" s="1054" t="str">
        <f t="shared" si="462"/>
        <v/>
      </c>
      <c r="AD660" s="2" t="e">
        <v>#REF!</v>
      </c>
      <c r="AE660" s="2" t="e">
        <v>#REF!</v>
      </c>
      <c r="AF660" s="2" t="e">
        <v>#REF!</v>
      </c>
      <c r="AG660" s="2" t="e">
        <v>#REF!</v>
      </c>
      <c r="AH660" s="2" t="e">
        <v>#REF!</v>
      </c>
      <c r="AI660" s="2" t="e">
        <v>#REF!</v>
      </c>
      <c r="AJ660" s="4" t="e">
        <v>#REF!</v>
      </c>
      <c r="AK660" s="4"/>
      <c r="AL660" s="4"/>
      <c r="AM660" s="4"/>
      <c r="AN660" s="18" t="s">
        <v>4</v>
      </c>
      <c r="AO660" s="689"/>
      <c r="AP660" s="690"/>
      <c r="AQ660" s="274"/>
      <c r="AR660" s="274"/>
      <c r="AS660" s="274"/>
      <c r="AT660" s="274"/>
      <c r="AU660" s="691"/>
      <c r="AV660" s="692"/>
      <c r="AW660" s="274"/>
      <c r="AX660" s="274"/>
      <c r="AY660" s="274"/>
      <c r="AZ660" s="274"/>
      <c r="BA660" s="274"/>
      <c r="BB660" s="274"/>
      <c r="BC660" s="274"/>
      <c r="BD660" s="274"/>
      <c r="BE660" s="274"/>
      <c r="BF660" s="274"/>
      <c r="BG660" s="274"/>
      <c r="BH660" s="274"/>
      <c r="BI660" s="274"/>
      <c r="BJ660" s="274"/>
      <c r="BK660" s="274"/>
      <c r="BL660" s="274"/>
      <c r="BM660" s="274"/>
      <c r="BN660" s="274"/>
      <c r="BO660" s="274"/>
      <c r="BP660" s="693"/>
      <c r="BQ660" s="274"/>
      <c r="BR660" s="274"/>
      <c r="BS660" s="274"/>
      <c r="BT660" s="274"/>
      <c r="BU660" s="274"/>
      <c r="BV660" s="274"/>
      <c r="BW660" s="274"/>
      <c r="BX660" s="694"/>
      <c r="BY660" s="274"/>
      <c r="BZ660" s="274"/>
      <c r="CA660" s="274"/>
      <c r="CB660" s="274"/>
      <c r="CC660" s="274"/>
      <c r="CD660" s="274"/>
      <c r="CE660" s="274"/>
      <c r="CF660" s="274"/>
      <c r="CG660" s="742"/>
      <c r="CH660" s="742"/>
      <c r="CI660" s="742"/>
      <c r="CJ660" s="742"/>
      <c r="CK660" s="742"/>
      <c r="CL660" s="742"/>
      <c r="CM660" s="742"/>
      <c r="CN660" s="742"/>
      <c r="CO660" s="742"/>
      <c r="CP660" s="742"/>
      <c r="CQ660" s="742"/>
      <c r="CR660" s="742"/>
      <c r="CS660" s="742"/>
      <c r="CT660" s="742"/>
      <c r="CU660" s="742"/>
      <c r="CV660" s="742"/>
      <c r="CW660" s="742"/>
      <c r="CX660" s="4"/>
      <c r="CY660" s="745"/>
      <c r="CZ660" s="745"/>
      <c r="DA660" s="745"/>
      <c r="DB660" s="745"/>
      <c r="DC660" s="745"/>
      <c r="DD660" s="745"/>
      <c r="DE660" s="745"/>
      <c r="DF660" s="745"/>
      <c r="DG660" s="745"/>
      <c r="DH660" s="745"/>
      <c r="DI660" s="745"/>
      <c r="DJ660" s="745"/>
      <c r="DK660" s="745"/>
      <c r="DL660" s="745"/>
      <c r="DM660" s="745"/>
      <c r="DN660" s="745"/>
      <c r="DO660" s="745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745"/>
      <c r="EK660" s="4"/>
      <c r="EL660" s="4"/>
      <c r="EM660" s="4"/>
      <c r="EN660" s="4"/>
      <c r="EO660" s="4"/>
      <c r="EP660" s="4"/>
      <c r="EQ660" s="745"/>
      <c r="ER660" s="4"/>
      <c r="ES660" s="4"/>
      <c r="ET660" s="4"/>
      <c r="EU660" s="4"/>
      <c r="EV660" s="4"/>
      <c r="EW660" s="4"/>
      <c r="EX660" s="4"/>
      <c r="EY660" s="1060" t="str">
        <f t="shared" si="413"/>
        <v/>
      </c>
      <c r="EZ660" s="4"/>
      <c r="FA660" s="820" t="str">
        <f t="shared" si="49"/>
        <v/>
      </c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742"/>
    </row>
    <row r="661" outlineLevel="1">
      <c r="A661" s="743"/>
      <c r="D661" s="1039">
        <f t="shared" si="157"/>
        <v>1</v>
      </c>
      <c r="E661" s="1049" t="str">
        <f t="shared" si="80"/>
        <v/>
      </c>
      <c r="F661" s="1050" t="s">
        <v>402</v>
      </c>
      <c r="G661" s="1042" t="str">
        <f t="shared" si="76"/>
        <v/>
      </c>
      <c r="H661" s="1046"/>
      <c r="I661" s="1044" t="str">
        <f t="shared" si="77"/>
        <v>#REF!</v>
      </c>
      <c r="J661" s="1052" t="str">
        <f t="shared" si="141"/>
        <v>#REF!</v>
      </c>
      <c r="K661" s="1046">
        <v>0.0</v>
      </c>
      <c r="L661" s="1046">
        <v>0.0</v>
      </c>
      <c r="M661" s="1046">
        <v>0.0</v>
      </c>
      <c r="N661" s="1046">
        <v>0.0</v>
      </c>
      <c r="O661" s="1053" t="e">
        <v>#REF!</v>
      </c>
      <c r="P661" s="1053">
        <v>0.0</v>
      </c>
      <c r="Q661" s="1053">
        <v>0.0</v>
      </c>
      <c r="R661" s="1053">
        <v>0.0</v>
      </c>
      <c r="S661" s="1053">
        <v>0.0</v>
      </c>
      <c r="T661" s="1053">
        <v>0.0</v>
      </c>
      <c r="U661" s="1053">
        <v>0.0</v>
      </c>
      <c r="V661" s="825"/>
      <c r="W661" s="1054" t="str">
        <f t="shared" ref="W661:AC661" si="463">if(O$275&gt;$E660,"",if(O$276&lt;$E660,"", if($H661="","", if($D660&lt;=$N$277,O$277,if($D660&lt;=$N$278,O$278,O$279))*if($O$267=$R$267,$V$267, $H661))))</f>
        <v>#REF!</v>
      </c>
      <c r="X661" s="1054" t="str">
        <f t="shared" si="463"/>
        <v/>
      </c>
      <c r="Y661" s="1054" t="str">
        <f t="shared" si="463"/>
        <v/>
      </c>
      <c r="Z661" s="1054" t="str">
        <f t="shared" si="463"/>
        <v/>
      </c>
      <c r="AA661" s="1054" t="str">
        <f t="shared" si="463"/>
        <v/>
      </c>
      <c r="AB661" s="1054" t="str">
        <f t="shared" si="463"/>
        <v/>
      </c>
      <c r="AC661" s="1054" t="str">
        <f t="shared" si="463"/>
        <v/>
      </c>
      <c r="AD661" s="2" t="e">
        <v>#REF!</v>
      </c>
      <c r="AE661" s="2" t="e">
        <v>#REF!</v>
      </c>
      <c r="AF661" s="2" t="e">
        <v>#REF!</v>
      </c>
      <c r="AG661" s="2" t="e">
        <v>#REF!</v>
      </c>
      <c r="AH661" s="2" t="e">
        <v>#REF!</v>
      </c>
      <c r="AI661" s="2" t="e">
        <v>#REF!</v>
      </c>
      <c r="AJ661" s="4" t="e">
        <v>#REF!</v>
      </c>
      <c r="AK661" s="4"/>
      <c r="AL661" s="4"/>
      <c r="AM661" s="4"/>
      <c r="AN661" s="18" t="s">
        <v>4</v>
      </c>
      <c r="AO661" s="689"/>
      <c r="AP661" s="690"/>
      <c r="AQ661" s="274"/>
      <c r="AR661" s="274"/>
      <c r="AS661" s="274"/>
      <c r="AT661" s="274"/>
      <c r="AU661" s="691"/>
      <c r="AV661" s="692"/>
      <c r="AW661" s="274"/>
      <c r="AX661" s="274"/>
      <c r="AY661" s="274"/>
      <c r="AZ661" s="274"/>
      <c r="BA661" s="274"/>
      <c r="BB661" s="274"/>
      <c r="BC661" s="274"/>
      <c r="BD661" s="274"/>
      <c r="BE661" s="274"/>
      <c r="BF661" s="274"/>
      <c r="BG661" s="274"/>
      <c r="BH661" s="274"/>
      <c r="BI661" s="274"/>
      <c r="BJ661" s="274"/>
      <c r="BK661" s="274"/>
      <c r="BL661" s="274"/>
      <c r="BM661" s="274"/>
      <c r="BN661" s="274"/>
      <c r="BO661" s="274"/>
      <c r="BP661" s="693"/>
      <c r="BQ661" s="274"/>
      <c r="BR661" s="274"/>
      <c r="BS661" s="274"/>
      <c r="BT661" s="274"/>
      <c r="BU661" s="274"/>
      <c r="BV661" s="274"/>
      <c r="BW661" s="274"/>
      <c r="BX661" s="694"/>
      <c r="BY661" s="274"/>
      <c r="BZ661" s="274"/>
      <c r="CA661" s="274"/>
      <c r="CB661" s="274"/>
      <c r="CC661" s="274"/>
      <c r="CD661" s="274"/>
      <c r="CE661" s="274"/>
      <c r="CF661" s="274"/>
      <c r="CG661" s="742"/>
      <c r="CH661" s="742"/>
      <c r="CI661" s="742"/>
      <c r="CJ661" s="742"/>
      <c r="CK661" s="742"/>
      <c r="CL661" s="742"/>
      <c r="CM661" s="742"/>
      <c r="CN661" s="742"/>
      <c r="CO661" s="742"/>
      <c r="CP661" s="742"/>
      <c r="CQ661" s="742"/>
      <c r="CR661" s="742"/>
      <c r="CS661" s="742"/>
      <c r="CT661" s="742"/>
      <c r="CU661" s="742"/>
      <c r="CV661" s="742"/>
      <c r="CW661" s="742"/>
      <c r="CX661" s="4"/>
      <c r="CY661" s="745"/>
      <c r="CZ661" s="745"/>
      <c r="DA661" s="745"/>
      <c r="DB661" s="745"/>
      <c r="DC661" s="745"/>
      <c r="DD661" s="745"/>
      <c r="DE661" s="745"/>
      <c r="DF661" s="745"/>
      <c r="DG661" s="745"/>
      <c r="DH661" s="745"/>
      <c r="DI661" s="745"/>
      <c r="DJ661" s="745"/>
      <c r="DK661" s="745"/>
      <c r="DL661" s="745"/>
      <c r="DM661" s="745"/>
      <c r="DN661" s="745"/>
      <c r="DO661" s="745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745"/>
      <c r="EK661" s="4"/>
      <c r="EL661" s="4"/>
      <c r="EM661" s="4"/>
      <c r="EN661" s="4"/>
      <c r="EO661" s="4"/>
      <c r="EP661" s="4"/>
      <c r="EQ661" s="745"/>
      <c r="ER661" s="4"/>
      <c r="ES661" s="4"/>
      <c r="ET661" s="4"/>
      <c r="EU661" s="4"/>
      <c r="EV661" s="4"/>
      <c r="EW661" s="4"/>
      <c r="EX661" s="4"/>
      <c r="EY661" s="1060" t="str">
        <f t="shared" si="413"/>
        <v/>
      </c>
      <c r="EZ661" s="4"/>
      <c r="FA661" s="820" t="str">
        <f t="shared" si="49"/>
        <v/>
      </c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742"/>
    </row>
    <row r="662" outlineLevel="1">
      <c r="A662" s="743"/>
      <c r="D662" s="1039">
        <f t="shared" si="157"/>
        <v>1</v>
      </c>
      <c r="E662" s="1049" t="str">
        <f t="shared" si="80"/>
        <v/>
      </c>
      <c r="F662" s="1050" t="s">
        <v>402</v>
      </c>
      <c r="G662" s="1042" t="str">
        <f t="shared" si="76"/>
        <v/>
      </c>
      <c r="H662" s="1046"/>
      <c r="I662" s="1044" t="str">
        <f t="shared" si="77"/>
        <v>#REF!</v>
      </c>
      <c r="J662" s="1052" t="str">
        <f t="shared" si="141"/>
        <v>#REF!</v>
      </c>
      <c r="K662" s="1046">
        <v>0.0</v>
      </c>
      <c r="L662" s="1046">
        <v>0.0</v>
      </c>
      <c r="M662" s="1046">
        <v>0.0</v>
      </c>
      <c r="N662" s="1046">
        <v>0.0</v>
      </c>
      <c r="O662" s="1053" t="e">
        <v>#REF!</v>
      </c>
      <c r="P662" s="1053">
        <v>0.0</v>
      </c>
      <c r="Q662" s="1053">
        <v>0.0</v>
      </c>
      <c r="R662" s="1053">
        <v>0.0</v>
      </c>
      <c r="S662" s="1053">
        <v>0.0</v>
      </c>
      <c r="T662" s="1053">
        <v>0.0</v>
      </c>
      <c r="U662" s="1053">
        <v>0.0</v>
      </c>
      <c r="V662" s="825"/>
      <c r="W662" s="1054" t="str">
        <f t="shared" ref="W662:AC662" si="464">if(O$275&gt;$E661,"",if(O$276&lt;$E661,"", if($H662="","", if($D661&lt;=$N$277,O$277,if($D661&lt;=$N$278,O$278,O$279))*if($O$267=$R$267,$V$267, $H662))))</f>
        <v>#REF!</v>
      </c>
      <c r="X662" s="1054" t="str">
        <f t="shared" si="464"/>
        <v/>
      </c>
      <c r="Y662" s="1054" t="str">
        <f t="shared" si="464"/>
        <v/>
      </c>
      <c r="Z662" s="1054" t="str">
        <f t="shared" si="464"/>
        <v/>
      </c>
      <c r="AA662" s="1054" t="str">
        <f t="shared" si="464"/>
        <v/>
      </c>
      <c r="AB662" s="1054" t="str">
        <f t="shared" si="464"/>
        <v/>
      </c>
      <c r="AC662" s="1054" t="str">
        <f t="shared" si="464"/>
        <v/>
      </c>
      <c r="AD662" s="2" t="e">
        <v>#REF!</v>
      </c>
      <c r="AE662" s="2" t="e">
        <v>#REF!</v>
      </c>
      <c r="AF662" s="2" t="e">
        <v>#REF!</v>
      </c>
      <c r="AG662" s="2" t="e">
        <v>#REF!</v>
      </c>
      <c r="AH662" s="2" t="e">
        <v>#REF!</v>
      </c>
      <c r="AI662" s="2" t="e">
        <v>#REF!</v>
      </c>
      <c r="AJ662" s="4" t="e">
        <v>#REF!</v>
      </c>
      <c r="AK662" s="4"/>
      <c r="AL662" s="4"/>
      <c r="AM662" s="4"/>
      <c r="AN662" s="18" t="s">
        <v>4</v>
      </c>
      <c r="AO662" s="689"/>
      <c r="AP662" s="690"/>
      <c r="AQ662" s="274"/>
      <c r="AR662" s="274"/>
      <c r="AS662" s="274"/>
      <c r="AT662" s="274"/>
      <c r="AU662" s="691"/>
      <c r="AV662" s="692"/>
      <c r="AW662" s="274"/>
      <c r="AX662" s="274"/>
      <c r="AY662" s="274"/>
      <c r="AZ662" s="274"/>
      <c r="BA662" s="274"/>
      <c r="BB662" s="274"/>
      <c r="BC662" s="274"/>
      <c r="BD662" s="274"/>
      <c r="BE662" s="274"/>
      <c r="BF662" s="274"/>
      <c r="BG662" s="274"/>
      <c r="BH662" s="274"/>
      <c r="BI662" s="274"/>
      <c r="BJ662" s="274"/>
      <c r="BK662" s="274"/>
      <c r="BL662" s="274"/>
      <c r="BM662" s="274"/>
      <c r="BN662" s="274"/>
      <c r="BO662" s="274"/>
      <c r="BP662" s="693"/>
      <c r="BQ662" s="274"/>
      <c r="BR662" s="274"/>
      <c r="BS662" s="274"/>
      <c r="BT662" s="274"/>
      <c r="BU662" s="274"/>
      <c r="BV662" s="274"/>
      <c r="BW662" s="274"/>
      <c r="BX662" s="694"/>
      <c r="BY662" s="274"/>
      <c r="BZ662" s="274"/>
      <c r="CA662" s="274"/>
      <c r="CB662" s="274"/>
      <c r="CC662" s="274"/>
      <c r="CD662" s="274"/>
      <c r="CE662" s="274"/>
      <c r="CF662" s="274"/>
      <c r="CG662" s="742"/>
      <c r="CH662" s="742"/>
      <c r="CI662" s="742"/>
      <c r="CJ662" s="742"/>
      <c r="CK662" s="742"/>
      <c r="CL662" s="742"/>
      <c r="CM662" s="742"/>
      <c r="CN662" s="742"/>
      <c r="CO662" s="742"/>
      <c r="CP662" s="742"/>
      <c r="CQ662" s="742"/>
      <c r="CR662" s="742"/>
      <c r="CS662" s="742"/>
      <c r="CT662" s="742"/>
      <c r="CU662" s="742"/>
      <c r="CV662" s="742"/>
      <c r="CW662" s="742"/>
      <c r="CX662" s="4"/>
      <c r="CY662" s="745"/>
      <c r="CZ662" s="745"/>
      <c r="DA662" s="745"/>
      <c r="DB662" s="745"/>
      <c r="DC662" s="745"/>
      <c r="DD662" s="745"/>
      <c r="DE662" s="745"/>
      <c r="DF662" s="745"/>
      <c r="DG662" s="745"/>
      <c r="DH662" s="745"/>
      <c r="DI662" s="745"/>
      <c r="DJ662" s="745"/>
      <c r="DK662" s="745"/>
      <c r="DL662" s="745"/>
      <c r="DM662" s="745"/>
      <c r="DN662" s="745"/>
      <c r="DO662" s="745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745"/>
      <c r="EK662" s="4"/>
      <c r="EL662" s="4"/>
      <c r="EM662" s="4"/>
      <c r="EN662" s="4"/>
      <c r="EO662" s="4"/>
      <c r="EP662" s="4"/>
      <c r="EQ662" s="745"/>
      <c r="ER662" s="4"/>
      <c r="ES662" s="4"/>
      <c r="ET662" s="4"/>
      <c r="EU662" s="4"/>
      <c r="EV662" s="4"/>
      <c r="EW662" s="4"/>
      <c r="EX662" s="4"/>
      <c r="EY662" s="1060" t="str">
        <f t="shared" si="413"/>
        <v/>
      </c>
      <c r="EZ662" s="4"/>
      <c r="FA662" s="820" t="str">
        <f t="shared" si="49"/>
        <v/>
      </c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742"/>
    </row>
    <row r="663" outlineLevel="1">
      <c r="A663" s="743"/>
      <c r="D663" s="1039">
        <f t="shared" si="157"/>
        <v>1</v>
      </c>
      <c r="E663" s="1049" t="str">
        <f t="shared" si="80"/>
        <v/>
      </c>
      <c r="F663" s="1050" t="s">
        <v>402</v>
      </c>
      <c r="G663" s="1042" t="str">
        <f t="shared" si="76"/>
        <v/>
      </c>
      <c r="H663" s="1027"/>
      <c r="I663" s="1044" t="str">
        <f t="shared" si="77"/>
        <v>#REF!</v>
      </c>
      <c r="J663" s="1052" t="str">
        <f t="shared" si="141"/>
        <v>#REF!</v>
      </c>
      <c r="K663" s="1046">
        <v>0.0</v>
      </c>
      <c r="L663" s="1046">
        <v>0.0</v>
      </c>
      <c r="M663" s="1046">
        <v>0.0</v>
      </c>
      <c r="N663" s="1046">
        <v>0.0</v>
      </c>
      <c r="O663" s="1053" t="e">
        <v>#REF!</v>
      </c>
      <c r="P663" s="1053">
        <v>0.0</v>
      </c>
      <c r="Q663" s="1053">
        <v>0.0</v>
      </c>
      <c r="R663" s="1053">
        <v>0.0</v>
      </c>
      <c r="S663" s="1053">
        <v>0.0</v>
      </c>
      <c r="T663" s="1053">
        <v>0.0</v>
      </c>
      <c r="U663" s="1053">
        <v>0.0</v>
      </c>
      <c r="W663" s="1054" t="str">
        <f t="shared" ref="W663:AC663" si="465">if(O$275&gt;$E662,"",if(O$276&lt;$E662,"", if($H663="","", if($D662&lt;=$N$277,O$277,if($D662&lt;=$N$278,O$278,O$279))*if($O$267=$R$267,$V$267, $H663))))</f>
        <v>#REF!</v>
      </c>
      <c r="X663" s="1054" t="str">
        <f t="shared" si="465"/>
        <v/>
      </c>
      <c r="Y663" s="1054" t="str">
        <f t="shared" si="465"/>
        <v/>
      </c>
      <c r="Z663" s="1054" t="str">
        <f t="shared" si="465"/>
        <v/>
      </c>
      <c r="AA663" s="1054" t="str">
        <f t="shared" si="465"/>
        <v/>
      </c>
      <c r="AB663" s="1054" t="str">
        <f t="shared" si="465"/>
        <v/>
      </c>
      <c r="AC663" s="1054" t="str">
        <f t="shared" si="465"/>
        <v/>
      </c>
      <c r="AD663" s="2" t="e">
        <v>#REF!</v>
      </c>
      <c r="AE663" s="2" t="e">
        <v>#REF!</v>
      </c>
      <c r="AF663" s="2" t="e">
        <v>#REF!</v>
      </c>
      <c r="AG663" s="2" t="e">
        <v>#REF!</v>
      </c>
      <c r="AH663" s="2" t="e">
        <v>#REF!</v>
      </c>
      <c r="AI663" s="2" t="e">
        <v>#REF!</v>
      </c>
      <c r="AJ663" s="4" t="e">
        <v>#REF!</v>
      </c>
      <c r="AK663" s="4"/>
      <c r="AL663" s="4"/>
      <c r="AM663" s="4"/>
      <c r="AN663" s="18" t="s">
        <v>4</v>
      </c>
      <c r="AO663" s="689"/>
      <c r="AP663" s="690"/>
      <c r="AQ663" s="274"/>
      <c r="AR663" s="274"/>
      <c r="AS663" s="274"/>
      <c r="AT663" s="274"/>
      <c r="AU663" s="691"/>
      <c r="AV663" s="692"/>
      <c r="AW663" s="274"/>
      <c r="AX663" s="274"/>
      <c r="AY663" s="274"/>
      <c r="AZ663" s="274"/>
      <c r="BA663" s="274"/>
      <c r="BB663" s="274"/>
      <c r="BC663" s="274"/>
      <c r="BD663" s="274"/>
      <c r="BE663" s="274"/>
      <c r="BF663" s="274"/>
      <c r="BG663" s="274"/>
      <c r="BH663" s="274"/>
      <c r="BI663" s="274"/>
      <c r="BJ663" s="274"/>
      <c r="BK663" s="274"/>
      <c r="BL663" s="274"/>
      <c r="BM663" s="274"/>
      <c r="BN663" s="274"/>
      <c r="BO663" s="274"/>
      <c r="BP663" s="693"/>
      <c r="BQ663" s="274"/>
      <c r="BR663" s="274"/>
      <c r="BS663" s="274"/>
      <c r="BT663" s="274"/>
      <c r="BU663" s="274"/>
      <c r="BV663" s="274"/>
      <c r="BW663" s="274"/>
      <c r="BX663" s="694"/>
      <c r="BY663" s="274"/>
      <c r="BZ663" s="274"/>
      <c r="CA663" s="274"/>
      <c r="CB663" s="274"/>
      <c r="CC663" s="274"/>
      <c r="CD663" s="274"/>
      <c r="CE663" s="274"/>
      <c r="CF663" s="274"/>
      <c r="CG663" s="742"/>
      <c r="CH663" s="742"/>
      <c r="CI663" s="742"/>
      <c r="CJ663" s="742"/>
      <c r="CK663" s="742"/>
      <c r="CL663" s="742"/>
      <c r="CM663" s="742"/>
      <c r="CN663" s="742"/>
      <c r="CO663" s="742"/>
      <c r="CP663" s="742"/>
      <c r="CQ663" s="742"/>
      <c r="CR663" s="742"/>
      <c r="CS663" s="742"/>
      <c r="CT663" s="742"/>
      <c r="CU663" s="742"/>
      <c r="CV663" s="742"/>
      <c r="CW663" s="742"/>
      <c r="CX663" s="4"/>
      <c r="CY663" s="745"/>
      <c r="CZ663" s="745"/>
      <c r="DA663" s="745"/>
      <c r="DB663" s="745"/>
      <c r="DC663" s="745"/>
      <c r="DD663" s="745"/>
      <c r="DE663" s="745"/>
      <c r="DF663" s="745"/>
      <c r="DG663" s="745"/>
      <c r="DH663" s="745"/>
      <c r="DI663" s="745"/>
      <c r="DJ663" s="745"/>
      <c r="DK663" s="745"/>
      <c r="DL663" s="745"/>
      <c r="DM663" s="745"/>
      <c r="DN663" s="745"/>
      <c r="DO663" s="745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745"/>
      <c r="EK663" s="4"/>
      <c r="EL663" s="4"/>
      <c r="EM663" s="4"/>
      <c r="EN663" s="4"/>
      <c r="EO663" s="4"/>
      <c r="EP663" s="4"/>
      <c r="EQ663" s="745"/>
      <c r="ER663" s="4"/>
      <c r="ES663" s="4"/>
      <c r="ET663" s="4"/>
      <c r="EU663" s="4"/>
      <c r="EV663" s="4"/>
      <c r="EW663" s="4"/>
      <c r="EX663" s="4"/>
      <c r="EY663" s="1060" t="str">
        <f t="shared" si="413"/>
        <v/>
      </c>
      <c r="EZ663" s="4"/>
      <c r="FA663" s="820" t="str">
        <f t="shared" si="49"/>
        <v/>
      </c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742"/>
    </row>
    <row r="664" outlineLevel="1">
      <c r="A664" s="743"/>
      <c r="D664" s="1039">
        <f t="shared" si="157"/>
        <v>1</v>
      </c>
      <c r="E664" s="1049" t="str">
        <f t="shared" si="80"/>
        <v/>
      </c>
      <c r="F664" s="1050" t="s">
        <v>402</v>
      </c>
      <c r="G664" s="1042" t="str">
        <f t="shared" si="76"/>
        <v/>
      </c>
      <c r="H664" s="1027"/>
      <c r="I664" s="1044" t="str">
        <f t="shared" si="77"/>
        <v>#REF!</v>
      </c>
      <c r="J664" s="1052" t="str">
        <f t="shared" si="141"/>
        <v>#REF!</v>
      </c>
      <c r="K664" s="1046">
        <v>0.0</v>
      </c>
      <c r="L664" s="1046">
        <v>0.0</v>
      </c>
      <c r="M664" s="1046">
        <v>0.0</v>
      </c>
      <c r="N664" s="1046">
        <v>0.0</v>
      </c>
      <c r="O664" s="1053" t="e">
        <v>#REF!</v>
      </c>
      <c r="P664" s="1053">
        <v>0.0</v>
      </c>
      <c r="Q664" s="1053">
        <v>0.0</v>
      </c>
      <c r="R664" s="1053">
        <v>0.0</v>
      </c>
      <c r="S664" s="1053">
        <v>0.0</v>
      </c>
      <c r="T664" s="1053">
        <v>0.0</v>
      </c>
      <c r="U664" s="1053">
        <v>0.0</v>
      </c>
      <c r="W664" s="1054" t="str">
        <f t="shared" ref="W664:AC664" si="466">if(O$275&gt;$E663,"",if(O$276&lt;$E663,"", if($H664="","", if($D663&lt;=$N$277,O$277,if($D663&lt;=$N$278,O$278,O$279))*if($O$267=$R$267,$V$267, $H664))))</f>
        <v>#REF!</v>
      </c>
      <c r="X664" s="1054" t="str">
        <f t="shared" si="466"/>
        <v/>
      </c>
      <c r="Y664" s="1054" t="str">
        <f t="shared" si="466"/>
        <v/>
      </c>
      <c r="Z664" s="1054" t="str">
        <f t="shared" si="466"/>
        <v/>
      </c>
      <c r="AA664" s="1054" t="str">
        <f t="shared" si="466"/>
        <v/>
      </c>
      <c r="AB664" s="1054" t="str">
        <f t="shared" si="466"/>
        <v/>
      </c>
      <c r="AC664" s="1054" t="str">
        <f t="shared" si="466"/>
        <v/>
      </c>
      <c r="AD664" s="2" t="e">
        <v>#REF!</v>
      </c>
      <c r="AE664" s="2" t="e">
        <v>#REF!</v>
      </c>
      <c r="AF664" s="2" t="e">
        <v>#REF!</v>
      </c>
      <c r="AG664" s="2" t="e">
        <v>#REF!</v>
      </c>
      <c r="AH664" s="2" t="e">
        <v>#REF!</v>
      </c>
      <c r="AI664" s="2" t="e">
        <v>#REF!</v>
      </c>
      <c r="AJ664" s="4" t="e">
        <v>#REF!</v>
      </c>
      <c r="AK664" s="4"/>
      <c r="AL664" s="4"/>
      <c r="AM664" s="4"/>
      <c r="AN664" s="18" t="s">
        <v>4</v>
      </c>
      <c r="AO664" s="689"/>
      <c r="AP664" s="690"/>
      <c r="AQ664" s="274"/>
      <c r="AR664" s="274"/>
      <c r="AS664" s="274"/>
      <c r="AT664" s="274"/>
      <c r="AU664" s="691"/>
      <c r="AV664" s="692"/>
      <c r="AW664" s="274"/>
      <c r="AX664" s="274"/>
      <c r="AY664" s="274"/>
      <c r="AZ664" s="274"/>
      <c r="BA664" s="274"/>
      <c r="BB664" s="274"/>
      <c r="BC664" s="274"/>
      <c r="BD664" s="274"/>
      <c r="BE664" s="274"/>
      <c r="BF664" s="274"/>
      <c r="BG664" s="274"/>
      <c r="BH664" s="274"/>
      <c r="BI664" s="274"/>
      <c r="BJ664" s="274"/>
      <c r="BK664" s="274"/>
      <c r="BL664" s="274"/>
      <c r="BM664" s="274"/>
      <c r="BN664" s="274"/>
      <c r="BO664" s="274"/>
      <c r="BP664" s="693"/>
      <c r="BQ664" s="274"/>
      <c r="BR664" s="274"/>
      <c r="BS664" s="274"/>
      <c r="BT664" s="274"/>
      <c r="BU664" s="274"/>
      <c r="BV664" s="274"/>
      <c r="BW664" s="274"/>
      <c r="BX664" s="694"/>
      <c r="BY664" s="274"/>
      <c r="BZ664" s="274"/>
      <c r="CA664" s="274"/>
      <c r="CB664" s="274"/>
      <c r="CC664" s="274"/>
      <c r="CD664" s="274"/>
      <c r="CE664" s="274"/>
      <c r="CF664" s="274"/>
      <c r="CG664" s="742"/>
      <c r="CH664" s="742"/>
      <c r="CI664" s="742"/>
      <c r="CJ664" s="742"/>
      <c r="CK664" s="742"/>
      <c r="CL664" s="742"/>
      <c r="CM664" s="742"/>
      <c r="CN664" s="742"/>
      <c r="CO664" s="742"/>
      <c r="CP664" s="742"/>
      <c r="CQ664" s="742"/>
      <c r="CR664" s="742"/>
      <c r="CS664" s="742"/>
      <c r="CT664" s="742"/>
      <c r="CU664" s="742"/>
      <c r="CV664" s="742"/>
      <c r="CW664" s="742"/>
      <c r="CX664" s="4"/>
      <c r="CY664" s="745"/>
      <c r="CZ664" s="745"/>
      <c r="DA664" s="745"/>
      <c r="DB664" s="745"/>
      <c r="DC664" s="745"/>
      <c r="DD664" s="745"/>
      <c r="DE664" s="745"/>
      <c r="DF664" s="745"/>
      <c r="DG664" s="745"/>
      <c r="DH664" s="745"/>
      <c r="DI664" s="745"/>
      <c r="DJ664" s="745"/>
      <c r="DK664" s="745"/>
      <c r="DL664" s="745"/>
      <c r="DM664" s="745"/>
      <c r="DN664" s="745"/>
      <c r="DO664" s="745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745"/>
      <c r="EK664" s="4"/>
      <c r="EL664" s="4"/>
      <c r="EM664" s="4"/>
      <c r="EN664" s="4"/>
      <c r="EO664" s="4"/>
      <c r="EP664" s="4"/>
      <c r="EQ664" s="745"/>
      <c r="ER664" s="4"/>
      <c r="ES664" s="4"/>
      <c r="ET664" s="4"/>
      <c r="EU664" s="4"/>
      <c r="EV664" s="4"/>
      <c r="EW664" s="4"/>
      <c r="EX664" s="4"/>
      <c r="EY664" s="1060" t="str">
        <f t="shared" si="413"/>
        <v/>
      </c>
      <c r="EZ664" s="4"/>
      <c r="FA664" s="820" t="str">
        <f t="shared" si="49"/>
        <v/>
      </c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742"/>
    </row>
    <row r="665" outlineLevel="1">
      <c r="A665" s="743"/>
      <c r="D665" s="1039">
        <f t="shared" si="157"/>
        <v>1</v>
      </c>
      <c r="E665" s="1049" t="str">
        <f t="shared" si="80"/>
        <v/>
      </c>
      <c r="F665" s="1050" t="s">
        <v>402</v>
      </c>
      <c r="G665" s="1042" t="str">
        <f t="shared" si="76"/>
        <v/>
      </c>
      <c r="H665" s="1027"/>
      <c r="I665" s="1044" t="str">
        <f t="shared" si="77"/>
        <v>#REF!</v>
      </c>
      <c r="J665" s="1052" t="str">
        <f t="shared" si="141"/>
        <v>#REF!</v>
      </c>
      <c r="K665" s="1046">
        <v>0.0</v>
      </c>
      <c r="L665" s="1046">
        <v>0.0</v>
      </c>
      <c r="M665" s="1046">
        <v>0.0</v>
      </c>
      <c r="N665" s="1046">
        <v>0.0</v>
      </c>
      <c r="O665" s="1053" t="e">
        <v>#REF!</v>
      </c>
      <c r="P665" s="1053">
        <v>0.0</v>
      </c>
      <c r="Q665" s="1053">
        <v>0.0</v>
      </c>
      <c r="R665" s="1053">
        <v>0.0</v>
      </c>
      <c r="S665" s="1053">
        <v>0.0</v>
      </c>
      <c r="T665" s="1053">
        <v>0.0</v>
      </c>
      <c r="U665" s="1053">
        <v>0.0</v>
      </c>
      <c r="W665" s="1054" t="str">
        <f t="shared" ref="W665:AC665" si="467">if(O$275&gt;$E664,"",if(O$276&lt;$E664,"", if($H665="","", if($D664&lt;=$N$277,O$277,if($D664&lt;=$N$278,O$278,O$279))*if($O$267=$R$267,$V$267, $H665))))</f>
        <v>#REF!</v>
      </c>
      <c r="X665" s="1054" t="str">
        <f t="shared" si="467"/>
        <v/>
      </c>
      <c r="Y665" s="1054" t="str">
        <f t="shared" si="467"/>
        <v/>
      </c>
      <c r="Z665" s="1054" t="str">
        <f t="shared" si="467"/>
        <v/>
      </c>
      <c r="AA665" s="1054" t="str">
        <f t="shared" si="467"/>
        <v/>
      </c>
      <c r="AB665" s="1054" t="str">
        <f t="shared" si="467"/>
        <v/>
      </c>
      <c r="AC665" s="1054" t="str">
        <f t="shared" si="467"/>
        <v/>
      </c>
      <c r="AD665" s="2" t="e">
        <v>#REF!</v>
      </c>
      <c r="AE665" s="2" t="e">
        <v>#REF!</v>
      </c>
      <c r="AF665" s="2" t="e">
        <v>#REF!</v>
      </c>
      <c r="AG665" s="2" t="e">
        <v>#REF!</v>
      </c>
      <c r="AH665" s="2" t="e">
        <v>#REF!</v>
      </c>
      <c r="AI665" s="2" t="e">
        <v>#REF!</v>
      </c>
      <c r="AJ665" s="4" t="e">
        <v>#REF!</v>
      </c>
      <c r="AK665" s="4"/>
      <c r="AL665" s="4"/>
      <c r="AM665" s="4"/>
      <c r="AN665" s="18" t="s">
        <v>4</v>
      </c>
      <c r="AO665" s="689"/>
      <c r="AP665" s="690"/>
      <c r="AQ665" s="274"/>
      <c r="AR665" s="274"/>
      <c r="AS665" s="274"/>
      <c r="AT665" s="274"/>
      <c r="AU665" s="691"/>
      <c r="AV665" s="692"/>
      <c r="AW665" s="274"/>
      <c r="AX665" s="274"/>
      <c r="AY665" s="274"/>
      <c r="AZ665" s="274"/>
      <c r="BA665" s="274"/>
      <c r="BB665" s="274"/>
      <c r="BC665" s="274"/>
      <c r="BD665" s="274"/>
      <c r="BE665" s="274"/>
      <c r="BF665" s="274"/>
      <c r="BG665" s="274"/>
      <c r="BH665" s="274"/>
      <c r="BI665" s="274"/>
      <c r="BJ665" s="274"/>
      <c r="BK665" s="274"/>
      <c r="BL665" s="274"/>
      <c r="BM665" s="274"/>
      <c r="BN665" s="274"/>
      <c r="BO665" s="274"/>
      <c r="BP665" s="693"/>
      <c r="BQ665" s="274"/>
      <c r="BR665" s="274"/>
      <c r="BS665" s="274"/>
      <c r="BT665" s="274"/>
      <c r="BU665" s="274"/>
      <c r="BV665" s="274"/>
      <c r="BW665" s="274"/>
      <c r="BX665" s="694"/>
      <c r="BY665" s="274"/>
      <c r="BZ665" s="274"/>
      <c r="CA665" s="274"/>
      <c r="CB665" s="274"/>
      <c r="CC665" s="274"/>
      <c r="CD665" s="274"/>
      <c r="CE665" s="274"/>
      <c r="CF665" s="274"/>
      <c r="CG665" s="742"/>
      <c r="CH665" s="742"/>
      <c r="CI665" s="742"/>
      <c r="CJ665" s="742"/>
      <c r="CK665" s="742"/>
      <c r="CL665" s="742"/>
      <c r="CM665" s="742"/>
      <c r="CN665" s="742"/>
      <c r="CO665" s="742"/>
      <c r="CP665" s="742"/>
      <c r="CQ665" s="742"/>
      <c r="CR665" s="742"/>
      <c r="CS665" s="742"/>
      <c r="CT665" s="742"/>
      <c r="CU665" s="742"/>
      <c r="CV665" s="742"/>
      <c r="CW665" s="742"/>
      <c r="CX665" s="4"/>
      <c r="CY665" s="745"/>
      <c r="CZ665" s="745"/>
      <c r="DA665" s="745"/>
      <c r="DB665" s="745"/>
      <c r="DC665" s="745"/>
      <c r="DD665" s="745"/>
      <c r="DE665" s="745"/>
      <c r="DF665" s="745"/>
      <c r="DG665" s="745"/>
      <c r="DH665" s="745"/>
      <c r="DI665" s="745"/>
      <c r="DJ665" s="745"/>
      <c r="DK665" s="745"/>
      <c r="DL665" s="745"/>
      <c r="DM665" s="745"/>
      <c r="DN665" s="745"/>
      <c r="DO665" s="745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745"/>
      <c r="EK665" s="4"/>
      <c r="EL665" s="4"/>
      <c r="EM665" s="4"/>
      <c r="EN665" s="4"/>
      <c r="EO665" s="4"/>
      <c r="EP665" s="4"/>
      <c r="EQ665" s="745"/>
      <c r="ER665" s="4"/>
      <c r="ES665" s="4"/>
      <c r="ET665" s="4"/>
      <c r="EU665" s="4"/>
      <c r="EV665" s="4"/>
      <c r="EW665" s="4"/>
      <c r="EX665" s="4"/>
      <c r="EY665" s="1060" t="str">
        <f t="shared" si="413"/>
        <v/>
      </c>
      <c r="EZ665" s="4"/>
      <c r="FA665" s="820" t="str">
        <f t="shared" si="49"/>
        <v/>
      </c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742"/>
    </row>
    <row r="666" outlineLevel="1">
      <c r="A666" s="743"/>
      <c r="D666" s="1039">
        <f t="shared" si="157"/>
        <v>1</v>
      </c>
      <c r="E666" s="1049" t="str">
        <f t="shared" si="80"/>
        <v/>
      </c>
      <c r="F666" s="1050" t="s">
        <v>402</v>
      </c>
      <c r="G666" s="1042" t="str">
        <f t="shared" si="76"/>
        <v/>
      </c>
      <c r="H666" s="1027"/>
      <c r="I666" s="1044" t="str">
        <f t="shared" si="77"/>
        <v>#REF!</v>
      </c>
      <c r="J666" s="1052" t="str">
        <f t="shared" si="141"/>
        <v>#REF!</v>
      </c>
      <c r="K666" s="1046">
        <v>0.0</v>
      </c>
      <c r="L666" s="1046">
        <v>0.0</v>
      </c>
      <c r="M666" s="1046">
        <v>0.0</v>
      </c>
      <c r="N666" s="1046">
        <v>0.0</v>
      </c>
      <c r="O666" s="1053" t="e">
        <v>#REF!</v>
      </c>
      <c r="P666" s="1053">
        <v>0.0</v>
      </c>
      <c r="Q666" s="1053">
        <v>0.0</v>
      </c>
      <c r="R666" s="1053">
        <v>0.0</v>
      </c>
      <c r="S666" s="1053">
        <v>0.0</v>
      </c>
      <c r="T666" s="1053">
        <v>0.0</v>
      </c>
      <c r="U666" s="1053">
        <v>0.0</v>
      </c>
      <c r="W666" s="1054" t="str">
        <f t="shared" ref="W666:AC666" si="468">if(O$275&gt;$E665,"",if(O$276&lt;$E665,"", if($H666="","", if($D665&lt;=$N$277,O$277,if($D665&lt;=$N$278,O$278,O$279))*if($O$267=$R$267,$V$267, $H666))))</f>
        <v>#REF!</v>
      </c>
      <c r="X666" s="1054" t="str">
        <f t="shared" si="468"/>
        <v/>
      </c>
      <c r="Y666" s="1054" t="str">
        <f t="shared" si="468"/>
        <v/>
      </c>
      <c r="Z666" s="1054" t="str">
        <f t="shared" si="468"/>
        <v/>
      </c>
      <c r="AA666" s="1054" t="str">
        <f t="shared" si="468"/>
        <v/>
      </c>
      <c r="AB666" s="1054" t="str">
        <f t="shared" si="468"/>
        <v/>
      </c>
      <c r="AC666" s="1054" t="str">
        <f t="shared" si="468"/>
        <v/>
      </c>
      <c r="AD666" s="2" t="e">
        <v>#REF!</v>
      </c>
      <c r="AE666" s="2" t="e">
        <v>#REF!</v>
      </c>
      <c r="AF666" s="2" t="e">
        <v>#REF!</v>
      </c>
      <c r="AG666" s="2" t="e">
        <v>#REF!</v>
      </c>
      <c r="AH666" s="2" t="e">
        <v>#REF!</v>
      </c>
      <c r="AI666" s="2" t="e">
        <v>#REF!</v>
      </c>
      <c r="AJ666" s="4" t="e">
        <v>#REF!</v>
      </c>
      <c r="AK666" s="4"/>
      <c r="AL666" s="4"/>
      <c r="AM666" s="4"/>
      <c r="AN666" s="18" t="s">
        <v>4</v>
      </c>
      <c r="AO666" s="689"/>
      <c r="AP666" s="690"/>
      <c r="AQ666" s="274"/>
      <c r="AR666" s="274"/>
      <c r="AS666" s="274"/>
      <c r="AT666" s="274"/>
      <c r="AU666" s="691"/>
      <c r="AV666" s="692"/>
      <c r="AW666" s="274"/>
      <c r="AX666" s="274"/>
      <c r="AY666" s="274"/>
      <c r="AZ666" s="274"/>
      <c r="BA666" s="274"/>
      <c r="BB666" s="274"/>
      <c r="BC666" s="274"/>
      <c r="BD666" s="274"/>
      <c r="BE666" s="274"/>
      <c r="BF666" s="274"/>
      <c r="BG666" s="274"/>
      <c r="BH666" s="274"/>
      <c r="BI666" s="274"/>
      <c r="BJ666" s="274"/>
      <c r="BK666" s="274"/>
      <c r="BL666" s="274"/>
      <c r="BM666" s="274"/>
      <c r="BN666" s="274"/>
      <c r="BO666" s="274"/>
      <c r="BP666" s="693"/>
      <c r="BQ666" s="274"/>
      <c r="BR666" s="274"/>
      <c r="BS666" s="274"/>
      <c r="BT666" s="274"/>
      <c r="BU666" s="274"/>
      <c r="BV666" s="274"/>
      <c r="BW666" s="274"/>
      <c r="BX666" s="694"/>
      <c r="BY666" s="274"/>
      <c r="BZ666" s="274"/>
      <c r="CA666" s="274"/>
      <c r="CB666" s="274"/>
      <c r="CC666" s="274"/>
      <c r="CD666" s="274"/>
      <c r="CE666" s="274"/>
      <c r="CF666" s="274"/>
      <c r="CG666" s="742"/>
      <c r="CH666" s="742"/>
      <c r="CI666" s="742"/>
      <c r="CJ666" s="742"/>
      <c r="CK666" s="742"/>
      <c r="CL666" s="742"/>
      <c r="CM666" s="742"/>
      <c r="CN666" s="742"/>
      <c r="CO666" s="742"/>
      <c r="CP666" s="742"/>
      <c r="CQ666" s="742"/>
      <c r="CR666" s="742"/>
      <c r="CS666" s="742"/>
      <c r="CT666" s="742"/>
      <c r="CU666" s="742"/>
      <c r="CV666" s="742"/>
      <c r="CW666" s="742"/>
      <c r="CX666" s="4"/>
      <c r="CY666" s="745"/>
      <c r="CZ666" s="745"/>
      <c r="DA666" s="745"/>
      <c r="DB666" s="745"/>
      <c r="DC666" s="745"/>
      <c r="DD666" s="745"/>
      <c r="DE666" s="745"/>
      <c r="DF666" s="745"/>
      <c r="DG666" s="745"/>
      <c r="DH666" s="745"/>
      <c r="DI666" s="745"/>
      <c r="DJ666" s="745"/>
      <c r="DK666" s="745"/>
      <c r="DL666" s="745"/>
      <c r="DM666" s="745"/>
      <c r="DN666" s="745"/>
      <c r="DO666" s="745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745"/>
      <c r="EK666" s="4"/>
      <c r="EL666" s="4"/>
      <c r="EM666" s="4"/>
      <c r="EN666" s="4"/>
      <c r="EO666" s="4"/>
      <c r="EP666" s="4"/>
      <c r="EQ666" s="745"/>
      <c r="ER666" s="4"/>
      <c r="ES666" s="4"/>
      <c r="ET666" s="4"/>
      <c r="EU666" s="4"/>
      <c r="EV666" s="4"/>
      <c r="EW666" s="4"/>
      <c r="EX666" s="4"/>
      <c r="EY666" s="1060" t="str">
        <f t="shared" si="413"/>
        <v/>
      </c>
      <c r="EZ666" s="4"/>
      <c r="FA666" s="820" t="str">
        <f t="shared" si="49"/>
        <v/>
      </c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742"/>
    </row>
    <row r="667" outlineLevel="1">
      <c r="A667" s="743"/>
      <c r="D667" s="1039">
        <f t="shared" si="157"/>
        <v>1</v>
      </c>
      <c r="E667" s="1049" t="str">
        <f t="shared" si="80"/>
        <v/>
      </c>
      <c r="F667" s="1050" t="s">
        <v>402</v>
      </c>
      <c r="G667" s="1042" t="str">
        <f t="shared" si="76"/>
        <v/>
      </c>
      <c r="H667" s="1027"/>
      <c r="I667" s="1044" t="str">
        <f t="shared" si="77"/>
        <v>#REF!</v>
      </c>
      <c r="J667" s="1052" t="str">
        <f t="shared" si="141"/>
        <v>#REF!</v>
      </c>
      <c r="K667" s="1046">
        <v>0.0</v>
      </c>
      <c r="L667" s="1046">
        <v>0.0</v>
      </c>
      <c r="M667" s="1046">
        <v>0.0</v>
      </c>
      <c r="N667" s="1046">
        <v>0.0</v>
      </c>
      <c r="O667" s="1053" t="e">
        <v>#REF!</v>
      </c>
      <c r="P667" s="1053">
        <v>0.0</v>
      </c>
      <c r="Q667" s="1053">
        <v>0.0</v>
      </c>
      <c r="R667" s="1053">
        <v>0.0</v>
      </c>
      <c r="S667" s="1053">
        <v>0.0</v>
      </c>
      <c r="T667" s="1053">
        <v>0.0</v>
      </c>
      <c r="U667" s="1053">
        <v>0.0</v>
      </c>
      <c r="W667" s="1054" t="str">
        <f t="shared" ref="W667:AC667" si="469">if(O$275&gt;$E666,"",if(O$276&lt;$E666,"", if($H667="","", if($D666&lt;=$N$277,O$277,if($D666&lt;=$N$278,O$278,O$279))*if($O$267=$R$267,$V$267, $H667))))</f>
        <v>#REF!</v>
      </c>
      <c r="X667" s="1054" t="str">
        <f t="shared" si="469"/>
        <v/>
      </c>
      <c r="Y667" s="1054" t="str">
        <f t="shared" si="469"/>
        <v/>
      </c>
      <c r="Z667" s="1054" t="str">
        <f t="shared" si="469"/>
        <v/>
      </c>
      <c r="AA667" s="1054" t="str">
        <f t="shared" si="469"/>
        <v/>
      </c>
      <c r="AB667" s="1054" t="str">
        <f t="shared" si="469"/>
        <v/>
      </c>
      <c r="AC667" s="1054" t="str">
        <f t="shared" si="469"/>
        <v/>
      </c>
      <c r="AD667" s="2" t="e">
        <v>#REF!</v>
      </c>
      <c r="AE667" s="2" t="e">
        <v>#REF!</v>
      </c>
      <c r="AF667" s="2" t="e">
        <v>#REF!</v>
      </c>
      <c r="AG667" s="2" t="e">
        <v>#REF!</v>
      </c>
      <c r="AH667" s="2" t="e">
        <v>#REF!</v>
      </c>
      <c r="AI667" s="2" t="e">
        <v>#REF!</v>
      </c>
      <c r="AJ667" s="4" t="e">
        <v>#REF!</v>
      </c>
      <c r="AK667" s="4"/>
      <c r="AL667" s="4"/>
      <c r="AM667" s="4"/>
      <c r="AN667" s="18" t="s">
        <v>4</v>
      </c>
      <c r="AO667" s="689"/>
      <c r="AP667" s="690"/>
      <c r="AQ667" s="274"/>
      <c r="AR667" s="274"/>
      <c r="AS667" s="274"/>
      <c r="AT667" s="274"/>
      <c r="AU667" s="691"/>
      <c r="AV667" s="692"/>
      <c r="AW667" s="274"/>
      <c r="AX667" s="274"/>
      <c r="AY667" s="274"/>
      <c r="AZ667" s="274"/>
      <c r="BA667" s="274"/>
      <c r="BB667" s="274"/>
      <c r="BC667" s="274"/>
      <c r="BD667" s="274"/>
      <c r="BE667" s="274"/>
      <c r="BF667" s="274"/>
      <c r="BG667" s="274"/>
      <c r="BH667" s="274"/>
      <c r="BI667" s="274"/>
      <c r="BJ667" s="274"/>
      <c r="BK667" s="274"/>
      <c r="BL667" s="274"/>
      <c r="BM667" s="274"/>
      <c r="BN667" s="274"/>
      <c r="BO667" s="274"/>
      <c r="BP667" s="693"/>
      <c r="BQ667" s="274"/>
      <c r="BR667" s="274"/>
      <c r="BS667" s="274"/>
      <c r="BT667" s="274"/>
      <c r="BU667" s="274"/>
      <c r="BV667" s="274"/>
      <c r="BW667" s="274"/>
      <c r="BX667" s="694"/>
      <c r="BY667" s="274"/>
      <c r="BZ667" s="274"/>
      <c r="CA667" s="274"/>
      <c r="CB667" s="274"/>
      <c r="CC667" s="274"/>
      <c r="CD667" s="274"/>
      <c r="CE667" s="274"/>
      <c r="CF667" s="274"/>
      <c r="CG667" s="742"/>
      <c r="CH667" s="742"/>
      <c r="CI667" s="742"/>
      <c r="CJ667" s="742"/>
      <c r="CK667" s="742"/>
      <c r="CL667" s="742"/>
      <c r="CM667" s="742"/>
      <c r="CN667" s="742"/>
      <c r="CO667" s="742"/>
      <c r="CP667" s="742"/>
      <c r="CQ667" s="742"/>
      <c r="CR667" s="742"/>
      <c r="CS667" s="742"/>
      <c r="CT667" s="742"/>
      <c r="CU667" s="742"/>
      <c r="CV667" s="742"/>
      <c r="CW667" s="742"/>
      <c r="CX667" s="4"/>
      <c r="CY667" s="745"/>
      <c r="CZ667" s="745"/>
      <c r="DA667" s="745"/>
      <c r="DB667" s="745"/>
      <c r="DC667" s="745"/>
      <c r="DD667" s="745"/>
      <c r="DE667" s="745"/>
      <c r="DF667" s="745"/>
      <c r="DG667" s="745"/>
      <c r="DH667" s="745"/>
      <c r="DI667" s="745"/>
      <c r="DJ667" s="745"/>
      <c r="DK667" s="745"/>
      <c r="DL667" s="745"/>
      <c r="DM667" s="745"/>
      <c r="DN667" s="745"/>
      <c r="DO667" s="745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745"/>
      <c r="EK667" s="4"/>
      <c r="EL667" s="4"/>
      <c r="EM667" s="4"/>
      <c r="EN667" s="4"/>
      <c r="EO667" s="4"/>
      <c r="EP667" s="4"/>
      <c r="EQ667" s="745"/>
      <c r="ER667" s="4"/>
      <c r="ES667" s="4"/>
      <c r="ET667" s="4"/>
      <c r="EU667" s="4"/>
      <c r="EV667" s="4"/>
      <c r="EW667" s="4"/>
      <c r="EX667" s="4"/>
      <c r="EY667" s="1060" t="str">
        <f t="shared" si="413"/>
        <v/>
      </c>
      <c r="EZ667" s="4"/>
      <c r="FA667" s="820" t="str">
        <f t="shared" si="49"/>
        <v/>
      </c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742"/>
    </row>
    <row r="668" outlineLevel="1">
      <c r="A668" s="743"/>
      <c r="D668" s="1039">
        <f t="shared" si="157"/>
        <v>1</v>
      </c>
      <c r="E668" s="1049" t="str">
        <f t="shared" si="80"/>
        <v/>
      </c>
      <c r="F668" s="1050" t="s">
        <v>402</v>
      </c>
      <c r="G668" s="1042" t="str">
        <f t="shared" si="76"/>
        <v/>
      </c>
      <c r="H668" s="1027"/>
      <c r="I668" s="1044" t="str">
        <f t="shared" si="77"/>
        <v>#REF!</v>
      </c>
      <c r="J668" s="1052" t="str">
        <f t="shared" si="141"/>
        <v>#REF!</v>
      </c>
      <c r="K668" s="1046">
        <v>0.0</v>
      </c>
      <c r="L668" s="1046">
        <v>0.0</v>
      </c>
      <c r="M668" s="1046">
        <v>0.0</v>
      </c>
      <c r="N668" s="1046">
        <v>0.0</v>
      </c>
      <c r="O668" s="1053" t="e">
        <v>#REF!</v>
      </c>
      <c r="P668" s="1053">
        <v>0.0</v>
      </c>
      <c r="Q668" s="1053">
        <v>0.0</v>
      </c>
      <c r="R668" s="1053">
        <v>0.0</v>
      </c>
      <c r="S668" s="1053">
        <v>0.0</v>
      </c>
      <c r="T668" s="1053">
        <v>0.0</v>
      </c>
      <c r="U668" s="1053">
        <v>0.0</v>
      </c>
      <c r="W668" s="1054" t="str">
        <f t="shared" ref="W668:AC668" si="470">if(O$275&gt;$E667,"",if(O$276&lt;$E667,"", if($H668="","", if($D667&lt;=$N$277,O$277,if($D667&lt;=$N$278,O$278,O$279))*if($O$267=$R$267,$V$267, $H668))))</f>
        <v>#REF!</v>
      </c>
      <c r="X668" s="1054" t="str">
        <f t="shared" si="470"/>
        <v/>
      </c>
      <c r="Y668" s="1054" t="str">
        <f t="shared" si="470"/>
        <v/>
      </c>
      <c r="Z668" s="1054" t="str">
        <f t="shared" si="470"/>
        <v/>
      </c>
      <c r="AA668" s="1054" t="str">
        <f t="shared" si="470"/>
        <v/>
      </c>
      <c r="AB668" s="1054" t="str">
        <f t="shared" si="470"/>
        <v/>
      </c>
      <c r="AC668" s="1054" t="str">
        <f t="shared" si="470"/>
        <v/>
      </c>
      <c r="AD668" s="2" t="e">
        <v>#REF!</v>
      </c>
      <c r="AE668" s="2" t="e">
        <v>#REF!</v>
      </c>
      <c r="AF668" s="2" t="e">
        <v>#REF!</v>
      </c>
      <c r="AG668" s="2" t="e">
        <v>#REF!</v>
      </c>
      <c r="AH668" s="2" t="e">
        <v>#REF!</v>
      </c>
      <c r="AI668" s="2" t="e">
        <v>#REF!</v>
      </c>
      <c r="AJ668" s="4" t="e">
        <v>#REF!</v>
      </c>
      <c r="AK668" s="4"/>
      <c r="AL668" s="4"/>
      <c r="AM668" s="4"/>
      <c r="AN668" s="18" t="s">
        <v>4</v>
      </c>
      <c r="AO668" s="689"/>
      <c r="AP668" s="690"/>
      <c r="AQ668" s="274"/>
      <c r="AR668" s="274"/>
      <c r="AS668" s="274"/>
      <c r="AT668" s="274"/>
      <c r="AU668" s="691"/>
      <c r="AV668" s="692"/>
      <c r="AW668" s="274"/>
      <c r="AX668" s="274"/>
      <c r="AY668" s="274"/>
      <c r="AZ668" s="274"/>
      <c r="BA668" s="274"/>
      <c r="BB668" s="274"/>
      <c r="BC668" s="274"/>
      <c r="BD668" s="274"/>
      <c r="BE668" s="274"/>
      <c r="BF668" s="274"/>
      <c r="BG668" s="274"/>
      <c r="BH668" s="274"/>
      <c r="BI668" s="274"/>
      <c r="BJ668" s="274"/>
      <c r="BK668" s="274"/>
      <c r="BL668" s="274"/>
      <c r="BM668" s="274"/>
      <c r="BN668" s="274"/>
      <c r="BO668" s="274"/>
      <c r="BP668" s="693"/>
      <c r="BQ668" s="274"/>
      <c r="BR668" s="274"/>
      <c r="BS668" s="274"/>
      <c r="BT668" s="274"/>
      <c r="BU668" s="274"/>
      <c r="BV668" s="274"/>
      <c r="BW668" s="274"/>
      <c r="BX668" s="694"/>
      <c r="BY668" s="274"/>
      <c r="BZ668" s="274"/>
      <c r="CA668" s="274"/>
      <c r="CB668" s="274"/>
      <c r="CC668" s="274"/>
      <c r="CD668" s="274"/>
      <c r="CE668" s="274"/>
      <c r="CF668" s="274"/>
      <c r="CG668" s="742"/>
      <c r="CH668" s="742"/>
      <c r="CI668" s="742"/>
      <c r="CJ668" s="742"/>
      <c r="CK668" s="742"/>
      <c r="CL668" s="742"/>
      <c r="CM668" s="742"/>
      <c r="CN668" s="742"/>
      <c r="CO668" s="742"/>
      <c r="CP668" s="742"/>
      <c r="CQ668" s="742"/>
      <c r="CR668" s="742"/>
      <c r="CS668" s="742"/>
      <c r="CT668" s="742"/>
      <c r="CU668" s="742"/>
      <c r="CV668" s="742"/>
      <c r="CW668" s="742"/>
      <c r="CX668" s="4"/>
      <c r="CY668" s="745"/>
      <c r="CZ668" s="745"/>
      <c r="DA668" s="745"/>
      <c r="DB668" s="745"/>
      <c r="DC668" s="745"/>
      <c r="DD668" s="745"/>
      <c r="DE668" s="745"/>
      <c r="DF668" s="745"/>
      <c r="DG668" s="745"/>
      <c r="DH668" s="745"/>
      <c r="DI668" s="745"/>
      <c r="DJ668" s="745"/>
      <c r="DK668" s="745"/>
      <c r="DL668" s="745"/>
      <c r="DM668" s="745"/>
      <c r="DN668" s="745"/>
      <c r="DO668" s="745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745"/>
      <c r="EK668" s="4"/>
      <c r="EL668" s="4"/>
      <c r="EM668" s="4"/>
      <c r="EN668" s="4"/>
      <c r="EO668" s="4"/>
      <c r="EP668" s="4"/>
      <c r="EQ668" s="745"/>
      <c r="ER668" s="4"/>
      <c r="ES668" s="4"/>
      <c r="ET668" s="4"/>
      <c r="EU668" s="4"/>
      <c r="EV668" s="4"/>
      <c r="EW668" s="4"/>
      <c r="EX668" s="4"/>
      <c r="EY668" s="1060" t="str">
        <f t="shared" si="413"/>
        <v/>
      </c>
      <c r="EZ668" s="4"/>
      <c r="FA668" s="820" t="str">
        <f t="shared" si="49"/>
        <v/>
      </c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742"/>
    </row>
    <row r="669" outlineLevel="1">
      <c r="A669" s="743"/>
      <c r="D669" s="1039">
        <f t="shared" si="157"/>
        <v>1</v>
      </c>
      <c r="E669" s="1049" t="str">
        <f t="shared" si="80"/>
        <v/>
      </c>
      <c r="F669" s="1050" t="s">
        <v>402</v>
      </c>
      <c r="G669" s="1042" t="str">
        <f t="shared" si="76"/>
        <v/>
      </c>
      <c r="H669" s="1027"/>
      <c r="I669" s="1044" t="str">
        <f t="shared" si="77"/>
        <v>#REF!</v>
      </c>
      <c r="J669" s="1052" t="str">
        <f t="shared" si="141"/>
        <v>#REF!</v>
      </c>
      <c r="K669" s="1046">
        <v>0.0</v>
      </c>
      <c r="L669" s="1046">
        <v>0.0</v>
      </c>
      <c r="M669" s="1046">
        <v>0.0</v>
      </c>
      <c r="N669" s="1046">
        <v>0.0</v>
      </c>
      <c r="O669" s="1053" t="e">
        <v>#REF!</v>
      </c>
      <c r="P669" s="1053">
        <v>0.0</v>
      </c>
      <c r="Q669" s="1053">
        <v>0.0</v>
      </c>
      <c r="R669" s="1053">
        <v>0.0</v>
      </c>
      <c r="S669" s="1053">
        <v>0.0</v>
      </c>
      <c r="T669" s="1053">
        <v>0.0</v>
      </c>
      <c r="U669" s="1053">
        <v>0.0</v>
      </c>
      <c r="W669" s="1054" t="str">
        <f t="shared" ref="W669:AC669" si="471">if(O$275&gt;$E668,"",if(O$276&lt;$E668,"", if($H669="","", if($D668&lt;=$N$277,O$277,if($D668&lt;=$N$278,O$278,O$279))*if($O$267=$R$267,$V$267, $H669))))</f>
        <v>#REF!</v>
      </c>
      <c r="X669" s="1054" t="str">
        <f t="shared" si="471"/>
        <v/>
      </c>
      <c r="Y669" s="1054" t="str">
        <f t="shared" si="471"/>
        <v/>
      </c>
      <c r="Z669" s="1054" t="str">
        <f t="shared" si="471"/>
        <v/>
      </c>
      <c r="AA669" s="1054" t="str">
        <f t="shared" si="471"/>
        <v/>
      </c>
      <c r="AB669" s="1054" t="str">
        <f t="shared" si="471"/>
        <v/>
      </c>
      <c r="AC669" s="1054" t="str">
        <f t="shared" si="471"/>
        <v/>
      </c>
      <c r="AD669" s="2" t="e">
        <v>#REF!</v>
      </c>
      <c r="AE669" s="2" t="e">
        <v>#REF!</v>
      </c>
      <c r="AF669" s="2" t="e">
        <v>#REF!</v>
      </c>
      <c r="AG669" s="2" t="e">
        <v>#REF!</v>
      </c>
      <c r="AH669" s="2" t="e">
        <v>#REF!</v>
      </c>
      <c r="AI669" s="2" t="e">
        <v>#REF!</v>
      </c>
      <c r="AJ669" s="4" t="e">
        <v>#REF!</v>
      </c>
      <c r="AK669" s="4"/>
      <c r="AL669" s="4"/>
      <c r="AM669" s="4"/>
      <c r="AN669" s="18" t="s">
        <v>4</v>
      </c>
      <c r="AO669" s="689"/>
      <c r="AP669" s="690"/>
      <c r="AQ669" s="274"/>
      <c r="AR669" s="274"/>
      <c r="AS669" s="274"/>
      <c r="AT669" s="274"/>
      <c r="AU669" s="691"/>
      <c r="AV669" s="692"/>
      <c r="AW669" s="274"/>
      <c r="AX669" s="274"/>
      <c r="AY669" s="274"/>
      <c r="AZ669" s="274"/>
      <c r="BA669" s="274"/>
      <c r="BB669" s="274"/>
      <c r="BC669" s="274"/>
      <c r="BD669" s="274"/>
      <c r="BE669" s="274"/>
      <c r="BF669" s="274"/>
      <c r="BG669" s="274"/>
      <c r="BH669" s="274"/>
      <c r="BI669" s="274"/>
      <c r="BJ669" s="274"/>
      <c r="BK669" s="274"/>
      <c r="BL669" s="274"/>
      <c r="BM669" s="274"/>
      <c r="BN669" s="274"/>
      <c r="BO669" s="274"/>
      <c r="BP669" s="693"/>
      <c r="BQ669" s="274"/>
      <c r="BR669" s="274"/>
      <c r="BS669" s="274"/>
      <c r="BT669" s="274"/>
      <c r="BU669" s="274"/>
      <c r="BV669" s="274"/>
      <c r="BW669" s="274"/>
      <c r="BX669" s="694"/>
      <c r="BY669" s="274"/>
      <c r="BZ669" s="274"/>
      <c r="CA669" s="274"/>
      <c r="CB669" s="274"/>
      <c r="CC669" s="274"/>
      <c r="CD669" s="274"/>
      <c r="CE669" s="274"/>
      <c r="CF669" s="274"/>
      <c r="CG669" s="742"/>
      <c r="CH669" s="742"/>
      <c r="CI669" s="742"/>
      <c r="CJ669" s="742"/>
      <c r="CK669" s="742"/>
      <c r="CL669" s="742"/>
      <c r="CM669" s="742"/>
      <c r="CN669" s="742"/>
      <c r="CO669" s="742"/>
      <c r="CP669" s="742"/>
      <c r="CQ669" s="742"/>
      <c r="CR669" s="742"/>
      <c r="CS669" s="742"/>
      <c r="CT669" s="742"/>
      <c r="CU669" s="742"/>
      <c r="CV669" s="742"/>
      <c r="CW669" s="742"/>
      <c r="CX669" s="4"/>
      <c r="CY669" s="745"/>
      <c r="CZ669" s="745"/>
      <c r="DA669" s="745"/>
      <c r="DB669" s="745"/>
      <c r="DC669" s="745"/>
      <c r="DD669" s="745"/>
      <c r="DE669" s="745"/>
      <c r="DF669" s="745"/>
      <c r="DG669" s="745"/>
      <c r="DH669" s="745"/>
      <c r="DI669" s="745"/>
      <c r="DJ669" s="745"/>
      <c r="DK669" s="745"/>
      <c r="DL669" s="745"/>
      <c r="DM669" s="745"/>
      <c r="DN669" s="745"/>
      <c r="DO669" s="745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745"/>
      <c r="EK669" s="4"/>
      <c r="EL669" s="4"/>
      <c r="EM669" s="4"/>
      <c r="EN669" s="4"/>
      <c r="EO669" s="4"/>
      <c r="EP669" s="4"/>
      <c r="EQ669" s="745"/>
      <c r="ER669" s="4"/>
      <c r="ES669" s="4"/>
      <c r="ET669" s="4"/>
      <c r="EU669" s="4"/>
      <c r="EV669" s="4"/>
      <c r="EW669" s="4"/>
      <c r="EX669" s="4"/>
      <c r="EY669" s="1060" t="str">
        <f t="shared" si="413"/>
        <v/>
      </c>
      <c r="EZ669" s="4"/>
      <c r="FA669" s="820" t="str">
        <f t="shared" si="49"/>
        <v/>
      </c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742"/>
    </row>
    <row r="670" outlineLevel="1">
      <c r="A670" s="743"/>
      <c r="D670" s="1039">
        <f t="shared" si="157"/>
        <v>1</v>
      </c>
      <c r="E670" s="1049" t="str">
        <f t="shared" si="80"/>
        <v/>
      </c>
      <c r="F670" s="1050" t="s">
        <v>402</v>
      </c>
      <c r="G670" s="1042" t="str">
        <f t="shared" si="76"/>
        <v/>
      </c>
      <c r="H670" s="1027"/>
      <c r="I670" s="1044" t="str">
        <f t="shared" si="77"/>
        <v>#REF!</v>
      </c>
      <c r="J670" s="1052" t="str">
        <f t="shared" si="141"/>
        <v>#REF!</v>
      </c>
      <c r="K670" s="1046">
        <v>0.0</v>
      </c>
      <c r="L670" s="1046">
        <v>0.0</v>
      </c>
      <c r="M670" s="1046">
        <v>0.0</v>
      </c>
      <c r="N670" s="1046">
        <v>0.0</v>
      </c>
      <c r="O670" s="1053" t="e">
        <v>#REF!</v>
      </c>
      <c r="P670" s="1053">
        <v>0.0</v>
      </c>
      <c r="Q670" s="1053">
        <v>0.0</v>
      </c>
      <c r="R670" s="1053">
        <v>0.0</v>
      </c>
      <c r="S670" s="1053">
        <v>0.0</v>
      </c>
      <c r="T670" s="1053">
        <v>0.0</v>
      </c>
      <c r="U670" s="1053">
        <v>0.0</v>
      </c>
      <c r="W670" s="1054" t="str">
        <f t="shared" ref="W670:AC670" si="472">if(O$275&gt;$E669,"",if(O$276&lt;$E669,"", if($H670="","", if($D669&lt;=$N$277,O$277,if($D669&lt;=$N$278,O$278,O$279))*if($O$267=$R$267,$V$267, $H670))))</f>
        <v>#REF!</v>
      </c>
      <c r="X670" s="1054" t="str">
        <f t="shared" si="472"/>
        <v/>
      </c>
      <c r="Y670" s="1054" t="str">
        <f t="shared" si="472"/>
        <v/>
      </c>
      <c r="Z670" s="1054" t="str">
        <f t="shared" si="472"/>
        <v/>
      </c>
      <c r="AA670" s="1054" t="str">
        <f t="shared" si="472"/>
        <v/>
      </c>
      <c r="AB670" s="1054" t="str">
        <f t="shared" si="472"/>
        <v/>
      </c>
      <c r="AC670" s="1054" t="str">
        <f t="shared" si="472"/>
        <v/>
      </c>
      <c r="AD670" s="2" t="e">
        <v>#REF!</v>
      </c>
      <c r="AE670" s="2" t="e">
        <v>#REF!</v>
      </c>
      <c r="AF670" s="2" t="e">
        <v>#REF!</v>
      </c>
      <c r="AG670" s="2" t="e">
        <v>#REF!</v>
      </c>
      <c r="AH670" s="2" t="e">
        <v>#REF!</v>
      </c>
      <c r="AI670" s="2" t="e">
        <v>#REF!</v>
      </c>
      <c r="AJ670" s="4" t="e">
        <v>#REF!</v>
      </c>
      <c r="AK670" s="4"/>
      <c r="AL670" s="4"/>
      <c r="AM670" s="4"/>
      <c r="AN670" s="18" t="s">
        <v>4</v>
      </c>
      <c r="AO670" s="689"/>
      <c r="AP670" s="690"/>
      <c r="AQ670" s="274"/>
      <c r="AR670" s="274"/>
      <c r="AS670" s="274"/>
      <c r="AT670" s="274"/>
      <c r="AU670" s="691"/>
      <c r="AV670" s="692"/>
      <c r="AW670" s="274"/>
      <c r="AX670" s="274"/>
      <c r="AY670" s="274"/>
      <c r="AZ670" s="274"/>
      <c r="BA670" s="274"/>
      <c r="BB670" s="274"/>
      <c r="BC670" s="274"/>
      <c r="BD670" s="274"/>
      <c r="BE670" s="274"/>
      <c r="BF670" s="274"/>
      <c r="BG670" s="274"/>
      <c r="BH670" s="274"/>
      <c r="BI670" s="274"/>
      <c r="BJ670" s="274"/>
      <c r="BK670" s="274"/>
      <c r="BL670" s="274"/>
      <c r="BM670" s="274"/>
      <c r="BN670" s="274"/>
      <c r="BO670" s="274"/>
      <c r="BP670" s="693"/>
      <c r="BQ670" s="274"/>
      <c r="BR670" s="274"/>
      <c r="BS670" s="274"/>
      <c r="BT670" s="274"/>
      <c r="BU670" s="274"/>
      <c r="BV670" s="274"/>
      <c r="BW670" s="274"/>
      <c r="BX670" s="694"/>
      <c r="BY670" s="274"/>
      <c r="BZ670" s="274"/>
      <c r="CA670" s="274"/>
      <c r="CB670" s="274"/>
      <c r="CC670" s="274"/>
      <c r="CD670" s="274"/>
      <c r="CE670" s="274"/>
      <c r="CF670" s="274"/>
      <c r="CG670" s="742"/>
      <c r="CH670" s="742"/>
      <c r="CI670" s="742"/>
      <c r="CJ670" s="742"/>
      <c r="CK670" s="742"/>
      <c r="CL670" s="742"/>
      <c r="CM670" s="742"/>
      <c r="CN670" s="742"/>
      <c r="CO670" s="742"/>
      <c r="CP670" s="742"/>
      <c r="CQ670" s="742"/>
      <c r="CR670" s="742"/>
      <c r="CS670" s="742"/>
      <c r="CT670" s="742"/>
      <c r="CU670" s="742"/>
      <c r="CV670" s="742"/>
      <c r="CW670" s="742"/>
      <c r="CX670" s="4"/>
      <c r="CY670" s="745"/>
      <c r="CZ670" s="745"/>
      <c r="DA670" s="745"/>
      <c r="DB670" s="745"/>
      <c r="DC670" s="745"/>
      <c r="DD670" s="745"/>
      <c r="DE670" s="745"/>
      <c r="DF670" s="745"/>
      <c r="DG670" s="745"/>
      <c r="DH670" s="745"/>
      <c r="DI670" s="745"/>
      <c r="DJ670" s="745"/>
      <c r="DK670" s="745"/>
      <c r="DL670" s="745"/>
      <c r="DM670" s="745"/>
      <c r="DN670" s="745"/>
      <c r="DO670" s="745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745"/>
      <c r="EK670" s="4"/>
      <c r="EL670" s="4"/>
      <c r="EM670" s="4"/>
      <c r="EN670" s="4"/>
      <c r="EO670" s="4"/>
      <c r="EP670" s="4"/>
      <c r="EQ670" s="745"/>
      <c r="ER670" s="4"/>
      <c r="ES670" s="4"/>
      <c r="ET670" s="4"/>
      <c r="EU670" s="4"/>
      <c r="EV670" s="4"/>
      <c r="EW670" s="4"/>
      <c r="EX670" s="4"/>
      <c r="EY670" s="1060" t="str">
        <f t="shared" si="413"/>
        <v/>
      </c>
      <c r="EZ670" s="4"/>
      <c r="FA670" s="820" t="str">
        <f t="shared" si="49"/>
        <v/>
      </c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742"/>
    </row>
    <row r="671" outlineLevel="1">
      <c r="A671" s="743"/>
      <c r="D671" s="1039">
        <f t="shared" si="157"/>
        <v>1</v>
      </c>
      <c r="E671" s="1049" t="str">
        <f t="shared" si="80"/>
        <v/>
      </c>
      <c r="F671" s="1050" t="s">
        <v>402</v>
      </c>
      <c r="G671" s="1042" t="str">
        <f t="shared" si="76"/>
        <v/>
      </c>
      <c r="H671" s="1027"/>
      <c r="I671" s="1044" t="str">
        <f t="shared" si="77"/>
        <v>#REF!</v>
      </c>
      <c r="J671" s="1052" t="str">
        <f t="shared" si="141"/>
        <v>#REF!</v>
      </c>
      <c r="K671" s="1046">
        <v>0.0</v>
      </c>
      <c r="L671" s="1046">
        <v>0.0</v>
      </c>
      <c r="M671" s="1046">
        <v>0.0</v>
      </c>
      <c r="N671" s="1046">
        <v>0.0</v>
      </c>
      <c r="O671" s="1053" t="e">
        <v>#REF!</v>
      </c>
      <c r="P671" s="1053">
        <v>0.0</v>
      </c>
      <c r="Q671" s="1053">
        <v>0.0</v>
      </c>
      <c r="R671" s="1053">
        <v>0.0</v>
      </c>
      <c r="S671" s="1053">
        <v>0.0</v>
      </c>
      <c r="T671" s="1053">
        <v>0.0</v>
      </c>
      <c r="U671" s="1053">
        <v>0.0</v>
      </c>
      <c r="W671" s="1054" t="str">
        <f t="shared" ref="W671:AC671" si="473">if(O$275&gt;$E670,"",if(O$276&lt;$E670,"", if($H671="","", if($D670&lt;=$N$277,O$277,if($D670&lt;=$N$278,O$278,O$279))*if($O$267=$R$267,$V$267, $H671))))</f>
        <v>#REF!</v>
      </c>
      <c r="X671" s="1054" t="str">
        <f t="shared" si="473"/>
        <v/>
      </c>
      <c r="Y671" s="1054" t="str">
        <f t="shared" si="473"/>
        <v/>
      </c>
      <c r="Z671" s="1054" t="str">
        <f t="shared" si="473"/>
        <v/>
      </c>
      <c r="AA671" s="1054" t="str">
        <f t="shared" si="473"/>
        <v/>
      </c>
      <c r="AB671" s="1054" t="str">
        <f t="shared" si="473"/>
        <v/>
      </c>
      <c r="AC671" s="1054" t="str">
        <f t="shared" si="473"/>
        <v/>
      </c>
      <c r="AD671" s="2" t="e">
        <v>#REF!</v>
      </c>
      <c r="AE671" s="2" t="e">
        <v>#REF!</v>
      </c>
      <c r="AF671" s="2" t="e">
        <v>#REF!</v>
      </c>
      <c r="AG671" s="2" t="e">
        <v>#REF!</v>
      </c>
      <c r="AH671" s="2" t="e">
        <v>#REF!</v>
      </c>
      <c r="AI671" s="2" t="e">
        <v>#REF!</v>
      </c>
      <c r="AJ671" s="4" t="e">
        <v>#REF!</v>
      </c>
      <c r="AK671" s="4"/>
      <c r="AL671" s="4"/>
      <c r="AM671" s="4"/>
      <c r="AN671" s="18" t="s">
        <v>4</v>
      </c>
      <c r="AO671" s="689"/>
      <c r="AP671" s="690"/>
      <c r="AQ671" s="274"/>
      <c r="AR671" s="274"/>
      <c r="AS671" s="274"/>
      <c r="AT671" s="274"/>
      <c r="AU671" s="691"/>
      <c r="AV671" s="692"/>
      <c r="AW671" s="274"/>
      <c r="AX671" s="274"/>
      <c r="AY671" s="274"/>
      <c r="AZ671" s="274"/>
      <c r="BA671" s="274"/>
      <c r="BB671" s="274"/>
      <c r="BC671" s="274"/>
      <c r="BD671" s="274"/>
      <c r="BE671" s="274"/>
      <c r="BF671" s="274"/>
      <c r="BG671" s="274"/>
      <c r="BH671" s="274"/>
      <c r="BI671" s="274"/>
      <c r="BJ671" s="274"/>
      <c r="BK671" s="274"/>
      <c r="BL671" s="274"/>
      <c r="BM671" s="274"/>
      <c r="BN671" s="274"/>
      <c r="BO671" s="274"/>
      <c r="BP671" s="693"/>
      <c r="BQ671" s="274"/>
      <c r="BR671" s="274"/>
      <c r="BS671" s="274"/>
      <c r="BT671" s="274"/>
      <c r="BU671" s="274"/>
      <c r="BV671" s="274"/>
      <c r="BW671" s="274"/>
      <c r="BX671" s="694"/>
      <c r="BY671" s="274"/>
      <c r="BZ671" s="274"/>
      <c r="CA671" s="274"/>
      <c r="CB671" s="274"/>
      <c r="CC671" s="274"/>
      <c r="CD671" s="274"/>
      <c r="CE671" s="274"/>
      <c r="CF671" s="274"/>
      <c r="CG671" s="742"/>
      <c r="CH671" s="742"/>
      <c r="CI671" s="742"/>
      <c r="CJ671" s="742"/>
      <c r="CK671" s="742"/>
      <c r="CL671" s="742"/>
      <c r="CM671" s="742"/>
      <c r="CN671" s="742"/>
      <c r="CO671" s="742"/>
      <c r="CP671" s="742"/>
      <c r="CQ671" s="742"/>
      <c r="CR671" s="742"/>
      <c r="CS671" s="742"/>
      <c r="CT671" s="742"/>
      <c r="CU671" s="742"/>
      <c r="CV671" s="742"/>
      <c r="CW671" s="742"/>
      <c r="CX671" s="4"/>
      <c r="CY671" s="745"/>
      <c r="CZ671" s="745"/>
      <c r="DA671" s="745"/>
      <c r="DB671" s="745"/>
      <c r="DC671" s="745"/>
      <c r="DD671" s="745"/>
      <c r="DE671" s="745"/>
      <c r="DF671" s="745"/>
      <c r="DG671" s="745"/>
      <c r="DH671" s="745"/>
      <c r="DI671" s="745"/>
      <c r="DJ671" s="745"/>
      <c r="DK671" s="745"/>
      <c r="DL671" s="745"/>
      <c r="DM671" s="745"/>
      <c r="DN671" s="745"/>
      <c r="DO671" s="745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745"/>
      <c r="EK671" s="4"/>
      <c r="EL671" s="4"/>
      <c r="EM671" s="4"/>
      <c r="EN671" s="4"/>
      <c r="EO671" s="4"/>
      <c r="EP671" s="4"/>
      <c r="EQ671" s="745"/>
      <c r="ER671" s="4"/>
      <c r="ES671" s="4"/>
      <c r="ET671" s="4"/>
      <c r="EU671" s="4"/>
      <c r="EV671" s="4"/>
      <c r="EW671" s="4"/>
      <c r="EX671" s="4"/>
      <c r="EY671" s="1060" t="str">
        <f t="shared" si="413"/>
        <v/>
      </c>
      <c r="EZ671" s="4"/>
      <c r="FA671" s="820" t="str">
        <f t="shared" si="49"/>
        <v/>
      </c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742"/>
    </row>
    <row r="672" outlineLevel="1">
      <c r="A672" s="743"/>
      <c r="D672" s="1039">
        <f t="shared" si="157"/>
        <v>1</v>
      </c>
      <c r="E672" s="1049" t="str">
        <f t="shared" si="80"/>
        <v/>
      </c>
      <c r="F672" s="1050" t="s">
        <v>402</v>
      </c>
      <c r="G672" s="1042" t="str">
        <f t="shared" si="76"/>
        <v/>
      </c>
      <c r="H672" s="1027"/>
      <c r="I672" s="1044" t="str">
        <f t="shared" si="77"/>
        <v>#REF!</v>
      </c>
      <c r="J672" s="1052" t="str">
        <f t="shared" si="141"/>
        <v>#REF!</v>
      </c>
      <c r="K672" s="1046">
        <v>0.0</v>
      </c>
      <c r="L672" s="1046">
        <v>0.0</v>
      </c>
      <c r="M672" s="1046">
        <v>0.0</v>
      </c>
      <c r="N672" s="1046">
        <v>0.0</v>
      </c>
      <c r="O672" s="1053" t="e">
        <v>#REF!</v>
      </c>
      <c r="P672" s="1053">
        <v>0.0</v>
      </c>
      <c r="Q672" s="1053">
        <v>0.0</v>
      </c>
      <c r="R672" s="1053">
        <v>0.0</v>
      </c>
      <c r="S672" s="1053">
        <v>0.0</v>
      </c>
      <c r="T672" s="1053">
        <v>0.0</v>
      </c>
      <c r="U672" s="1053">
        <v>0.0</v>
      </c>
      <c r="W672" s="1054" t="str">
        <f t="shared" ref="W672:AC672" si="474">if(O$275&gt;$E671,"",if(O$276&lt;$E671,"", if($H672="","", if($D671&lt;=$N$277,O$277,if($D671&lt;=$N$278,O$278,O$279))*if($O$267=$R$267,$V$267, $H672))))</f>
        <v>#REF!</v>
      </c>
      <c r="X672" s="1054" t="str">
        <f t="shared" si="474"/>
        <v/>
      </c>
      <c r="Y672" s="1054" t="str">
        <f t="shared" si="474"/>
        <v/>
      </c>
      <c r="Z672" s="1054" t="str">
        <f t="shared" si="474"/>
        <v/>
      </c>
      <c r="AA672" s="1054" t="str">
        <f t="shared" si="474"/>
        <v/>
      </c>
      <c r="AB672" s="1054" t="str">
        <f t="shared" si="474"/>
        <v/>
      </c>
      <c r="AC672" s="1054" t="str">
        <f t="shared" si="474"/>
        <v/>
      </c>
      <c r="AD672" s="2" t="e">
        <v>#REF!</v>
      </c>
      <c r="AE672" s="2" t="e">
        <v>#REF!</v>
      </c>
      <c r="AF672" s="2" t="e">
        <v>#REF!</v>
      </c>
      <c r="AG672" s="2" t="e">
        <v>#REF!</v>
      </c>
      <c r="AH672" s="2" t="e">
        <v>#REF!</v>
      </c>
      <c r="AI672" s="2" t="e">
        <v>#REF!</v>
      </c>
      <c r="AJ672" s="4" t="e">
        <v>#REF!</v>
      </c>
      <c r="AK672" s="4"/>
      <c r="AL672" s="4"/>
      <c r="AM672" s="4"/>
      <c r="AN672" s="18" t="s">
        <v>4</v>
      </c>
      <c r="AO672" s="689"/>
      <c r="AP672" s="690"/>
      <c r="AQ672" s="274"/>
      <c r="AR672" s="274"/>
      <c r="AS672" s="274"/>
      <c r="AT672" s="274"/>
      <c r="AU672" s="691"/>
      <c r="AV672" s="692"/>
      <c r="AW672" s="274"/>
      <c r="AX672" s="274"/>
      <c r="AY672" s="274"/>
      <c r="AZ672" s="274"/>
      <c r="BA672" s="274"/>
      <c r="BB672" s="274"/>
      <c r="BC672" s="274"/>
      <c r="BD672" s="274"/>
      <c r="BE672" s="274"/>
      <c r="BF672" s="274"/>
      <c r="BG672" s="274"/>
      <c r="BH672" s="274"/>
      <c r="BI672" s="274"/>
      <c r="BJ672" s="274"/>
      <c r="BK672" s="274"/>
      <c r="BL672" s="274"/>
      <c r="BM672" s="274"/>
      <c r="BN672" s="274"/>
      <c r="BO672" s="274"/>
      <c r="BP672" s="693"/>
      <c r="BQ672" s="274"/>
      <c r="BR672" s="274"/>
      <c r="BS672" s="274"/>
      <c r="BT672" s="274"/>
      <c r="BU672" s="274"/>
      <c r="BV672" s="274"/>
      <c r="BW672" s="274"/>
      <c r="BX672" s="694"/>
      <c r="BY672" s="274"/>
      <c r="BZ672" s="274"/>
      <c r="CA672" s="274"/>
      <c r="CB672" s="274"/>
      <c r="CC672" s="274"/>
      <c r="CD672" s="274"/>
      <c r="CE672" s="274"/>
      <c r="CF672" s="274"/>
      <c r="CG672" s="742"/>
      <c r="CH672" s="742"/>
      <c r="CI672" s="742"/>
      <c r="CJ672" s="742"/>
      <c r="CK672" s="742"/>
      <c r="CL672" s="742"/>
      <c r="CM672" s="742"/>
      <c r="CN672" s="742"/>
      <c r="CO672" s="742"/>
      <c r="CP672" s="742"/>
      <c r="CQ672" s="742"/>
      <c r="CR672" s="742"/>
      <c r="CS672" s="742"/>
      <c r="CT672" s="742"/>
      <c r="CU672" s="742"/>
      <c r="CV672" s="742"/>
      <c r="CW672" s="742"/>
      <c r="CX672" s="4"/>
      <c r="CY672" s="745"/>
      <c r="CZ672" s="745"/>
      <c r="DA672" s="745"/>
      <c r="DB672" s="745"/>
      <c r="DC672" s="745"/>
      <c r="DD672" s="745"/>
      <c r="DE672" s="745"/>
      <c r="DF672" s="745"/>
      <c r="DG672" s="745"/>
      <c r="DH672" s="745"/>
      <c r="DI672" s="745"/>
      <c r="DJ672" s="745"/>
      <c r="DK672" s="745"/>
      <c r="DL672" s="745"/>
      <c r="DM672" s="745"/>
      <c r="DN672" s="745"/>
      <c r="DO672" s="745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745"/>
      <c r="EK672" s="4"/>
      <c r="EL672" s="4"/>
      <c r="EM672" s="4"/>
      <c r="EN672" s="4"/>
      <c r="EO672" s="4"/>
      <c r="EP672" s="4"/>
      <c r="EQ672" s="745"/>
      <c r="ER672" s="4"/>
      <c r="ES672" s="4"/>
      <c r="ET672" s="4"/>
      <c r="EU672" s="4"/>
      <c r="EV672" s="4"/>
      <c r="EW672" s="4"/>
      <c r="EX672" s="4"/>
      <c r="EY672" s="1060" t="str">
        <f t="shared" si="413"/>
        <v/>
      </c>
      <c r="EZ672" s="4"/>
      <c r="FA672" s="820" t="str">
        <f t="shared" si="49"/>
        <v/>
      </c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742"/>
    </row>
    <row r="673" outlineLevel="1">
      <c r="A673" s="743"/>
      <c r="D673" s="1039">
        <f t="shared" si="157"/>
        <v>1</v>
      </c>
      <c r="E673" s="1049" t="str">
        <f t="shared" si="80"/>
        <v/>
      </c>
      <c r="F673" s="1050" t="s">
        <v>402</v>
      </c>
      <c r="G673" s="1042" t="str">
        <f t="shared" si="76"/>
        <v/>
      </c>
      <c r="H673" s="1027"/>
      <c r="I673" s="1044" t="str">
        <f t="shared" si="77"/>
        <v>#REF!</v>
      </c>
      <c r="J673" s="1052" t="str">
        <f t="shared" si="141"/>
        <v>#REF!</v>
      </c>
      <c r="K673" s="1046">
        <v>0.0</v>
      </c>
      <c r="L673" s="1046">
        <v>0.0</v>
      </c>
      <c r="M673" s="1046">
        <v>0.0</v>
      </c>
      <c r="N673" s="1046">
        <v>0.0</v>
      </c>
      <c r="O673" s="1053" t="e">
        <v>#REF!</v>
      </c>
      <c r="P673" s="1053">
        <v>0.0</v>
      </c>
      <c r="Q673" s="1053">
        <v>0.0</v>
      </c>
      <c r="R673" s="1053">
        <v>0.0</v>
      </c>
      <c r="S673" s="1053">
        <v>0.0</v>
      </c>
      <c r="T673" s="1053">
        <v>0.0</v>
      </c>
      <c r="U673" s="1053">
        <v>0.0</v>
      </c>
      <c r="W673" s="1054" t="str">
        <f t="shared" ref="W673:AC673" si="475">if(O$275&gt;$E672,"",if(O$276&lt;$E672,"", if($H673="","", if($D672&lt;=$N$277,O$277,if($D672&lt;=$N$278,O$278,O$279))*if($O$267=$R$267,$V$267, $H673))))</f>
        <v>#REF!</v>
      </c>
      <c r="X673" s="1054" t="str">
        <f t="shared" si="475"/>
        <v/>
      </c>
      <c r="Y673" s="1054" t="str">
        <f t="shared" si="475"/>
        <v/>
      </c>
      <c r="Z673" s="1054" t="str">
        <f t="shared" si="475"/>
        <v/>
      </c>
      <c r="AA673" s="1054" t="str">
        <f t="shared" si="475"/>
        <v/>
      </c>
      <c r="AB673" s="1054" t="str">
        <f t="shared" si="475"/>
        <v/>
      </c>
      <c r="AC673" s="1054" t="str">
        <f t="shared" si="475"/>
        <v/>
      </c>
      <c r="AD673" s="2" t="e">
        <v>#REF!</v>
      </c>
      <c r="AE673" s="2" t="e">
        <v>#REF!</v>
      </c>
      <c r="AF673" s="2" t="e">
        <v>#REF!</v>
      </c>
      <c r="AG673" s="2" t="e">
        <v>#REF!</v>
      </c>
      <c r="AH673" s="2" t="e">
        <v>#REF!</v>
      </c>
      <c r="AI673" s="2" t="e">
        <v>#REF!</v>
      </c>
      <c r="AJ673" s="4" t="e">
        <v>#REF!</v>
      </c>
      <c r="AK673" s="4"/>
      <c r="AL673" s="4"/>
      <c r="AM673" s="4"/>
      <c r="AN673" s="18" t="s">
        <v>4</v>
      </c>
      <c r="AO673" s="689"/>
      <c r="AP673" s="690"/>
      <c r="AQ673" s="274"/>
      <c r="AR673" s="274"/>
      <c r="AS673" s="274"/>
      <c r="AT673" s="274"/>
      <c r="AU673" s="691"/>
      <c r="AV673" s="692"/>
      <c r="AW673" s="274"/>
      <c r="AX673" s="274"/>
      <c r="AY673" s="274"/>
      <c r="AZ673" s="274"/>
      <c r="BA673" s="274"/>
      <c r="BB673" s="274"/>
      <c r="BC673" s="274"/>
      <c r="BD673" s="274"/>
      <c r="BE673" s="274"/>
      <c r="BF673" s="274"/>
      <c r="BG673" s="274"/>
      <c r="BH673" s="274"/>
      <c r="BI673" s="274"/>
      <c r="BJ673" s="274"/>
      <c r="BK673" s="274"/>
      <c r="BL673" s="274"/>
      <c r="BM673" s="274"/>
      <c r="BN673" s="274"/>
      <c r="BO673" s="274"/>
      <c r="BP673" s="693"/>
      <c r="BQ673" s="274"/>
      <c r="BR673" s="274"/>
      <c r="BS673" s="274"/>
      <c r="BT673" s="274"/>
      <c r="BU673" s="274"/>
      <c r="BV673" s="274"/>
      <c r="BW673" s="274"/>
      <c r="BX673" s="694"/>
      <c r="BY673" s="274"/>
      <c r="BZ673" s="274"/>
      <c r="CA673" s="274"/>
      <c r="CB673" s="274"/>
      <c r="CC673" s="274"/>
      <c r="CD673" s="274"/>
      <c r="CE673" s="274"/>
      <c r="CF673" s="274"/>
      <c r="CG673" s="742"/>
      <c r="CH673" s="742"/>
      <c r="CI673" s="742"/>
      <c r="CJ673" s="742"/>
      <c r="CK673" s="742"/>
      <c r="CL673" s="742"/>
      <c r="CM673" s="742"/>
      <c r="CN673" s="742"/>
      <c r="CO673" s="742"/>
      <c r="CP673" s="742"/>
      <c r="CQ673" s="742"/>
      <c r="CR673" s="742"/>
      <c r="CS673" s="742"/>
      <c r="CT673" s="742"/>
      <c r="CU673" s="742"/>
      <c r="CV673" s="742"/>
      <c r="CW673" s="742"/>
      <c r="CX673" s="4"/>
      <c r="CY673" s="745"/>
      <c r="CZ673" s="745"/>
      <c r="DA673" s="745"/>
      <c r="DB673" s="745"/>
      <c r="DC673" s="745"/>
      <c r="DD673" s="745"/>
      <c r="DE673" s="745"/>
      <c r="DF673" s="745"/>
      <c r="DG673" s="745"/>
      <c r="DH673" s="745"/>
      <c r="DI673" s="745"/>
      <c r="DJ673" s="745"/>
      <c r="DK673" s="745"/>
      <c r="DL673" s="745"/>
      <c r="DM673" s="745"/>
      <c r="DN673" s="745"/>
      <c r="DO673" s="745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745"/>
      <c r="EK673" s="4"/>
      <c r="EL673" s="4"/>
      <c r="EM673" s="4"/>
      <c r="EN673" s="4"/>
      <c r="EO673" s="4"/>
      <c r="EP673" s="4"/>
      <c r="EQ673" s="745"/>
      <c r="ER673" s="4"/>
      <c r="ES673" s="4"/>
      <c r="ET673" s="4"/>
      <c r="EU673" s="4"/>
      <c r="EV673" s="4"/>
      <c r="EW673" s="4"/>
      <c r="EX673" s="4"/>
      <c r="EY673" s="1060" t="str">
        <f t="shared" si="413"/>
        <v/>
      </c>
      <c r="EZ673" s="4"/>
      <c r="FA673" s="820" t="str">
        <f t="shared" si="49"/>
        <v/>
      </c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742"/>
    </row>
    <row r="674" outlineLevel="1">
      <c r="A674" s="743"/>
      <c r="D674" s="1039">
        <f t="shared" si="157"/>
        <v>1</v>
      </c>
      <c r="E674" s="1049" t="str">
        <f t="shared" si="80"/>
        <v/>
      </c>
      <c r="F674" s="1050" t="s">
        <v>402</v>
      </c>
      <c r="G674" s="1042" t="str">
        <f t="shared" si="76"/>
        <v/>
      </c>
      <c r="H674" s="1027"/>
      <c r="I674" s="1044" t="str">
        <f t="shared" si="77"/>
        <v>#REF!</v>
      </c>
      <c r="J674" s="1052" t="str">
        <f t="shared" si="141"/>
        <v>#REF!</v>
      </c>
      <c r="K674" s="1046">
        <v>0.0</v>
      </c>
      <c r="L674" s="1046">
        <v>0.0</v>
      </c>
      <c r="M674" s="1046">
        <v>0.0</v>
      </c>
      <c r="N674" s="1046">
        <v>0.0</v>
      </c>
      <c r="O674" s="1053" t="e">
        <v>#REF!</v>
      </c>
      <c r="P674" s="1053">
        <v>0.0</v>
      </c>
      <c r="Q674" s="1053">
        <v>0.0</v>
      </c>
      <c r="R674" s="1053">
        <v>0.0</v>
      </c>
      <c r="S674" s="1053">
        <v>0.0</v>
      </c>
      <c r="T674" s="1053">
        <v>0.0</v>
      </c>
      <c r="U674" s="1053">
        <v>0.0</v>
      </c>
      <c r="W674" s="1054" t="str">
        <f t="shared" ref="W674:AC674" si="476">if(O$275&gt;$E673,"",if(O$276&lt;$E673,"", if($H674="","", if($D673&lt;=$N$277,O$277,if($D673&lt;=$N$278,O$278,O$279))*if($O$267=$R$267,$V$267, $H674))))</f>
        <v>#REF!</v>
      </c>
      <c r="X674" s="1054" t="str">
        <f t="shared" si="476"/>
        <v/>
      </c>
      <c r="Y674" s="1054" t="str">
        <f t="shared" si="476"/>
        <v/>
      </c>
      <c r="Z674" s="1054" t="str">
        <f t="shared" si="476"/>
        <v/>
      </c>
      <c r="AA674" s="1054" t="str">
        <f t="shared" si="476"/>
        <v/>
      </c>
      <c r="AB674" s="1054" t="str">
        <f t="shared" si="476"/>
        <v/>
      </c>
      <c r="AC674" s="1054" t="str">
        <f t="shared" si="476"/>
        <v/>
      </c>
      <c r="AD674" s="2" t="e">
        <v>#REF!</v>
      </c>
      <c r="AE674" s="2" t="e">
        <v>#REF!</v>
      </c>
      <c r="AF674" s="2" t="e">
        <v>#REF!</v>
      </c>
      <c r="AG674" s="2" t="e">
        <v>#REF!</v>
      </c>
      <c r="AH674" s="2" t="e">
        <v>#REF!</v>
      </c>
      <c r="AI674" s="2" t="e">
        <v>#REF!</v>
      </c>
      <c r="AJ674" s="4" t="e">
        <v>#REF!</v>
      </c>
      <c r="AK674" s="4"/>
      <c r="AL674" s="4"/>
      <c r="AM674" s="4"/>
      <c r="AN674" s="18" t="s">
        <v>4</v>
      </c>
      <c r="AO674" s="689"/>
      <c r="AP674" s="690"/>
      <c r="AQ674" s="274"/>
      <c r="AR674" s="274"/>
      <c r="AS674" s="274"/>
      <c r="AT674" s="274"/>
      <c r="AU674" s="691"/>
      <c r="AV674" s="692"/>
      <c r="AW674" s="274"/>
      <c r="AX674" s="274"/>
      <c r="AY674" s="274"/>
      <c r="AZ674" s="274"/>
      <c r="BA674" s="274"/>
      <c r="BB674" s="274"/>
      <c r="BC674" s="274"/>
      <c r="BD674" s="274"/>
      <c r="BE674" s="274"/>
      <c r="BF674" s="274"/>
      <c r="BG674" s="274"/>
      <c r="BH674" s="274"/>
      <c r="BI674" s="274"/>
      <c r="BJ674" s="274"/>
      <c r="BK674" s="274"/>
      <c r="BL674" s="274"/>
      <c r="BM674" s="274"/>
      <c r="BN674" s="274"/>
      <c r="BO674" s="274"/>
      <c r="BP674" s="693"/>
      <c r="BQ674" s="274"/>
      <c r="BR674" s="274"/>
      <c r="BS674" s="274"/>
      <c r="BT674" s="274"/>
      <c r="BU674" s="274"/>
      <c r="BV674" s="274"/>
      <c r="BW674" s="274"/>
      <c r="BX674" s="694"/>
      <c r="BY674" s="274"/>
      <c r="BZ674" s="274"/>
      <c r="CA674" s="274"/>
      <c r="CB674" s="274"/>
      <c r="CC674" s="274"/>
      <c r="CD674" s="274"/>
      <c r="CE674" s="274"/>
      <c r="CF674" s="274"/>
      <c r="CG674" s="742"/>
      <c r="CH674" s="742"/>
      <c r="CI674" s="742"/>
      <c r="CJ674" s="742"/>
      <c r="CK674" s="742"/>
      <c r="CL674" s="742"/>
      <c r="CM674" s="742"/>
      <c r="CN674" s="742"/>
      <c r="CO674" s="742"/>
      <c r="CP674" s="742"/>
      <c r="CQ674" s="742"/>
      <c r="CR674" s="742"/>
      <c r="CS674" s="742"/>
      <c r="CT674" s="742"/>
      <c r="CU674" s="742"/>
      <c r="CV674" s="742"/>
      <c r="CW674" s="742"/>
      <c r="CX674" s="4"/>
      <c r="CY674" s="745"/>
      <c r="CZ674" s="745"/>
      <c r="DA674" s="745"/>
      <c r="DB674" s="745"/>
      <c r="DC674" s="745"/>
      <c r="DD674" s="745"/>
      <c r="DE674" s="745"/>
      <c r="DF674" s="745"/>
      <c r="DG674" s="745"/>
      <c r="DH674" s="745"/>
      <c r="DI674" s="745"/>
      <c r="DJ674" s="745"/>
      <c r="DK674" s="745"/>
      <c r="DL674" s="745"/>
      <c r="DM674" s="745"/>
      <c r="DN674" s="745"/>
      <c r="DO674" s="745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745"/>
      <c r="EK674" s="4"/>
      <c r="EL674" s="4"/>
      <c r="EM674" s="4"/>
      <c r="EN674" s="4"/>
      <c r="EO674" s="4"/>
      <c r="EP674" s="4"/>
      <c r="EQ674" s="745"/>
      <c r="ER674" s="4"/>
      <c r="ES674" s="4"/>
      <c r="ET674" s="4"/>
      <c r="EU674" s="4"/>
      <c r="EV674" s="4"/>
      <c r="EW674" s="4"/>
      <c r="EX674" s="4"/>
      <c r="EY674" s="1060" t="str">
        <f t="shared" si="413"/>
        <v/>
      </c>
      <c r="EZ674" s="4"/>
      <c r="FA674" s="820" t="str">
        <f t="shared" si="49"/>
        <v/>
      </c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742"/>
    </row>
    <row r="675" outlineLevel="1">
      <c r="A675" s="743"/>
      <c r="D675" s="1039">
        <f t="shared" si="157"/>
        <v>1</v>
      </c>
      <c r="E675" s="1049" t="str">
        <f t="shared" si="80"/>
        <v/>
      </c>
      <c r="F675" s="1050" t="s">
        <v>402</v>
      </c>
      <c r="G675" s="1042" t="str">
        <f t="shared" si="76"/>
        <v/>
      </c>
      <c r="H675" s="1027"/>
      <c r="I675" s="1044" t="str">
        <f t="shared" si="77"/>
        <v>#REF!</v>
      </c>
      <c r="J675" s="1052" t="str">
        <f t="shared" si="141"/>
        <v>#REF!</v>
      </c>
      <c r="K675" s="1046">
        <v>0.0</v>
      </c>
      <c r="L675" s="1046">
        <v>0.0</v>
      </c>
      <c r="M675" s="1046">
        <v>0.0</v>
      </c>
      <c r="N675" s="1046">
        <v>0.0</v>
      </c>
      <c r="O675" s="1053" t="e">
        <v>#REF!</v>
      </c>
      <c r="P675" s="1053">
        <v>0.0</v>
      </c>
      <c r="Q675" s="1053">
        <v>0.0</v>
      </c>
      <c r="R675" s="1053">
        <v>0.0</v>
      </c>
      <c r="S675" s="1053">
        <v>0.0</v>
      </c>
      <c r="T675" s="1053">
        <v>0.0</v>
      </c>
      <c r="U675" s="1053">
        <v>0.0</v>
      </c>
      <c r="W675" s="1054" t="str">
        <f t="shared" ref="W675:AC675" si="477">if(O$275&gt;$E674,"",if(O$276&lt;$E674,"", if($H675="","", if($D674&lt;=$N$277,O$277,if($D674&lt;=$N$278,O$278,O$279))*if($O$267=$R$267,$V$267, $H675))))</f>
        <v>#REF!</v>
      </c>
      <c r="X675" s="1054" t="str">
        <f t="shared" si="477"/>
        <v/>
      </c>
      <c r="Y675" s="1054" t="str">
        <f t="shared" si="477"/>
        <v/>
      </c>
      <c r="Z675" s="1054" t="str">
        <f t="shared" si="477"/>
        <v/>
      </c>
      <c r="AA675" s="1054" t="str">
        <f t="shared" si="477"/>
        <v/>
      </c>
      <c r="AB675" s="1054" t="str">
        <f t="shared" si="477"/>
        <v/>
      </c>
      <c r="AC675" s="1054" t="str">
        <f t="shared" si="477"/>
        <v/>
      </c>
      <c r="AD675" s="2" t="e">
        <v>#REF!</v>
      </c>
      <c r="AE675" s="2" t="e">
        <v>#REF!</v>
      </c>
      <c r="AF675" s="2" t="e">
        <v>#REF!</v>
      </c>
      <c r="AG675" s="2" t="e">
        <v>#REF!</v>
      </c>
      <c r="AH675" s="2" t="e">
        <v>#REF!</v>
      </c>
      <c r="AI675" s="2" t="e">
        <v>#REF!</v>
      </c>
      <c r="AJ675" s="4" t="e">
        <v>#REF!</v>
      </c>
      <c r="AK675" s="4"/>
      <c r="AL675" s="4"/>
      <c r="AM675" s="4"/>
      <c r="AN675" s="18" t="s">
        <v>4</v>
      </c>
      <c r="AO675" s="689"/>
      <c r="AP675" s="690"/>
      <c r="AQ675" s="274"/>
      <c r="AR675" s="274"/>
      <c r="AS675" s="274"/>
      <c r="AT675" s="274"/>
      <c r="AU675" s="691"/>
      <c r="AV675" s="692"/>
      <c r="AW675" s="274"/>
      <c r="AX675" s="274"/>
      <c r="AY675" s="274"/>
      <c r="AZ675" s="274"/>
      <c r="BA675" s="274"/>
      <c r="BB675" s="274"/>
      <c r="BC675" s="274"/>
      <c r="BD675" s="274"/>
      <c r="BE675" s="274"/>
      <c r="BF675" s="274"/>
      <c r="BG675" s="274"/>
      <c r="BH675" s="274"/>
      <c r="BI675" s="274"/>
      <c r="BJ675" s="274"/>
      <c r="BK675" s="274"/>
      <c r="BL675" s="274"/>
      <c r="BM675" s="274"/>
      <c r="BN675" s="274"/>
      <c r="BO675" s="274"/>
      <c r="BP675" s="693"/>
      <c r="BQ675" s="274"/>
      <c r="BR675" s="274"/>
      <c r="BS675" s="274"/>
      <c r="BT675" s="274"/>
      <c r="BU675" s="274"/>
      <c r="BV675" s="274"/>
      <c r="BW675" s="274"/>
      <c r="BX675" s="694"/>
      <c r="BY675" s="274"/>
      <c r="BZ675" s="274"/>
      <c r="CA675" s="274"/>
      <c r="CB675" s="274"/>
      <c r="CC675" s="274"/>
      <c r="CD675" s="274"/>
      <c r="CE675" s="274"/>
      <c r="CF675" s="274"/>
      <c r="CG675" s="742"/>
      <c r="CH675" s="742"/>
      <c r="CI675" s="742"/>
      <c r="CJ675" s="742"/>
      <c r="CK675" s="742"/>
      <c r="CL675" s="742"/>
      <c r="CM675" s="742"/>
      <c r="CN675" s="742"/>
      <c r="CO675" s="742"/>
      <c r="CP675" s="742"/>
      <c r="CQ675" s="742"/>
      <c r="CR675" s="742"/>
      <c r="CS675" s="742"/>
      <c r="CT675" s="742"/>
      <c r="CU675" s="742"/>
      <c r="CV675" s="742"/>
      <c r="CW675" s="742"/>
      <c r="CX675" s="4"/>
      <c r="CY675" s="745"/>
      <c r="CZ675" s="745"/>
      <c r="DA675" s="745"/>
      <c r="DB675" s="745"/>
      <c r="DC675" s="745"/>
      <c r="DD675" s="745"/>
      <c r="DE675" s="745"/>
      <c r="DF675" s="745"/>
      <c r="DG675" s="745"/>
      <c r="DH675" s="745"/>
      <c r="DI675" s="745"/>
      <c r="DJ675" s="745"/>
      <c r="DK675" s="745"/>
      <c r="DL675" s="745"/>
      <c r="DM675" s="745"/>
      <c r="DN675" s="745"/>
      <c r="DO675" s="745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745"/>
      <c r="EK675" s="4"/>
      <c r="EL675" s="4"/>
      <c r="EM675" s="4"/>
      <c r="EN675" s="4"/>
      <c r="EO675" s="4"/>
      <c r="EP675" s="4"/>
      <c r="EQ675" s="745"/>
      <c r="ER675" s="4"/>
      <c r="ES675" s="4"/>
      <c r="ET675" s="4"/>
      <c r="EU675" s="4"/>
      <c r="EV675" s="4"/>
      <c r="EW675" s="4"/>
      <c r="EX675" s="4"/>
      <c r="EY675" s="1060" t="str">
        <f t="shared" si="413"/>
        <v/>
      </c>
      <c r="EZ675" s="4"/>
      <c r="FA675" s="820" t="str">
        <f t="shared" si="49"/>
        <v/>
      </c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742"/>
    </row>
    <row r="676" outlineLevel="1">
      <c r="A676" s="743"/>
      <c r="D676" s="1039">
        <f t="shared" si="157"/>
        <v>1</v>
      </c>
      <c r="E676" s="1049" t="str">
        <f t="shared" si="80"/>
        <v/>
      </c>
      <c r="F676" s="1050" t="s">
        <v>402</v>
      </c>
      <c r="G676" s="1042" t="str">
        <f t="shared" si="76"/>
        <v/>
      </c>
      <c r="H676" s="1027"/>
      <c r="I676" s="1044" t="str">
        <f t="shared" si="77"/>
        <v>#REF!</v>
      </c>
      <c r="J676" s="1052" t="str">
        <f t="shared" si="141"/>
        <v>#REF!</v>
      </c>
      <c r="K676" s="1046">
        <v>0.0</v>
      </c>
      <c r="L676" s="1046">
        <v>0.0</v>
      </c>
      <c r="M676" s="1046">
        <v>0.0</v>
      </c>
      <c r="N676" s="1046">
        <v>0.0</v>
      </c>
      <c r="O676" s="1053" t="e">
        <v>#REF!</v>
      </c>
      <c r="P676" s="1053">
        <v>0.0</v>
      </c>
      <c r="Q676" s="1053">
        <v>0.0</v>
      </c>
      <c r="R676" s="1053">
        <v>0.0</v>
      </c>
      <c r="S676" s="1053">
        <v>0.0</v>
      </c>
      <c r="T676" s="1053">
        <v>0.0</v>
      </c>
      <c r="U676" s="1053">
        <v>0.0</v>
      </c>
      <c r="W676" s="1054" t="str">
        <f t="shared" ref="W676:AC676" si="478">if(O$275&gt;$E675,"",if(O$276&lt;$E675,"", if($H676="","", if($D675&lt;=$N$277,O$277,if($D675&lt;=$N$278,O$278,O$279))*if($O$267=$R$267,$V$267, $H676))))</f>
        <v>#REF!</v>
      </c>
      <c r="X676" s="1054" t="str">
        <f t="shared" si="478"/>
        <v/>
      </c>
      <c r="Y676" s="1054" t="str">
        <f t="shared" si="478"/>
        <v/>
      </c>
      <c r="Z676" s="1054" t="str">
        <f t="shared" si="478"/>
        <v/>
      </c>
      <c r="AA676" s="1054" t="str">
        <f t="shared" si="478"/>
        <v/>
      </c>
      <c r="AB676" s="1054" t="str">
        <f t="shared" si="478"/>
        <v/>
      </c>
      <c r="AC676" s="1054" t="str">
        <f t="shared" si="478"/>
        <v/>
      </c>
      <c r="AD676" s="2" t="e">
        <v>#REF!</v>
      </c>
      <c r="AE676" s="2" t="e">
        <v>#REF!</v>
      </c>
      <c r="AF676" s="2" t="e">
        <v>#REF!</v>
      </c>
      <c r="AG676" s="2" t="e">
        <v>#REF!</v>
      </c>
      <c r="AH676" s="2" t="e">
        <v>#REF!</v>
      </c>
      <c r="AI676" s="2" t="e">
        <v>#REF!</v>
      </c>
      <c r="AJ676" s="4" t="e">
        <v>#REF!</v>
      </c>
      <c r="AK676" s="4"/>
      <c r="AL676" s="4"/>
      <c r="AM676" s="4"/>
      <c r="AN676" s="18" t="s">
        <v>4</v>
      </c>
      <c r="AO676" s="689"/>
      <c r="AP676" s="690"/>
      <c r="AQ676" s="274"/>
      <c r="AR676" s="274"/>
      <c r="AS676" s="274"/>
      <c r="AT676" s="274"/>
      <c r="AU676" s="691"/>
      <c r="AV676" s="692"/>
      <c r="AW676" s="274"/>
      <c r="AX676" s="274"/>
      <c r="AY676" s="274"/>
      <c r="AZ676" s="274"/>
      <c r="BA676" s="274"/>
      <c r="BB676" s="274"/>
      <c r="BC676" s="274"/>
      <c r="BD676" s="274"/>
      <c r="BE676" s="274"/>
      <c r="BF676" s="274"/>
      <c r="BG676" s="274"/>
      <c r="BH676" s="274"/>
      <c r="BI676" s="274"/>
      <c r="BJ676" s="274"/>
      <c r="BK676" s="274"/>
      <c r="BL676" s="274"/>
      <c r="BM676" s="274"/>
      <c r="BN676" s="274"/>
      <c r="BO676" s="274"/>
      <c r="BP676" s="693"/>
      <c r="BQ676" s="274"/>
      <c r="BR676" s="274"/>
      <c r="BS676" s="274"/>
      <c r="BT676" s="274"/>
      <c r="BU676" s="274"/>
      <c r="BV676" s="274"/>
      <c r="BW676" s="274"/>
      <c r="BX676" s="694"/>
      <c r="BY676" s="274"/>
      <c r="BZ676" s="274"/>
      <c r="CA676" s="274"/>
      <c r="CB676" s="274"/>
      <c r="CC676" s="274"/>
      <c r="CD676" s="274"/>
      <c r="CE676" s="274"/>
      <c r="CF676" s="274"/>
      <c r="CG676" s="742"/>
      <c r="CH676" s="742"/>
      <c r="CI676" s="742"/>
      <c r="CJ676" s="742"/>
      <c r="CK676" s="742"/>
      <c r="CL676" s="742"/>
      <c r="CM676" s="742"/>
      <c r="CN676" s="742"/>
      <c r="CO676" s="742"/>
      <c r="CP676" s="742"/>
      <c r="CQ676" s="742"/>
      <c r="CR676" s="742"/>
      <c r="CS676" s="742"/>
      <c r="CT676" s="742"/>
      <c r="CU676" s="742"/>
      <c r="CV676" s="742"/>
      <c r="CW676" s="742"/>
      <c r="CX676" s="4"/>
      <c r="CY676" s="745"/>
      <c r="CZ676" s="745"/>
      <c r="DA676" s="745"/>
      <c r="DB676" s="745"/>
      <c r="DC676" s="745"/>
      <c r="DD676" s="745"/>
      <c r="DE676" s="745"/>
      <c r="DF676" s="745"/>
      <c r="DG676" s="745"/>
      <c r="DH676" s="745"/>
      <c r="DI676" s="745"/>
      <c r="DJ676" s="745"/>
      <c r="DK676" s="745"/>
      <c r="DL676" s="745"/>
      <c r="DM676" s="745"/>
      <c r="DN676" s="745"/>
      <c r="DO676" s="745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745"/>
      <c r="EK676" s="4"/>
      <c r="EL676" s="4"/>
      <c r="EM676" s="4"/>
      <c r="EN676" s="4"/>
      <c r="EO676" s="4"/>
      <c r="EP676" s="4"/>
      <c r="EQ676" s="745"/>
      <c r="ER676" s="4"/>
      <c r="ES676" s="4"/>
      <c r="ET676" s="4"/>
      <c r="EU676" s="4"/>
      <c r="EV676" s="4"/>
      <c r="EW676" s="4"/>
      <c r="EX676" s="4"/>
      <c r="EY676" s="1060" t="str">
        <f t="shared" si="413"/>
        <v/>
      </c>
      <c r="EZ676" s="4"/>
      <c r="FA676" s="820" t="str">
        <f t="shared" si="49"/>
        <v/>
      </c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742"/>
    </row>
    <row r="677" outlineLevel="1">
      <c r="A677" s="743"/>
      <c r="D677" s="1039">
        <f t="shared" si="157"/>
        <v>1</v>
      </c>
      <c r="E677" s="1049" t="str">
        <f t="shared" si="80"/>
        <v/>
      </c>
      <c r="F677" s="1050" t="s">
        <v>402</v>
      </c>
      <c r="G677" s="1042" t="str">
        <f t="shared" si="76"/>
        <v/>
      </c>
      <c r="H677" s="1027"/>
      <c r="I677" s="1044" t="str">
        <f t="shared" si="77"/>
        <v>#REF!</v>
      </c>
      <c r="J677" s="1052" t="str">
        <f t="shared" si="141"/>
        <v>#REF!</v>
      </c>
      <c r="K677" s="1046">
        <v>0.0</v>
      </c>
      <c r="L677" s="1046">
        <v>0.0</v>
      </c>
      <c r="M677" s="1046">
        <v>0.0</v>
      </c>
      <c r="N677" s="1046">
        <v>0.0</v>
      </c>
      <c r="O677" s="1053" t="e">
        <v>#REF!</v>
      </c>
      <c r="P677" s="1053">
        <v>0.0</v>
      </c>
      <c r="Q677" s="1053">
        <v>0.0</v>
      </c>
      <c r="R677" s="1053">
        <v>0.0</v>
      </c>
      <c r="S677" s="1053">
        <v>0.0</v>
      </c>
      <c r="T677" s="1053">
        <v>0.0</v>
      </c>
      <c r="U677" s="1053">
        <v>0.0</v>
      </c>
      <c r="W677" s="1054" t="str">
        <f t="shared" ref="W677:AC677" si="479">if(O$275&gt;$E676,"",if(O$276&lt;$E676,"", if($H677="","", if($D676&lt;=$N$277,O$277,if($D676&lt;=$N$278,O$278,O$279))*if($O$267=$R$267,$V$267, $H677))))</f>
        <v>#REF!</v>
      </c>
      <c r="X677" s="1054" t="str">
        <f t="shared" si="479"/>
        <v/>
      </c>
      <c r="Y677" s="1054" t="str">
        <f t="shared" si="479"/>
        <v/>
      </c>
      <c r="Z677" s="1054" t="str">
        <f t="shared" si="479"/>
        <v/>
      </c>
      <c r="AA677" s="1054" t="str">
        <f t="shared" si="479"/>
        <v/>
      </c>
      <c r="AB677" s="1054" t="str">
        <f t="shared" si="479"/>
        <v/>
      </c>
      <c r="AC677" s="1054" t="str">
        <f t="shared" si="479"/>
        <v/>
      </c>
      <c r="AD677" s="2" t="e">
        <v>#REF!</v>
      </c>
      <c r="AE677" s="2" t="e">
        <v>#REF!</v>
      </c>
      <c r="AF677" s="2" t="e">
        <v>#REF!</v>
      </c>
      <c r="AG677" s="2" t="e">
        <v>#REF!</v>
      </c>
      <c r="AH677" s="2" t="e">
        <v>#REF!</v>
      </c>
      <c r="AI677" s="2" t="e">
        <v>#REF!</v>
      </c>
      <c r="AJ677" s="4" t="e">
        <v>#REF!</v>
      </c>
      <c r="AK677" s="4"/>
      <c r="AL677" s="4"/>
      <c r="AM677" s="4"/>
      <c r="AN677" s="18" t="s">
        <v>4</v>
      </c>
      <c r="AO677" s="689"/>
      <c r="AP677" s="690"/>
      <c r="AQ677" s="274"/>
      <c r="AR677" s="274"/>
      <c r="AS677" s="274"/>
      <c r="AT677" s="274"/>
      <c r="AU677" s="691"/>
      <c r="AV677" s="692"/>
      <c r="AW677" s="274"/>
      <c r="AX677" s="274"/>
      <c r="AY677" s="274"/>
      <c r="AZ677" s="274"/>
      <c r="BA677" s="274"/>
      <c r="BB677" s="274"/>
      <c r="BC677" s="274"/>
      <c r="BD677" s="274"/>
      <c r="BE677" s="274"/>
      <c r="BF677" s="274"/>
      <c r="BG677" s="274"/>
      <c r="BH677" s="274"/>
      <c r="BI677" s="274"/>
      <c r="BJ677" s="274"/>
      <c r="BK677" s="274"/>
      <c r="BL677" s="274"/>
      <c r="BM677" s="274"/>
      <c r="BN677" s="274"/>
      <c r="BO677" s="274"/>
      <c r="BP677" s="693"/>
      <c r="BQ677" s="274"/>
      <c r="BR677" s="274"/>
      <c r="BS677" s="274"/>
      <c r="BT677" s="274"/>
      <c r="BU677" s="274"/>
      <c r="BV677" s="274"/>
      <c r="BW677" s="274"/>
      <c r="BX677" s="694"/>
      <c r="BY677" s="274"/>
      <c r="BZ677" s="274"/>
      <c r="CA677" s="274"/>
      <c r="CB677" s="274"/>
      <c r="CC677" s="274"/>
      <c r="CD677" s="274"/>
      <c r="CE677" s="274"/>
      <c r="CF677" s="274"/>
      <c r="CG677" s="742"/>
      <c r="CH677" s="742"/>
      <c r="CI677" s="742"/>
      <c r="CJ677" s="742"/>
      <c r="CK677" s="742"/>
      <c r="CL677" s="742"/>
      <c r="CM677" s="742"/>
      <c r="CN677" s="742"/>
      <c r="CO677" s="742"/>
      <c r="CP677" s="742"/>
      <c r="CQ677" s="742"/>
      <c r="CR677" s="742"/>
      <c r="CS677" s="742"/>
      <c r="CT677" s="742"/>
      <c r="CU677" s="742"/>
      <c r="CV677" s="742"/>
      <c r="CW677" s="742"/>
      <c r="CX677" s="4"/>
      <c r="CY677" s="745"/>
      <c r="CZ677" s="745"/>
      <c r="DA677" s="745"/>
      <c r="DB677" s="745"/>
      <c r="DC677" s="745"/>
      <c r="DD677" s="745"/>
      <c r="DE677" s="745"/>
      <c r="DF677" s="745"/>
      <c r="DG677" s="745"/>
      <c r="DH677" s="745"/>
      <c r="DI677" s="745"/>
      <c r="DJ677" s="745"/>
      <c r="DK677" s="745"/>
      <c r="DL677" s="745"/>
      <c r="DM677" s="745"/>
      <c r="DN677" s="745"/>
      <c r="DO677" s="745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745"/>
      <c r="EK677" s="4"/>
      <c r="EL677" s="4"/>
      <c r="EM677" s="4"/>
      <c r="EN677" s="4"/>
      <c r="EO677" s="4"/>
      <c r="EP677" s="4"/>
      <c r="EQ677" s="745"/>
      <c r="ER677" s="4"/>
      <c r="ES677" s="4"/>
      <c r="ET677" s="4"/>
      <c r="EU677" s="4"/>
      <c r="EV677" s="4"/>
      <c r="EW677" s="4"/>
      <c r="EX677" s="4"/>
      <c r="EY677" s="1060" t="str">
        <f t="shared" si="413"/>
        <v/>
      </c>
      <c r="EZ677" s="4"/>
      <c r="FA677" s="820" t="str">
        <f t="shared" si="49"/>
        <v/>
      </c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742"/>
    </row>
    <row r="678" outlineLevel="1">
      <c r="A678" s="743"/>
      <c r="D678" s="1039">
        <f t="shared" si="157"/>
        <v>1</v>
      </c>
      <c r="E678" s="1049" t="str">
        <f t="shared" si="80"/>
        <v/>
      </c>
      <c r="F678" s="1050" t="s">
        <v>402</v>
      </c>
      <c r="G678" s="1042" t="str">
        <f t="shared" si="76"/>
        <v/>
      </c>
      <c r="H678" s="1027"/>
      <c r="I678" s="1044" t="str">
        <f t="shared" si="77"/>
        <v>#REF!</v>
      </c>
      <c r="J678" s="1052" t="str">
        <f t="shared" si="141"/>
        <v>#REF!</v>
      </c>
      <c r="K678" s="1046">
        <v>0.0</v>
      </c>
      <c r="L678" s="1046">
        <v>0.0</v>
      </c>
      <c r="M678" s="1046">
        <v>0.0</v>
      </c>
      <c r="N678" s="1046">
        <v>0.0</v>
      </c>
      <c r="O678" s="1053" t="e">
        <v>#REF!</v>
      </c>
      <c r="P678" s="1053">
        <v>0.0</v>
      </c>
      <c r="Q678" s="1053">
        <v>0.0</v>
      </c>
      <c r="R678" s="1053">
        <v>0.0</v>
      </c>
      <c r="S678" s="1053">
        <v>0.0</v>
      </c>
      <c r="T678" s="1053">
        <v>0.0</v>
      </c>
      <c r="U678" s="1053">
        <v>0.0</v>
      </c>
      <c r="W678" s="1054" t="str">
        <f t="shared" ref="W678:AC678" si="480">if(O$275&gt;$E677,"",if(O$276&lt;$E677,"", if($H678="","", if($D677&lt;=$N$277,O$277,if($D677&lt;=$N$278,O$278,O$279))*if($O$267=$R$267,$V$267, $H678))))</f>
        <v>#REF!</v>
      </c>
      <c r="X678" s="1054" t="str">
        <f t="shared" si="480"/>
        <v/>
      </c>
      <c r="Y678" s="1054" t="str">
        <f t="shared" si="480"/>
        <v/>
      </c>
      <c r="Z678" s="1054" t="str">
        <f t="shared" si="480"/>
        <v/>
      </c>
      <c r="AA678" s="1054" t="str">
        <f t="shared" si="480"/>
        <v/>
      </c>
      <c r="AB678" s="1054" t="str">
        <f t="shared" si="480"/>
        <v/>
      </c>
      <c r="AC678" s="1054" t="str">
        <f t="shared" si="480"/>
        <v/>
      </c>
      <c r="AD678" s="2" t="e">
        <v>#REF!</v>
      </c>
      <c r="AE678" s="2" t="e">
        <v>#REF!</v>
      </c>
      <c r="AF678" s="2" t="e">
        <v>#REF!</v>
      </c>
      <c r="AG678" s="2" t="e">
        <v>#REF!</v>
      </c>
      <c r="AH678" s="2" t="e">
        <v>#REF!</v>
      </c>
      <c r="AI678" s="2" t="e">
        <v>#REF!</v>
      </c>
      <c r="AJ678" s="4" t="e">
        <v>#REF!</v>
      </c>
      <c r="AK678" s="4"/>
      <c r="AL678" s="4"/>
      <c r="AM678" s="4"/>
      <c r="AN678" s="18" t="s">
        <v>4</v>
      </c>
      <c r="AO678" s="689"/>
      <c r="AP678" s="690"/>
      <c r="AQ678" s="274"/>
      <c r="AR678" s="274"/>
      <c r="AS678" s="274"/>
      <c r="AT678" s="274"/>
      <c r="AU678" s="691"/>
      <c r="AV678" s="692"/>
      <c r="AW678" s="274"/>
      <c r="AX678" s="274"/>
      <c r="AY678" s="274"/>
      <c r="AZ678" s="274"/>
      <c r="BA678" s="274"/>
      <c r="BB678" s="274"/>
      <c r="BC678" s="274"/>
      <c r="BD678" s="274"/>
      <c r="BE678" s="274"/>
      <c r="BF678" s="274"/>
      <c r="BG678" s="274"/>
      <c r="BH678" s="274"/>
      <c r="BI678" s="274"/>
      <c r="BJ678" s="274"/>
      <c r="BK678" s="274"/>
      <c r="BL678" s="274"/>
      <c r="BM678" s="274"/>
      <c r="BN678" s="274"/>
      <c r="BO678" s="274"/>
      <c r="BP678" s="693"/>
      <c r="BQ678" s="274"/>
      <c r="BR678" s="274"/>
      <c r="BS678" s="274"/>
      <c r="BT678" s="274"/>
      <c r="BU678" s="274"/>
      <c r="BV678" s="274"/>
      <c r="BW678" s="274"/>
      <c r="BX678" s="694"/>
      <c r="BY678" s="274"/>
      <c r="BZ678" s="274"/>
      <c r="CA678" s="274"/>
      <c r="CB678" s="274"/>
      <c r="CC678" s="274"/>
      <c r="CD678" s="274"/>
      <c r="CE678" s="274"/>
      <c r="CF678" s="274"/>
      <c r="CG678" s="742"/>
      <c r="CH678" s="742"/>
      <c r="CI678" s="742"/>
      <c r="CJ678" s="742"/>
      <c r="CK678" s="742"/>
      <c r="CL678" s="742"/>
      <c r="CM678" s="742"/>
      <c r="CN678" s="742"/>
      <c r="CO678" s="742"/>
      <c r="CP678" s="742"/>
      <c r="CQ678" s="742"/>
      <c r="CR678" s="742"/>
      <c r="CS678" s="742"/>
      <c r="CT678" s="742"/>
      <c r="CU678" s="742"/>
      <c r="CV678" s="742"/>
      <c r="CW678" s="742"/>
      <c r="CX678" s="4"/>
      <c r="CY678" s="745"/>
      <c r="CZ678" s="745"/>
      <c r="DA678" s="745"/>
      <c r="DB678" s="745"/>
      <c r="DC678" s="745"/>
      <c r="DD678" s="745"/>
      <c r="DE678" s="745"/>
      <c r="DF678" s="745"/>
      <c r="DG678" s="745"/>
      <c r="DH678" s="745"/>
      <c r="DI678" s="745"/>
      <c r="DJ678" s="745"/>
      <c r="DK678" s="745"/>
      <c r="DL678" s="745"/>
      <c r="DM678" s="745"/>
      <c r="DN678" s="745"/>
      <c r="DO678" s="745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745"/>
      <c r="EK678" s="4"/>
      <c r="EL678" s="4"/>
      <c r="EM678" s="4"/>
      <c r="EN678" s="4"/>
      <c r="EO678" s="4"/>
      <c r="EP678" s="4"/>
      <c r="EQ678" s="745"/>
      <c r="ER678" s="4"/>
      <c r="ES678" s="4"/>
      <c r="ET678" s="4"/>
      <c r="EU678" s="4"/>
      <c r="EV678" s="4"/>
      <c r="EW678" s="4"/>
      <c r="EX678" s="4"/>
      <c r="EY678" s="1060" t="str">
        <f t="shared" si="413"/>
        <v/>
      </c>
      <c r="EZ678" s="4"/>
      <c r="FA678" s="820" t="str">
        <f t="shared" si="49"/>
        <v/>
      </c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742"/>
    </row>
    <row r="679" outlineLevel="1">
      <c r="A679" s="743"/>
      <c r="D679" s="1039">
        <f t="shared" si="157"/>
        <v>1</v>
      </c>
      <c r="E679" s="1049" t="str">
        <f t="shared" si="80"/>
        <v/>
      </c>
      <c r="F679" s="1050" t="s">
        <v>402</v>
      </c>
      <c r="G679" s="1042" t="str">
        <f t="shared" si="76"/>
        <v/>
      </c>
      <c r="H679" s="1027"/>
      <c r="I679" s="1044" t="str">
        <f t="shared" si="77"/>
        <v>#REF!</v>
      </c>
      <c r="J679" s="1052" t="str">
        <f t="shared" si="141"/>
        <v>#REF!</v>
      </c>
      <c r="K679" s="1046">
        <v>0.0</v>
      </c>
      <c r="L679" s="1046">
        <v>0.0</v>
      </c>
      <c r="M679" s="1046">
        <v>0.0</v>
      </c>
      <c r="N679" s="1046">
        <v>0.0</v>
      </c>
      <c r="O679" s="1053" t="e">
        <v>#REF!</v>
      </c>
      <c r="P679" s="1053">
        <v>0.0</v>
      </c>
      <c r="Q679" s="1053">
        <v>0.0</v>
      </c>
      <c r="R679" s="1053">
        <v>0.0</v>
      </c>
      <c r="S679" s="1053">
        <v>0.0</v>
      </c>
      <c r="T679" s="1053">
        <v>0.0</v>
      </c>
      <c r="U679" s="1053">
        <v>0.0</v>
      </c>
      <c r="W679" s="1054" t="str">
        <f t="shared" ref="W679:AC679" si="481">if(O$275&gt;$E678,"",if(O$276&lt;$E678,"", if($H679="","", if($D678&lt;=$N$277,O$277,if($D678&lt;=$N$278,O$278,O$279))*if($O$267=$R$267,$V$267, $H679))))</f>
        <v>#REF!</v>
      </c>
      <c r="X679" s="1054" t="str">
        <f t="shared" si="481"/>
        <v/>
      </c>
      <c r="Y679" s="1054" t="str">
        <f t="shared" si="481"/>
        <v/>
      </c>
      <c r="Z679" s="1054" t="str">
        <f t="shared" si="481"/>
        <v/>
      </c>
      <c r="AA679" s="1054" t="str">
        <f t="shared" si="481"/>
        <v/>
      </c>
      <c r="AB679" s="1054" t="str">
        <f t="shared" si="481"/>
        <v/>
      </c>
      <c r="AC679" s="1054" t="str">
        <f t="shared" si="481"/>
        <v/>
      </c>
      <c r="AD679" s="2" t="e">
        <v>#REF!</v>
      </c>
      <c r="AE679" s="2" t="e">
        <v>#REF!</v>
      </c>
      <c r="AF679" s="2" t="e">
        <v>#REF!</v>
      </c>
      <c r="AG679" s="2" t="e">
        <v>#REF!</v>
      </c>
      <c r="AH679" s="2" t="e">
        <v>#REF!</v>
      </c>
      <c r="AI679" s="2" t="e">
        <v>#REF!</v>
      </c>
      <c r="AJ679" s="4" t="e">
        <v>#REF!</v>
      </c>
      <c r="AK679" s="4"/>
      <c r="AL679" s="4"/>
      <c r="AM679" s="4"/>
      <c r="AN679" s="18" t="s">
        <v>4</v>
      </c>
      <c r="AO679" s="689"/>
      <c r="AP679" s="690"/>
      <c r="AQ679" s="274"/>
      <c r="AR679" s="274"/>
      <c r="AS679" s="274"/>
      <c r="AT679" s="274"/>
      <c r="AU679" s="691"/>
      <c r="AV679" s="692"/>
      <c r="AW679" s="274"/>
      <c r="AX679" s="274"/>
      <c r="AY679" s="274"/>
      <c r="AZ679" s="274"/>
      <c r="BA679" s="274"/>
      <c r="BB679" s="274"/>
      <c r="BC679" s="274"/>
      <c r="BD679" s="274"/>
      <c r="BE679" s="274"/>
      <c r="BF679" s="274"/>
      <c r="BG679" s="274"/>
      <c r="BH679" s="274"/>
      <c r="BI679" s="274"/>
      <c r="BJ679" s="274"/>
      <c r="BK679" s="274"/>
      <c r="BL679" s="274"/>
      <c r="BM679" s="274"/>
      <c r="BN679" s="274"/>
      <c r="BO679" s="274"/>
      <c r="BP679" s="693"/>
      <c r="BQ679" s="274"/>
      <c r="BR679" s="274"/>
      <c r="BS679" s="274"/>
      <c r="BT679" s="274"/>
      <c r="BU679" s="274"/>
      <c r="BV679" s="274"/>
      <c r="BW679" s="274"/>
      <c r="BX679" s="694"/>
      <c r="BY679" s="274"/>
      <c r="BZ679" s="274"/>
      <c r="CA679" s="274"/>
      <c r="CB679" s="274"/>
      <c r="CC679" s="274"/>
      <c r="CD679" s="274"/>
      <c r="CE679" s="274"/>
      <c r="CF679" s="274"/>
      <c r="CG679" s="742"/>
      <c r="CH679" s="742"/>
      <c r="CI679" s="742"/>
      <c r="CJ679" s="742"/>
      <c r="CK679" s="742"/>
      <c r="CL679" s="742"/>
      <c r="CM679" s="742"/>
      <c r="CN679" s="742"/>
      <c r="CO679" s="742"/>
      <c r="CP679" s="742"/>
      <c r="CQ679" s="742"/>
      <c r="CR679" s="742"/>
      <c r="CS679" s="742"/>
      <c r="CT679" s="742"/>
      <c r="CU679" s="742"/>
      <c r="CV679" s="742"/>
      <c r="CW679" s="742"/>
      <c r="CX679" s="4"/>
      <c r="CY679" s="745"/>
      <c r="CZ679" s="745"/>
      <c r="DA679" s="745"/>
      <c r="DB679" s="745"/>
      <c r="DC679" s="745"/>
      <c r="DD679" s="745"/>
      <c r="DE679" s="745"/>
      <c r="DF679" s="745"/>
      <c r="DG679" s="745"/>
      <c r="DH679" s="745"/>
      <c r="DI679" s="745"/>
      <c r="DJ679" s="745"/>
      <c r="DK679" s="745"/>
      <c r="DL679" s="745"/>
      <c r="DM679" s="745"/>
      <c r="DN679" s="745"/>
      <c r="DO679" s="745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745"/>
      <c r="EK679" s="4"/>
      <c r="EL679" s="4"/>
      <c r="EM679" s="4"/>
      <c r="EN679" s="4"/>
      <c r="EO679" s="4"/>
      <c r="EP679" s="4"/>
      <c r="EQ679" s="745"/>
      <c r="ER679" s="4"/>
      <c r="ES679" s="4"/>
      <c r="ET679" s="4"/>
      <c r="EU679" s="4"/>
      <c r="EV679" s="4"/>
      <c r="EW679" s="4"/>
      <c r="EX679" s="4"/>
      <c r="EY679" s="1060" t="str">
        <f t="shared" si="413"/>
        <v/>
      </c>
      <c r="EZ679" s="4"/>
      <c r="FA679" s="820" t="str">
        <f t="shared" si="49"/>
        <v/>
      </c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742"/>
    </row>
    <row r="680" outlineLevel="1">
      <c r="A680" s="743"/>
      <c r="D680" s="1039">
        <f t="shared" si="157"/>
        <v>1</v>
      </c>
      <c r="E680" s="1049" t="str">
        <f t="shared" si="80"/>
        <v/>
      </c>
      <c r="F680" s="1050" t="s">
        <v>402</v>
      </c>
      <c r="G680" s="1042" t="str">
        <f t="shared" si="76"/>
        <v/>
      </c>
      <c r="H680" s="1027"/>
      <c r="I680" s="1044" t="str">
        <f t="shared" si="77"/>
        <v>#REF!</v>
      </c>
      <c r="J680" s="1052" t="str">
        <f t="shared" si="141"/>
        <v>#REF!</v>
      </c>
      <c r="K680" s="1046">
        <v>0.0</v>
      </c>
      <c r="L680" s="1046">
        <v>0.0</v>
      </c>
      <c r="M680" s="1046">
        <v>0.0</v>
      </c>
      <c r="N680" s="1046">
        <v>0.0</v>
      </c>
      <c r="O680" s="1053" t="e">
        <v>#REF!</v>
      </c>
      <c r="P680" s="1053">
        <v>0.0</v>
      </c>
      <c r="Q680" s="1053">
        <v>0.0</v>
      </c>
      <c r="R680" s="1053">
        <v>0.0</v>
      </c>
      <c r="S680" s="1053">
        <v>0.0</v>
      </c>
      <c r="T680" s="1053">
        <v>0.0</v>
      </c>
      <c r="U680" s="1053">
        <v>0.0</v>
      </c>
      <c r="W680" s="1054" t="str">
        <f t="shared" ref="W680:AC680" si="482">if(O$275&gt;$E679,"",if(O$276&lt;$E679,"", if($H680="","", if($D679&lt;=$N$277,O$277,if($D679&lt;=$N$278,O$278,O$279))*if($O$267=$R$267,$V$267, $H680))))</f>
        <v>#REF!</v>
      </c>
      <c r="X680" s="1054" t="str">
        <f t="shared" si="482"/>
        <v/>
      </c>
      <c r="Y680" s="1054" t="str">
        <f t="shared" si="482"/>
        <v/>
      </c>
      <c r="Z680" s="1054" t="str">
        <f t="shared" si="482"/>
        <v/>
      </c>
      <c r="AA680" s="1054" t="str">
        <f t="shared" si="482"/>
        <v/>
      </c>
      <c r="AB680" s="1054" t="str">
        <f t="shared" si="482"/>
        <v/>
      </c>
      <c r="AC680" s="1054" t="str">
        <f t="shared" si="482"/>
        <v/>
      </c>
      <c r="AD680" s="2" t="e">
        <v>#REF!</v>
      </c>
      <c r="AE680" s="2" t="e">
        <v>#REF!</v>
      </c>
      <c r="AF680" s="2" t="e">
        <v>#REF!</v>
      </c>
      <c r="AG680" s="2" t="e">
        <v>#REF!</v>
      </c>
      <c r="AH680" s="2" t="e">
        <v>#REF!</v>
      </c>
      <c r="AI680" s="2" t="e">
        <v>#REF!</v>
      </c>
      <c r="AJ680" s="4" t="e">
        <v>#REF!</v>
      </c>
      <c r="AK680" s="4"/>
      <c r="AL680" s="4"/>
      <c r="AM680" s="4"/>
      <c r="AN680" s="18" t="s">
        <v>4</v>
      </c>
      <c r="AO680" s="689"/>
      <c r="AP680" s="690"/>
      <c r="AQ680" s="274"/>
      <c r="AR680" s="274"/>
      <c r="AS680" s="274"/>
      <c r="AT680" s="274"/>
      <c r="AU680" s="691"/>
      <c r="AV680" s="692"/>
      <c r="AW680" s="274"/>
      <c r="AX680" s="274"/>
      <c r="AY680" s="274"/>
      <c r="AZ680" s="274"/>
      <c r="BA680" s="274"/>
      <c r="BB680" s="274"/>
      <c r="BC680" s="274"/>
      <c r="BD680" s="274"/>
      <c r="BE680" s="274"/>
      <c r="BF680" s="274"/>
      <c r="BG680" s="274"/>
      <c r="BH680" s="274"/>
      <c r="BI680" s="274"/>
      <c r="BJ680" s="274"/>
      <c r="BK680" s="274"/>
      <c r="BL680" s="274"/>
      <c r="BM680" s="274"/>
      <c r="BN680" s="274"/>
      <c r="BO680" s="274"/>
      <c r="BP680" s="693"/>
      <c r="BQ680" s="274"/>
      <c r="BR680" s="274"/>
      <c r="BS680" s="274"/>
      <c r="BT680" s="274"/>
      <c r="BU680" s="274"/>
      <c r="BV680" s="274"/>
      <c r="BW680" s="274"/>
      <c r="BX680" s="694"/>
      <c r="BY680" s="274"/>
      <c r="BZ680" s="274"/>
      <c r="CA680" s="274"/>
      <c r="CB680" s="274"/>
      <c r="CC680" s="274"/>
      <c r="CD680" s="274"/>
      <c r="CE680" s="274"/>
      <c r="CF680" s="274"/>
      <c r="CG680" s="742"/>
      <c r="CH680" s="742"/>
      <c r="CI680" s="742"/>
      <c r="CJ680" s="742"/>
      <c r="CK680" s="742"/>
      <c r="CL680" s="742"/>
      <c r="CM680" s="742"/>
      <c r="CN680" s="742"/>
      <c r="CO680" s="742"/>
      <c r="CP680" s="742"/>
      <c r="CQ680" s="742"/>
      <c r="CR680" s="742"/>
      <c r="CS680" s="742"/>
      <c r="CT680" s="742"/>
      <c r="CU680" s="742"/>
      <c r="CV680" s="742"/>
      <c r="CW680" s="742"/>
      <c r="CX680" s="4"/>
      <c r="CY680" s="745"/>
      <c r="CZ680" s="745"/>
      <c r="DA680" s="745"/>
      <c r="DB680" s="745"/>
      <c r="DC680" s="745"/>
      <c r="DD680" s="745"/>
      <c r="DE680" s="745"/>
      <c r="DF680" s="745"/>
      <c r="DG680" s="745"/>
      <c r="DH680" s="745"/>
      <c r="DI680" s="745"/>
      <c r="DJ680" s="745"/>
      <c r="DK680" s="745"/>
      <c r="DL680" s="745"/>
      <c r="DM680" s="745"/>
      <c r="DN680" s="745"/>
      <c r="DO680" s="745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745"/>
      <c r="EK680" s="4"/>
      <c r="EL680" s="4"/>
      <c r="EM680" s="4"/>
      <c r="EN680" s="4"/>
      <c r="EO680" s="4"/>
      <c r="EP680" s="4"/>
      <c r="EQ680" s="745"/>
      <c r="ER680" s="4"/>
      <c r="ES680" s="4"/>
      <c r="ET680" s="4"/>
      <c r="EU680" s="4"/>
      <c r="EV680" s="4"/>
      <c r="EW680" s="4"/>
      <c r="EX680" s="4"/>
      <c r="EY680" s="1060" t="str">
        <f t="shared" si="413"/>
        <v/>
      </c>
      <c r="EZ680" s="4"/>
      <c r="FA680" s="820" t="str">
        <f t="shared" si="49"/>
        <v/>
      </c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742"/>
    </row>
    <row r="681" outlineLevel="1">
      <c r="A681" s="743"/>
      <c r="D681" s="1039">
        <f t="shared" si="157"/>
        <v>1</v>
      </c>
      <c r="E681" s="1049" t="str">
        <f t="shared" si="80"/>
        <v/>
      </c>
      <c r="F681" s="1050" t="s">
        <v>402</v>
      </c>
      <c r="G681" s="1042" t="str">
        <f t="shared" si="76"/>
        <v/>
      </c>
      <c r="H681" s="1027"/>
      <c r="I681" s="1044" t="str">
        <f t="shared" si="77"/>
        <v>#REF!</v>
      </c>
      <c r="J681" s="1052" t="str">
        <f t="shared" si="141"/>
        <v>#REF!</v>
      </c>
      <c r="K681" s="1046">
        <v>0.0</v>
      </c>
      <c r="L681" s="1046">
        <v>0.0</v>
      </c>
      <c r="M681" s="1046">
        <v>0.0</v>
      </c>
      <c r="N681" s="1046">
        <v>0.0</v>
      </c>
      <c r="O681" s="1053" t="e">
        <v>#REF!</v>
      </c>
      <c r="P681" s="1053">
        <v>0.0</v>
      </c>
      <c r="Q681" s="1053">
        <v>0.0</v>
      </c>
      <c r="R681" s="1053">
        <v>0.0</v>
      </c>
      <c r="S681" s="1053">
        <v>0.0</v>
      </c>
      <c r="T681" s="1053">
        <v>0.0</v>
      </c>
      <c r="U681" s="1053">
        <v>0.0</v>
      </c>
      <c r="W681" s="1054" t="str">
        <f t="shared" ref="W681:AC681" si="483">if(O$275&gt;$E680,"",if(O$276&lt;$E680,"", if($H681="","", if($D680&lt;=$N$277,O$277,if($D680&lt;=$N$278,O$278,O$279))*if($O$267=$R$267,$V$267, $H681))))</f>
        <v>#REF!</v>
      </c>
      <c r="X681" s="1054" t="str">
        <f t="shared" si="483"/>
        <v/>
      </c>
      <c r="Y681" s="1054" t="str">
        <f t="shared" si="483"/>
        <v/>
      </c>
      <c r="Z681" s="1054" t="str">
        <f t="shared" si="483"/>
        <v/>
      </c>
      <c r="AA681" s="1054" t="str">
        <f t="shared" si="483"/>
        <v/>
      </c>
      <c r="AB681" s="1054" t="str">
        <f t="shared" si="483"/>
        <v/>
      </c>
      <c r="AC681" s="1054" t="str">
        <f t="shared" si="483"/>
        <v/>
      </c>
      <c r="AD681" s="2" t="e">
        <v>#REF!</v>
      </c>
      <c r="AE681" s="2" t="e">
        <v>#REF!</v>
      </c>
      <c r="AF681" s="2" t="e">
        <v>#REF!</v>
      </c>
      <c r="AG681" s="2" t="e">
        <v>#REF!</v>
      </c>
      <c r="AH681" s="2" t="e">
        <v>#REF!</v>
      </c>
      <c r="AI681" s="2" t="e">
        <v>#REF!</v>
      </c>
      <c r="AJ681" s="4" t="e">
        <v>#REF!</v>
      </c>
      <c r="AK681" s="4"/>
      <c r="AL681" s="4"/>
      <c r="AM681" s="4"/>
      <c r="AN681" s="18" t="s">
        <v>4</v>
      </c>
      <c r="AO681" s="689"/>
      <c r="AP681" s="690"/>
      <c r="AQ681" s="274"/>
      <c r="AR681" s="274"/>
      <c r="AS681" s="274"/>
      <c r="AT681" s="274"/>
      <c r="AU681" s="691"/>
      <c r="AV681" s="692"/>
      <c r="AW681" s="274"/>
      <c r="AX681" s="274"/>
      <c r="AY681" s="274"/>
      <c r="AZ681" s="274"/>
      <c r="BA681" s="274"/>
      <c r="BB681" s="274"/>
      <c r="BC681" s="274"/>
      <c r="BD681" s="274"/>
      <c r="BE681" s="274"/>
      <c r="BF681" s="274"/>
      <c r="BG681" s="274"/>
      <c r="BH681" s="274"/>
      <c r="BI681" s="274"/>
      <c r="BJ681" s="274"/>
      <c r="BK681" s="274"/>
      <c r="BL681" s="274"/>
      <c r="BM681" s="274"/>
      <c r="BN681" s="274"/>
      <c r="BO681" s="274"/>
      <c r="BP681" s="693"/>
      <c r="BQ681" s="274"/>
      <c r="BR681" s="274"/>
      <c r="BS681" s="274"/>
      <c r="BT681" s="274"/>
      <c r="BU681" s="274"/>
      <c r="BV681" s="274"/>
      <c r="BW681" s="274"/>
      <c r="BX681" s="694"/>
      <c r="BY681" s="274"/>
      <c r="BZ681" s="274"/>
      <c r="CA681" s="274"/>
      <c r="CB681" s="274"/>
      <c r="CC681" s="274"/>
      <c r="CD681" s="274"/>
      <c r="CE681" s="274"/>
      <c r="CF681" s="274"/>
      <c r="CG681" s="742"/>
      <c r="CH681" s="742"/>
      <c r="CI681" s="742"/>
      <c r="CJ681" s="742"/>
      <c r="CK681" s="742"/>
      <c r="CL681" s="742"/>
      <c r="CM681" s="742"/>
      <c r="CN681" s="742"/>
      <c r="CO681" s="742"/>
      <c r="CP681" s="742"/>
      <c r="CQ681" s="742"/>
      <c r="CR681" s="742"/>
      <c r="CS681" s="742"/>
      <c r="CT681" s="742"/>
      <c r="CU681" s="742"/>
      <c r="CV681" s="742"/>
      <c r="CW681" s="742"/>
      <c r="CX681" s="4"/>
      <c r="CY681" s="745"/>
      <c r="CZ681" s="745"/>
      <c r="DA681" s="745"/>
      <c r="DB681" s="745"/>
      <c r="DC681" s="745"/>
      <c r="DD681" s="745"/>
      <c r="DE681" s="745"/>
      <c r="DF681" s="745"/>
      <c r="DG681" s="745"/>
      <c r="DH681" s="745"/>
      <c r="DI681" s="745"/>
      <c r="DJ681" s="745"/>
      <c r="DK681" s="745"/>
      <c r="DL681" s="745"/>
      <c r="DM681" s="745"/>
      <c r="DN681" s="745"/>
      <c r="DO681" s="745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745"/>
      <c r="EK681" s="4"/>
      <c r="EL681" s="4"/>
      <c r="EM681" s="4"/>
      <c r="EN681" s="4"/>
      <c r="EO681" s="4"/>
      <c r="EP681" s="4"/>
      <c r="EQ681" s="745"/>
      <c r="ER681" s="4"/>
      <c r="ES681" s="4"/>
      <c r="ET681" s="4"/>
      <c r="EU681" s="4"/>
      <c r="EV681" s="4"/>
      <c r="EW681" s="4"/>
      <c r="EX681" s="4"/>
      <c r="EY681" s="1060" t="str">
        <f t="shared" si="413"/>
        <v/>
      </c>
      <c r="EZ681" s="4"/>
      <c r="FA681" s="820" t="str">
        <f t="shared" si="49"/>
        <v/>
      </c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742"/>
    </row>
    <row r="682" outlineLevel="1">
      <c r="A682" s="743"/>
      <c r="D682" s="1039">
        <f t="shared" si="157"/>
        <v>1</v>
      </c>
      <c r="E682" s="1049" t="str">
        <f t="shared" si="80"/>
        <v/>
      </c>
      <c r="F682" s="1050" t="s">
        <v>402</v>
      </c>
      <c r="G682" s="1042" t="str">
        <f t="shared" si="76"/>
        <v/>
      </c>
      <c r="H682" s="1027"/>
      <c r="I682" s="1044" t="str">
        <f t="shared" si="77"/>
        <v>#REF!</v>
      </c>
      <c r="J682" s="1052" t="str">
        <f t="shared" si="141"/>
        <v>#REF!</v>
      </c>
      <c r="K682" s="1046">
        <v>0.0</v>
      </c>
      <c r="L682" s="1046">
        <v>0.0</v>
      </c>
      <c r="M682" s="1046">
        <v>0.0</v>
      </c>
      <c r="N682" s="1046">
        <v>0.0</v>
      </c>
      <c r="O682" s="1053" t="e">
        <v>#REF!</v>
      </c>
      <c r="P682" s="1053">
        <v>0.0</v>
      </c>
      <c r="Q682" s="1053">
        <v>0.0</v>
      </c>
      <c r="R682" s="1053">
        <v>0.0</v>
      </c>
      <c r="S682" s="1053">
        <v>0.0</v>
      </c>
      <c r="T682" s="1053">
        <v>0.0</v>
      </c>
      <c r="U682" s="1053">
        <v>0.0</v>
      </c>
      <c r="W682" s="1054" t="str">
        <f t="shared" ref="W682:AC682" si="484">if(O$275&gt;$E681,"",if(O$276&lt;$E681,"", if($H682="","", if($D681&lt;=$N$277,O$277,if($D681&lt;=$N$278,O$278,O$279))*if($O$267=$R$267,$V$267, $H682))))</f>
        <v>#REF!</v>
      </c>
      <c r="X682" s="1054" t="str">
        <f t="shared" si="484"/>
        <v/>
      </c>
      <c r="Y682" s="1054" t="str">
        <f t="shared" si="484"/>
        <v/>
      </c>
      <c r="Z682" s="1054" t="str">
        <f t="shared" si="484"/>
        <v/>
      </c>
      <c r="AA682" s="1054" t="str">
        <f t="shared" si="484"/>
        <v/>
      </c>
      <c r="AB682" s="1054" t="str">
        <f t="shared" si="484"/>
        <v/>
      </c>
      <c r="AC682" s="1054" t="str">
        <f t="shared" si="484"/>
        <v/>
      </c>
      <c r="AD682" s="2" t="e">
        <v>#REF!</v>
      </c>
      <c r="AE682" s="2" t="e">
        <v>#REF!</v>
      </c>
      <c r="AF682" s="2" t="e">
        <v>#REF!</v>
      </c>
      <c r="AG682" s="2" t="e">
        <v>#REF!</v>
      </c>
      <c r="AH682" s="2" t="e">
        <v>#REF!</v>
      </c>
      <c r="AI682" s="2" t="e">
        <v>#REF!</v>
      </c>
      <c r="AJ682" s="4" t="e">
        <v>#REF!</v>
      </c>
      <c r="AK682" s="4"/>
      <c r="AL682" s="4"/>
      <c r="AM682" s="4"/>
      <c r="AN682" s="18" t="s">
        <v>4</v>
      </c>
      <c r="AO682" s="689"/>
      <c r="AP682" s="690"/>
      <c r="AQ682" s="274"/>
      <c r="AR682" s="274"/>
      <c r="AS682" s="274"/>
      <c r="AT682" s="274"/>
      <c r="AU682" s="691"/>
      <c r="AV682" s="692"/>
      <c r="AW682" s="274"/>
      <c r="AX682" s="274"/>
      <c r="AY682" s="274"/>
      <c r="AZ682" s="274"/>
      <c r="BA682" s="274"/>
      <c r="BB682" s="274"/>
      <c r="BC682" s="274"/>
      <c r="BD682" s="274"/>
      <c r="BE682" s="274"/>
      <c r="BF682" s="274"/>
      <c r="BG682" s="274"/>
      <c r="BH682" s="274"/>
      <c r="BI682" s="274"/>
      <c r="BJ682" s="274"/>
      <c r="BK682" s="274"/>
      <c r="BL682" s="274"/>
      <c r="BM682" s="274"/>
      <c r="BN682" s="274"/>
      <c r="BO682" s="274"/>
      <c r="BP682" s="693"/>
      <c r="BQ682" s="274"/>
      <c r="BR682" s="274"/>
      <c r="BS682" s="274"/>
      <c r="BT682" s="274"/>
      <c r="BU682" s="274"/>
      <c r="BV682" s="274"/>
      <c r="BW682" s="274"/>
      <c r="BX682" s="694"/>
      <c r="BY682" s="274"/>
      <c r="BZ682" s="274"/>
      <c r="CA682" s="274"/>
      <c r="CB682" s="274"/>
      <c r="CC682" s="274"/>
      <c r="CD682" s="274"/>
      <c r="CE682" s="274"/>
      <c r="CF682" s="274"/>
      <c r="CG682" s="742"/>
      <c r="CH682" s="742"/>
      <c r="CI682" s="742"/>
      <c r="CJ682" s="742"/>
      <c r="CK682" s="742"/>
      <c r="CL682" s="742"/>
      <c r="CM682" s="742"/>
      <c r="CN682" s="742"/>
      <c r="CO682" s="742"/>
      <c r="CP682" s="742"/>
      <c r="CQ682" s="742"/>
      <c r="CR682" s="742"/>
      <c r="CS682" s="742"/>
      <c r="CT682" s="742"/>
      <c r="CU682" s="742"/>
      <c r="CV682" s="742"/>
      <c r="CW682" s="742"/>
      <c r="CX682" s="4"/>
      <c r="CY682" s="745"/>
      <c r="CZ682" s="745"/>
      <c r="DA682" s="745"/>
      <c r="DB682" s="745"/>
      <c r="DC682" s="745"/>
      <c r="DD682" s="745"/>
      <c r="DE682" s="745"/>
      <c r="DF682" s="745"/>
      <c r="DG682" s="745"/>
      <c r="DH682" s="745"/>
      <c r="DI682" s="745"/>
      <c r="DJ682" s="745"/>
      <c r="DK682" s="745"/>
      <c r="DL682" s="745"/>
      <c r="DM682" s="745"/>
      <c r="DN682" s="745"/>
      <c r="DO682" s="745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745"/>
      <c r="EK682" s="4"/>
      <c r="EL682" s="4"/>
      <c r="EM682" s="4"/>
      <c r="EN682" s="4"/>
      <c r="EO682" s="4"/>
      <c r="EP682" s="4"/>
      <c r="EQ682" s="745"/>
      <c r="ER682" s="4"/>
      <c r="ES682" s="4"/>
      <c r="ET682" s="4"/>
      <c r="EU682" s="4"/>
      <c r="EV682" s="4"/>
      <c r="EW682" s="4"/>
      <c r="EX682" s="4"/>
      <c r="EY682" s="1060" t="str">
        <f t="shared" si="413"/>
        <v/>
      </c>
      <c r="EZ682" s="4"/>
      <c r="FA682" s="820" t="str">
        <f t="shared" si="49"/>
        <v/>
      </c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742"/>
    </row>
    <row r="683" outlineLevel="1">
      <c r="A683" s="743"/>
      <c r="D683" s="1039">
        <f t="shared" si="157"/>
        <v>1</v>
      </c>
      <c r="E683" s="1049" t="str">
        <f t="shared" si="80"/>
        <v/>
      </c>
      <c r="F683" s="1050" t="s">
        <v>402</v>
      </c>
      <c r="G683" s="1042" t="str">
        <f t="shared" si="76"/>
        <v/>
      </c>
      <c r="H683" s="1027"/>
      <c r="I683" s="1044" t="str">
        <f t="shared" si="77"/>
        <v>#REF!</v>
      </c>
      <c r="J683" s="1052" t="str">
        <f t="shared" si="141"/>
        <v>#REF!</v>
      </c>
      <c r="K683" s="1046">
        <v>0.0</v>
      </c>
      <c r="L683" s="1046">
        <v>0.0</v>
      </c>
      <c r="M683" s="1046">
        <v>0.0</v>
      </c>
      <c r="N683" s="1046">
        <v>0.0</v>
      </c>
      <c r="O683" s="1053" t="e">
        <v>#REF!</v>
      </c>
      <c r="P683" s="1053">
        <v>0.0</v>
      </c>
      <c r="Q683" s="1053">
        <v>0.0</v>
      </c>
      <c r="R683" s="1053">
        <v>0.0</v>
      </c>
      <c r="S683" s="1053">
        <v>0.0</v>
      </c>
      <c r="T683" s="1053">
        <v>0.0</v>
      </c>
      <c r="U683" s="1053">
        <v>0.0</v>
      </c>
      <c r="W683" s="1054" t="str">
        <f t="shared" ref="W683:AC683" si="485">if(O$275&gt;$E682,"",if(O$276&lt;$E682,"", if($H683="","", if($D682&lt;=$N$277,O$277,if($D682&lt;=$N$278,O$278,O$279))*if($O$267=$R$267,$V$267, $H683))))</f>
        <v>#REF!</v>
      </c>
      <c r="X683" s="1054" t="str">
        <f t="shared" si="485"/>
        <v/>
      </c>
      <c r="Y683" s="1054" t="str">
        <f t="shared" si="485"/>
        <v/>
      </c>
      <c r="Z683" s="1054" t="str">
        <f t="shared" si="485"/>
        <v/>
      </c>
      <c r="AA683" s="1054" t="str">
        <f t="shared" si="485"/>
        <v/>
      </c>
      <c r="AB683" s="1054" t="str">
        <f t="shared" si="485"/>
        <v/>
      </c>
      <c r="AC683" s="1054" t="str">
        <f t="shared" si="485"/>
        <v/>
      </c>
      <c r="AD683" s="2" t="e">
        <v>#REF!</v>
      </c>
      <c r="AE683" s="2" t="e">
        <v>#REF!</v>
      </c>
      <c r="AF683" s="2" t="e">
        <v>#REF!</v>
      </c>
      <c r="AG683" s="2" t="e">
        <v>#REF!</v>
      </c>
      <c r="AH683" s="2" t="e">
        <v>#REF!</v>
      </c>
      <c r="AI683" s="2" t="e">
        <v>#REF!</v>
      </c>
      <c r="AJ683" s="4" t="e">
        <v>#REF!</v>
      </c>
      <c r="AK683" s="4"/>
      <c r="AL683" s="4"/>
      <c r="AM683" s="4"/>
      <c r="AN683" s="18" t="s">
        <v>4</v>
      </c>
      <c r="AO683" s="689"/>
      <c r="AP683" s="690"/>
      <c r="AQ683" s="274"/>
      <c r="AR683" s="274"/>
      <c r="AS683" s="274"/>
      <c r="AT683" s="274"/>
      <c r="AU683" s="691"/>
      <c r="AV683" s="692"/>
      <c r="AW683" s="274"/>
      <c r="AX683" s="274"/>
      <c r="AY683" s="274"/>
      <c r="AZ683" s="274"/>
      <c r="BA683" s="274"/>
      <c r="BB683" s="274"/>
      <c r="BC683" s="274"/>
      <c r="BD683" s="274"/>
      <c r="BE683" s="274"/>
      <c r="BF683" s="274"/>
      <c r="BG683" s="274"/>
      <c r="BH683" s="274"/>
      <c r="BI683" s="274"/>
      <c r="BJ683" s="274"/>
      <c r="BK683" s="274"/>
      <c r="BL683" s="274"/>
      <c r="BM683" s="274"/>
      <c r="BN683" s="274"/>
      <c r="BO683" s="274"/>
      <c r="BP683" s="693"/>
      <c r="BQ683" s="274"/>
      <c r="BR683" s="274"/>
      <c r="BS683" s="274"/>
      <c r="BT683" s="274"/>
      <c r="BU683" s="274"/>
      <c r="BV683" s="274"/>
      <c r="BW683" s="274"/>
      <c r="BX683" s="694"/>
      <c r="BY683" s="274"/>
      <c r="BZ683" s="274"/>
      <c r="CA683" s="274"/>
      <c r="CB683" s="274"/>
      <c r="CC683" s="274"/>
      <c r="CD683" s="274"/>
      <c r="CE683" s="274"/>
      <c r="CF683" s="274"/>
      <c r="CG683" s="742"/>
      <c r="CH683" s="742"/>
      <c r="CI683" s="742"/>
      <c r="CJ683" s="742"/>
      <c r="CK683" s="742"/>
      <c r="CL683" s="742"/>
      <c r="CM683" s="742"/>
      <c r="CN683" s="742"/>
      <c r="CO683" s="742"/>
      <c r="CP683" s="742"/>
      <c r="CQ683" s="742"/>
      <c r="CR683" s="742"/>
      <c r="CS683" s="742"/>
      <c r="CT683" s="742"/>
      <c r="CU683" s="742"/>
      <c r="CV683" s="742"/>
      <c r="CW683" s="742"/>
      <c r="CX683" s="4"/>
      <c r="CY683" s="745"/>
      <c r="CZ683" s="745"/>
      <c r="DA683" s="745"/>
      <c r="DB683" s="745"/>
      <c r="DC683" s="745"/>
      <c r="DD683" s="745"/>
      <c r="DE683" s="745"/>
      <c r="DF683" s="745"/>
      <c r="DG683" s="745"/>
      <c r="DH683" s="745"/>
      <c r="DI683" s="745"/>
      <c r="DJ683" s="745"/>
      <c r="DK683" s="745"/>
      <c r="DL683" s="745"/>
      <c r="DM683" s="745"/>
      <c r="DN683" s="745"/>
      <c r="DO683" s="745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745"/>
      <c r="EK683" s="4"/>
      <c r="EL683" s="4"/>
      <c r="EM683" s="4"/>
      <c r="EN683" s="4"/>
      <c r="EO683" s="4"/>
      <c r="EP683" s="4"/>
      <c r="EQ683" s="745"/>
      <c r="ER683" s="4"/>
      <c r="ES683" s="4"/>
      <c r="ET683" s="4"/>
      <c r="EU683" s="4"/>
      <c r="EV683" s="4"/>
      <c r="EW683" s="4"/>
      <c r="EX683" s="4"/>
      <c r="EY683" s="1060" t="str">
        <f t="shared" si="413"/>
        <v/>
      </c>
      <c r="EZ683" s="4"/>
      <c r="FA683" s="820" t="str">
        <f t="shared" si="49"/>
        <v/>
      </c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742"/>
    </row>
    <row r="684" outlineLevel="1">
      <c r="A684" s="743"/>
      <c r="D684" s="1039">
        <f t="shared" si="157"/>
        <v>1</v>
      </c>
      <c r="E684" s="1049" t="str">
        <f t="shared" si="80"/>
        <v/>
      </c>
      <c r="F684" s="1050" t="s">
        <v>402</v>
      </c>
      <c r="G684" s="1042" t="str">
        <f t="shared" si="76"/>
        <v/>
      </c>
      <c r="H684" s="1027"/>
      <c r="I684" s="1044" t="str">
        <f t="shared" si="77"/>
        <v>#REF!</v>
      </c>
      <c r="J684" s="1052" t="str">
        <f t="shared" si="141"/>
        <v>#REF!</v>
      </c>
      <c r="K684" s="1046">
        <v>0.0</v>
      </c>
      <c r="L684" s="1046">
        <v>0.0</v>
      </c>
      <c r="M684" s="1046">
        <v>0.0</v>
      </c>
      <c r="N684" s="1046">
        <v>0.0</v>
      </c>
      <c r="O684" s="1053" t="e">
        <v>#REF!</v>
      </c>
      <c r="P684" s="1053">
        <v>0.0</v>
      </c>
      <c r="Q684" s="1053">
        <v>0.0</v>
      </c>
      <c r="R684" s="1053">
        <v>0.0</v>
      </c>
      <c r="S684" s="1053">
        <v>0.0</v>
      </c>
      <c r="T684" s="1053">
        <v>0.0</v>
      </c>
      <c r="U684" s="1053">
        <v>0.0</v>
      </c>
      <c r="W684" s="1054" t="str">
        <f t="shared" ref="W684:AC684" si="486">if(O$275&gt;$E683,"",if(O$276&lt;$E683,"", if($H684="","", if($D683&lt;=$N$277,O$277,if($D683&lt;=$N$278,O$278,O$279))*if($O$267=$R$267,$V$267, $H684))))</f>
        <v>#REF!</v>
      </c>
      <c r="X684" s="1054" t="str">
        <f t="shared" si="486"/>
        <v/>
      </c>
      <c r="Y684" s="1054" t="str">
        <f t="shared" si="486"/>
        <v/>
      </c>
      <c r="Z684" s="1054" t="str">
        <f t="shared" si="486"/>
        <v/>
      </c>
      <c r="AA684" s="1054" t="str">
        <f t="shared" si="486"/>
        <v/>
      </c>
      <c r="AB684" s="1054" t="str">
        <f t="shared" si="486"/>
        <v/>
      </c>
      <c r="AC684" s="1054" t="str">
        <f t="shared" si="486"/>
        <v/>
      </c>
      <c r="AD684" s="2" t="e">
        <v>#REF!</v>
      </c>
      <c r="AE684" s="2" t="e">
        <v>#REF!</v>
      </c>
      <c r="AF684" s="2" t="e">
        <v>#REF!</v>
      </c>
      <c r="AG684" s="2" t="e">
        <v>#REF!</v>
      </c>
      <c r="AH684" s="2" t="e">
        <v>#REF!</v>
      </c>
      <c r="AI684" s="2" t="e">
        <v>#REF!</v>
      </c>
      <c r="AJ684" s="4" t="e">
        <v>#REF!</v>
      </c>
      <c r="AK684" s="4"/>
      <c r="AL684" s="4"/>
      <c r="AM684" s="4"/>
      <c r="AN684" s="18" t="s">
        <v>4</v>
      </c>
      <c r="AO684" s="689"/>
      <c r="AP684" s="690"/>
      <c r="AQ684" s="274"/>
      <c r="AR684" s="274"/>
      <c r="AS684" s="274"/>
      <c r="AT684" s="274"/>
      <c r="AU684" s="691"/>
      <c r="AV684" s="692"/>
      <c r="AW684" s="274"/>
      <c r="AX684" s="274"/>
      <c r="AY684" s="274"/>
      <c r="AZ684" s="274"/>
      <c r="BA684" s="274"/>
      <c r="BB684" s="274"/>
      <c r="BC684" s="274"/>
      <c r="BD684" s="274"/>
      <c r="BE684" s="274"/>
      <c r="BF684" s="274"/>
      <c r="BG684" s="274"/>
      <c r="BH684" s="274"/>
      <c r="BI684" s="274"/>
      <c r="BJ684" s="274"/>
      <c r="BK684" s="274"/>
      <c r="BL684" s="274"/>
      <c r="BM684" s="274"/>
      <c r="BN684" s="274"/>
      <c r="BO684" s="274"/>
      <c r="BP684" s="693"/>
      <c r="BQ684" s="274"/>
      <c r="BR684" s="274"/>
      <c r="BS684" s="274"/>
      <c r="BT684" s="274"/>
      <c r="BU684" s="274"/>
      <c r="BV684" s="274"/>
      <c r="BW684" s="274"/>
      <c r="BX684" s="694"/>
      <c r="BY684" s="274"/>
      <c r="BZ684" s="274"/>
      <c r="CA684" s="274"/>
      <c r="CB684" s="274"/>
      <c r="CC684" s="274"/>
      <c r="CD684" s="274"/>
      <c r="CE684" s="274"/>
      <c r="CF684" s="274"/>
      <c r="CG684" s="742"/>
      <c r="CH684" s="742"/>
      <c r="CI684" s="742"/>
      <c r="CJ684" s="742"/>
      <c r="CK684" s="742"/>
      <c r="CL684" s="742"/>
      <c r="CM684" s="742"/>
      <c r="CN684" s="742"/>
      <c r="CO684" s="742"/>
      <c r="CP684" s="742"/>
      <c r="CQ684" s="742"/>
      <c r="CR684" s="742"/>
      <c r="CS684" s="742"/>
      <c r="CT684" s="742"/>
      <c r="CU684" s="742"/>
      <c r="CV684" s="742"/>
      <c r="CW684" s="742"/>
      <c r="CX684" s="4"/>
      <c r="CY684" s="745"/>
      <c r="CZ684" s="745"/>
      <c r="DA684" s="745"/>
      <c r="DB684" s="745"/>
      <c r="DC684" s="745"/>
      <c r="DD684" s="745"/>
      <c r="DE684" s="745"/>
      <c r="DF684" s="745"/>
      <c r="DG684" s="745"/>
      <c r="DH684" s="745"/>
      <c r="DI684" s="745"/>
      <c r="DJ684" s="745"/>
      <c r="DK684" s="745"/>
      <c r="DL684" s="745"/>
      <c r="DM684" s="745"/>
      <c r="DN684" s="745"/>
      <c r="DO684" s="745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745"/>
      <c r="EK684" s="4"/>
      <c r="EL684" s="4"/>
      <c r="EM684" s="4"/>
      <c r="EN684" s="4"/>
      <c r="EO684" s="4"/>
      <c r="EP684" s="4"/>
      <c r="EQ684" s="745"/>
      <c r="ER684" s="4"/>
      <c r="ES684" s="4"/>
      <c r="ET684" s="4"/>
      <c r="EU684" s="4"/>
      <c r="EV684" s="4"/>
      <c r="EW684" s="4"/>
      <c r="EX684" s="4"/>
      <c r="EY684" s="1060" t="str">
        <f t="shared" si="413"/>
        <v/>
      </c>
      <c r="EZ684" s="4"/>
      <c r="FA684" s="820" t="str">
        <f t="shared" si="49"/>
        <v/>
      </c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742"/>
    </row>
    <row r="685">
      <c r="A685" s="743"/>
      <c r="B685" s="736" t="s">
        <v>4</v>
      </c>
      <c r="D685" s="736" t="s">
        <v>4</v>
      </c>
      <c r="E685" s="736" t="s">
        <v>4</v>
      </c>
      <c r="F685" s="736" t="s">
        <v>4</v>
      </c>
      <c r="G685" s="736" t="s">
        <v>4</v>
      </c>
      <c r="H685" s="736"/>
      <c r="I685" s="736" t="s">
        <v>4</v>
      </c>
      <c r="J685" s="736" t="s">
        <v>4</v>
      </c>
      <c r="K685" s="736"/>
      <c r="L685" s="736"/>
      <c r="M685" s="736"/>
      <c r="N685" s="736"/>
      <c r="O685" s="736" t="s">
        <v>4</v>
      </c>
      <c r="P685" s="736" t="s">
        <v>4</v>
      </c>
      <c r="Q685" s="736" t="s">
        <v>4</v>
      </c>
      <c r="R685" s="736" t="s">
        <v>4</v>
      </c>
      <c r="S685" s="736" t="s">
        <v>4</v>
      </c>
      <c r="T685" s="736" t="s">
        <v>4</v>
      </c>
      <c r="U685" s="1063" t="s">
        <v>4</v>
      </c>
      <c r="V685" s="736" t="s">
        <v>4</v>
      </c>
      <c r="W685" s="736" t="s">
        <v>4</v>
      </c>
      <c r="X685" s="738" t="s">
        <v>4</v>
      </c>
      <c r="Y685" s="738" t="s">
        <v>4</v>
      </c>
      <c r="Z685" s="738" t="s">
        <v>4</v>
      </c>
      <c r="AA685" s="738" t="s">
        <v>4</v>
      </c>
      <c r="AB685" s="738" t="s">
        <v>4</v>
      </c>
      <c r="AC685" s="738" t="s">
        <v>4</v>
      </c>
      <c r="AD685" s="738" t="s">
        <v>4</v>
      </c>
      <c r="AE685" s="738" t="s">
        <v>4</v>
      </c>
      <c r="AF685" s="738" t="s">
        <v>4</v>
      </c>
      <c r="AG685" s="738" t="s">
        <v>4</v>
      </c>
      <c r="AH685" s="738" t="s">
        <v>4</v>
      </c>
      <c r="AI685" s="738" t="s">
        <v>4</v>
      </c>
      <c r="AJ685" s="738" t="s">
        <v>4</v>
      </c>
      <c r="AK685" s="738" t="s">
        <v>4</v>
      </c>
      <c r="AL685" s="738" t="s">
        <v>4</v>
      </c>
      <c r="AM685" s="738" t="s">
        <v>4</v>
      </c>
      <c r="AN685" s="738" t="s">
        <v>4</v>
      </c>
      <c r="AO685" s="689"/>
      <c r="AP685" s="690"/>
      <c r="AQ685" s="274"/>
      <c r="AR685" s="274"/>
      <c r="AS685" s="274"/>
      <c r="AT685" s="274"/>
      <c r="AU685" s="691"/>
      <c r="AV685" s="692"/>
      <c r="AW685" s="274"/>
      <c r="AX685" s="274"/>
      <c r="AY685" s="274"/>
      <c r="AZ685" s="274"/>
      <c r="BA685" s="274"/>
      <c r="BB685" s="274"/>
      <c r="BC685" s="274"/>
      <c r="BD685" s="274"/>
      <c r="BE685" s="274"/>
      <c r="BF685" s="274"/>
      <c r="BG685" s="274"/>
      <c r="BH685" s="274"/>
      <c r="BI685" s="274"/>
      <c r="BJ685" s="274"/>
      <c r="BK685" s="274"/>
      <c r="BL685" s="274"/>
      <c r="BM685" s="274"/>
      <c r="BN685" s="274"/>
      <c r="BO685" s="274"/>
      <c r="BP685" s="693"/>
      <c r="BQ685" s="274"/>
      <c r="BR685" s="274"/>
      <c r="BS685" s="274"/>
      <c r="BT685" s="274"/>
      <c r="BU685" s="274"/>
      <c r="BV685" s="274"/>
      <c r="BW685" s="274"/>
      <c r="BX685" s="694"/>
      <c r="BY685" s="274"/>
      <c r="BZ685" s="274"/>
      <c r="CA685" s="274"/>
      <c r="CB685" s="274"/>
      <c r="CC685" s="274"/>
      <c r="CD685" s="274"/>
      <c r="CE685" s="274"/>
      <c r="CF685" s="274"/>
      <c r="CG685" s="742"/>
      <c r="CH685" s="742"/>
      <c r="CI685" s="742"/>
      <c r="CJ685" s="742"/>
      <c r="CK685" s="742"/>
      <c r="CL685" s="742"/>
      <c r="CM685" s="742"/>
      <c r="CN685" s="742"/>
      <c r="CO685" s="742"/>
      <c r="CP685" s="742"/>
      <c r="CQ685" s="742"/>
      <c r="CR685" s="742"/>
      <c r="CS685" s="742"/>
      <c r="CT685" s="742"/>
      <c r="CU685" s="742"/>
      <c r="CV685" s="742"/>
      <c r="CW685" s="742"/>
      <c r="CX685" s="738" t="s">
        <v>4</v>
      </c>
      <c r="CY685" s="745" t="str">
        <f>#REF!</f>
        <v>#REF!</v>
      </c>
      <c r="CZ685" s="745"/>
      <c r="DA685" s="745"/>
      <c r="DB685" s="745" t="str">
        <f t="shared" ref="DB685:DR685" si="487">#REF!</f>
        <v>#REF!</v>
      </c>
      <c r="DC685" s="745" t="str">
        <f t="shared" si="487"/>
        <v>#REF!</v>
      </c>
      <c r="DD685" s="745" t="str">
        <f t="shared" si="487"/>
        <v>#REF!</v>
      </c>
      <c r="DE685" s="745" t="str">
        <f t="shared" si="487"/>
        <v>#REF!</v>
      </c>
      <c r="DF685" s="745" t="str">
        <f t="shared" si="487"/>
        <v>#REF!</v>
      </c>
      <c r="DG685" s="745" t="str">
        <f t="shared" si="487"/>
        <v>#REF!</v>
      </c>
      <c r="DH685" s="745" t="str">
        <f t="shared" si="487"/>
        <v>#REF!</v>
      </c>
      <c r="DI685" s="745" t="str">
        <f t="shared" si="487"/>
        <v>#REF!</v>
      </c>
      <c r="DJ685" s="745" t="str">
        <f t="shared" si="487"/>
        <v>#REF!</v>
      </c>
      <c r="DK685" s="745" t="str">
        <f t="shared" si="487"/>
        <v>#REF!</v>
      </c>
      <c r="DL685" s="745" t="str">
        <f t="shared" si="487"/>
        <v>#REF!</v>
      </c>
      <c r="DM685" s="745" t="str">
        <f t="shared" si="487"/>
        <v>#REF!</v>
      </c>
      <c r="DN685" s="745" t="str">
        <f t="shared" si="487"/>
        <v>#REF!</v>
      </c>
      <c r="DO685" s="745" t="str">
        <f t="shared" si="487"/>
        <v>#REF!</v>
      </c>
      <c r="DP685" s="2" t="str">
        <f t="shared" si="487"/>
        <v>#REF!</v>
      </c>
      <c r="DQ685" s="2" t="str">
        <f t="shared" si="487"/>
        <v>#REF!</v>
      </c>
      <c r="DR685" s="2" t="str">
        <f t="shared" si="487"/>
        <v>#REF!</v>
      </c>
      <c r="DS685" s="738" t="s">
        <v>4</v>
      </c>
      <c r="DT685" s="738" t="s">
        <v>4</v>
      </c>
      <c r="DU685" s="738" t="s">
        <v>4</v>
      </c>
      <c r="DV685" s="738"/>
      <c r="DW685" s="738"/>
      <c r="DX685" s="738"/>
      <c r="DY685" s="738"/>
      <c r="DZ685" s="738"/>
      <c r="EA685" s="738"/>
      <c r="EB685" s="738"/>
      <c r="EC685" s="738"/>
      <c r="ED685" s="738"/>
      <c r="EE685" s="738"/>
      <c r="EF685" s="738"/>
      <c r="EG685" s="738"/>
      <c r="EH685" s="738"/>
      <c r="EI685" s="738"/>
      <c r="EJ685" s="737"/>
      <c r="EK685" s="738"/>
      <c r="EL685" s="738"/>
      <c r="EM685" s="738"/>
      <c r="EN685" s="738"/>
      <c r="EO685" s="738"/>
      <c r="EP685" s="738"/>
      <c r="EQ685" s="737"/>
      <c r="ER685" s="738"/>
      <c r="ES685" s="738"/>
      <c r="ET685" s="738"/>
      <c r="EU685" s="738"/>
      <c r="EV685" s="738"/>
      <c r="EW685" s="738"/>
      <c r="EX685" s="738"/>
      <c r="EY685" s="1060" t="str">
        <f t="shared" si="413"/>
        <v/>
      </c>
      <c r="EZ685" s="738"/>
      <c r="FA685" s="820" t="str">
        <f t="shared" si="49"/>
        <v/>
      </c>
      <c r="FB685" s="738"/>
      <c r="FC685" s="738"/>
      <c r="FD685" s="738"/>
      <c r="FE685" s="738"/>
      <c r="FF685" s="738"/>
      <c r="FG685" s="738"/>
      <c r="FH685" s="738"/>
      <c r="FI685" s="738"/>
      <c r="FJ685" s="738"/>
      <c r="FK685" s="738"/>
      <c r="FL685" s="738"/>
      <c r="FM685" s="738"/>
      <c r="FN685" s="738"/>
      <c r="FO685" s="738"/>
      <c r="FP685" s="738"/>
      <c r="FQ685" s="738"/>
      <c r="FR685" s="738"/>
      <c r="FS685" s="738"/>
      <c r="FT685" s="738"/>
      <c r="FU685" s="738"/>
      <c r="FV685" s="738"/>
      <c r="FW685" s="742"/>
    </row>
  </sheetData>
  <autoFilter ref="$AU$16:$BU$96">
    <sortState ref="AU16:BU96">
      <sortCondition ref="BF16:BF96"/>
    </sortState>
  </autoFilter>
  <mergeCells count="6">
    <mergeCell ref="BC5:BC6"/>
    <mergeCell ref="CD6:CD7"/>
    <mergeCell ref="F101:G101"/>
    <mergeCell ref="F103:G103"/>
    <mergeCell ref="F105:G105"/>
    <mergeCell ref="F107:G107"/>
  </mergeCells>
  <conditionalFormatting sqref="D53:Z53">
    <cfRule type="expression" dxfId="0" priority="1">
      <formula>or(D45&gt;D44,D51&gt;D44)</formula>
    </cfRule>
  </conditionalFormatting>
  <conditionalFormatting sqref="D53:Z53">
    <cfRule type="expression" dxfId="1" priority="2">
      <formula>or(D45+100&gt;D44,D51+100&gt;D44)</formula>
    </cfRule>
  </conditionalFormatting>
  <conditionalFormatting sqref="H6:L18">
    <cfRule type="expression" dxfId="2" priority="3">
      <formula>$F$15="Manual"</formula>
    </cfRule>
  </conditionalFormatting>
  <conditionalFormatting sqref="I20:K28">
    <cfRule type="expression" dxfId="2" priority="4">
      <formula>$F$15="Airbnb Calculator"</formula>
    </cfRule>
  </conditionalFormatting>
  <conditionalFormatting sqref="T23:T26 U23 U25">
    <cfRule type="expression" dxfId="3" priority="5">
      <formula>$F$8="YES"</formula>
    </cfRule>
  </conditionalFormatting>
  <conditionalFormatting sqref="U24">
    <cfRule type="expression" dxfId="2" priority="6">
      <formula>F8="NO"</formula>
    </cfRule>
  </conditionalFormatting>
  <conditionalFormatting sqref="T23:T26 U23 U25">
    <cfRule type="expression" dxfId="2" priority="7">
      <formula>$F$8="NO"</formula>
    </cfRule>
  </conditionalFormatting>
  <conditionalFormatting sqref="U26">
    <cfRule type="expression" dxfId="4" priority="8">
      <formula>$F$8="YES"</formula>
    </cfRule>
  </conditionalFormatting>
  <conditionalFormatting sqref="U26">
    <cfRule type="expression" dxfId="2" priority="9">
      <formula>$F$8="NO"</formula>
    </cfRule>
  </conditionalFormatting>
  <conditionalFormatting sqref="M7:P8 Q7:U7 N10:U12 V10:Z11 M11:M12 M14:S15 T14:X14 N18:O26 P21:P26">
    <cfRule type="expression" dxfId="5" priority="10">
      <formula>$U$156=1</formula>
    </cfRule>
  </conditionalFormatting>
  <conditionalFormatting sqref="M7:P8 Q7:U7 N10:U12 V10:Z11 M11:M12 M14:S15 T14:X14 N18:O26 P21:P26">
    <cfRule type="expression" dxfId="4" priority="11">
      <formula>$U$156=2</formula>
    </cfRule>
  </conditionalFormatting>
  <conditionalFormatting sqref="M6:U6 M13:X13">
    <cfRule type="expression" dxfId="6" priority="12">
      <formula>M7=""</formula>
    </cfRule>
  </conditionalFormatting>
  <conditionalFormatting sqref="H3">
    <cfRule type="containsText" dxfId="7" priority="13" operator="containsText" text="Allow">
      <formula>NOT(ISERROR(SEARCH(("Allow"),(H3))))</formula>
    </cfRule>
  </conditionalFormatting>
  <conditionalFormatting sqref="G3:H3">
    <cfRule type="containsText" dxfId="8" priority="14" operator="containsText" text="Code">
      <formula>NOT(ISERROR(SEARCH(("Code"),(G3))))</formula>
    </cfRule>
  </conditionalFormatting>
  <conditionalFormatting sqref="G19">
    <cfRule type="expression" dxfId="9" priority="15">
      <formula>$D$15="YES"</formula>
    </cfRule>
  </conditionalFormatting>
  <conditionalFormatting sqref="U24">
    <cfRule type="expression" dxfId="10" priority="16">
      <formula>F8="YES"</formula>
    </cfRule>
  </conditionalFormatting>
  <conditionalFormatting sqref="U22:U23 T23:T26 U25">
    <cfRule type="notContainsBlanks" dxfId="3" priority="17">
      <formula>LEN(TRIM(U22))&gt;0</formula>
    </cfRule>
  </conditionalFormatting>
  <conditionalFormatting sqref="G7:G8">
    <cfRule type="expression" dxfId="8" priority="18">
      <formula>$F$8="NO"</formula>
    </cfRule>
  </conditionalFormatting>
  <conditionalFormatting sqref="B39:Z41 AE39:AF41">
    <cfRule type="expression" dxfId="11" priority="19">
      <formula>$F$23="NO"</formula>
    </cfRule>
  </conditionalFormatting>
  <conditionalFormatting sqref="D45:Z46">
    <cfRule type="expression" dxfId="12" priority="20">
      <formula>and(D$42="",$C$8&lt;&gt;"Furn Only")</formula>
    </cfRule>
  </conditionalFormatting>
  <conditionalFormatting sqref="D47:Z51">
    <cfRule type="expression" dxfId="11" priority="21">
      <formula>and(D$42="TotalBill",$C$8&lt;&gt;"Furn Only")</formula>
    </cfRule>
  </conditionalFormatting>
  <conditionalFormatting sqref="D47:Z51">
    <cfRule type="expression" dxfId="12" priority="22">
      <formula>and(D$42="",$C$8&lt;&gt;"Furn Only")</formula>
    </cfRule>
  </conditionalFormatting>
  <conditionalFormatting sqref="D57:Z57">
    <cfRule type="cellIs" dxfId="6" priority="23" operator="lessThan">
      <formula>300</formula>
    </cfRule>
  </conditionalFormatting>
  <conditionalFormatting sqref="D45:Z46">
    <cfRule type="expression" dxfId="11" priority="24">
      <formula>and(D$42="DayMonth",$C$8&lt;&gt;"Furn Only")</formula>
    </cfRule>
  </conditionalFormatting>
  <conditionalFormatting sqref="T18:T20">
    <cfRule type="expression" dxfId="13" priority="25">
      <formula>$B$8="HSTA"</formula>
    </cfRule>
  </conditionalFormatting>
  <conditionalFormatting sqref="R17:R20 S17">
    <cfRule type="expression" dxfId="13" priority="26">
      <formula>$B$8="HSTA"</formula>
    </cfRule>
  </conditionalFormatting>
  <conditionalFormatting sqref="S18:S20">
    <cfRule type="expression" dxfId="14" priority="27">
      <formula>$B$8="HSTA"</formula>
    </cfRule>
  </conditionalFormatting>
  <conditionalFormatting sqref="AA19:AD21">
    <cfRule type="expression" dxfId="15" priority="28">
      <formula>$T$17=$AA19</formula>
    </cfRule>
  </conditionalFormatting>
  <conditionalFormatting sqref="AA23:AE23">
    <cfRule type="expression" dxfId="15" priority="29">
      <formula>and($AA$17&lt;31,$B$8="HSTA")</formula>
    </cfRule>
  </conditionalFormatting>
  <conditionalFormatting sqref="AB31">
    <cfRule type="containsBlanks" dxfId="6" priority="30">
      <formula>LEN(TRIM(AB31))=0</formula>
    </cfRule>
  </conditionalFormatting>
  <conditionalFormatting sqref="AD25:AG25">
    <cfRule type="expression" dxfId="16" priority="31">
      <formula>$AD25&lt;&gt;""</formula>
    </cfRule>
  </conditionalFormatting>
  <conditionalFormatting sqref="AA16:AE23">
    <cfRule type="expression" dxfId="2" priority="32">
      <formula>$B$8&lt;&gt;"HSTA"</formula>
    </cfRule>
  </conditionalFormatting>
  <conditionalFormatting sqref="D45:Z45">
    <cfRule type="cellIs" dxfId="6" priority="33" operator="greaterThan">
      <formula>D44</formula>
    </cfRule>
  </conditionalFormatting>
  <conditionalFormatting sqref="D51:Z51">
    <cfRule type="cellIs" dxfId="6" priority="34" operator="greaterThan">
      <formula>D44</formula>
    </cfRule>
  </conditionalFormatting>
  <conditionalFormatting sqref="D46:Z46">
    <cfRule type="cellIs" dxfId="6" priority="35" operator="greaterThan">
      <formula>D36</formula>
    </cfRule>
  </conditionalFormatting>
  <conditionalFormatting sqref="D58:Z58">
    <cfRule type="cellIs" dxfId="6" priority="36" operator="lessThanOrEqual">
      <formula>"15%"</formula>
    </cfRule>
  </conditionalFormatting>
  <conditionalFormatting sqref="T17">
    <cfRule type="expression" dxfId="10" priority="37">
      <formula>B8="HSTA"</formula>
    </cfRule>
  </conditionalFormatting>
  <conditionalFormatting sqref="AB5:AH11">
    <cfRule type="expression" dxfId="2" priority="38">
      <formula>$B$8&lt;&gt;"HSTA"</formula>
    </cfRule>
  </conditionalFormatting>
  <conditionalFormatting sqref="B30:Z78">
    <cfRule type="expression" dxfId="17" priority="39">
      <formula>$C$8="Furn Only"</formula>
    </cfRule>
  </conditionalFormatting>
  <conditionalFormatting sqref="W20">
    <cfRule type="expression" dxfId="6" priority="40">
      <formula>W19&lt;=45</formula>
    </cfRule>
  </conditionalFormatting>
  <conditionalFormatting sqref="AP17:AP96">
    <cfRule type="containsText" dxfId="18" priority="41" operator="containsText" text="Yes">
      <formula>NOT(ISERROR(SEARCH(("Yes"),(AP17))))</formula>
    </cfRule>
  </conditionalFormatting>
  <conditionalFormatting sqref="AP17:AP96">
    <cfRule type="containsText" dxfId="19" priority="42" operator="containsText" text="No">
      <formula>NOT(ISERROR(SEARCH(("No"),(AP17))))</formula>
    </cfRule>
  </conditionalFormatting>
  <conditionalFormatting sqref="AQ17:AQ96">
    <cfRule type="notContainsBlanks" dxfId="5" priority="43">
      <formula>LEN(TRIM(AQ17))&gt;0</formula>
    </cfRule>
  </conditionalFormatting>
  <conditionalFormatting sqref="BD17:BD96">
    <cfRule type="expression" dxfId="0" priority="44">
      <formula>and(BC17&gt;0,BB17="")</formula>
    </cfRule>
  </conditionalFormatting>
  <conditionalFormatting sqref="BD17:BD96">
    <cfRule type="expression" dxfId="0" priority="45">
      <formula>iserror(BD17)</formula>
    </cfRule>
  </conditionalFormatting>
  <conditionalFormatting sqref="BE17:BE96">
    <cfRule type="expression" dxfId="20" priority="46">
      <formula>or(AP17="",AP17="No")</formula>
    </cfRule>
  </conditionalFormatting>
  <conditionalFormatting sqref="BE17:BE96">
    <cfRule type="expression" dxfId="21" priority="47">
      <formula>and(AP17="YES",BE17="")</formula>
    </cfRule>
  </conditionalFormatting>
  <conditionalFormatting sqref="BE17:BE96">
    <cfRule type="expression" dxfId="22" priority="48">
      <formula>and(AP17="YES",BE17="Confirmed")</formula>
    </cfRule>
  </conditionalFormatting>
  <conditionalFormatting sqref="BJ17:BJ96">
    <cfRule type="notContainsBlanks" dxfId="23" priority="49">
      <formula>LEN(TRIM(BJ17))&gt;0</formula>
    </cfRule>
  </conditionalFormatting>
  <conditionalFormatting sqref="BJ17:BJ96">
    <cfRule type="expression" dxfId="0" priority="50">
      <formula>BF17&lt;= today()</formula>
    </cfRule>
  </conditionalFormatting>
  <conditionalFormatting sqref="BJ17:BJ96">
    <cfRule type="expression" dxfId="1" priority="51">
      <formula>BF17&lt;= today()+5</formula>
    </cfRule>
  </conditionalFormatting>
  <conditionalFormatting sqref="BG9:BG12 BP9:BP12 BU9:BU12">
    <cfRule type="expression" dxfId="24" priority="52">
      <formula>$BH9=1</formula>
    </cfRule>
  </conditionalFormatting>
  <conditionalFormatting sqref="BG9:BG12 BP9:BP12 BU9:BU12">
    <cfRule type="expression" dxfId="25" priority="53">
      <formula>AND(ISNUMBER($BH9), $BH9&lt;1, $BH9&gt;0.75)</formula>
    </cfRule>
  </conditionalFormatting>
  <conditionalFormatting sqref="BG9:BG12 BP9:BP12 BU9:BU12">
    <cfRule type="expression" dxfId="16" priority="54">
      <formula>AND(ISNUMBER($BH9), $BH9&lt;=0.75)</formula>
    </cfRule>
  </conditionalFormatting>
  <conditionalFormatting sqref="D57:Z57">
    <cfRule type="expression" dxfId="26" priority="55">
      <formula>D57=max($D57:Z$57)</formula>
    </cfRule>
  </conditionalFormatting>
  <dataValidations>
    <dataValidation type="list" allowBlank="1" showErrorMessage="1" sqref="F15">
      <formula1>Code!$K$5:$K$6</formula1>
    </dataValidation>
    <dataValidation type="list" allowBlank="1" showErrorMessage="1" sqref="AW17:AW96">
      <formula1>'44'!$AQ$7:$AV$14</formula1>
    </dataValidation>
    <dataValidation type="list" allowBlank="1" showErrorMessage="1" sqref="C8">
      <formula1>Code!$D$5:$D$8</formula1>
    </dataValidation>
    <dataValidation type="list" allowBlank="1" showErrorMessage="1" sqref="T17">
      <formula1>"A,B,C"</formula1>
    </dataValidation>
    <dataValidation type="list" allowBlank="1" showErrorMessage="1" sqref="W20">
      <formula1>Code!$Q$5:$Q$8</formula1>
    </dataValidation>
    <dataValidation type="list" allowBlank="1" showErrorMessage="1" sqref="AQ7:AR14 AV7:AV14">
      <formula1>Code!$R$5:$U$11</formula1>
    </dataValidation>
    <dataValidation type="list" allowBlank="1" showErrorMessage="1" sqref="F8 E23:F23">
      <formula1>Code!$F$5:$F$6</formula1>
    </dataValidation>
    <dataValidation type="list" allowBlank="1" showErrorMessage="1" sqref="D12">
      <formula1>"YES,NO"</formula1>
    </dataValidation>
    <dataValidation type="list" allowBlank="1" showErrorMessage="1" sqref="D30:Z30">
      <formula1>"YES,NO"</formula1>
    </dataValidation>
    <dataValidation type="list" allowBlank="1" showErrorMessage="1" sqref="C27">
      <formula1>Code!$H$5:$H$7</formula1>
    </dataValidation>
    <dataValidation type="list" allowBlank="1" showErrorMessage="1" sqref="B27">
      <formula1>"YES,NO"</formula1>
    </dataValidation>
    <dataValidation type="list" allowBlank="1" showErrorMessage="1" sqref="D42:Z42">
      <formula1>'44'!$B$261:$B$262</formula1>
    </dataValidation>
    <dataValidation type="list" allowBlank="1" showErrorMessage="1" sqref="C6">
      <formula1>Code!$B$5:$B$11</formula1>
    </dataValidation>
    <dataValidation type="list" allowBlank="1" showErrorMessage="1" sqref="D15:E15">
      <formula1>$B$231:$B$232</formula1>
    </dataValidation>
    <dataValidation type="list" allowBlank="1" showErrorMessage="1" sqref="B8">
      <formula1>Code!$C$5:$C$13</formula1>
    </dataValidation>
    <dataValidation type="list" allowBlank="1" showErrorMessage="1" sqref="BO17:BO96">
      <formula1>Billing!$A$17:$A$25</formula1>
    </dataValidation>
    <dataValidation type="list" allowBlank="1" showErrorMessage="1" sqref="CI17:CI96">
      <formula1>"YES,NO"</formula1>
    </dataValidation>
    <dataValidation type="list" allowBlank="1" showErrorMessage="1" sqref="BE17:BE96">
      <formula1>"Confirmed,Problem"</formula1>
    </dataValidation>
    <dataValidation type="list" allowBlank="1" showErrorMessage="1" sqref="E8">
      <formula1>'44'!$B$237:$B$241</formula1>
    </dataValidation>
  </dataValidations>
  <hyperlinks>
    <hyperlink r:id="rId1" location="gid=1486490406" ref="M3"/>
    <hyperlink r:id="rId2" location="gid=0" ref="D4"/>
    <hyperlink r:id="rId3" location="gid=1487565711" ref="BA4"/>
    <hyperlink r:id="rId4" location="gid=1487565711" ref="BN4"/>
    <hyperlink r:id="rId5" location="gid=1487565711" ref="BU4"/>
    <hyperlink r:id="rId6" location="gid=1487565711" ref="CE4"/>
    <hyperlink r:id="rId7" location="gid=1487565711" ref="D8"/>
    <hyperlink r:id="rId8" location="gid=0" ref="AC11"/>
    <hyperlink r:id="rId9" location="gid=1487565711" ref="DR156"/>
    <hyperlink r:id="rId10" ref="DX205"/>
    <hyperlink display="https://docs.google.com/spreadsheets/d/1VldLwcBjpvBLRCIA5jpm8nlwuqTwVYSmkmPu124Cvf0/edit?gid=2037565201#gid=2037565201" location="null!A1" ref="B223"/>
    <hyperlink r:id="rId11" location="gid=0" ref="B225"/>
    <hyperlink r:id="rId12" location="gid=1003895052" ref="B227"/>
  </hyperlinks>
  <drawing r:id="rId13"/>
  <tableParts count="1">
    <tablePart r:id="rId15"/>
  </tableParts>
</worksheet>
</file>