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PowerBI\data\"/>
    </mc:Choice>
  </mc:AlternateContent>
  <xr:revisionPtr revIDLastSave="0" documentId="13_ncr:1_{9C7A3233-7176-4FA6-8A61-44E4C2BF4397}" xr6:coauthVersionLast="44" xr6:coauthVersionMax="44" xr10:uidLastSave="{00000000-0000-0000-0000-000000000000}"/>
  <bookViews>
    <workbookView xWindow="-110" yWindow="-110" windowWidth="19420" windowHeight="10420" activeTab="2" xr2:uid="{18ADF5EE-0562-4C09-8CB6-8B74A94564CD}"/>
  </bookViews>
  <sheets>
    <sheet name="link" sheetId="3" r:id="rId1"/>
    <sheet name="node" sheetId="2" r:id="rId2"/>
    <sheet name="corona_4.8" sheetId="4" r:id="rId3"/>
    <sheet name="人口" sheetId="5" r:id="rId4"/>
  </sheets>
  <definedNames>
    <definedName name="ExternalData_1" localSheetId="0" hidden="1">link!$A$1:$B$94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4" l="1"/>
  <c r="E46" i="4"/>
  <c r="F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2" i="4"/>
  <c r="M20" i="4"/>
  <c r="M21" i="4"/>
  <c r="M23" i="4"/>
  <c r="M24" i="4"/>
  <c r="M26" i="4"/>
  <c r="M25" i="4"/>
  <c r="M27" i="4"/>
  <c r="M31" i="4"/>
  <c r="M29" i="4"/>
  <c r="M28" i="4"/>
  <c r="M30" i="4"/>
  <c r="M32" i="4"/>
  <c r="M33" i="4"/>
  <c r="M34" i="4"/>
  <c r="M36" i="4"/>
  <c r="M35" i="4"/>
  <c r="M37" i="4"/>
  <c r="M38" i="4"/>
  <c r="M39" i="4"/>
  <c r="M40" i="4"/>
  <c r="M41" i="4"/>
  <c r="M42" i="4"/>
  <c r="M43" i="4"/>
  <c r="M44" i="4"/>
  <c r="M45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2" i="4"/>
  <c r="L20" i="4"/>
  <c r="L21" i="4"/>
  <c r="L23" i="4"/>
  <c r="L24" i="4"/>
  <c r="L26" i="4"/>
  <c r="L25" i="4"/>
  <c r="L27" i="4"/>
  <c r="L31" i="4"/>
  <c r="L29" i="4"/>
  <c r="L28" i="4"/>
  <c r="L30" i="4"/>
  <c r="L32" i="4"/>
  <c r="L33" i="4"/>
  <c r="L34" i="4"/>
  <c r="L36" i="4"/>
  <c r="L35" i="4"/>
  <c r="L37" i="4"/>
  <c r="L38" i="4"/>
  <c r="L39" i="4"/>
  <c r="L40" i="4"/>
  <c r="L41" i="4"/>
  <c r="L42" i="4"/>
  <c r="L43" i="4"/>
  <c r="L44" i="4"/>
  <c r="L45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2" i="5"/>
  <c r="C2" i="4"/>
  <c r="D2" i="4" s="1"/>
  <c r="H2" i="4" s="1"/>
  <c r="C3" i="4"/>
  <c r="D3" i="4" s="1"/>
  <c r="H3" i="4" s="1"/>
  <c r="C4" i="4"/>
  <c r="D4" i="4" s="1"/>
  <c r="H4" i="4" s="1"/>
  <c r="C5" i="4"/>
  <c r="D5" i="4" s="1"/>
  <c r="H5" i="4" s="1"/>
  <c r="C6" i="4"/>
  <c r="D6" i="4" s="1"/>
  <c r="H6" i="4" s="1"/>
  <c r="C7" i="4"/>
  <c r="D7" i="4" s="1"/>
  <c r="H7" i="4" s="1"/>
  <c r="C8" i="4"/>
  <c r="D8" i="4" s="1"/>
  <c r="H8" i="4" s="1"/>
  <c r="C9" i="4"/>
  <c r="D9" i="4" s="1"/>
  <c r="H9" i="4" s="1"/>
  <c r="C10" i="4"/>
  <c r="D10" i="4" s="1"/>
  <c r="H10" i="4" s="1"/>
  <c r="C11" i="4"/>
  <c r="D11" i="4" s="1"/>
  <c r="H11" i="4" s="1"/>
  <c r="C12" i="4"/>
  <c r="D12" i="4" s="1"/>
  <c r="H12" i="4" s="1"/>
  <c r="C13" i="4"/>
  <c r="D13" i="4" s="1"/>
  <c r="H13" i="4" s="1"/>
  <c r="C14" i="4"/>
  <c r="D14" i="4" s="1"/>
  <c r="H14" i="4" s="1"/>
  <c r="C15" i="4"/>
  <c r="D15" i="4" s="1"/>
  <c r="H15" i="4" s="1"/>
  <c r="C16" i="4"/>
  <c r="D16" i="4" s="1"/>
  <c r="H16" i="4" s="1"/>
  <c r="C17" i="4"/>
  <c r="D17" i="4" s="1"/>
  <c r="H17" i="4" s="1"/>
  <c r="C18" i="4"/>
  <c r="D18" i="4" s="1"/>
  <c r="H18" i="4" s="1"/>
  <c r="C19" i="4"/>
  <c r="D19" i="4" s="1"/>
  <c r="H19" i="4" s="1"/>
  <c r="C22" i="4"/>
  <c r="D22" i="4" s="1"/>
  <c r="H22" i="4" s="1"/>
  <c r="C20" i="4"/>
  <c r="D20" i="4" s="1"/>
  <c r="H20" i="4" s="1"/>
  <c r="C21" i="4"/>
  <c r="D21" i="4" s="1"/>
  <c r="H21" i="4" s="1"/>
  <c r="C23" i="4"/>
  <c r="D23" i="4" s="1"/>
  <c r="H23" i="4" s="1"/>
  <c r="C24" i="4"/>
  <c r="D24" i="4" s="1"/>
  <c r="H24" i="4" s="1"/>
  <c r="C26" i="4"/>
  <c r="D26" i="4" s="1"/>
  <c r="H26" i="4" s="1"/>
  <c r="C25" i="4"/>
  <c r="D25" i="4" s="1"/>
  <c r="H25" i="4" s="1"/>
  <c r="C27" i="4"/>
  <c r="D27" i="4" s="1"/>
  <c r="H27" i="4" s="1"/>
  <c r="C31" i="4"/>
  <c r="D31" i="4" s="1"/>
  <c r="H31" i="4" s="1"/>
  <c r="C29" i="4"/>
  <c r="D29" i="4" s="1"/>
  <c r="H29" i="4" s="1"/>
  <c r="C28" i="4"/>
  <c r="D28" i="4" s="1"/>
  <c r="H28" i="4" s="1"/>
  <c r="C30" i="4"/>
  <c r="D30" i="4" s="1"/>
  <c r="H30" i="4" s="1"/>
  <c r="C32" i="4"/>
  <c r="D32" i="4" s="1"/>
  <c r="H32" i="4" s="1"/>
  <c r="C33" i="4"/>
  <c r="D33" i="4" s="1"/>
  <c r="H33" i="4" s="1"/>
  <c r="C34" i="4"/>
  <c r="D34" i="4" s="1"/>
  <c r="H34" i="4" s="1"/>
  <c r="C36" i="4"/>
  <c r="D36" i="4" s="1"/>
  <c r="H36" i="4" s="1"/>
  <c r="C35" i="4"/>
  <c r="D35" i="4" s="1"/>
  <c r="H35" i="4" s="1"/>
  <c r="C37" i="4"/>
  <c r="D37" i="4" s="1"/>
  <c r="H37" i="4" s="1"/>
  <c r="C38" i="4"/>
  <c r="D38" i="4" s="1"/>
  <c r="H38" i="4" s="1"/>
  <c r="C39" i="4"/>
  <c r="D39" i="4" s="1"/>
  <c r="H39" i="4" s="1"/>
  <c r="C40" i="4"/>
  <c r="D40" i="4" s="1"/>
  <c r="H40" i="4" s="1"/>
  <c r="C41" i="4"/>
  <c r="D41" i="4" s="1"/>
  <c r="H41" i="4" s="1"/>
  <c r="C42" i="4"/>
  <c r="D42" i="4" s="1"/>
  <c r="H42" i="4" s="1"/>
  <c r="C43" i="4"/>
  <c r="D43" i="4" s="1"/>
  <c r="H43" i="4" s="1"/>
  <c r="C44" i="4"/>
  <c r="D44" i="4" s="1"/>
  <c r="H44" i="4" s="1"/>
  <c r="C45" i="4"/>
  <c r="D45" i="4" s="1"/>
  <c r="H45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2" i="3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G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F2" i="4" l="1"/>
  <c r="G2" i="4" s="1"/>
  <c r="F28" i="4"/>
  <c r="F14" i="4"/>
  <c r="F33" i="4"/>
  <c r="F17" i="4"/>
  <c r="F45" i="4"/>
  <c r="F29" i="4"/>
  <c r="F13" i="4"/>
  <c r="F44" i="4"/>
  <c r="F31" i="4"/>
  <c r="F12" i="4"/>
  <c r="F41" i="4"/>
  <c r="F26" i="4"/>
  <c r="F9" i="4"/>
  <c r="F38" i="4"/>
  <c r="F21" i="4"/>
  <c r="F6" i="4"/>
  <c r="F37" i="4"/>
  <c r="F20" i="4"/>
  <c r="F5" i="4"/>
  <c r="F35" i="4"/>
  <c r="F22" i="4"/>
  <c r="F4" i="4"/>
  <c r="F42" i="4"/>
  <c r="F34" i="4"/>
  <c r="F25" i="4"/>
  <c r="F18" i="4"/>
  <c r="F10" i="4"/>
  <c r="D46" i="4"/>
  <c r="F40" i="4"/>
  <c r="F32" i="4"/>
  <c r="F24" i="4"/>
  <c r="F16" i="4"/>
  <c r="F8" i="4"/>
  <c r="F39" i="4"/>
  <c r="F30" i="4"/>
  <c r="F23" i="4"/>
  <c r="F15" i="4"/>
  <c r="F7" i="4"/>
  <c r="M46" i="4"/>
  <c r="F43" i="4"/>
  <c r="F36" i="4"/>
  <c r="F27" i="4"/>
  <c r="F19" i="4"/>
  <c r="F11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AD37D6-0F33-469D-940B-727769DEC798}" keepAlive="1" name="クエリ - pref_bto_2" description="ブック内の 'pref_bto_2' クエリへの接続です。" type="5" refreshedVersion="6" background="1" saveData="1">
    <dbPr connection="Provider=Microsoft.Mashup.OleDb.1;Data Source=$Workbook$;Location=pref_bto_2;Extended Properties=&quot;&quot;" command="SELECT * FROM [pref_bto_2]"/>
  </connection>
</connections>
</file>

<file path=xl/sharedStrings.xml><?xml version="1.0" encoding="utf-8"?>
<sst xmlns="http://schemas.openxmlformats.org/spreadsheetml/2006/main" count="304" uniqueCount="119">
  <si>
    <t>都道府県</t>
  </si>
  <si>
    <t>都道府県</t>
    <rPh sb="0" eb="4">
      <t>トドウフケン</t>
    </rPh>
    <phoneticPr fontId="2"/>
  </si>
  <si>
    <t>010006</t>
  </si>
  <si>
    <t>北海道</t>
  </si>
  <si>
    <t>020001</t>
  </si>
  <si>
    <t>青森県</t>
  </si>
  <si>
    <t>030007</t>
  </si>
  <si>
    <t>岩手県</t>
  </si>
  <si>
    <t>040002</t>
  </si>
  <si>
    <t>宮城県</t>
  </si>
  <si>
    <t>050008</t>
  </si>
  <si>
    <t>秋田県</t>
  </si>
  <si>
    <t>060003</t>
  </si>
  <si>
    <t>山形県</t>
  </si>
  <si>
    <t>070009</t>
  </si>
  <si>
    <t>福島県</t>
  </si>
  <si>
    <t>080004</t>
  </si>
  <si>
    <t>茨城県</t>
  </si>
  <si>
    <t>090000</t>
  </si>
  <si>
    <t>栃木県</t>
  </si>
  <si>
    <t>100005</t>
  </si>
  <si>
    <t>群馬県</t>
  </si>
  <si>
    <t>110001</t>
  </si>
  <si>
    <t>埼玉県</t>
  </si>
  <si>
    <t>120006</t>
  </si>
  <si>
    <t>千葉県</t>
  </si>
  <si>
    <t>130001</t>
  </si>
  <si>
    <t>東京都</t>
  </si>
  <si>
    <t>140007</t>
  </si>
  <si>
    <t>神奈川県</t>
  </si>
  <si>
    <t>150002</t>
  </si>
  <si>
    <t>新潟県</t>
  </si>
  <si>
    <t>160008</t>
  </si>
  <si>
    <t>富山県</t>
  </si>
  <si>
    <t>170003</t>
  </si>
  <si>
    <t>石川県</t>
  </si>
  <si>
    <t>180009</t>
  </si>
  <si>
    <t>福井県</t>
  </si>
  <si>
    <t>190004</t>
  </si>
  <si>
    <t>山梨県</t>
  </si>
  <si>
    <t>200000</t>
  </si>
  <si>
    <t>長野県</t>
  </si>
  <si>
    <t>210005</t>
  </si>
  <si>
    <t>岐阜県</t>
  </si>
  <si>
    <t>220001</t>
  </si>
  <si>
    <t>静岡県</t>
  </si>
  <si>
    <t>230006</t>
  </si>
  <si>
    <t>愛知県</t>
  </si>
  <si>
    <t>240001</t>
  </si>
  <si>
    <t>三重県</t>
  </si>
  <si>
    <t>250007</t>
  </si>
  <si>
    <t>滋賀県</t>
  </si>
  <si>
    <t>260002</t>
  </si>
  <si>
    <t>京都府</t>
  </si>
  <si>
    <t>270008</t>
  </si>
  <si>
    <t>大阪府</t>
  </si>
  <si>
    <t>280003</t>
  </si>
  <si>
    <t>兵庫県</t>
  </si>
  <si>
    <t>290009</t>
  </si>
  <si>
    <t>奈良県</t>
  </si>
  <si>
    <t>300004</t>
  </si>
  <si>
    <t>和歌山県</t>
  </si>
  <si>
    <t>310000</t>
  </si>
  <si>
    <t>鳥取県</t>
  </si>
  <si>
    <t>320005</t>
  </si>
  <si>
    <t>島根県</t>
  </si>
  <si>
    <t>330001</t>
  </si>
  <si>
    <t>岡山県</t>
  </si>
  <si>
    <t>340006</t>
  </si>
  <si>
    <t>広島県</t>
  </si>
  <si>
    <t>350001</t>
  </si>
  <si>
    <t>山口県</t>
  </si>
  <si>
    <t>360007</t>
  </si>
  <si>
    <t>徳島県</t>
  </si>
  <si>
    <t>370002</t>
  </si>
  <si>
    <t>香川県</t>
  </si>
  <si>
    <t>380008</t>
  </si>
  <si>
    <t>愛媛県</t>
  </si>
  <si>
    <t>390003</t>
  </si>
  <si>
    <t>高知県</t>
  </si>
  <si>
    <t>400009</t>
  </si>
  <si>
    <t>福岡県</t>
  </si>
  <si>
    <t>410004</t>
  </si>
  <si>
    <t>佐賀県</t>
  </si>
  <si>
    <t>420000</t>
  </si>
  <si>
    <t>長崎県</t>
  </si>
  <si>
    <t>430005</t>
  </si>
  <si>
    <t>熊本県</t>
  </si>
  <si>
    <t>440001</t>
  </si>
  <si>
    <t>大分県</t>
  </si>
  <si>
    <t>450006</t>
  </si>
  <si>
    <t>宮崎県</t>
  </si>
  <si>
    <t>460001</t>
  </si>
  <si>
    <t>鹿児島県</t>
  </si>
  <si>
    <t>470007</t>
  </si>
  <si>
    <t>沖縄県</t>
  </si>
  <si>
    <t>団体コード</t>
    <rPh sb="0" eb="2">
      <t>ダンタイ</t>
    </rPh>
    <phoneticPr fontId="2"/>
  </si>
  <si>
    <t>都道府県コード</t>
    <rPh sb="0" eb="4">
      <t>トドウフケン</t>
    </rPh>
    <phoneticPr fontId="2"/>
  </si>
  <si>
    <t>都道府県
コード</t>
    <rPh sb="0" eb="4">
      <t>トドウフケン</t>
    </rPh>
    <phoneticPr fontId="2"/>
  </si>
  <si>
    <t>node_from</t>
    <phoneticPr fontId="2"/>
  </si>
  <si>
    <t>node_to</t>
    <phoneticPr fontId="2"/>
  </si>
  <si>
    <t>dot</t>
    <phoneticPr fontId="2"/>
  </si>
  <si>
    <t>[label = "</t>
    <phoneticPr fontId="2"/>
  </si>
  <si>
    <t>"]</t>
    <phoneticPr fontId="2"/>
  </si>
  <si>
    <t>都道府県名</t>
  </si>
  <si>
    <t>退院者</t>
  </si>
  <si>
    <t>死亡者</t>
  </si>
  <si>
    <t>死亡率</t>
    <rPh sb="0" eb="3">
      <t>シボウリツ</t>
    </rPh>
    <phoneticPr fontId="2"/>
  </si>
  <si>
    <t>回復率</t>
    <rPh sb="0" eb="2">
      <t>カイフク</t>
    </rPh>
    <rPh sb="2" eb="3">
      <t>リツ</t>
    </rPh>
    <phoneticPr fontId="2"/>
  </si>
  <si>
    <t>構成比</t>
    <rPh sb="0" eb="3">
      <t>コウセイヒ</t>
    </rPh>
    <phoneticPr fontId="2"/>
  </si>
  <si>
    <t>構成比累積</t>
    <rPh sb="0" eb="3">
      <t>コウセイヒ</t>
    </rPh>
    <rPh sb="3" eb="5">
      <t>ルイセキ</t>
    </rPh>
    <phoneticPr fontId="2"/>
  </si>
  <si>
    <t>#</t>
  </si>
  <si>
    <t>人 口</t>
  </si>
  <si>
    <t>人口</t>
    <rPh sb="0" eb="2">
      <t>ジンコウ</t>
    </rPh>
    <phoneticPr fontId="2"/>
  </si>
  <si>
    <t>感染率</t>
    <rPh sb="0" eb="2">
      <t>カンセン</t>
    </rPh>
    <rPh sb="2" eb="3">
      <t>リツ</t>
    </rPh>
    <phoneticPr fontId="2"/>
  </si>
  <si>
    <t>＃</t>
    <phoneticPr fontId="2"/>
  </si>
  <si>
    <t>集計</t>
  </si>
  <si>
    <t>現在は
入院等</t>
    <phoneticPr fontId="2"/>
  </si>
  <si>
    <t>ＰＣＲ検査
陽性者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</si>
</sst>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"/>
    <numFmt numFmtId="181" formatCode="0.0%"/>
    <numFmt numFmtId="182" formatCode="0.000%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7"/>
      <color rgb="FF000000"/>
      <name val="游ゴシック"/>
      <family val="3"/>
      <charset val="128"/>
    </font>
    <font>
      <b/>
      <sz val="7"/>
      <color theme="0"/>
      <name val="游ゴシック"/>
      <family val="3"/>
      <charset val="128"/>
    </font>
    <font>
      <sz val="8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0B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81" fontId="0" fillId="0" borderId="0" xfId="2" applyNumberFormat="1" applyFont="1">
      <alignment vertical="center"/>
    </xf>
    <xf numFmtId="0" fontId="3" fillId="0" borderId="0" xfId="0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vertical="center" wrapText="1"/>
    </xf>
    <xf numFmtId="181" fontId="3" fillId="0" borderId="0" xfId="2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81" fontId="4" fillId="0" borderId="0" xfId="2" applyNumberFormat="1" applyFont="1" applyFill="1" applyBorder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vertical="center" wrapText="1"/>
    </xf>
    <xf numFmtId="176" fontId="4" fillId="0" borderId="0" xfId="0" applyNumberFormat="1" applyFont="1" applyFill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176" fontId="5" fillId="3" borderId="0" xfId="0" applyNumberFormat="1" applyFont="1" applyFill="1" applyAlignment="1">
      <alignment horizontal="center" vertical="center" wrapText="1"/>
    </xf>
    <xf numFmtId="38" fontId="4" fillId="0" borderId="0" xfId="1" applyFont="1" applyFill="1" applyBorder="1" applyAlignment="1">
      <alignment vertical="center" wrapText="1"/>
    </xf>
    <xf numFmtId="38" fontId="3" fillId="0" borderId="0" xfId="1" applyFont="1" applyFill="1" applyBorder="1" applyAlignment="1">
      <alignment vertical="center" wrapText="1"/>
    </xf>
    <xf numFmtId="38" fontId="0" fillId="0" borderId="0" xfId="1" applyFont="1">
      <alignment vertical="center"/>
    </xf>
    <xf numFmtId="10" fontId="4" fillId="0" borderId="0" xfId="2" applyNumberFormat="1" applyFont="1" applyFill="1" applyBorder="1" applyAlignment="1">
      <alignment vertical="center" wrapText="1"/>
    </xf>
    <xf numFmtId="10" fontId="0" fillId="0" borderId="0" xfId="2" applyNumberFormat="1" applyFont="1">
      <alignment vertical="center"/>
    </xf>
    <xf numFmtId="182" fontId="4" fillId="0" borderId="0" xfId="2" applyNumberFormat="1" applyFont="1" applyFill="1" applyBorder="1" applyAlignment="1">
      <alignment vertical="center" wrapText="1"/>
    </xf>
    <xf numFmtId="182" fontId="3" fillId="0" borderId="0" xfId="2" applyNumberFormat="1" applyFont="1" applyFill="1" applyBorder="1" applyAlignment="1">
      <alignment vertical="center" wrapText="1"/>
    </xf>
    <xf numFmtId="182" fontId="0" fillId="0" borderId="0" xfId="2" applyNumberFormat="1" applyFont="1">
      <alignment vertical="center"/>
    </xf>
    <xf numFmtId="10" fontId="0" fillId="0" borderId="0" xfId="2" applyNumberFormat="1" applyFont="1" applyFill="1" applyBorder="1">
      <alignment vertical="center"/>
    </xf>
    <xf numFmtId="0" fontId="3" fillId="0" borderId="0" xfId="0" applyFont="1" applyFill="1" applyAlignment="1">
      <alignment vertical="center" wrapText="1"/>
    </xf>
    <xf numFmtId="38" fontId="3" fillId="0" borderId="0" xfId="0" applyNumberFormat="1" applyFont="1" applyFill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0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82" fontId="3" fillId="0" borderId="0" xfId="2" applyNumberFormat="1" applyFont="1" applyFill="1" applyAlignment="1">
      <alignment vertical="center" wrapText="1"/>
    </xf>
  </cellXfs>
  <cellStyles count="3">
    <cellStyle name="パーセント" xfId="2" builtinId="5"/>
    <cellStyle name="桁区切り" xfId="1" builtinId="6"/>
    <cellStyle name="標準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numFmt numFmtId="182" formatCode="0.00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numFmt numFmtId="182" formatCode="0.00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numFmt numFmtId="181" formatCode="0.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numFmt numFmtId="176" formatCode="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游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numFmt numFmtId="181" formatCode="0.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游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76" formatCode="00"/>
    </dxf>
    <dxf>
      <numFmt numFmtId="176" formatCode="00"/>
    </dxf>
    <dxf>
      <numFmt numFmtId="176" formatCode="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03B849-8C6C-4F88-B1BF-E02EF2BDF55F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694E9B-53D8-48CC-B136-F589255AD507}" name="pref_bto_2" displayName="pref_bto_2" ref="A1:B94" tableType="queryTable" totalsRowShown="0" dataDxfId="26">
  <autoFilter ref="A1:B94" xr:uid="{3A03EFE2-9696-42ED-8022-F4481A0DA0C2}"/>
  <tableColumns count="2">
    <tableColumn id="1" xr3:uid="{2873D243-9F92-416B-BF95-DFDC91AE5709}" uniqueName="1" name="node_from" queryTableFieldId="1" dataDxfId="28"/>
    <tableColumn id="2" xr3:uid="{2B1F1049-3DEF-42D3-AE16-22BFFAAC9B44}" uniqueName="2" name="node_to" queryTableFieldId="2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2EAC8F-6C44-4791-B151-DFC56FEC3485}" name="テーブル2" displayName="テーブル2" ref="B1:M46" totalsRowCount="1" headerRowDxfId="20" dataDxfId="21">
  <autoFilter ref="B1:M45" xr:uid="{F37CB878-777D-4C04-B39A-9F0333729D41}"/>
  <sortState xmlns:xlrd2="http://schemas.microsoft.com/office/spreadsheetml/2017/richdata2" ref="B2:M45">
    <sortCondition descending="1" ref="E1:E45"/>
  </sortState>
  <tableColumns count="12">
    <tableColumn id="1" xr3:uid="{09D00A82-83C3-4F4F-B4E5-7524C4BD63C0}" name="都道府県名" totalsRowLabel="集計" dataDxfId="25" totalsRowDxfId="11"/>
    <tableColumn id="10" xr3:uid="{DDC68CDA-7F03-4527-A836-497DDEFA57E6}" name="都道府県_x000a_コード" dataDxfId="19" totalsRowDxfId="10">
      <calculatedColumnFormula>MATCH(テーブル2[[#This Row],[都道府県名]],node!C$2:C$48,0)</calculatedColumnFormula>
    </tableColumn>
    <tableColumn id="11" xr3:uid="{C5E0097B-4822-40BB-9C22-2590CB13B55A}" name="人口" totalsRowFunction="sum" dataDxfId="18" totalsRowDxfId="9" dataCellStyle="桁区切り">
      <calculatedColumnFormula>INDEX(人口!D$2:D$48,MATCH(テーブル2[[#This Row],[都道府県
コード]],人口!B$2:B$48,0))</calculatedColumnFormula>
    </tableColumn>
    <tableColumn id="2" xr3:uid="{E9D7C4BF-57D2-4463-86E2-116DDFD3C72C}" name="ＰＣＲ検査_x000a_陽性者" totalsRowFunction="sum" dataDxfId="24" totalsRowDxfId="8"/>
    <tableColumn id="3" xr3:uid="{76801E37-1692-40D0-8665-32E5AE789E21}" name="構成比" dataDxfId="23" totalsRowDxfId="7" dataCellStyle="パーセント">
      <calculatedColumnFormula>E2/テーブル2[[#Totals],[ＰＣＲ検査
陽性者]]</calculatedColumnFormula>
    </tableColumn>
    <tableColumn id="4" xr3:uid="{3A2FCC3B-8A58-42C5-A1BA-2E968B6A0AE2}" name="構成比累積" dataDxfId="17" totalsRowDxfId="6" dataCellStyle="パーセント"/>
    <tableColumn id="12" xr3:uid="{DB02B117-B77D-4A5B-B88F-2173E636F9FB}" name="感染率" totalsRowFunction="custom" dataDxfId="15" totalsRowDxfId="0" dataCellStyle="パーセント" totalsRowCellStyle="パーセント">
      <calculatedColumnFormula>テーブル2[[#This Row],[ＰＣＲ検査
陽性者]]/テーブル2[[#This Row],[人口]]</calculatedColumnFormula>
      <totalsRowFormula>テーブル2[[#Totals],[ＰＣＲ検査
陽性者]]/テーブル2[[#Totals],[人口]]</totalsRowFormula>
    </tableColumn>
    <tableColumn id="5" xr3:uid="{679F54FE-762F-4133-A80C-C6A02670EAA9}" name="現在は_x000a_入院等" dataDxfId="16" totalsRowDxfId="5"/>
    <tableColumn id="6" xr3:uid="{1DC93EAA-BE9D-4853-AF35-39944C124798}" name="退院者" dataDxfId="22" totalsRowDxfId="4"/>
    <tableColumn id="7" xr3:uid="{0C50FC3D-F489-4C40-A239-885B8826BD01}" name="死亡者" dataDxfId="14" totalsRowDxfId="3"/>
    <tableColumn id="8" xr3:uid="{02F70EAB-7272-41F6-80F8-0704F4F2E914}" name="死亡率" dataDxfId="13" totalsRowDxfId="2" dataCellStyle="パーセント">
      <calculatedColumnFormula>テーブル2[[#This Row],[死亡者]]/テーブル2[[#This Row],[ＰＣＲ検査
陽性者]]</calculatedColumnFormula>
    </tableColumn>
    <tableColumn id="9" xr3:uid="{97B3A6F7-CE71-444D-A6E0-718E8F43AD2D}" name="回復率" totalsRowFunction="sum" dataDxfId="12" totalsRowDxfId="1" dataCellStyle="パーセント">
      <calculatedColumnFormula>テーブル2[[#This Row],[退院者]]/テーブル2[[#This Row],[ＰＣＲ検査
陽性者]]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76D7-EBC6-440A-88EB-1E08F42AB709}">
  <dimension ref="A1:D94"/>
  <sheetViews>
    <sheetView workbookViewId="0">
      <selection activeCell="D1" sqref="D1"/>
    </sheetView>
  </sheetViews>
  <sheetFormatPr defaultRowHeight="18" x14ac:dyDescent="0.55000000000000004"/>
  <cols>
    <col min="1" max="2" width="11.4140625" bestFit="1" customWidth="1"/>
  </cols>
  <sheetData>
    <row r="1" spans="1:4" x14ac:dyDescent="0.55000000000000004">
      <c r="A1" t="s">
        <v>99</v>
      </c>
      <c r="B1" t="s">
        <v>100</v>
      </c>
      <c r="D1" t="s">
        <v>101</v>
      </c>
    </row>
    <row r="2" spans="1:4" x14ac:dyDescent="0.55000000000000004">
      <c r="A2" s="2">
        <v>1</v>
      </c>
      <c r="B2" s="2">
        <v>2</v>
      </c>
      <c r="D2" t="str">
        <f>_xlfn.CONCAT(TEXT(pref_bto_2[[#This Row],[node_from]],"00"),"-&gt;",TEXT(pref_bto_2[[#This Row],[node_to]],"00"))</f>
        <v>01-&gt;02</v>
      </c>
    </row>
    <row r="3" spans="1:4" x14ac:dyDescent="0.55000000000000004">
      <c r="A3" s="2">
        <v>2</v>
      </c>
      <c r="B3" s="2">
        <v>3</v>
      </c>
      <c r="D3" t="str">
        <f>_xlfn.CONCAT(TEXT(pref_bto_2[[#This Row],[node_from]],"00"),"-&gt;",TEXT(pref_bto_2[[#This Row],[node_to]],"00"))</f>
        <v>02-&gt;03</v>
      </c>
    </row>
    <row r="4" spans="1:4" x14ac:dyDescent="0.55000000000000004">
      <c r="A4" s="2">
        <v>2</v>
      </c>
      <c r="B4" s="2">
        <v>5</v>
      </c>
      <c r="D4" t="str">
        <f>_xlfn.CONCAT(TEXT(pref_bto_2[[#This Row],[node_from]],"00"),"-&gt;",TEXT(pref_bto_2[[#This Row],[node_to]],"00"))</f>
        <v>02-&gt;05</v>
      </c>
    </row>
    <row r="5" spans="1:4" x14ac:dyDescent="0.55000000000000004">
      <c r="A5" s="2">
        <v>3</v>
      </c>
      <c r="B5" s="2">
        <v>4</v>
      </c>
      <c r="D5" t="str">
        <f>_xlfn.CONCAT(TEXT(pref_bto_2[[#This Row],[node_from]],"00"),"-&gt;",TEXT(pref_bto_2[[#This Row],[node_to]],"00"))</f>
        <v>03-&gt;04</v>
      </c>
    </row>
    <row r="6" spans="1:4" x14ac:dyDescent="0.55000000000000004">
      <c r="A6" s="2">
        <v>3</v>
      </c>
      <c r="B6" s="2">
        <v>5</v>
      </c>
      <c r="D6" t="str">
        <f>_xlfn.CONCAT(TEXT(pref_bto_2[[#This Row],[node_from]],"00"),"-&gt;",TEXT(pref_bto_2[[#This Row],[node_to]],"00"))</f>
        <v>03-&gt;05</v>
      </c>
    </row>
    <row r="7" spans="1:4" x14ac:dyDescent="0.55000000000000004">
      <c r="A7" s="2">
        <v>4</v>
      </c>
      <c r="B7" s="2">
        <v>5</v>
      </c>
      <c r="D7" t="str">
        <f>_xlfn.CONCAT(TEXT(pref_bto_2[[#This Row],[node_from]],"00"),"-&gt;",TEXT(pref_bto_2[[#This Row],[node_to]],"00"))</f>
        <v>04-&gt;05</v>
      </c>
    </row>
    <row r="8" spans="1:4" x14ac:dyDescent="0.55000000000000004">
      <c r="A8" s="2">
        <v>4</v>
      </c>
      <c r="B8" s="2">
        <v>6</v>
      </c>
      <c r="D8" t="str">
        <f>_xlfn.CONCAT(TEXT(pref_bto_2[[#This Row],[node_from]],"00"),"-&gt;",TEXT(pref_bto_2[[#This Row],[node_to]],"00"))</f>
        <v>04-&gt;06</v>
      </c>
    </row>
    <row r="9" spans="1:4" x14ac:dyDescent="0.55000000000000004">
      <c r="A9" s="2">
        <v>4</v>
      </c>
      <c r="B9" s="2">
        <v>7</v>
      </c>
      <c r="D9" t="str">
        <f>_xlfn.CONCAT(TEXT(pref_bto_2[[#This Row],[node_from]],"00"),"-&gt;",TEXT(pref_bto_2[[#This Row],[node_to]],"00"))</f>
        <v>04-&gt;07</v>
      </c>
    </row>
    <row r="10" spans="1:4" x14ac:dyDescent="0.55000000000000004">
      <c r="A10" s="2">
        <v>5</v>
      </c>
      <c r="B10" s="2">
        <v>6</v>
      </c>
      <c r="D10" t="str">
        <f>_xlfn.CONCAT(TEXT(pref_bto_2[[#This Row],[node_from]],"00"),"-&gt;",TEXT(pref_bto_2[[#This Row],[node_to]],"00"))</f>
        <v>05-&gt;06</v>
      </c>
    </row>
    <row r="11" spans="1:4" x14ac:dyDescent="0.55000000000000004">
      <c r="A11" s="2">
        <v>6</v>
      </c>
      <c r="B11" s="2">
        <v>7</v>
      </c>
      <c r="D11" t="str">
        <f>_xlfn.CONCAT(TEXT(pref_bto_2[[#This Row],[node_from]],"00"),"-&gt;",TEXT(pref_bto_2[[#This Row],[node_to]],"00"))</f>
        <v>06-&gt;07</v>
      </c>
    </row>
    <row r="12" spans="1:4" x14ac:dyDescent="0.55000000000000004">
      <c r="A12" s="2">
        <v>6</v>
      </c>
      <c r="B12" s="2">
        <v>15</v>
      </c>
      <c r="D12" t="str">
        <f>_xlfn.CONCAT(TEXT(pref_bto_2[[#This Row],[node_from]],"00"),"-&gt;",TEXT(pref_bto_2[[#This Row],[node_to]],"00"))</f>
        <v>06-&gt;15</v>
      </c>
    </row>
    <row r="13" spans="1:4" x14ac:dyDescent="0.55000000000000004">
      <c r="A13" s="2">
        <v>7</v>
      </c>
      <c r="B13" s="2">
        <v>8</v>
      </c>
      <c r="D13" t="str">
        <f>_xlfn.CONCAT(TEXT(pref_bto_2[[#This Row],[node_from]],"00"),"-&gt;",TEXT(pref_bto_2[[#This Row],[node_to]],"00"))</f>
        <v>07-&gt;08</v>
      </c>
    </row>
    <row r="14" spans="1:4" x14ac:dyDescent="0.55000000000000004">
      <c r="A14" s="2">
        <v>7</v>
      </c>
      <c r="B14" s="2">
        <v>9</v>
      </c>
      <c r="D14" t="str">
        <f>_xlfn.CONCAT(TEXT(pref_bto_2[[#This Row],[node_from]],"00"),"-&gt;",TEXT(pref_bto_2[[#This Row],[node_to]],"00"))</f>
        <v>07-&gt;09</v>
      </c>
    </row>
    <row r="15" spans="1:4" x14ac:dyDescent="0.55000000000000004">
      <c r="A15" s="2">
        <v>7</v>
      </c>
      <c r="B15" s="2">
        <v>10</v>
      </c>
      <c r="D15" t="str">
        <f>_xlfn.CONCAT(TEXT(pref_bto_2[[#This Row],[node_from]],"00"),"-&gt;",TEXT(pref_bto_2[[#This Row],[node_to]],"00"))</f>
        <v>07-&gt;10</v>
      </c>
    </row>
    <row r="16" spans="1:4" x14ac:dyDescent="0.55000000000000004">
      <c r="A16" s="2">
        <v>7</v>
      </c>
      <c r="B16" s="2">
        <v>15</v>
      </c>
      <c r="D16" t="str">
        <f>_xlfn.CONCAT(TEXT(pref_bto_2[[#This Row],[node_from]],"00"),"-&gt;",TEXT(pref_bto_2[[#This Row],[node_to]],"00"))</f>
        <v>07-&gt;15</v>
      </c>
    </row>
    <row r="17" spans="1:4" x14ac:dyDescent="0.55000000000000004">
      <c r="A17" s="2">
        <v>8</v>
      </c>
      <c r="B17" s="2">
        <v>9</v>
      </c>
      <c r="D17" t="str">
        <f>_xlfn.CONCAT(TEXT(pref_bto_2[[#This Row],[node_from]],"00"),"-&gt;",TEXT(pref_bto_2[[#This Row],[node_to]],"00"))</f>
        <v>08-&gt;09</v>
      </c>
    </row>
    <row r="18" spans="1:4" x14ac:dyDescent="0.55000000000000004">
      <c r="A18" s="2">
        <v>8</v>
      </c>
      <c r="B18" s="2">
        <v>11</v>
      </c>
      <c r="D18" t="str">
        <f>_xlfn.CONCAT(TEXT(pref_bto_2[[#This Row],[node_from]],"00"),"-&gt;",TEXT(pref_bto_2[[#This Row],[node_to]],"00"))</f>
        <v>08-&gt;11</v>
      </c>
    </row>
    <row r="19" spans="1:4" x14ac:dyDescent="0.55000000000000004">
      <c r="A19" s="2">
        <v>8</v>
      </c>
      <c r="B19" s="2">
        <v>12</v>
      </c>
      <c r="D19" t="str">
        <f>_xlfn.CONCAT(TEXT(pref_bto_2[[#This Row],[node_from]],"00"),"-&gt;",TEXT(pref_bto_2[[#This Row],[node_to]],"00"))</f>
        <v>08-&gt;12</v>
      </c>
    </row>
    <row r="20" spans="1:4" x14ac:dyDescent="0.55000000000000004">
      <c r="A20" s="2">
        <v>9</v>
      </c>
      <c r="B20" s="2">
        <v>10</v>
      </c>
      <c r="D20" t="str">
        <f>_xlfn.CONCAT(TEXT(pref_bto_2[[#This Row],[node_from]],"00"),"-&gt;",TEXT(pref_bto_2[[#This Row],[node_to]],"00"))</f>
        <v>09-&gt;10</v>
      </c>
    </row>
    <row r="21" spans="1:4" x14ac:dyDescent="0.55000000000000004">
      <c r="A21" s="2">
        <v>9</v>
      </c>
      <c r="B21" s="2">
        <v>11</v>
      </c>
      <c r="D21" t="str">
        <f>_xlfn.CONCAT(TEXT(pref_bto_2[[#This Row],[node_from]],"00"),"-&gt;",TEXT(pref_bto_2[[#This Row],[node_to]],"00"))</f>
        <v>09-&gt;11</v>
      </c>
    </row>
    <row r="22" spans="1:4" x14ac:dyDescent="0.55000000000000004">
      <c r="A22" s="2">
        <v>10</v>
      </c>
      <c r="B22" s="2">
        <v>11</v>
      </c>
      <c r="D22" t="str">
        <f>_xlfn.CONCAT(TEXT(pref_bto_2[[#This Row],[node_from]],"00"),"-&gt;",TEXT(pref_bto_2[[#This Row],[node_to]],"00"))</f>
        <v>10-&gt;11</v>
      </c>
    </row>
    <row r="23" spans="1:4" x14ac:dyDescent="0.55000000000000004">
      <c r="A23" s="2">
        <v>10</v>
      </c>
      <c r="B23" s="2">
        <v>15</v>
      </c>
      <c r="D23" t="str">
        <f>_xlfn.CONCAT(TEXT(pref_bto_2[[#This Row],[node_from]],"00"),"-&gt;",TEXT(pref_bto_2[[#This Row],[node_to]],"00"))</f>
        <v>10-&gt;15</v>
      </c>
    </row>
    <row r="24" spans="1:4" x14ac:dyDescent="0.55000000000000004">
      <c r="A24" s="2">
        <v>10</v>
      </c>
      <c r="B24" s="2">
        <v>20</v>
      </c>
      <c r="D24" t="str">
        <f>_xlfn.CONCAT(TEXT(pref_bto_2[[#This Row],[node_from]],"00"),"-&gt;",TEXT(pref_bto_2[[#This Row],[node_to]],"00"))</f>
        <v>10-&gt;20</v>
      </c>
    </row>
    <row r="25" spans="1:4" x14ac:dyDescent="0.55000000000000004">
      <c r="A25" s="2">
        <v>11</v>
      </c>
      <c r="B25" s="2">
        <v>12</v>
      </c>
      <c r="D25" t="str">
        <f>_xlfn.CONCAT(TEXT(pref_bto_2[[#This Row],[node_from]],"00"),"-&gt;",TEXT(pref_bto_2[[#This Row],[node_to]],"00"))</f>
        <v>11-&gt;12</v>
      </c>
    </row>
    <row r="26" spans="1:4" x14ac:dyDescent="0.55000000000000004">
      <c r="A26" s="2">
        <v>11</v>
      </c>
      <c r="B26" s="2">
        <v>13</v>
      </c>
      <c r="D26" t="str">
        <f>_xlfn.CONCAT(TEXT(pref_bto_2[[#This Row],[node_from]],"00"),"-&gt;",TEXT(pref_bto_2[[#This Row],[node_to]],"00"))</f>
        <v>11-&gt;13</v>
      </c>
    </row>
    <row r="27" spans="1:4" x14ac:dyDescent="0.55000000000000004">
      <c r="A27" s="2">
        <v>11</v>
      </c>
      <c r="B27" s="2">
        <v>19</v>
      </c>
      <c r="D27" t="str">
        <f>_xlfn.CONCAT(TEXT(pref_bto_2[[#This Row],[node_from]],"00"),"-&gt;",TEXT(pref_bto_2[[#This Row],[node_to]],"00"))</f>
        <v>11-&gt;19</v>
      </c>
    </row>
    <row r="28" spans="1:4" x14ac:dyDescent="0.55000000000000004">
      <c r="A28" s="2">
        <v>11</v>
      </c>
      <c r="B28" s="2">
        <v>20</v>
      </c>
      <c r="D28" t="str">
        <f>_xlfn.CONCAT(TEXT(pref_bto_2[[#This Row],[node_from]],"00"),"-&gt;",TEXT(pref_bto_2[[#This Row],[node_to]],"00"))</f>
        <v>11-&gt;20</v>
      </c>
    </row>
    <row r="29" spans="1:4" x14ac:dyDescent="0.55000000000000004">
      <c r="A29" s="2">
        <v>12</v>
      </c>
      <c r="B29" s="2">
        <v>13</v>
      </c>
      <c r="D29" t="str">
        <f>_xlfn.CONCAT(TEXT(pref_bto_2[[#This Row],[node_from]],"00"),"-&gt;",TEXT(pref_bto_2[[#This Row],[node_to]],"00"))</f>
        <v>12-&gt;13</v>
      </c>
    </row>
    <row r="30" spans="1:4" x14ac:dyDescent="0.55000000000000004">
      <c r="A30" s="2">
        <v>12</v>
      </c>
      <c r="B30" s="2">
        <v>14</v>
      </c>
      <c r="D30" t="str">
        <f>_xlfn.CONCAT(TEXT(pref_bto_2[[#This Row],[node_from]],"00"),"-&gt;",TEXT(pref_bto_2[[#This Row],[node_to]],"00"))</f>
        <v>12-&gt;14</v>
      </c>
    </row>
    <row r="31" spans="1:4" x14ac:dyDescent="0.55000000000000004">
      <c r="A31" s="2">
        <v>13</v>
      </c>
      <c r="B31" s="2">
        <v>14</v>
      </c>
      <c r="D31" t="str">
        <f>_xlfn.CONCAT(TEXT(pref_bto_2[[#This Row],[node_from]],"00"),"-&gt;",TEXT(pref_bto_2[[#This Row],[node_to]],"00"))</f>
        <v>13-&gt;14</v>
      </c>
    </row>
    <row r="32" spans="1:4" x14ac:dyDescent="0.55000000000000004">
      <c r="A32" s="2">
        <v>13</v>
      </c>
      <c r="B32" s="2">
        <v>19</v>
      </c>
      <c r="D32" t="str">
        <f>_xlfn.CONCAT(TEXT(pref_bto_2[[#This Row],[node_from]],"00"),"-&gt;",TEXT(pref_bto_2[[#This Row],[node_to]],"00"))</f>
        <v>13-&gt;19</v>
      </c>
    </row>
    <row r="33" spans="1:4" x14ac:dyDescent="0.55000000000000004">
      <c r="A33" s="2">
        <v>14</v>
      </c>
      <c r="B33" s="2">
        <v>19</v>
      </c>
      <c r="D33" t="str">
        <f>_xlfn.CONCAT(TEXT(pref_bto_2[[#This Row],[node_from]],"00"),"-&gt;",TEXT(pref_bto_2[[#This Row],[node_to]],"00"))</f>
        <v>14-&gt;19</v>
      </c>
    </row>
    <row r="34" spans="1:4" x14ac:dyDescent="0.55000000000000004">
      <c r="A34" s="2">
        <v>14</v>
      </c>
      <c r="B34" s="2">
        <v>22</v>
      </c>
      <c r="D34" t="str">
        <f>_xlfn.CONCAT(TEXT(pref_bto_2[[#This Row],[node_from]],"00"),"-&gt;",TEXT(pref_bto_2[[#This Row],[node_to]],"00"))</f>
        <v>14-&gt;22</v>
      </c>
    </row>
    <row r="35" spans="1:4" x14ac:dyDescent="0.55000000000000004">
      <c r="A35" s="2">
        <v>15</v>
      </c>
      <c r="B35" s="2">
        <v>16</v>
      </c>
      <c r="D35" t="str">
        <f>_xlfn.CONCAT(TEXT(pref_bto_2[[#This Row],[node_from]],"00"),"-&gt;",TEXT(pref_bto_2[[#This Row],[node_to]],"00"))</f>
        <v>15-&gt;16</v>
      </c>
    </row>
    <row r="36" spans="1:4" x14ac:dyDescent="0.55000000000000004">
      <c r="A36" s="2">
        <v>15</v>
      </c>
      <c r="B36" s="2">
        <v>20</v>
      </c>
      <c r="D36" t="str">
        <f>_xlfn.CONCAT(TEXT(pref_bto_2[[#This Row],[node_from]],"00"),"-&gt;",TEXT(pref_bto_2[[#This Row],[node_to]],"00"))</f>
        <v>15-&gt;20</v>
      </c>
    </row>
    <row r="37" spans="1:4" x14ac:dyDescent="0.55000000000000004">
      <c r="A37" s="2">
        <v>16</v>
      </c>
      <c r="B37" s="2">
        <v>17</v>
      </c>
      <c r="D37" t="str">
        <f>_xlfn.CONCAT(TEXT(pref_bto_2[[#This Row],[node_from]],"00"),"-&gt;",TEXT(pref_bto_2[[#This Row],[node_to]],"00"))</f>
        <v>16-&gt;17</v>
      </c>
    </row>
    <row r="38" spans="1:4" x14ac:dyDescent="0.55000000000000004">
      <c r="A38" s="2">
        <v>16</v>
      </c>
      <c r="B38" s="2">
        <v>20</v>
      </c>
      <c r="D38" t="str">
        <f>_xlfn.CONCAT(TEXT(pref_bto_2[[#This Row],[node_from]],"00"),"-&gt;",TEXT(pref_bto_2[[#This Row],[node_to]],"00"))</f>
        <v>16-&gt;20</v>
      </c>
    </row>
    <row r="39" spans="1:4" x14ac:dyDescent="0.55000000000000004">
      <c r="A39" s="2">
        <v>16</v>
      </c>
      <c r="B39" s="2">
        <v>21</v>
      </c>
      <c r="D39" t="str">
        <f>_xlfn.CONCAT(TEXT(pref_bto_2[[#This Row],[node_from]],"00"),"-&gt;",TEXT(pref_bto_2[[#This Row],[node_to]],"00"))</f>
        <v>16-&gt;21</v>
      </c>
    </row>
    <row r="40" spans="1:4" x14ac:dyDescent="0.55000000000000004">
      <c r="A40" s="2">
        <v>17</v>
      </c>
      <c r="B40" s="2">
        <v>18</v>
      </c>
      <c r="D40" t="str">
        <f>_xlfn.CONCAT(TEXT(pref_bto_2[[#This Row],[node_from]],"00"),"-&gt;",TEXT(pref_bto_2[[#This Row],[node_to]],"00"))</f>
        <v>17-&gt;18</v>
      </c>
    </row>
    <row r="41" spans="1:4" x14ac:dyDescent="0.55000000000000004">
      <c r="A41" s="2">
        <v>17</v>
      </c>
      <c r="B41" s="2">
        <v>21</v>
      </c>
      <c r="D41" t="str">
        <f>_xlfn.CONCAT(TEXT(pref_bto_2[[#This Row],[node_from]],"00"),"-&gt;",TEXT(pref_bto_2[[#This Row],[node_to]],"00"))</f>
        <v>17-&gt;21</v>
      </c>
    </row>
    <row r="42" spans="1:4" x14ac:dyDescent="0.55000000000000004">
      <c r="A42" s="2">
        <v>18</v>
      </c>
      <c r="B42" s="2">
        <v>21</v>
      </c>
      <c r="D42" t="str">
        <f>_xlfn.CONCAT(TEXT(pref_bto_2[[#This Row],[node_from]],"00"),"-&gt;",TEXT(pref_bto_2[[#This Row],[node_to]],"00"))</f>
        <v>18-&gt;21</v>
      </c>
    </row>
    <row r="43" spans="1:4" x14ac:dyDescent="0.55000000000000004">
      <c r="A43" s="2">
        <v>18</v>
      </c>
      <c r="B43" s="2">
        <v>25</v>
      </c>
      <c r="D43" t="str">
        <f>_xlfn.CONCAT(TEXT(pref_bto_2[[#This Row],[node_from]],"00"),"-&gt;",TEXT(pref_bto_2[[#This Row],[node_to]],"00"))</f>
        <v>18-&gt;25</v>
      </c>
    </row>
    <row r="44" spans="1:4" x14ac:dyDescent="0.55000000000000004">
      <c r="A44" s="2">
        <v>18</v>
      </c>
      <c r="B44" s="2">
        <v>26</v>
      </c>
      <c r="D44" t="str">
        <f>_xlfn.CONCAT(TEXT(pref_bto_2[[#This Row],[node_from]],"00"),"-&gt;",TEXT(pref_bto_2[[#This Row],[node_to]],"00"))</f>
        <v>18-&gt;26</v>
      </c>
    </row>
    <row r="45" spans="1:4" x14ac:dyDescent="0.55000000000000004">
      <c r="A45" s="2">
        <v>19</v>
      </c>
      <c r="B45" s="2">
        <v>20</v>
      </c>
      <c r="D45" t="str">
        <f>_xlfn.CONCAT(TEXT(pref_bto_2[[#This Row],[node_from]],"00"),"-&gt;",TEXT(pref_bto_2[[#This Row],[node_to]],"00"))</f>
        <v>19-&gt;20</v>
      </c>
    </row>
    <row r="46" spans="1:4" x14ac:dyDescent="0.55000000000000004">
      <c r="A46" s="2">
        <v>19</v>
      </c>
      <c r="B46" s="2">
        <v>22</v>
      </c>
      <c r="D46" t="str">
        <f>_xlfn.CONCAT(TEXT(pref_bto_2[[#This Row],[node_from]],"00"),"-&gt;",TEXT(pref_bto_2[[#This Row],[node_to]],"00"))</f>
        <v>19-&gt;22</v>
      </c>
    </row>
    <row r="47" spans="1:4" x14ac:dyDescent="0.55000000000000004">
      <c r="A47" s="2">
        <v>20</v>
      </c>
      <c r="B47" s="2">
        <v>21</v>
      </c>
      <c r="D47" t="str">
        <f>_xlfn.CONCAT(TEXT(pref_bto_2[[#This Row],[node_from]],"00"),"-&gt;",TEXT(pref_bto_2[[#This Row],[node_to]],"00"))</f>
        <v>20-&gt;21</v>
      </c>
    </row>
    <row r="48" spans="1:4" x14ac:dyDescent="0.55000000000000004">
      <c r="A48" s="2">
        <v>20</v>
      </c>
      <c r="B48" s="2">
        <v>22</v>
      </c>
      <c r="D48" t="str">
        <f>_xlfn.CONCAT(TEXT(pref_bto_2[[#This Row],[node_from]],"00"),"-&gt;",TEXT(pref_bto_2[[#This Row],[node_to]],"00"))</f>
        <v>20-&gt;22</v>
      </c>
    </row>
    <row r="49" spans="1:4" x14ac:dyDescent="0.55000000000000004">
      <c r="A49" s="2">
        <v>20</v>
      </c>
      <c r="B49" s="2">
        <v>23</v>
      </c>
      <c r="D49" t="str">
        <f>_xlfn.CONCAT(TEXT(pref_bto_2[[#This Row],[node_from]],"00"),"-&gt;",TEXT(pref_bto_2[[#This Row],[node_to]],"00"))</f>
        <v>20-&gt;23</v>
      </c>
    </row>
    <row r="50" spans="1:4" x14ac:dyDescent="0.55000000000000004">
      <c r="A50" s="2">
        <v>21</v>
      </c>
      <c r="B50" s="2">
        <v>23</v>
      </c>
      <c r="D50" t="str">
        <f>_xlfn.CONCAT(TEXT(pref_bto_2[[#This Row],[node_from]],"00"),"-&gt;",TEXT(pref_bto_2[[#This Row],[node_to]],"00"))</f>
        <v>21-&gt;23</v>
      </c>
    </row>
    <row r="51" spans="1:4" x14ac:dyDescent="0.55000000000000004">
      <c r="A51" s="2">
        <v>21</v>
      </c>
      <c r="B51" s="2">
        <v>24</v>
      </c>
      <c r="D51" t="str">
        <f>_xlfn.CONCAT(TEXT(pref_bto_2[[#This Row],[node_from]],"00"),"-&gt;",TEXT(pref_bto_2[[#This Row],[node_to]],"00"))</f>
        <v>21-&gt;24</v>
      </c>
    </row>
    <row r="52" spans="1:4" x14ac:dyDescent="0.55000000000000004">
      <c r="A52" s="2">
        <v>21</v>
      </c>
      <c r="B52" s="2">
        <v>25</v>
      </c>
      <c r="D52" t="str">
        <f>_xlfn.CONCAT(TEXT(pref_bto_2[[#This Row],[node_from]],"00"),"-&gt;",TEXT(pref_bto_2[[#This Row],[node_to]],"00"))</f>
        <v>21-&gt;25</v>
      </c>
    </row>
    <row r="53" spans="1:4" x14ac:dyDescent="0.55000000000000004">
      <c r="A53" s="2">
        <v>22</v>
      </c>
      <c r="B53" s="2">
        <v>23</v>
      </c>
      <c r="D53" t="str">
        <f>_xlfn.CONCAT(TEXT(pref_bto_2[[#This Row],[node_from]],"00"),"-&gt;",TEXT(pref_bto_2[[#This Row],[node_to]],"00"))</f>
        <v>22-&gt;23</v>
      </c>
    </row>
    <row r="54" spans="1:4" x14ac:dyDescent="0.55000000000000004">
      <c r="A54" s="2">
        <v>23</v>
      </c>
      <c r="B54" s="2">
        <v>24</v>
      </c>
      <c r="D54" t="str">
        <f>_xlfn.CONCAT(TEXT(pref_bto_2[[#This Row],[node_from]],"00"),"-&gt;",TEXT(pref_bto_2[[#This Row],[node_to]],"00"))</f>
        <v>23-&gt;24</v>
      </c>
    </row>
    <row r="55" spans="1:4" x14ac:dyDescent="0.55000000000000004">
      <c r="A55" s="2">
        <v>24</v>
      </c>
      <c r="B55" s="2">
        <v>25</v>
      </c>
      <c r="D55" t="str">
        <f>_xlfn.CONCAT(TEXT(pref_bto_2[[#This Row],[node_from]],"00"),"-&gt;",TEXT(pref_bto_2[[#This Row],[node_to]],"00"))</f>
        <v>24-&gt;25</v>
      </c>
    </row>
    <row r="56" spans="1:4" x14ac:dyDescent="0.55000000000000004">
      <c r="A56" s="2">
        <v>24</v>
      </c>
      <c r="B56" s="2">
        <v>26</v>
      </c>
      <c r="D56" t="str">
        <f>_xlfn.CONCAT(TEXT(pref_bto_2[[#This Row],[node_from]],"00"),"-&gt;",TEXT(pref_bto_2[[#This Row],[node_to]],"00"))</f>
        <v>24-&gt;26</v>
      </c>
    </row>
    <row r="57" spans="1:4" x14ac:dyDescent="0.55000000000000004">
      <c r="A57" s="2">
        <v>24</v>
      </c>
      <c r="B57" s="2">
        <v>29</v>
      </c>
      <c r="D57" t="str">
        <f>_xlfn.CONCAT(TEXT(pref_bto_2[[#This Row],[node_from]],"00"),"-&gt;",TEXT(pref_bto_2[[#This Row],[node_to]],"00"))</f>
        <v>24-&gt;29</v>
      </c>
    </row>
    <row r="58" spans="1:4" x14ac:dyDescent="0.55000000000000004">
      <c r="A58" s="2">
        <v>24</v>
      </c>
      <c r="B58" s="2">
        <v>30</v>
      </c>
      <c r="D58" t="str">
        <f>_xlfn.CONCAT(TEXT(pref_bto_2[[#This Row],[node_from]],"00"),"-&gt;",TEXT(pref_bto_2[[#This Row],[node_to]],"00"))</f>
        <v>24-&gt;30</v>
      </c>
    </row>
    <row r="59" spans="1:4" x14ac:dyDescent="0.55000000000000004">
      <c r="A59" s="2">
        <v>25</v>
      </c>
      <c r="B59" s="2">
        <v>26</v>
      </c>
      <c r="D59" t="str">
        <f>_xlfn.CONCAT(TEXT(pref_bto_2[[#This Row],[node_from]],"00"),"-&gt;",TEXT(pref_bto_2[[#This Row],[node_to]],"00"))</f>
        <v>25-&gt;26</v>
      </c>
    </row>
    <row r="60" spans="1:4" x14ac:dyDescent="0.55000000000000004">
      <c r="A60" s="2">
        <v>26</v>
      </c>
      <c r="B60" s="2">
        <v>27</v>
      </c>
      <c r="D60" t="str">
        <f>_xlfn.CONCAT(TEXT(pref_bto_2[[#This Row],[node_from]],"00"),"-&gt;",TEXT(pref_bto_2[[#This Row],[node_to]],"00"))</f>
        <v>26-&gt;27</v>
      </c>
    </row>
    <row r="61" spans="1:4" x14ac:dyDescent="0.55000000000000004">
      <c r="A61" s="2">
        <v>26</v>
      </c>
      <c r="B61" s="2">
        <v>28</v>
      </c>
      <c r="D61" t="str">
        <f>_xlfn.CONCAT(TEXT(pref_bto_2[[#This Row],[node_from]],"00"),"-&gt;",TEXT(pref_bto_2[[#This Row],[node_to]],"00"))</f>
        <v>26-&gt;28</v>
      </c>
    </row>
    <row r="62" spans="1:4" x14ac:dyDescent="0.55000000000000004">
      <c r="A62" s="2">
        <v>26</v>
      </c>
      <c r="B62" s="2">
        <v>29</v>
      </c>
      <c r="D62" t="str">
        <f>_xlfn.CONCAT(TEXT(pref_bto_2[[#This Row],[node_from]],"00"),"-&gt;",TEXT(pref_bto_2[[#This Row],[node_to]],"00"))</f>
        <v>26-&gt;29</v>
      </c>
    </row>
    <row r="63" spans="1:4" x14ac:dyDescent="0.55000000000000004">
      <c r="A63" s="2">
        <v>27</v>
      </c>
      <c r="B63" s="2">
        <v>28</v>
      </c>
      <c r="D63" t="str">
        <f>_xlfn.CONCAT(TEXT(pref_bto_2[[#This Row],[node_from]],"00"),"-&gt;",TEXT(pref_bto_2[[#This Row],[node_to]],"00"))</f>
        <v>27-&gt;28</v>
      </c>
    </row>
    <row r="64" spans="1:4" x14ac:dyDescent="0.55000000000000004">
      <c r="A64" s="2">
        <v>27</v>
      </c>
      <c r="B64" s="2">
        <v>29</v>
      </c>
      <c r="D64" t="str">
        <f>_xlfn.CONCAT(TEXT(pref_bto_2[[#This Row],[node_from]],"00"),"-&gt;",TEXT(pref_bto_2[[#This Row],[node_to]],"00"))</f>
        <v>27-&gt;29</v>
      </c>
    </row>
    <row r="65" spans="1:4" x14ac:dyDescent="0.55000000000000004">
      <c r="A65" s="2">
        <v>27</v>
      </c>
      <c r="B65" s="2">
        <v>30</v>
      </c>
      <c r="D65" t="str">
        <f>_xlfn.CONCAT(TEXT(pref_bto_2[[#This Row],[node_from]],"00"),"-&gt;",TEXT(pref_bto_2[[#This Row],[node_to]],"00"))</f>
        <v>27-&gt;30</v>
      </c>
    </row>
    <row r="66" spans="1:4" x14ac:dyDescent="0.55000000000000004">
      <c r="A66" s="2">
        <v>28</v>
      </c>
      <c r="B66" s="2">
        <v>31</v>
      </c>
      <c r="D66" t="str">
        <f>_xlfn.CONCAT(TEXT(pref_bto_2[[#This Row],[node_from]],"00"),"-&gt;",TEXT(pref_bto_2[[#This Row],[node_to]],"00"))</f>
        <v>28-&gt;31</v>
      </c>
    </row>
    <row r="67" spans="1:4" x14ac:dyDescent="0.55000000000000004">
      <c r="A67" s="2">
        <v>28</v>
      </c>
      <c r="B67" s="2">
        <v>33</v>
      </c>
      <c r="D67" t="str">
        <f>_xlfn.CONCAT(TEXT(pref_bto_2[[#This Row],[node_from]],"00"),"-&gt;",TEXT(pref_bto_2[[#This Row],[node_to]],"00"))</f>
        <v>28-&gt;33</v>
      </c>
    </row>
    <row r="68" spans="1:4" x14ac:dyDescent="0.55000000000000004">
      <c r="A68" s="2">
        <v>28</v>
      </c>
      <c r="B68" s="2">
        <v>36</v>
      </c>
      <c r="D68" t="str">
        <f>_xlfn.CONCAT(TEXT(pref_bto_2[[#This Row],[node_from]],"00"),"-&gt;",TEXT(pref_bto_2[[#This Row],[node_to]],"00"))</f>
        <v>28-&gt;36</v>
      </c>
    </row>
    <row r="69" spans="1:4" x14ac:dyDescent="0.55000000000000004">
      <c r="A69" s="2">
        <v>29</v>
      </c>
      <c r="B69" s="2">
        <v>30</v>
      </c>
      <c r="D69" t="str">
        <f>_xlfn.CONCAT(TEXT(pref_bto_2[[#This Row],[node_from]],"00"),"-&gt;",TEXT(pref_bto_2[[#This Row],[node_to]],"00"))</f>
        <v>29-&gt;30</v>
      </c>
    </row>
    <row r="70" spans="1:4" x14ac:dyDescent="0.55000000000000004">
      <c r="A70" s="2">
        <v>31</v>
      </c>
      <c r="B70" s="2">
        <v>32</v>
      </c>
      <c r="D70" t="str">
        <f>_xlfn.CONCAT(TEXT(pref_bto_2[[#This Row],[node_from]],"00"),"-&gt;",TEXT(pref_bto_2[[#This Row],[node_to]],"00"))</f>
        <v>31-&gt;32</v>
      </c>
    </row>
    <row r="71" spans="1:4" x14ac:dyDescent="0.55000000000000004">
      <c r="A71" s="2">
        <v>31</v>
      </c>
      <c r="B71" s="2">
        <v>33</v>
      </c>
      <c r="D71" t="str">
        <f>_xlfn.CONCAT(TEXT(pref_bto_2[[#This Row],[node_from]],"00"),"-&gt;",TEXT(pref_bto_2[[#This Row],[node_to]],"00"))</f>
        <v>31-&gt;33</v>
      </c>
    </row>
    <row r="72" spans="1:4" x14ac:dyDescent="0.55000000000000004">
      <c r="A72" s="2">
        <v>31</v>
      </c>
      <c r="B72" s="2">
        <v>34</v>
      </c>
      <c r="D72" t="str">
        <f>_xlfn.CONCAT(TEXT(pref_bto_2[[#This Row],[node_from]],"00"),"-&gt;",TEXT(pref_bto_2[[#This Row],[node_to]],"00"))</f>
        <v>31-&gt;34</v>
      </c>
    </row>
    <row r="73" spans="1:4" x14ac:dyDescent="0.55000000000000004">
      <c r="A73" s="2">
        <v>32</v>
      </c>
      <c r="B73" s="2">
        <v>34</v>
      </c>
      <c r="D73" t="str">
        <f>_xlfn.CONCAT(TEXT(pref_bto_2[[#This Row],[node_from]],"00"),"-&gt;",TEXT(pref_bto_2[[#This Row],[node_to]],"00"))</f>
        <v>32-&gt;34</v>
      </c>
    </row>
    <row r="74" spans="1:4" x14ac:dyDescent="0.55000000000000004">
      <c r="A74" s="2">
        <v>32</v>
      </c>
      <c r="B74" s="2">
        <v>35</v>
      </c>
      <c r="D74" t="str">
        <f>_xlfn.CONCAT(TEXT(pref_bto_2[[#This Row],[node_from]],"00"),"-&gt;",TEXT(pref_bto_2[[#This Row],[node_to]],"00"))</f>
        <v>32-&gt;35</v>
      </c>
    </row>
    <row r="75" spans="1:4" x14ac:dyDescent="0.55000000000000004">
      <c r="A75" s="2">
        <v>33</v>
      </c>
      <c r="B75" s="2">
        <v>34</v>
      </c>
      <c r="D75" t="str">
        <f>_xlfn.CONCAT(TEXT(pref_bto_2[[#This Row],[node_from]],"00"),"-&gt;",TEXT(pref_bto_2[[#This Row],[node_to]],"00"))</f>
        <v>33-&gt;34</v>
      </c>
    </row>
    <row r="76" spans="1:4" x14ac:dyDescent="0.55000000000000004">
      <c r="A76" s="2">
        <v>33</v>
      </c>
      <c r="B76" s="2">
        <v>37</v>
      </c>
      <c r="D76" t="str">
        <f>_xlfn.CONCAT(TEXT(pref_bto_2[[#This Row],[node_from]],"00"),"-&gt;",TEXT(pref_bto_2[[#This Row],[node_to]],"00"))</f>
        <v>33-&gt;37</v>
      </c>
    </row>
    <row r="77" spans="1:4" x14ac:dyDescent="0.55000000000000004">
      <c r="A77" s="2">
        <v>34</v>
      </c>
      <c r="B77" s="2">
        <v>35</v>
      </c>
      <c r="D77" t="str">
        <f>_xlfn.CONCAT(TEXT(pref_bto_2[[#This Row],[node_from]],"00"),"-&gt;",TEXT(pref_bto_2[[#This Row],[node_to]],"00"))</f>
        <v>34-&gt;35</v>
      </c>
    </row>
    <row r="78" spans="1:4" x14ac:dyDescent="0.55000000000000004">
      <c r="A78" s="2">
        <v>34</v>
      </c>
      <c r="B78" s="2">
        <v>38</v>
      </c>
      <c r="D78" t="str">
        <f>_xlfn.CONCAT(TEXT(pref_bto_2[[#This Row],[node_from]],"00"),"-&gt;",TEXT(pref_bto_2[[#This Row],[node_to]],"00"))</f>
        <v>34-&gt;38</v>
      </c>
    </row>
    <row r="79" spans="1:4" x14ac:dyDescent="0.55000000000000004">
      <c r="A79" s="2">
        <v>35</v>
      </c>
      <c r="B79" s="2">
        <v>40</v>
      </c>
      <c r="D79" t="str">
        <f>_xlfn.CONCAT(TEXT(pref_bto_2[[#This Row],[node_from]],"00"),"-&gt;",TEXT(pref_bto_2[[#This Row],[node_to]],"00"))</f>
        <v>35-&gt;40</v>
      </c>
    </row>
    <row r="80" spans="1:4" x14ac:dyDescent="0.55000000000000004">
      <c r="A80" s="2">
        <v>36</v>
      </c>
      <c r="B80" s="2">
        <v>37</v>
      </c>
      <c r="D80" t="str">
        <f>_xlfn.CONCAT(TEXT(pref_bto_2[[#This Row],[node_from]],"00"),"-&gt;",TEXT(pref_bto_2[[#This Row],[node_to]],"00"))</f>
        <v>36-&gt;37</v>
      </c>
    </row>
    <row r="81" spans="1:4" x14ac:dyDescent="0.55000000000000004">
      <c r="A81" s="2">
        <v>36</v>
      </c>
      <c r="B81" s="2">
        <v>38</v>
      </c>
      <c r="D81" t="str">
        <f>_xlfn.CONCAT(TEXT(pref_bto_2[[#This Row],[node_from]],"00"),"-&gt;",TEXT(pref_bto_2[[#This Row],[node_to]],"00"))</f>
        <v>36-&gt;38</v>
      </c>
    </row>
    <row r="82" spans="1:4" x14ac:dyDescent="0.55000000000000004">
      <c r="A82" s="2">
        <v>36</v>
      </c>
      <c r="B82" s="2">
        <v>39</v>
      </c>
      <c r="D82" t="str">
        <f>_xlfn.CONCAT(TEXT(pref_bto_2[[#This Row],[node_from]],"00"),"-&gt;",TEXT(pref_bto_2[[#This Row],[node_to]],"00"))</f>
        <v>36-&gt;39</v>
      </c>
    </row>
    <row r="83" spans="1:4" x14ac:dyDescent="0.55000000000000004">
      <c r="A83" s="2">
        <v>37</v>
      </c>
      <c r="B83" s="2">
        <v>38</v>
      </c>
      <c r="D83" t="str">
        <f>_xlfn.CONCAT(TEXT(pref_bto_2[[#This Row],[node_from]],"00"),"-&gt;",TEXT(pref_bto_2[[#This Row],[node_to]],"00"))</f>
        <v>37-&gt;38</v>
      </c>
    </row>
    <row r="84" spans="1:4" x14ac:dyDescent="0.55000000000000004">
      <c r="A84" s="2">
        <v>38</v>
      </c>
      <c r="B84" s="2">
        <v>39</v>
      </c>
      <c r="D84" t="str">
        <f>_xlfn.CONCAT(TEXT(pref_bto_2[[#This Row],[node_from]],"00"),"-&gt;",TEXT(pref_bto_2[[#This Row],[node_to]],"00"))</f>
        <v>38-&gt;39</v>
      </c>
    </row>
    <row r="85" spans="1:4" x14ac:dyDescent="0.55000000000000004">
      <c r="A85" s="2">
        <v>40</v>
      </c>
      <c r="B85" s="2">
        <v>41</v>
      </c>
      <c r="D85" t="str">
        <f>_xlfn.CONCAT(TEXT(pref_bto_2[[#This Row],[node_from]],"00"),"-&gt;",TEXT(pref_bto_2[[#This Row],[node_to]],"00"))</f>
        <v>40-&gt;41</v>
      </c>
    </row>
    <row r="86" spans="1:4" x14ac:dyDescent="0.55000000000000004">
      <c r="A86" s="2">
        <v>40</v>
      </c>
      <c r="B86" s="2">
        <v>43</v>
      </c>
      <c r="D86" t="str">
        <f>_xlfn.CONCAT(TEXT(pref_bto_2[[#This Row],[node_from]],"00"),"-&gt;",TEXT(pref_bto_2[[#This Row],[node_to]],"00"))</f>
        <v>40-&gt;43</v>
      </c>
    </row>
    <row r="87" spans="1:4" x14ac:dyDescent="0.55000000000000004">
      <c r="A87" s="2">
        <v>40</v>
      </c>
      <c r="B87" s="2">
        <v>44</v>
      </c>
      <c r="D87" t="str">
        <f>_xlfn.CONCAT(TEXT(pref_bto_2[[#This Row],[node_from]],"00"),"-&gt;",TEXT(pref_bto_2[[#This Row],[node_to]],"00"))</f>
        <v>40-&gt;44</v>
      </c>
    </row>
    <row r="88" spans="1:4" x14ac:dyDescent="0.55000000000000004">
      <c r="A88" s="2">
        <v>41</v>
      </c>
      <c r="B88" s="2">
        <v>42</v>
      </c>
      <c r="D88" t="str">
        <f>_xlfn.CONCAT(TEXT(pref_bto_2[[#This Row],[node_from]],"00"),"-&gt;",TEXT(pref_bto_2[[#This Row],[node_to]],"00"))</f>
        <v>41-&gt;42</v>
      </c>
    </row>
    <row r="89" spans="1:4" x14ac:dyDescent="0.55000000000000004">
      <c r="A89" s="2">
        <v>43</v>
      </c>
      <c r="B89" s="2">
        <v>44</v>
      </c>
      <c r="D89" t="str">
        <f>_xlfn.CONCAT(TEXT(pref_bto_2[[#This Row],[node_from]],"00"),"-&gt;",TEXT(pref_bto_2[[#This Row],[node_to]],"00"))</f>
        <v>43-&gt;44</v>
      </c>
    </row>
    <row r="90" spans="1:4" x14ac:dyDescent="0.55000000000000004">
      <c r="A90" s="2">
        <v>43</v>
      </c>
      <c r="B90" s="2">
        <v>45</v>
      </c>
      <c r="D90" t="str">
        <f>_xlfn.CONCAT(TEXT(pref_bto_2[[#This Row],[node_from]],"00"),"-&gt;",TEXT(pref_bto_2[[#This Row],[node_to]],"00"))</f>
        <v>43-&gt;45</v>
      </c>
    </row>
    <row r="91" spans="1:4" x14ac:dyDescent="0.55000000000000004">
      <c r="A91" s="2">
        <v>43</v>
      </c>
      <c r="B91" s="2">
        <v>46</v>
      </c>
      <c r="D91" t="str">
        <f>_xlfn.CONCAT(TEXT(pref_bto_2[[#This Row],[node_from]],"00"),"-&gt;",TEXT(pref_bto_2[[#This Row],[node_to]],"00"))</f>
        <v>43-&gt;46</v>
      </c>
    </row>
    <row r="92" spans="1:4" x14ac:dyDescent="0.55000000000000004">
      <c r="A92" s="2">
        <v>44</v>
      </c>
      <c r="B92" s="2">
        <v>45</v>
      </c>
      <c r="D92" t="str">
        <f>_xlfn.CONCAT(TEXT(pref_bto_2[[#This Row],[node_from]],"00"),"-&gt;",TEXT(pref_bto_2[[#This Row],[node_to]],"00"))</f>
        <v>44-&gt;45</v>
      </c>
    </row>
    <row r="93" spans="1:4" x14ac:dyDescent="0.55000000000000004">
      <c r="A93" s="2">
        <v>45</v>
      </c>
      <c r="B93" s="2">
        <v>46</v>
      </c>
      <c r="D93" t="str">
        <f>_xlfn.CONCAT(TEXT(pref_bto_2[[#This Row],[node_from]],"00"),"-&gt;",TEXT(pref_bto_2[[#This Row],[node_to]],"00"))</f>
        <v>45-&gt;46</v>
      </c>
    </row>
    <row r="94" spans="1:4" x14ac:dyDescent="0.55000000000000004">
      <c r="A94" s="2">
        <v>46</v>
      </c>
      <c r="B94" s="2">
        <v>47</v>
      </c>
      <c r="D94" t="str">
        <f>_xlfn.CONCAT(TEXT(pref_bto_2[[#This Row],[node_from]],"00"),"-&gt;",TEXT(pref_bto_2[[#This Row],[node_to]],"00"))</f>
        <v>46-&gt;47</v>
      </c>
    </row>
  </sheetData>
  <phoneticPr fontId="2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AB93-C772-4761-97A4-54BCCD605FE5}">
  <dimension ref="A1:H48"/>
  <sheetViews>
    <sheetView topLeftCell="A32" workbookViewId="0">
      <selection activeCell="B2" sqref="B2"/>
    </sheetView>
  </sheetViews>
  <sheetFormatPr defaultRowHeight="18" x14ac:dyDescent="0.55000000000000004"/>
  <cols>
    <col min="1" max="1" width="10.4140625" bestFit="1" customWidth="1"/>
    <col min="2" max="2" width="8.5" bestFit="1" customWidth="1"/>
  </cols>
  <sheetData>
    <row r="1" spans="1:8" ht="36" x14ac:dyDescent="0.55000000000000004">
      <c r="A1" t="s">
        <v>96</v>
      </c>
      <c r="B1" s="1" t="s">
        <v>98</v>
      </c>
      <c r="C1" t="s">
        <v>1</v>
      </c>
      <c r="E1" t="s">
        <v>101</v>
      </c>
    </row>
    <row r="2" spans="1:8" x14ac:dyDescent="0.55000000000000004">
      <c r="A2" t="s">
        <v>2</v>
      </c>
      <c r="B2" t="str">
        <f>LEFT(A2,2)</f>
        <v>01</v>
      </c>
      <c r="C2" t="s">
        <v>3</v>
      </c>
      <c r="E2" t="str">
        <f>B2</f>
        <v>01</v>
      </c>
      <c r="F2" t="s">
        <v>102</v>
      </c>
      <c r="G2" t="str">
        <f>C2</f>
        <v>北海道</v>
      </c>
      <c r="H2" t="s">
        <v>103</v>
      </c>
    </row>
    <row r="3" spans="1:8" x14ac:dyDescent="0.55000000000000004">
      <c r="A3" t="s">
        <v>4</v>
      </c>
      <c r="B3" t="str">
        <f t="shared" ref="B3:B48" si="0">LEFT(A3,2)</f>
        <v>02</v>
      </c>
      <c r="C3" t="s">
        <v>5</v>
      </c>
      <c r="E3" t="str">
        <f t="shared" ref="E3:E48" si="1">B3</f>
        <v>02</v>
      </c>
      <c r="F3" t="s">
        <v>102</v>
      </c>
      <c r="G3" t="str">
        <f t="shared" ref="G3:G48" si="2">C3</f>
        <v>青森県</v>
      </c>
      <c r="H3" t="s">
        <v>103</v>
      </c>
    </row>
    <row r="4" spans="1:8" x14ac:dyDescent="0.55000000000000004">
      <c r="A4" t="s">
        <v>6</v>
      </c>
      <c r="B4" t="str">
        <f t="shared" si="0"/>
        <v>03</v>
      </c>
      <c r="C4" t="s">
        <v>7</v>
      </c>
      <c r="E4" t="str">
        <f t="shared" si="1"/>
        <v>03</v>
      </c>
      <c r="F4" t="s">
        <v>102</v>
      </c>
      <c r="G4" t="str">
        <f t="shared" si="2"/>
        <v>岩手県</v>
      </c>
      <c r="H4" t="s">
        <v>103</v>
      </c>
    </row>
    <row r="5" spans="1:8" x14ac:dyDescent="0.55000000000000004">
      <c r="A5" t="s">
        <v>8</v>
      </c>
      <c r="B5" t="str">
        <f t="shared" si="0"/>
        <v>04</v>
      </c>
      <c r="C5" t="s">
        <v>9</v>
      </c>
      <c r="E5" t="str">
        <f t="shared" si="1"/>
        <v>04</v>
      </c>
      <c r="F5" t="s">
        <v>102</v>
      </c>
      <c r="G5" t="str">
        <f t="shared" si="2"/>
        <v>宮城県</v>
      </c>
      <c r="H5" t="s">
        <v>103</v>
      </c>
    </row>
    <row r="6" spans="1:8" x14ac:dyDescent="0.55000000000000004">
      <c r="A6" t="s">
        <v>10</v>
      </c>
      <c r="B6" t="str">
        <f t="shared" si="0"/>
        <v>05</v>
      </c>
      <c r="C6" t="s">
        <v>11</v>
      </c>
      <c r="E6" t="str">
        <f t="shared" si="1"/>
        <v>05</v>
      </c>
      <c r="F6" t="s">
        <v>102</v>
      </c>
      <c r="G6" t="str">
        <f t="shared" si="2"/>
        <v>秋田県</v>
      </c>
      <c r="H6" t="s">
        <v>103</v>
      </c>
    </row>
    <row r="7" spans="1:8" x14ac:dyDescent="0.55000000000000004">
      <c r="A7" t="s">
        <v>12</v>
      </c>
      <c r="B7" t="str">
        <f t="shared" si="0"/>
        <v>06</v>
      </c>
      <c r="C7" t="s">
        <v>13</v>
      </c>
      <c r="E7" t="str">
        <f t="shared" si="1"/>
        <v>06</v>
      </c>
      <c r="F7" t="s">
        <v>102</v>
      </c>
      <c r="G7" t="str">
        <f t="shared" si="2"/>
        <v>山形県</v>
      </c>
      <c r="H7" t="s">
        <v>103</v>
      </c>
    </row>
    <row r="8" spans="1:8" x14ac:dyDescent="0.55000000000000004">
      <c r="A8" t="s">
        <v>14</v>
      </c>
      <c r="B8" t="str">
        <f t="shared" si="0"/>
        <v>07</v>
      </c>
      <c r="C8" t="s">
        <v>15</v>
      </c>
      <c r="E8" t="str">
        <f t="shared" si="1"/>
        <v>07</v>
      </c>
      <c r="F8" t="s">
        <v>102</v>
      </c>
      <c r="G8" t="str">
        <f t="shared" si="2"/>
        <v>福島県</v>
      </c>
      <c r="H8" t="s">
        <v>103</v>
      </c>
    </row>
    <row r="9" spans="1:8" x14ac:dyDescent="0.55000000000000004">
      <c r="A9" t="s">
        <v>16</v>
      </c>
      <c r="B9" t="str">
        <f t="shared" si="0"/>
        <v>08</v>
      </c>
      <c r="C9" t="s">
        <v>17</v>
      </c>
      <c r="E9" t="str">
        <f t="shared" si="1"/>
        <v>08</v>
      </c>
      <c r="F9" t="s">
        <v>102</v>
      </c>
      <c r="G9" t="str">
        <f t="shared" si="2"/>
        <v>茨城県</v>
      </c>
      <c r="H9" t="s">
        <v>103</v>
      </c>
    </row>
    <row r="10" spans="1:8" x14ac:dyDescent="0.55000000000000004">
      <c r="A10" t="s">
        <v>18</v>
      </c>
      <c r="B10" t="str">
        <f t="shared" si="0"/>
        <v>09</v>
      </c>
      <c r="C10" t="s">
        <v>19</v>
      </c>
      <c r="E10" t="str">
        <f t="shared" si="1"/>
        <v>09</v>
      </c>
      <c r="F10" t="s">
        <v>102</v>
      </c>
      <c r="G10" t="str">
        <f t="shared" si="2"/>
        <v>栃木県</v>
      </c>
      <c r="H10" t="s">
        <v>103</v>
      </c>
    </row>
    <row r="11" spans="1:8" x14ac:dyDescent="0.55000000000000004">
      <c r="A11" t="s">
        <v>20</v>
      </c>
      <c r="B11" t="str">
        <f t="shared" si="0"/>
        <v>10</v>
      </c>
      <c r="C11" t="s">
        <v>21</v>
      </c>
      <c r="E11" t="str">
        <f t="shared" si="1"/>
        <v>10</v>
      </c>
      <c r="F11" t="s">
        <v>102</v>
      </c>
      <c r="G11" t="str">
        <f t="shared" si="2"/>
        <v>群馬県</v>
      </c>
      <c r="H11" t="s">
        <v>103</v>
      </c>
    </row>
    <row r="12" spans="1:8" x14ac:dyDescent="0.55000000000000004">
      <c r="A12" t="s">
        <v>22</v>
      </c>
      <c r="B12" t="str">
        <f t="shared" si="0"/>
        <v>11</v>
      </c>
      <c r="C12" t="s">
        <v>23</v>
      </c>
      <c r="E12" t="str">
        <f t="shared" si="1"/>
        <v>11</v>
      </c>
      <c r="F12" t="s">
        <v>102</v>
      </c>
      <c r="G12" t="str">
        <f t="shared" si="2"/>
        <v>埼玉県</v>
      </c>
      <c r="H12" t="s">
        <v>103</v>
      </c>
    </row>
    <row r="13" spans="1:8" x14ac:dyDescent="0.55000000000000004">
      <c r="A13" t="s">
        <v>24</v>
      </c>
      <c r="B13" t="str">
        <f t="shared" si="0"/>
        <v>12</v>
      </c>
      <c r="C13" t="s">
        <v>25</v>
      </c>
      <c r="E13" t="str">
        <f t="shared" si="1"/>
        <v>12</v>
      </c>
      <c r="F13" t="s">
        <v>102</v>
      </c>
      <c r="G13" t="str">
        <f t="shared" si="2"/>
        <v>千葉県</v>
      </c>
      <c r="H13" t="s">
        <v>103</v>
      </c>
    </row>
    <row r="14" spans="1:8" x14ac:dyDescent="0.55000000000000004">
      <c r="A14" t="s">
        <v>26</v>
      </c>
      <c r="B14" t="str">
        <f t="shared" si="0"/>
        <v>13</v>
      </c>
      <c r="C14" t="s">
        <v>27</v>
      </c>
      <c r="E14" t="str">
        <f t="shared" si="1"/>
        <v>13</v>
      </c>
      <c r="F14" t="s">
        <v>102</v>
      </c>
      <c r="G14" t="str">
        <f t="shared" si="2"/>
        <v>東京都</v>
      </c>
      <c r="H14" t="s">
        <v>103</v>
      </c>
    </row>
    <row r="15" spans="1:8" x14ac:dyDescent="0.55000000000000004">
      <c r="A15" t="s">
        <v>28</v>
      </c>
      <c r="B15" t="str">
        <f t="shared" si="0"/>
        <v>14</v>
      </c>
      <c r="C15" t="s">
        <v>29</v>
      </c>
      <c r="E15" t="str">
        <f t="shared" si="1"/>
        <v>14</v>
      </c>
      <c r="F15" t="s">
        <v>102</v>
      </c>
      <c r="G15" t="str">
        <f t="shared" si="2"/>
        <v>神奈川県</v>
      </c>
      <c r="H15" t="s">
        <v>103</v>
      </c>
    </row>
    <row r="16" spans="1:8" x14ac:dyDescent="0.55000000000000004">
      <c r="A16" t="s">
        <v>30</v>
      </c>
      <c r="B16" t="str">
        <f t="shared" si="0"/>
        <v>15</v>
      </c>
      <c r="C16" t="s">
        <v>31</v>
      </c>
      <c r="E16" t="str">
        <f t="shared" si="1"/>
        <v>15</v>
      </c>
      <c r="F16" t="s">
        <v>102</v>
      </c>
      <c r="G16" t="str">
        <f t="shared" si="2"/>
        <v>新潟県</v>
      </c>
      <c r="H16" t="s">
        <v>103</v>
      </c>
    </row>
    <row r="17" spans="1:8" x14ac:dyDescent="0.55000000000000004">
      <c r="A17" t="s">
        <v>32</v>
      </c>
      <c r="B17" t="str">
        <f t="shared" si="0"/>
        <v>16</v>
      </c>
      <c r="C17" t="s">
        <v>33</v>
      </c>
      <c r="E17" t="str">
        <f t="shared" si="1"/>
        <v>16</v>
      </c>
      <c r="F17" t="s">
        <v>102</v>
      </c>
      <c r="G17" t="str">
        <f t="shared" si="2"/>
        <v>富山県</v>
      </c>
      <c r="H17" t="s">
        <v>103</v>
      </c>
    </row>
    <row r="18" spans="1:8" x14ac:dyDescent="0.55000000000000004">
      <c r="A18" t="s">
        <v>34</v>
      </c>
      <c r="B18" t="str">
        <f t="shared" si="0"/>
        <v>17</v>
      </c>
      <c r="C18" t="s">
        <v>35</v>
      </c>
      <c r="E18" t="str">
        <f t="shared" si="1"/>
        <v>17</v>
      </c>
      <c r="F18" t="s">
        <v>102</v>
      </c>
      <c r="G18" t="str">
        <f t="shared" si="2"/>
        <v>石川県</v>
      </c>
      <c r="H18" t="s">
        <v>103</v>
      </c>
    </row>
    <row r="19" spans="1:8" x14ac:dyDescent="0.55000000000000004">
      <c r="A19" t="s">
        <v>36</v>
      </c>
      <c r="B19" t="str">
        <f t="shared" si="0"/>
        <v>18</v>
      </c>
      <c r="C19" t="s">
        <v>37</v>
      </c>
      <c r="E19" t="str">
        <f t="shared" si="1"/>
        <v>18</v>
      </c>
      <c r="F19" t="s">
        <v>102</v>
      </c>
      <c r="G19" t="str">
        <f t="shared" si="2"/>
        <v>福井県</v>
      </c>
      <c r="H19" t="s">
        <v>103</v>
      </c>
    </row>
    <row r="20" spans="1:8" x14ac:dyDescent="0.55000000000000004">
      <c r="A20" t="s">
        <v>38</v>
      </c>
      <c r="B20" t="str">
        <f t="shared" si="0"/>
        <v>19</v>
      </c>
      <c r="C20" t="s">
        <v>39</v>
      </c>
      <c r="E20" t="str">
        <f t="shared" si="1"/>
        <v>19</v>
      </c>
      <c r="F20" t="s">
        <v>102</v>
      </c>
      <c r="G20" t="str">
        <f t="shared" si="2"/>
        <v>山梨県</v>
      </c>
      <c r="H20" t="s">
        <v>103</v>
      </c>
    </row>
    <row r="21" spans="1:8" x14ac:dyDescent="0.55000000000000004">
      <c r="A21" t="s">
        <v>40</v>
      </c>
      <c r="B21" t="str">
        <f t="shared" si="0"/>
        <v>20</v>
      </c>
      <c r="C21" t="s">
        <v>41</v>
      </c>
      <c r="E21" t="str">
        <f t="shared" si="1"/>
        <v>20</v>
      </c>
      <c r="F21" t="s">
        <v>102</v>
      </c>
      <c r="G21" t="str">
        <f t="shared" si="2"/>
        <v>長野県</v>
      </c>
      <c r="H21" t="s">
        <v>103</v>
      </c>
    </row>
    <row r="22" spans="1:8" x14ac:dyDescent="0.55000000000000004">
      <c r="A22" t="s">
        <v>42</v>
      </c>
      <c r="B22" t="str">
        <f t="shared" si="0"/>
        <v>21</v>
      </c>
      <c r="C22" t="s">
        <v>43</v>
      </c>
      <c r="E22" t="str">
        <f t="shared" si="1"/>
        <v>21</v>
      </c>
      <c r="F22" t="s">
        <v>102</v>
      </c>
      <c r="G22" t="str">
        <f t="shared" si="2"/>
        <v>岐阜県</v>
      </c>
      <c r="H22" t="s">
        <v>103</v>
      </c>
    </row>
    <row r="23" spans="1:8" x14ac:dyDescent="0.55000000000000004">
      <c r="A23" t="s">
        <v>44</v>
      </c>
      <c r="B23" t="str">
        <f t="shared" si="0"/>
        <v>22</v>
      </c>
      <c r="C23" t="s">
        <v>45</v>
      </c>
      <c r="E23" t="str">
        <f t="shared" si="1"/>
        <v>22</v>
      </c>
      <c r="F23" t="s">
        <v>102</v>
      </c>
      <c r="G23" t="str">
        <f t="shared" si="2"/>
        <v>静岡県</v>
      </c>
      <c r="H23" t="s">
        <v>103</v>
      </c>
    </row>
    <row r="24" spans="1:8" x14ac:dyDescent="0.55000000000000004">
      <c r="A24" t="s">
        <v>46</v>
      </c>
      <c r="B24" t="str">
        <f t="shared" si="0"/>
        <v>23</v>
      </c>
      <c r="C24" t="s">
        <v>47</v>
      </c>
      <c r="E24" t="str">
        <f t="shared" si="1"/>
        <v>23</v>
      </c>
      <c r="F24" t="s">
        <v>102</v>
      </c>
      <c r="G24" t="str">
        <f t="shared" si="2"/>
        <v>愛知県</v>
      </c>
      <c r="H24" t="s">
        <v>103</v>
      </c>
    </row>
    <row r="25" spans="1:8" x14ac:dyDescent="0.55000000000000004">
      <c r="A25" t="s">
        <v>48</v>
      </c>
      <c r="B25" t="str">
        <f t="shared" si="0"/>
        <v>24</v>
      </c>
      <c r="C25" t="s">
        <v>49</v>
      </c>
      <c r="E25" t="str">
        <f t="shared" si="1"/>
        <v>24</v>
      </c>
      <c r="F25" t="s">
        <v>102</v>
      </c>
      <c r="G25" t="str">
        <f t="shared" si="2"/>
        <v>三重県</v>
      </c>
      <c r="H25" t="s">
        <v>103</v>
      </c>
    </row>
    <row r="26" spans="1:8" x14ac:dyDescent="0.55000000000000004">
      <c r="A26" t="s">
        <v>50</v>
      </c>
      <c r="B26" t="str">
        <f t="shared" si="0"/>
        <v>25</v>
      </c>
      <c r="C26" t="s">
        <v>51</v>
      </c>
      <c r="E26" t="str">
        <f t="shared" si="1"/>
        <v>25</v>
      </c>
      <c r="F26" t="s">
        <v>102</v>
      </c>
      <c r="G26" t="str">
        <f t="shared" si="2"/>
        <v>滋賀県</v>
      </c>
      <c r="H26" t="s">
        <v>103</v>
      </c>
    </row>
    <row r="27" spans="1:8" x14ac:dyDescent="0.55000000000000004">
      <c r="A27" t="s">
        <v>52</v>
      </c>
      <c r="B27" t="str">
        <f t="shared" si="0"/>
        <v>26</v>
      </c>
      <c r="C27" t="s">
        <v>53</v>
      </c>
      <c r="E27" t="str">
        <f t="shared" si="1"/>
        <v>26</v>
      </c>
      <c r="F27" t="s">
        <v>102</v>
      </c>
      <c r="G27" t="str">
        <f t="shared" si="2"/>
        <v>京都府</v>
      </c>
      <c r="H27" t="s">
        <v>103</v>
      </c>
    </row>
    <row r="28" spans="1:8" x14ac:dyDescent="0.55000000000000004">
      <c r="A28" t="s">
        <v>54</v>
      </c>
      <c r="B28" t="str">
        <f t="shared" si="0"/>
        <v>27</v>
      </c>
      <c r="C28" t="s">
        <v>55</v>
      </c>
      <c r="E28" t="str">
        <f t="shared" si="1"/>
        <v>27</v>
      </c>
      <c r="F28" t="s">
        <v>102</v>
      </c>
      <c r="G28" t="str">
        <f t="shared" si="2"/>
        <v>大阪府</v>
      </c>
      <c r="H28" t="s">
        <v>103</v>
      </c>
    </row>
    <row r="29" spans="1:8" x14ac:dyDescent="0.55000000000000004">
      <c r="A29" t="s">
        <v>56</v>
      </c>
      <c r="B29" t="str">
        <f t="shared" si="0"/>
        <v>28</v>
      </c>
      <c r="C29" t="s">
        <v>57</v>
      </c>
      <c r="E29" t="str">
        <f t="shared" si="1"/>
        <v>28</v>
      </c>
      <c r="F29" t="s">
        <v>102</v>
      </c>
      <c r="G29" t="str">
        <f t="shared" si="2"/>
        <v>兵庫県</v>
      </c>
      <c r="H29" t="s">
        <v>103</v>
      </c>
    </row>
    <row r="30" spans="1:8" x14ac:dyDescent="0.55000000000000004">
      <c r="A30" t="s">
        <v>58</v>
      </c>
      <c r="B30" t="str">
        <f t="shared" si="0"/>
        <v>29</v>
      </c>
      <c r="C30" t="s">
        <v>59</v>
      </c>
      <c r="E30" t="str">
        <f t="shared" si="1"/>
        <v>29</v>
      </c>
      <c r="F30" t="s">
        <v>102</v>
      </c>
      <c r="G30" t="str">
        <f t="shared" si="2"/>
        <v>奈良県</v>
      </c>
      <c r="H30" t="s">
        <v>103</v>
      </c>
    </row>
    <row r="31" spans="1:8" x14ac:dyDescent="0.55000000000000004">
      <c r="A31" t="s">
        <v>60</v>
      </c>
      <c r="B31" t="str">
        <f t="shared" si="0"/>
        <v>30</v>
      </c>
      <c r="C31" t="s">
        <v>61</v>
      </c>
      <c r="E31" t="str">
        <f t="shared" si="1"/>
        <v>30</v>
      </c>
      <c r="F31" t="s">
        <v>102</v>
      </c>
      <c r="G31" t="str">
        <f t="shared" si="2"/>
        <v>和歌山県</v>
      </c>
      <c r="H31" t="s">
        <v>103</v>
      </c>
    </row>
    <row r="32" spans="1:8" x14ac:dyDescent="0.55000000000000004">
      <c r="A32" t="s">
        <v>62</v>
      </c>
      <c r="B32" t="str">
        <f t="shared" si="0"/>
        <v>31</v>
      </c>
      <c r="C32" t="s">
        <v>63</v>
      </c>
      <c r="E32" t="str">
        <f t="shared" si="1"/>
        <v>31</v>
      </c>
      <c r="F32" t="s">
        <v>102</v>
      </c>
      <c r="G32" t="str">
        <f t="shared" si="2"/>
        <v>鳥取県</v>
      </c>
      <c r="H32" t="s">
        <v>103</v>
      </c>
    </row>
    <row r="33" spans="1:8" x14ac:dyDescent="0.55000000000000004">
      <c r="A33" t="s">
        <v>64</v>
      </c>
      <c r="B33" t="str">
        <f t="shared" si="0"/>
        <v>32</v>
      </c>
      <c r="C33" t="s">
        <v>65</v>
      </c>
      <c r="E33" t="str">
        <f t="shared" si="1"/>
        <v>32</v>
      </c>
      <c r="F33" t="s">
        <v>102</v>
      </c>
      <c r="G33" t="str">
        <f t="shared" si="2"/>
        <v>島根県</v>
      </c>
      <c r="H33" t="s">
        <v>103</v>
      </c>
    </row>
    <row r="34" spans="1:8" x14ac:dyDescent="0.55000000000000004">
      <c r="A34" t="s">
        <v>66</v>
      </c>
      <c r="B34" t="str">
        <f t="shared" si="0"/>
        <v>33</v>
      </c>
      <c r="C34" t="s">
        <v>67</v>
      </c>
      <c r="E34" t="str">
        <f t="shared" si="1"/>
        <v>33</v>
      </c>
      <c r="F34" t="s">
        <v>102</v>
      </c>
      <c r="G34" t="str">
        <f t="shared" si="2"/>
        <v>岡山県</v>
      </c>
      <c r="H34" t="s">
        <v>103</v>
      </c>
    </row>
    <row r="35" spans="1:8" x14ac:dyDescent="0.55000000000000004">
      <c r="A35" t="s">
        <v>68</v>
      </c>
      <c r="B35" t="str">
        <f t="shared" si="0"/>
        <v>34</v>
      </c>
      <c r="C35" t="s">
        <v>69</v>
      </c>
      <c r="E35" t="str">
        <f t="shared" si="1"/>
        <v>34</v>
      </c>
      <c r="F35" t="s">
        <v>102</v>
      </c>
      <c r="G35" t="str">
        <f t="shared" si="2"/>
        <v>広島県</v>
      </c>
      <c r="H35" t="s">
        <v>103</v>
      </c>
    </row>
    <row r="36" spans="1:8" x14ac:dyDescent="0.55000000000000004">
      <c r="A36" t="s">
        <v>70</v>
      </c>
      <c r="B36" t="str">
        <f t="shared" si="0"/>
        <v>35</v>
      </c>
      <c r="C36" t="s">
        <v>71</v>
      </c>
      <c r="E36" t="str">
        <f t="shared" si="1"/>
        <v>35</v>
      </c>
      <c r="F36" t="s">
        <v>102</v>
      </c>
      <c r="G36" t="str">
        <f t="shared" si="2"/>
        <v>山口県</v>
      </c>
      <c r="H36" t="s">
        <v>103</v>
      </c>
    </row>
    <row r="37" spans="1:8" x14ac:dyDescent="0.55000000000000004">
      <c r="A37" t="s">
        <v>72</v>
      </c>
      <c r="B37" t="str">
        <f t="shared" si="0"/>
        <v>36</v>
      </c>
      <c r="C37" t="s">
        <v>73</v>
      </c>
      <c r="E37" t="str">
        <f t="shared" si="1"/>
        <v>36</v>
      </c>
      <c r="F37" t="s">
        <v>102</v>
      </c>
      <c r="G37" t="str">
        <f t="shared" si="2"/>
        <v>徳島県</v>
      </c>
      <c r="H37" t="s">
        <v>103</v>
      </c>
    </row>
    <row r="38" spans="1:8" x14ac:dyDescent="0.55000000000000004">
      <c r="A38" t="s">
        <v>74</v>
      </c>
      <c r="B38" t="str">
        <f t="shared" si="0"/>
        <v>37</v>
      </c>
      <c r="C38" t="s">
        <v>75</v>
      </c>
      <c r="E38" t="str">
        <f t="shared" si="1"/>
        <v>37</v>
      </c>
      <c r="F38" t="s">
        <v>102</v>
      </c>
      <c r="G38" t="str">
        <f t="shared" si="2"/>
        <v>香川県</v>
      </c>
      <c r="H38" t="s">
        <v>103</v>
      </c>
    </row>
    <row r="39" spans="1:8" x14ac:dyDescent="0.55000000000000004">
      <c r="A39" t="s">
        <v>76</v>
      </c>
      <c r="B39" t="str">
        <f t="shared" si="0"/>
        <v>38</v>
      </c>
      <c r="C39" t="s">
        <v>77</v>
      </c>
      <c r="E39" t="str">
        <f t="shared" si="1"/>
        <v>38</v>
      </c>
      <c r="F39" t="s">
        <v>102</v>
      </c>
      <c r="G39" t="str">
        <f t="shared" si="2"/>
        <v>愛媛県</v>
      </c>
      <c r="H39" t="s">
        <v>103</v>
      </c>
    </row>
    <row r="40" spans="1:8" x14ac:dyDescent="0.55000000000000004">
      <c r="A40" t="s">
        <v>78</v>
      </c>
      <c r="B40" t="str">
        <f t="shared" si="0"/>
        <v>39</v>
      </c>
      <c r="C40" t="s">
        <v>79</v>
      </c>
      <c r="E40" t="str">
        <f t="shared" si="1"/>
        <v>39</v>
      </c>
      <c r="F40" t="s">
        <v>102</v>
      </c>
      <c r="G40" t="str">
        <f t="shared" si="2"/>
        <v>高知県</v>
      </c>
      <c r="H40" t="s">
        <v>103</v>
      </c>
    </row>
    <row r="41" spans="1:8" x14ac:dyDescent="0.55000000000000004">
      <c r="A41" t="s">
        <v>80</v>
      </c>
      <c r="B41" t="str">
        <f t="shared" si="0"/>
        <v>40</v>
      </c>
      <c r="C41" t="s">
        <v>81</v>
      </c>
      <c r="E41" t="str">
        <f t="shared" si="1"/>
        <v>40</v>
      </c>
      <c r="F41" t="s">
        <v>102</v>
      </c>
      <c r="G41" t="str">
        <f t="shared" si="2"/>
        <v>福岡県</v>
      </c>
      <c r="H41" t="s">
        <v>103</v>
      </c>
    </row>
    <row r="42" spans="1:8" x14ac:dyDescent="0.55000000000000004">
      <c r="A42" t="s">
        <v>82</v>
      </c>
      <c r="B42" t="str">
        <f t="shared" si="0"/>
        <v>41</v>
      </c>
      <c r="C42" t="s">
        <v>83</v>
      </c>
      <c r="E42" t="str">
        <f t="shared" si="1"/>
        <v>41</v>
      </c>
      <c r="F42" t="s">
        <v>102</v>
      </c>
      <c r="G42" t="str">
        <f t="shared" si="2"/>
        <v>佐賀県</v>
      </c>
      <c r="H42" t="s">
        <v>103</v>
      </c>
    </row>
    <row r="43" spans="1:8" x14ac:dyDescent="0.55000000000000004">
      <c r="A43" t="s">
        <v>84</v>
      </c>
      <c r="B43" t="str">
        <f t="shared" si="0"/>
        <v>42</v>
      </c>
      <c r="C43" t="s">
        <v>85</v>
      </c>
      <c r="E43" t="str">
        <f t="shared" si="1"/>
        <v>42</v>
      </c>
      <c r="F43" t="s">
        <v>102</v>
      </c>
      <c r="G43" t="str">
        <f t="shared" si="2"/>
        <v>長崎県</v>
      </c>
      <c r="H43" t="s">
        <v>103</v>
      </c>
    </row>
    <row r="44" spans="1:8" x14ac:dyDescent="0.55000000000000004">
      <c r="A44" t="s">
        <v>86</v>
      </c>
      <c r="B44" t="str">
        <f t="shared" si="0"/>
        <v>43</v>
      </c>
      <c r="C44" t="s">
        <v>87</v>
      </c>
      <c r="E44" t="str">
        <f t="shared" si="1"/>
        <v>43</v>
      </c>
      <c r="F44" t="s">
        <v>102</v>
      </c>
      <c r="G44" t="str">
        <f t="shared" si="2"/>
        <v>熊本県</v>
      </c>
      <c r="H44" t="s">
        <v>103</v>
      </c>
    </row>
    <row r="45" spans="1:8" x14ac:dyDescent="0.55000000000000004">
      <c r="A45" t="s">
        <v>88</v>
      </c>
      <c r="B45" t="str">
        <f t="shared" si="0"/>
        <v>44</v>
      </c>
      <c r="C45" t="s">
        <v>89</v>
      </c>
      <c r="E45" t="str">
        <f t="shared" si="1"/>
        <v>44</v>
      </c>
      <c r="F45" t="s">
        <v>102</v>
      </c>
      <c r="G45" t="str">
        <f t="shared" si="2"/>
        <v>大分県</v>
      </c>
      <c r="H45" t="s">
        <v>103</v>
      </c>
    </row>
    <row r="46" spans="1:8" x14ac:dyDescent="0.55000000000000004">
      <c r="A46" t="s">
        <v>90</v>
      </c>
      <c r="B46" t="str">
        <f t="shared" si="0"/>
        <v>45</v>
      </c>
      <c r="C46" t="s">
        <v>91</v>
      </c>
      <c r="E46" t="str">
        <f t="shared" si="1"/>
        <v>45</v>
      </c>
      <c r="F46" t="s">
        <v>102</v>
      </c>
      <c r="G46" t="str">
        <f t="shared" si="2"/>
        <v>宮崎県</v>
      </c>
      <c r="H46" t="s">
        <v>103</v>
      </c>
    </row>
    <row r="47" spans="1:8" x14ac:dyDescent="0.55000000000000004">
      <c r="A47" t="s">
        <v>92</v>
      </c>
      <c r="B47" t="str">
        <f t="shared" si="0"/>
        <v>46</v>
      </c>
      <c r="C47" t="s">
        <v>93</v>
      </c>
      <c r="E47" t="str">
        <f t="shared" si="1"/>
        <v>46</v>
      </c>
      <c r="F47" t="s">
        <v>102</v>
      </c>
      <c r="G47" t="str">
        <f t="shared" si="2"/>
        <v>鹿児島県</v>
      </c>
      <c r="H47" t="s">
        <v>103</v>
      </c>
    </row>
    <row r="48" spans="1:8" x14ac:dyDescent="0.55000000000000004">
      <c r="A48" t="s">
        <v>94</v>
      </c>
      <c r="B48" t="str">
        <f t="shared" si="0"/>
        <v>47</v>
      </c>
      <c r="C48" t="s">
        <v>95</v>
      </c>
      <c r="E48" t="str">
        <f t="shared" si="1"/>
        <v>47</v>
      </c>
      <c r="F48" t="s">
        <v>102</v>
      </c>
      <c r="G48" t="str">
        <f t="shared" si="2"/>
        <v>沖縄県</v>
      </c>
      <c r="H48" t="s">
        <v>103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06EE-B076-4612-8C00-6488FD97F3A1}">
  <dimension ref="A1:M46"/>
  <sheetViews>
    <sheetView tabSelected="1" workbookViewId="0"/>
  </sheetViews>
  <sheetFormatPr defaultRowHeight="18" x14ac:dyDescent="0.55000000000000004"/>
  <cols>
    <col min="3" max="3" width="7.75" style="2" bestFit="1" customWidth="1"/>
    <col min="4" max="4" width="7.75" style="19" customWidth="1"/>
    <col min="5" max="5" width="8.9140625" bestFit="1" customWidth="1"/>
    <col min="6" max="6" width="6.58203125" bestFit="1" customWidth="1"/>
    <col min="7" max="7" width="8.9140625" style="3" bestFit="1" customWidth="1"/>
    <col min="8" max="8" width="8" style="24" bestFit="1" customWidth="1"/>
    <col min="9" max="11" width="6.58203125" bestFit="1" customWidth="1"/>
    <col min="12" max="12" width="6.58203125" style="21" bestFit="1" customWidth="1"/>
    <col min="13" max="13" width="9" style="21" customWidth="1"/>
  </cols>
  <sheetData>
    <row r="1" spans="1:13" ht="23" x14ac:dyDescent="0.55000000000000004">
      <c r="A1" t="s">
        <v>115</v>
      </c>
      <c r="B1" s="7" t="s">
        <v>104</v>
      </c>
      <c r="C1" s="14" t="s">
        <v>98</v>
      </c>
      <c r="D1" s="17" t="s">
        <v>113</v>
      </c>
      <c r="E1" s="7" t="s">
        <v>118</v>
      </c>
      <c r="F1" s="7" t="s">
        <v>109</v>
      </c>
      <c r="G1" s="8" t="s">
        <v>110</v>
      </c>
      <c r="H1" s="22" t="s">
        <v>114</v>
      </c>
      <c r="I1" s="7" t="s">
        <v>117</v>
      </c>
      <c r="J1" s="7" t="s">
        <v>105</v>
      </c>
      <c r="K1" s="7" t="s">
        <v>106</v>
      </c>
      <c r="L1" s="20" t="s">
        <v>107</v>
      </c>
      <c r="M1" s="20" t="s">
        <v>108</v>
      </c>
    </row>
    <row r="2" spans="1:13" x14ac:dyDescent="0.55000000000000004">
      <c r="A2">
        <v>1</v>
      </c>
      <c r="B2" s="4" t="s">
        <v>27</v>
      </c>
      <c r="C2" s="15">
        <f>MATCH(テーブル2[[#This Row],[都道府県名]],node!C$2:C$48,0)</f>
        <v>13</v>
      </c>
      <c r="D2" s="18">
        <f>INDEX(人口!D$2:D$48,MATCH(テーブル2[[#This Row],[都道府県
コード]],人口!B$2:B$48,0))</f>
        <v>13942856</v>
      </c>
      <c r="E2" s="5">
        <v>1123</v>
      </c>
      <c r="F2" s="6">
        <f>E2/テーブル2[[#Totals],[ＰＣＲ検査
陽性者]]</f>
        <v>0.29421011265391667</v>
      </c>
      <c r="G2" s="6">
        <f>F2</f>
        <v>0.29421011265391667</v>
      </c>
      <c r="H2" s="23">
        <f>テーブル2[[#This Row],[ＰＣＲ検査
陽性者]]/テーブル2[[#This Row],[人口]]</f>
        <v>8.0543039388773714E-5</v>
      </c>
      <c r="I2" s="4">
        <v>1049</v>
      </c>
      <c r="J2" s="4">
        <v>58</v>
      </c>
      <c r="K2" s="4">
        <v>16</v>
      </c>
      <c r="L2" s="25">
        <f>テーブル2[[#This Row],[死亡者]]/テーブル2[[#This Row],[ＰＣＲ検査
陽性者]]</f>
        <v>1.4247551202137132E-2</v>
      </c>
      <c r="M2" s="25">
        <f>テーブル2[[#This Row],[退院者]]/テーブル2[[#This Row],[ＰＣＲ検査
陽性者]]</f>
        <v>5.1647373107747106E-2</v>
      </c>
    </row>
    <row r="3" spans="1:13" x14ac:dyDescent="0.55000000000000004">
      <c r="A3">
        <f>A2+1</f>
        <v>2</v>
      </c>
      <c r="B3" s="4" t="s">
        <v>55</v>
      </c>
      <c r="C3" s="15">
        <f>MATCH(テーブル2[[#This Row],[都道府県名]],node!C$2:C$48,0)</f>
        <v>27</v>
      </c>
      <c r="D3" s="18">
        <f>INDEX(人口!D$2:D$48,MATCH(テーブル2[[#This Row],[都道府県
コード]],人口!B$2:B$48,0))</f>
        <v>8823453</v>
      </c>
      <c r="E3" s="4">
        <v>429</v>
      </c>
      <c r="F3" s="6">
        <f>E3/テーブル2[[#Totals],[ＰＣＲ検査
陽性者]]</f>
        <v>0.11239193083573487</v>
      </c>
      <c r="G3" s="6">
        <f>G2+テーブル2[[#This Row],[構成比]]</f>
        <v>0.40660204348965157</v>
      </c>
      <c r="H3" s="23">
        <f>テーブル2[[#This Row],[ＰＣＲ検査
陽性者]]/テーブル2[[#This Row],[人口]]</f>
        <v>4.8620421052846315E-5</v>
      </c>
      <c r="I3" s="4">
        <v>343</v>
      </c>
      <c r="J3" s="4">
        <v>83</v>
      </c>
      <c r="K3" s="4">
        <v>3</v>
      </c>
      <c r="L3" s="25">
        <f>テーブル2[[#This Row],[死亡者]]/テーブル2[[#This Row],[ＰＣＲ検査
陽性者]]</f>
        <v>6.993006993006993E-3</v>
      </c>
      <c r="M3" s="25">
        <f>テーブル2[[#This Row],[退院者]]/テーブル2[[#This Row],[ＰＣＲ検査
陽性者]]</f>
        <v>0.19347319347319347</v>
      </c>
    </row>
    <row r="4" spans="1:13" x14ac:dyDescent="0.55000000000000004">
      <c r="A4">
        <f t="shared" ref="A4:A45" si="0">A3+1</f>
        <v>3</v>
      </c>
      <c r="B4" s="4" t="s">
        <v>29</v>
      </c>
      <c r="C4" s="15">
        <f>MATCH(テーブル2[[#This Row],[都道府県名]],node!C$2:C$48,0)</f>
        <v>14</v>
      </c>
      <c r="D4" s="18">
        <f>INDEX(人口!D$2:D$48,MATCH(テーブル2[[#This Row],[都道府県
コード]],人口!B$2:B$48,0))</f>
        <v>9200166</v>
      </c>
      <c r="E4" s="4">
        <v>261</v>
      </c>
      <c r="F4" s="6">
        <f>E4/テーブル2[[#Totals],[ＰＣＲ検査
陽性者]]</f>
        <v>6.8378307571391142E-2</v>
      </c>
      <c r="G4" s="6">
        <f>G3+テーブル2[[#This Row],[構成比]]</f>
        <v>0.47498035106104269</v>
      </c>
      <c r="H4" s="23">
        <f>テーブル2[[#This Row],[ＰＣＲ検査
陽性者]]/テーブル2[[#This Row],[人口]]</f>
        <v>2.8369053340994066E-5</v>
      </c>
      <c r="I4" s="4">
        <v>223</v>
      </c>
      <c r="J4" s="4">
        <v>32</v>
      </c>
      <c r="K4" s="4">
        <v>6</v>
      </c>
      <c r="L4" s="25">
        <f>テーブル2[[#This Row],[死亡者]]/テーブル2[[#This Row],[ＰＣＲ検査
陽性者]]</f>
        <v>2.2988505747126436E-2</v>
      </c>
      <c r="M4" s="25">
        <f>テーブル2[[#This Row],[退院者]]/テーブル2[[#This Row],[ＰＣＲ検査
陽性者]]</f>
        <v>0.12260536398467432</v>
      </c>
    </row>
    <row r="5" spans="1:13" x14ac:dyDescent="0.55000000000000004">
      <c r="A5">
        <f t="shared" si="0"/>
        <v>4</v>
      </c>
      <c r="B5" s="4" t="s">
        <v>25</v>
      </c>
      <c r="C5" s="15">
        <f>MATCH(テーブル2[[#This Row],[都道府県名]],node!C$2:C$48,0)</f>
        <v>12</v>
      </c>
      <c r="D5" s="18">
        <f>INDEX(人口!D$2:D$48,MATCH(テーブル2[[#This Row],[都道府県
コード]],人口!B$2:B$48,0))</f>
        <v>6279026</v>
      </c>
      <c r="E5" s="4">
        <v>253</v>
      </c>
      <c r="F5" s="6">
        <f>E5/テーブル2[[#Totals],[ＰＣＲ検査
陽性者]]</f>
        <v>6.6282420749279536E-2</v>
      </c>
      <c r="G5" s="6">
        <f>G4+テーブル2[[#This Row],[構成比]]</f>
        <v>0.54126277181032223</v>
      </c>
      <c r="H5" s="23">
        <f>テーブル2[[#This Row],[ＰＣＲ検査
陽性者]]/テーブル2[[#This Row],[人口]]</f>
        <v>4.0292873448843817E-5</v>
      </c>
      <c r="I5" s="4">
        <v>220</v>
      </c>
      <c r="J5" s="4">
        <v>32</v>
      </c>
      <c r="K5" s="4">
        <v>1</v>
      </c>
      <c r="L5" s="25">
        <f>テーブル2[[#This Row],[死亡者]]/テーブル2[[#This Row],[ＰＣＲ検査
陽性者]]</f>
        <v>3.952569169960474E-3</v>
      </c>
      <c r="M5" s="25">
        <f>テーブル2[[#This Row],[退院者]]/テーブル2[[#This Row],[ＰＣＲ検査
陽性者]]</f>
        <v>0.12648221343873517</v>
      </c>
    </row>
    <row r="6" spans="1:13" x14ac:dyDescent="0.55000000000000004">
      <c r="A6">
        <f t="shared" si="0"/>
        <v>5</v>
      </c>
      <c r="B6" s="4" t="s">
        <v>47</v>
      </c>
      <c r="C6" s="15">
        <f>MATCH(テーブル2[[#This Row],[都道府県名]],node!C$2:C$48,0)</f>
        <v>23</v>
      </c>
      <c r="D6" s="18">
        <f>INDEX(人口!D$2:D$48,MATCH(テーブル2[[#This Row],[都道府県
コード]],人口!B$2:B$48,0))</f>
        <v>7552873</v>
      </c>
      <c r="E6" s="4">
        <v>237</v>
      </c>
      <c r="F6" s="6">
        <f>E6/テーブル2[[#Totals],[ＰＣＲ検査
陽性者]]</f>
        <v>6.2090647105056324E-2</v>
      </c>
      <c r="G6" s="6">
        <f>G5+テーブル2[[#This Row],[構成比]]</f>
        <v>0.60335341891537853</v>
      </c>
      <c r="H6" s="23">
        <f>テーブル2[[#This Row],[ＰＣＲ検査
陽性者]]/テーブル2[[#This Row],[人口]]</f>
        <v>3.1378787912890894E-5</v>
      </c>
      <c r="I6" s="4">
        <v>164</v>
      </c>
      <c r="J6" s="4">
        <v>52</v>
      </c>
      <c r="K6" s="4">
        <v>21</v>
      </c>
      <c r="L6" s="25">
        <f>テーブル2[[#This Row],[死亡者]]/テーブル2[[#This Row],[ＰＣＲ検査
陽性者]]</f>
        <v>8.8607594936708861E-2</v>
      </c>
      <c r="M6" s="25">
        <f>テーブル2[[#This Row],[退院者]]/テーブル2[[#This Row],[ＰＣＲ検査
陽性者]]</f>
        <v>0.21940928270042195</v>
      </c>
    </row>
    <row r="7" spans="1:13" x14ac:dyDescent="0.55000000000000004">
      <c r="A7">
        <f t="shared" si="0"/>
        <v>6</v>
      </c>
      <c r="B7" s="4" t="s">
        <v>57</v>
      </c>
      <c r="C7" s="15">
        <f>MATCH(テーブル2[[#This Row],[都道府県名]],node!C$2:C$48,0)</f>
        <v>28</v>
      </c>
      <c r="D7" s="18">
        <f>INDEX(人口!D$2:D$48,MATCH(テーブル2[[#This Row],[都道府県
コード]],人口!B$2:B$48,0))</f>
        <v>5463609</v>
      </c>
      <c r="E7" s="4">
        <v>201</v>
      </c>
      <c r="F7" s="6">
        <f>E7/テーブル2[[#Totals],[ＰＣＲ検査
陽性者]]</f>
        <v>5.2659156405554103E-2</v>
      </c>
      <c r="G7" s="6">
        <f>G6+テーブル2[[#This Row],[構成比]]</f>
        <v>0.6560125753209326</v>
      </c>
      <c r="H7" s="23">
        <f>テーブル2[[#This Row],[ＰＣＲ検査
陽性者]]/テーブル2[[#This Row],[人口]]</f>
        <v>3.6788869774539136E-5</v>
      </c>
      <c r="I7" s="4">
        <v>136</v>
      </c>
      <c r="J7" s="4">
        <v>53</v>
      </c>
      <c r="K7" s="4">
        <v>12</v>
      </c>
      <c r="L7" s="25">
        <f>テーブル2[[#This Row],[死亡者]]/テーブル2[[#This Row],[ＰＣＲ検査
陽性者]]</f>
        <v>5.9701492537313432E-2</v>
      </c>
      <c r="M7" s="25">
        <f>テーブル2[[#This Row],[退院者]]/テーブル2[[#This Row],[ＰＣＲ検査
陽性者]]</f>
        <v>0.26368159203980102</v>
      </c>
    </row>
    <row r="8" spans="1:13" x14ac:dyDescent="0.55000000000000004">
      <c r="A8">
        <f t="shared" si="0"/>
        <v>7</v>
      </c>
      <c r="B8" s="4" t="s">
        <v>23</v>
      </c>
      <c r="C8" s="15">
        <f>MATCH(テーブル2[[#This Row],[都道府県名]],node!C$2:C$48,0)</f>
        <v>11</v>
      </c>
      <c r="D8" s="18">
        <f>INDEX(人口!D$2:D$48,MATCH(テーブル2[[#This Row],[都道府県
コード]],人口!B$2:B$48,0))</f>
        <v>7337330</v>
      </c>
      <c r="E8" s="4">
        <v>195</v>
      </c>
      <c r="F8" s="6">
        <f>E8/テーブル2[[#Totals],[ＰＣＲ検査
陽性者]]</f>
        <v>5.1087241288970395E-2</v>
      </c>
      <c r="G8" s="6">
        <f>G7+テーブル2[[#This Row],[構成比]]</f>
        <v>0.70709981660990295</v>
      </c>
      <c r="H8" s="23">
        <f>テーブル2[[#This Row],[ＰＣＲ検査
陽性者]]/テーブル2[[#This Row],[人口]]</f>
        <v>2.6576424939317164E-5</v>
      </c>
      <c r="I8" s="4">
        <v>168</v>
      </c>
      <c r="J8" s="4">
        <v>23</v>
      </c>
      <c r="K8" s="4">
        <v>4</v>
      </c>
      <c r="L8" s="25">
        <f>テーブル2[[#This Row],[死亡者]]/テーブル2[[#This Row],[ＰＣＲ検査
陽性者]]</f>
        <v>2.0512820512820513E-2</v>
      </c>
      <c r="M8" s="25">
        <f>テーブル2[[#This Row],[退院者]]/テーブル2[[#This Row],[ＰＣＲ検査
陽性者]]</f>
        <v>0.11794871794871795</v>
      </c>
    </row>
    <row r="9" spans="1:13" x14ac:dyDescent="0.55000000000000004">
      <c r="A9">
        <f t="shared" si="0"/>
        <v>8</v>
      </c>
      <c r="B9" s="4" t="s">
        <v>3</v>
      </c>
      <c r="C9" s="15">
        <f>MATCH(テーブル2[[#This Row],[都道府県名]],node!C$2:C$48,0)</f>
        <v>1</v>
      </c>
      <c r="D9" s="18">
        <f>INDEX(人口!D$2:D$48,MATCH(テーブル2[[#This Row],[都道府県
コード]],人口!B$2:B$48,0))</f>
        <v>5248552</v>
      </c>
      <c r="E9" s="4">
        <v>194</v>
      </c>
      <c r="F9" s="6">
        <f>E9/テーブル2[[#Totals],[ＰＣＲ検査
陽性者]]</f>
        <v>5.0825255436206446E-2</v>
      </c>
      <c r="G9" s="6">
        <f>G8+テーブル2[[#This Row],[構成比]]</f>
        <v>0.75792507204610937</v>
      </c>
      <c r="H9" s="23">
        <f>テーブル2[[#This Row],[ＰＣＲ検査
陽性者]]/テーブル2[[#This Row],[人口]]</f>
        <v>3.6962575582751203E-5</v>
      </c>
      <c r="I9" s="4">
        <v>44</v>
      </c>
      <c r="J9" s="4">
        <v>141</v>
      </c>
      <c r="K9" s="4">
        <v>9</v>
      </c>
      <c r="L9" s="25">
        <f>テーブル2[[#This Row],[死亡者]]/テーブル2[[#This Row],[ＰＣＲ検査
陽性者]]</f>
        <v>4.6391752577319589E-2</v>
      </c>
      <c r="M9" s="25">
        <f>テーブル2[[#This Row],[退院者]]/テーブル2[[#This Row],[ＰＣＲ検査
陽性者]]</f>
        <v>0.72680412371134018</v>
      </c>
    </row>
    <row r="10" spans="1:13" x14ac:dyDescent="0.55000000000000004">
      <c r="A10">
        <f t="shared" si="0"/>
        <v>9</v>
      </c>
      <c r="B10" s="4" t="s">
        <v>53</v>
      </c>
      <c r="C10" s="15">
        <f>MATCH(テーブル2[[#This Row],[都道府県名]],node!C$2:C$48,0)</f>
        <v>26</v>
      </c>
      <c r="D10" s="18">
        <f>INDEX(人口!D$2:D$48,MATCH(テーブル2[[#This Row],[都道府県
コード]],人口!B$2:B$48,0))</f>
        <v>2583140</v>
      </c>
      <c r="E10" s="4">
        <v>119</v>
      </c>
      <c r="F10" s="6">
        <f>E10/テーブル2[[#Totals],[ＰＣＲ検査
陽性者]]</f>
        <v>3.117631647891014E-2</v>
      </c>
      <c r="G10" s="6">
        <f>G9+テーブル2[[#This Row],[構成比]]</f>
        <v>0.78910138852501954</v>
      </c>
      <c r="H10" s="23">
        <f>テーブル2[[#This Row],[ＰＣＲ検査
陽性者]]/テーブル2[[#This Row],[人口]]</f>
        <v>4.6067963796000214E-5</v>
      </c>
      <c r="I10" s="4">
        <v>101</v>
      </c>
      <c r="J10" s="4">
        <v>18</v>
      </c>
      <c r="K10" s="4">
        <v>0</v>
      </c>
      <c r="L10" s="25">
        <f>テーブル2[[#This Row],[死亡者]]/テーブル2[[#This Row],[ＰＣＲ検査
陽性者]]</f>
        <v>0</v>
      </c>
      <c r="M10" s="25">
        <f>テーブル2[[#This Row],[退院者]]/テーブル2[[#This Row],[ＰＣＲ検査
陽性者]]</f>
        <v>0.15126050420168066</v>
      </c>
    </row>
    <row r="11" spans="1:13" x14ac:dyDescent="0.55000000000000004">
      <c r="A11">
        <f t="shared" si="0"/>
        <v>10</v>
      </c>
      <c r="B11" s="4" t="s">
        <v>81</v>
      </c>
      <c r="C11" s="15">
        <f>MATCH(テーブル2[[#This Row],[都道府県名]],node!C$2:C$48,0)</f>
        <v>40</v>
      </c>
      <c r="D11" s="18">
        <f>INDEX(人口!D$2:D$48,MATCH(テーブル2[[#This Row],[都道府県
コード]],人口!B$2:B$48,0))</f>
        <v>5110113</v>
      </c>
      <c r="E11" s="4">
        <v>113</v>
      </c>
      <c r="F11" s="6">
        <f>E11/テーブル2[[#Totals],[ＰＣＲ検査
陽性者]]</f>
        <v>2.9604401362326435E-2</v>
      </c>
      <c r="G11" s="6">
        <f>G10+テーブル2[[#This Row],[構成比]]</f>
        <v>0.81870578988734599</v>
      </c>
      <c r="H11" s="23">
        <f>テーブル2[[#This Row],[ＰＣＲ検査
陽性者]]/テーブル2[[#This Row],[人口]]</f>
        <v>2.2113013939222088E-5</v>
      </c>
      <c r="I11" s="4">
        <v>107</v>
      </c>
      <c r="J11" s="4">
        <v>6</v>
      </c>
      <c r="K11" s="4">
        <v>0</v>
      </c>
      <c r="L11" s="25">
        <f>テーブル2[[#This Row],[死亡者]]/テーブル2[[#This Row],[ＰＣＲ検査
陽性者]]</f>
        <v>0</v>
      </c>
      <c r="M11" s="25">
        <f>テーブル2[[#This Row],[退院者]]/テーブル2[[#This Row],[ＰＣＲ検査
陽性者]]</f>
        <v>5.3097345132743362E-2</v>
      </c>
    </row>
    <row r="12" spans="1:13" x14ac:dyDescent="0.55000000000000004">
      <c r="A12">
        <f t="shared" si="0"/>
        <v>11</v>
      </c>
      <c r="B12" s="4" t="s">
        <v>17</v>
      </c>
      <c r="C12" s="15">
        <f>MATCH(テーブル2[[#This Row],[都道府県名]],node!C$2:C$48,0)</f>
        <v>8</v>
      </c>
      <c r="D12" s="18">
        <f>INDEX(人口!D$2:D$48,MATCH(テーブル2[[#This Row],[都道府県
コード]],人口!B$2:B$48,0))</f>
        <v>2868041</v>
      </c>
      <c r="E12" s="4">
        <v>71</v>
      </c>
      <c r="F12" s="6">
        <f>E12/テーブル2[[#Totals],[ＰＣＲ検査
陽性者]]</f>
        <v>1.8600995546240503E-2</v>
      </c>
      <c r="G12" s="6">
        <f>G11+テーブル2[[#This Row],[構成比]]</f>
        <v>0.8373067854335865</v>
      </c>
      <c r="H12" s="23">
        <f>テーブル2[[#This Row],[ＰＣＲ検査
陽性者]]/テーブル2[[#This Row],[人口]]</f>
        <v>2.4755573577923048E-5</v>
      </c>
      <c r="I12" s="4">
        <v>68</v>
      </c>
      <c r="J12" s="4">
        <v>1</v>
      </c>
      <c r="K12" s="4">
        <v>2</v>
      </c>
      <c r="L12" s="25">
        <f>テーブル2[[#This Row],[死亡者]]/テーブル2[[#This Row],[ＰＣＲ検査
陽性者]]</f>
        <v>2.8169014084507043E-2</v>
      </c>
      <c r="M12" s="25">
        <f>テーブル2[[#This Row],[退院者]]/テーブル2[[#This Row],[ＰＣＲ検査
陽性者]]</f>
        <v>1.4084507042253521E-2</v>
      </c>
    </row>
    <row r="13" spans="1:13" x14ac:dyDescent="0.55000000000000004">
      <c r="A13">
        <f t="shared" si="0"/>
        <v>12</v>
      </c>
      <c r="B13" s="4" t="s">
        <v>37</v>
      </c>
      <c r="C13" s="15">
        <f>MATCH(テーブル2[[#This Row],[都道府県名]],node!C$2:C$48,0)</f>
        <v>18</v>
      </c>
      <c r="D13" s="18">
        <f>INDEX(人口!D$2:D$48,MATCH(テーブル2[[#This Row],[都道府県
コード]],人口!B$2:B$48,0))</f>
        <v>767742</v>
      </c>
      <c r="E13" s="4">
        <v>57</v>
      </c>
      <c r="F13" s="6">
        <f>E13/テーブル2[[#Totals],[ＰＣＲ検査
陽性者]]</f>
        <v>1.4933193607545192E-2</v>
      </c>
      <c r="G13" s="6">
        <f>G12+テーブル2[[#This Row],[構成比]]</f>
        <v>0.85223997904113169</v>
      </c>
      <c r="H13" s="23">
        <f>テーブル2[[#This Row],[ＰＣＲ検査
陽性者]]/テーブル2[[#This Row],[人口]]</f>
        <v>7.4243691240025939E-5</v>
      </c>
      <c r="I13" s="4">
        <v>54</v>
      </c>
      <c r="J13" s="4">
        <v>1</v>
      </c>
      <c r="K13" s="4">
        <v>2</v>
      </c>
      <c r="L13" s="25">
        <f>テーブル2[[#This Row],[死亡者]]/テーブル2[[#This Row],[ＰＣＲ検査
陽性者]]</f>
        <v>3.5087719298245612E-2</v>
      </c>
      <c r="M13" s="25">
        <f>テーブル2[[#This Row],[退院者]]/テーブル2[[#This Row],[ＰＣＲ検査
陽性者]]</f>
        <v>1.7543859649122806E-2</v>
      </c>
    </row>
    <row r="14" spans="1:13" x14ac:dyDescent="0.55000000000000004">
      <c r="A14">
        <f t="shared" si="0"/>
        <v>13</v>
      </c>
      <c r="B14" s="4" t="s">
        <v>43</v>
      </c>
      <c r="C14" s="15">
        <f>MATCH(テーブル2[[#This Row],[都道府県名]],node!C$2:C$48,0)</f>
        <v>21</v>
      </c>
      <c r="D14" s="18">
        <f>INDEX(人口!D$2:D$48,MATCH(テーブル2[[#This Row],[都道府県
コード]],人口!B$2:B$48,0))</f>
        <v>1988931</v>
      </c>
      <c r="E14" s="4">
        <v>51</v>
      </c>
      <c r="F14" s="6">
        <f>E14/テーブル2[[#Totals],[ＰＣＲ検査
陽性者]]</f>
        <v>1.3361278490961487E-2</v>
      </c>
      <c r="G14" s="6">
        <f>G13+テーブル2[[#This Row],[構成比]]</f>
        <v>0.86560125753209316</v>
      </c>
      <c r="H14" s="23">
        <f>テーブル2[[#This Row],[ＰＣＲ検査
陽性者]]/テーブル2[[#This Row],[人口]]</f>
        <v>2.5641915179561281E-5</v>
      </c>
      <c r="I14" s="4">
        <v>48</v>
      </c>
      <c r="J14" s="4">
        <v>2</v>
      </c>
      <c r="K14" s="4">
        <v>1</v>
      </c>
      <c r="L14" s="25">
        <f>テーブル2[[#This Row],[死亡者]]/テーブル2[[#This Row],[ＰＣＲ検査
陽性者]]</f>
        <v>1.9607843137254902E-2</v>
      </c>
      <c r="M14" s="25">
        <f>テーブル2[[#This Row],[退院者]]/テーブル2[[#This Row],[ＰＣＲ検査
陽性者]]</f>
        <v>3.9215686274509803E-2</v>
      </c>
    </row>
    <row r="15" spans="1:13" x14ac:dyDescent="0.55000000000000004">
      <c r="A15">
        <f t="shared" si="0"/>
        <v>14</v>
      </c>
      <c r="B15" s="4" t="s">
        <v>35</v>
      </c>
      <c r="C15" s="15">
        <f>MATCH(テーブル2[[#This Row],[都道府県名]],node!C$2:C$48,0)</f>
        <v>17</v>
      </c>
      <c r="D15" s="18">
        <f>INDEX(人口!D$2:D$48,MATCH(テーブル2[[#This Row],[都道府県
コード]],人口!B$2:B$48,0))</f>
        <v>1137181</v>
      </c>
      <c r="E15" s="4">
        <v>45</v>
      </c>
      <c r="F15" s="6">
        <f>E15/テーブル2[[#Totals],[ＰＣＲ検査
陽性者]]</f>
        <v>1.1789363374377783E-2</v>
      </c>
      <c r="G15" s="6">
        <f>G14+テーブル2[[#This Row],[構成比]]</f>
        <v>0.87739062090647091</v>
      </c>
      <c r="H15" s="23">
        <f>テーブル2[[#This Row],[ＰＣＲ検査
陽性者]]/テーブル2[[#This Row],[人口]]</f>
        <v>3.9571536984877514E-5</v>
      </c>
      <c r="I15" s="4">
        <v>40</v>
      </c>
      <c r="J15" s="4">
        <v>5</v>
      </c>
      <c r="K15" s="4">
        <v>0</v>
      </c>
      <c r="L15" s="25">
        <f>テーブル2[[#This Row],[死亡者]]/テーブル2[[#This Row],[ＰＣＲ検査
陽性者]]</f>
        <v>0</v>
      </c>
      <c r="M15" s="25">
        <f>テーブル2[[#This Row],[退院者]]/テーブル2[[#This Row],[ＰＣＲ検査
陽性者]]</f>
        <v>0.1111111111111111</v>
      </c>
    </row>
    <row r="16" spans="1:13" x14ac:dyDescent="0.55000000000000004">
      <c r="A16">
        <f t="shared" si="0"/>
        <v>15</v>
      </c>
      <c r="B16" s="4" t="s">
        <v>79</v>
      </c>
      <c r="C16" s="15">
        <f>MATCH(テーブル2[[#This Row],[都道府県名]],node!C$2:C$48,0)</f>
        <v>39</v>
      </c>
      <c r="D16" s="18">
        <f>INDEX(人口!D$2:D$48,MATCH(テーブル2[[#This Row],[都道府県
コード]],人口!B$2:B$48,0))</f>
        <v>697674</v>
      </c>
      <c r="E16" s="4">
        <v>34</v>
      </c>
      <c r="F16" s="6">
        <f>E16/テーブル2[[#Totals],[ＰＣＲ検査
陽性者]]</f>
        <v>8.9075189939743261E-3</v>
      </c>
      <c r="G16" s="6">
        <f>G15+テーブル2[[#This Row],[構成比]]</f>
        <v>0.88629813990044526</v>
      </c>
      <c r="H16" s="23">
        <f>テーブル2[[#This Row],[ＰＣＲ検査
陽性者]]/テーブル2[[#This Row],[人口]]</f>
        <v>4.8733362573350875E-5</v>
      </c>
      <c r="I16" s="4">
        <v>22</v>
      </c>
      <c r="J16" s="4">
        <v>12</v>
      </c>
      <c r="K16" s="4">
        <v>0</v>
      </c>
      <c r="L16" s="25">
        <f>テーブル2[[#This Row],[死亡者]]/テーブル2[[#This Row],[ＰＣＲ検査
陽性者]]</f>
        <v>0</v>
      </c>
      <c r="M16" s="25">
        <f>テーブル2[[#This Row],[退院者]]/テーブル2[[#This Row],[ＰＣＲ検査
陽性者]]</f>
        <v>0.35294117647058826</v>
      </c>
    </row>
    <row r="17" spans="1:13" x14ac:dyDescent="0.55000000000000004">
      <c r="A17">
        <f t="shared" si="0"/>
        <v>16</v>
      </c>
      <c r="B17" s="4" t="s">
        <v>89</v>
      </c>
      <c r="C17" s="15">
        <f>MATCH(テーブル2[[#This Row],[都道府県名]],node!C$2:C$48,0)</f>
        <v>44</v>
      </c>
      <c r="D17" s="18">
        <f>INDEX(人口!D$2:D$48,MATCH(テーブル2[[#This Row],[都道府県
コード]],人口!B$2:B$48,0))</f>
        <v>1134431</v>
      </c>
      <c r="E17" s="4">
        <v>32</v>
      </c>
      <c r="F17" s="6">
        <f>E17/テーブル2[[#Totals],[ＰＣＲ検査
陽性者]]</f>
        <v>8.3835472884464246E-3</v>
      </c>
      <c r="G17" s="6">
        <f>G16+テーブル2[[#This Row],[構成比]]</f>
        <v>0.89468168718889163</v>
      </c>
      <c r="H17" s="23">
        <f>テーブル2[[#This Row],[ＰＣＲ検査
陽性者]]/テーブル2[[#This Row],[人口]]</f>
        <v>2.8207973865312214E-5</v>
      </c>
      <c r="I17" s="4">
        <v>24</v>
      </c>
      <c r="J17" s="4">
        <v>8</v>
      </c>
      <c r="K17" s="4">
        <v>0</v>
      </c>
      <c r="L17" s="25">
        <f>テーブル2[[#This Row],[死亡者]]/テーブル2[[#This Row],[ＰＣＲ検査
陽性者]]</f>
        <v>0</v>
      </c>
      <c r="M17" s="25">
        <f>テーブル2[[#This Row],[退院者]]/テーブル2[[#This Row],[ＰＣＲ検査
陽性者]]</f>
        <v>0.25</v>
      </c>
    </row>
    <row r="18" spans="1:13" x14ac:dyDescent="0.55000000000000004">
      <c r="A18">
        <f t="shared" si="0"/>
        <v>17</v>
      </c>
      <c r="B18" s="4" t="s">
        <v>31</v>
      </c>
      <c r="C18" s="15">
        <f>MATCH(テーブル2[[#This Row],[都道府県名]],node!C$2:C$48,0)</f>
        <v>15</v>
      </c>
      <c r="D18" s="18">
        <f>INDEX(人口!D$2:D$48,MATCH(テーブル2[[#This Row],[都道府県
コード]],人口!B$2:B$48,0))</f>
        <v>2222004</v>
      </c>
      <c r="E18" s="4">
        <v>32</v>
      </c>
      <c r="F18" s="6">
        <f>E18/テーブル2[[#Totals],[ＰＣＲ検査
陽性者]]</f>
        <v>8.3835472884464246E-3</v>
      </c>
      <c r="G18" s="6">
        <f>G17+テーブル2[[#This Row],[構成比]]</f>
        <v>0.903065234477338</v>
      </c>
      <c r="H18" s="23">
        <f>テーブル2[[#This Row],[ＰＣＲ検査
陽性者]]/テーブル2[[#This Row],[人口]]</f>
        <v>1.4401414218876294E-5</v>
      </c>
      <c r="I18" s="4">
        <v>21</v>
      </c>
      <c r="J18" s="4">
        <v>11</v>
      </c>
      <c r="K18" s="4">
        <v>0</v>
      </c>
      <c r="L18" s="25">
        <f>テーブル2[[#This Row],[死亡者]]/テーブル2[[#This Row],[ＰＣＲ検査
陽性者]]</f>
        <v>0</v>
      </c>
      <c r="M18" s="25">
        <f>テーブル2[[#This Row],[退院者]]/テーブル2[[#This Row],[ＰＣＲ検査
陽性者]]</f>
        <v>0.34375</v>
      </c>
    </row>
    <row r="19" spans="1:13" x14ac:dyDescent="0.55000000000000004">
      <c r="A19">
        <f t="shared" si="0"/>
        <v>18</v>
      </c>
      <c r="B19" s="4" t="s">
        <v>61</v>
      </c>
      <c r="C19" s="15">
        <f>MATCH(テーブル2[[#This Row],[都道府県名]],node!C$2:C$48,0)</f>
        <v>30</v>
      </c>
      <c r="D19" s="18">
        <f>INDEX(人口!D$2:D$48,MATCH(テーブル2[[#This Row],[都道府県
コード]],人口!B$2:B$48,0))</f>
        <v>923721</v>
      </c>
      <c r="E19" s="4">
        <v>27</v>
      </c>
      <c r="F19" s="6">
        <f>E19/テーブル2[[#Totals],[ＰＣＲ検査
陽性者]]</f>
        <v>7.0736180246266699E-3</v>
      </c>
      <c r="G19" s="6">
        <f>G18+テーブル2[[#This Row],[構成比]]</f>
        <v>0.91013885250196469</v>
      </c>
      <c r="H19" s="23">
        <f>テーブル2[[#This Row],[ＰＣＲ検査
陽性者]]/テーブル2[[#This Row],[人口]]</f>
        <v>2.9229605043081189E-5</v>
      </c>
      <c r="I19" s="4">
        <v>11</v>
      </c>
      <c r="J19" s="4">
        <v>15</v>
      </c>
      <c r="K19" s="4">
        <v>1</v>
      </c>
      <c r="L19" s="25">
        <f>テーブル2[[#This Row],[死亡者]]/テーブル2[[#This Row],[ＰＣＲ検査
陽性者]]</f>
        <v>3.7037037037037035E-2</v>
      </c>
      <c r="M19" s="25">
        <f>テーブル2[[#This Row],[退院者]]/テーブル2[[#This Row],[ＰＣＲ検査
陽性者]]</f>
        <v>0.55555555555555558</v>
      </c>
    </row>
    <row r="20" spans="1:13" x14ac:dyDescent="0.55000000000000004">
      <c r="A20">
        <f t="shared" si="0"/>
        <v>19</v>
      </c>
      <c r="B20" s="4" t="s">
        <v>59</v>
      </c>
      <c r="C20" s="15">
        <f>MATCH(テーブル2[[#This Row],[都道府県名]],node!C$2:C$48,0)</f>
        <v>29</v>
      </c>
      <c r="D20" s="18">
        <f>INDEX(人口!D$2:D$48,MATCH(テーブル2[[#This Row],[都道府県
コード]],人口!B$2:B$48,0))</f>
        <v>1331330</v>
      </c>
      <c r="E20" s="4">
        <v>26</v>
      </c>
      <c r="F20" s="6">
        <f>E20/テーブル2[[#Totals],[ＰＣＲ検査
陽性者]]</f>
        <v>6.8116321718627191E-3</v>
      </c>
      <c r="G20" s="6">
        <f>G19+テーブル2[[#This Row],[構成比]]</f>
        <v>0.91695048467382745</v>
      </c>
      <c r="H20" s="23">
        <f>テーブル2[[#This Row],[ＰＣＲ検査
陽性者]]/テーブル2[[#This Row],[人口]]</f>
        <v>1.9529342837613515E-5</v>
      </c>
      <c r="I20" s="4">
        <v>18</v>
      </c>
      <c r="J20" s="4">
        <v>8</v>
      </c>
      <c r="K20" s="4">
        <v>0</v>
      </c>
      <c r="L20" s="25">
        <f>テーブル2[[#This Row],[死亡者]]/テーブル2[[#This Row],[ＰＣＲ検査
陽性者]]</f>
        <v>0</v>
      </c>
      <c r="M20" s="25">
        <f>テーブル2[[#This Row],[退院者]]/テーブル2[[#This Row],[ＰＣＲ検査
陽性者]]</f>
        <v>0.30769230769230771</v>
      </c>
    </row>
    <row r="21" spans="1:13" x14ac:dyDescent="0.55000000000000004">
      <c r="A21">
        <f t="shared" si="0"/>
        <v>20</v>
      </c>
      <c r="B21" s="4" t="s">
        <v>21</v>
      </c>
      <c r="C21" s="15">
        <f>MATCH(テーブル2[[#This Row],[都道府県名]],node!C$2:C$48,0)</f>
        <v>10</v>
      </c>
      <c r="D21" s="18">
        <f>INDEX(人口!D$2:D$48,MATCH(テーブル2[[#This Row],[都道府県
コード]],人口!B$2:B$48,0))</f>
        <v>1937626</v>
      </c>
      <c r="E21" s="4">
        <v>26</v>
      </c>
      <c r="F21" s="6">
        <f>E21/テーブル2[[#Totals],[ＰＣＲ検査
陽性者]]</f>
        <v>6.8116321718627191E-3</v>
      </c>
      <c r="G21" s="6">
        <f>G20+テーブル2[[#This Row],[構成比]]</f>
        <v>0.92376211684569021</v>
      </c>
      <c r="H21" s="23">
        <f>テーブル2[[#This Row],[ＰＣＲ検査
陽性者]]/テーブル2[[#This Row],[人口]]</f>
        <v>1.341848220451212E-5</v>
      </c>
      <c r="I21" s="4">
        <v>24</v>
      </c>
      <c r="J21" s="4">
        <v>1</v>
      </c>
      <c r="K21" s="4">
        <v>1</v>
      </c>
      <c r="L21" s="25">
        <f>テーブル2[[#This Row],[死亡者]]/テーブル2[[#This Row],[ＰＣＲ検査
陽性者]]</f>
        <v>3.8461538461538464E-2</v>
      </c>
      <c r="M21" s="25">
        <f>テーブル2[[#This Row],[退院者]]/テーブル2[[#This Row],[ＰＣＲ検査
陽性者]]</f>
        <v>3.8461538461538464E-2</v>
      </c>
    </row>
    <row r="22" spans="1:13" x14ac:dyDescent="0.55000000000000004">
      <c r="A22">
        <f t="shared" si="0"/>
        <v>21</v>
      </c>
      <c r="B22" s="4" t="s">
        <v>9</v>
      </c>
      <c r="C22" s="15">
        <f>MATCH(テーブル2[[#This Row],[都道府県名]],node!C$2:C$48,0)</f>
        <v>4</v>
      </c>
      <c r="D22" s="18">
        <f>INDEX(人口!D$2:D$48,MATCH(テーブル2[[#This Row],[都道府県
コード]],人口!B$2:B$48,0))</f>
        <v>2303160</v>
      </c>
      <c r="E22" s="4">
        <v>26</v>
      </c>
      <c r="F22" s="6">
        <f>E22/テーブル2[[#Totals],[ＰＣＲ検査
陽性者]]</f>
        <v>6.8116321718627191E-3</v>
      </c>
      <c r="G22" s="6">
        <f>G21+テーブル2[[#This Row],[構成比]]</f>
        <v>0.93057374901755296</v>
      </c>
      <c r="H22" s="23">
        <f>テーブル2[[#This Row],[ＰＣＲ検査
陽性者]]/テーブル2[[#This Row],[人口]]</f>
        <v>1.1288837944389448E-5</v>
      </c>
      <c r="I22" s="4">
        <v>25</v>
      </c>
      <c r="J22" s="4">
        <v>1</v>
      </c>
      <c r="K22" s="4">
        <v>0</v>
      </c>
      <c r="L22" s="25">
        <f>テーブル2[[#This Row],[死亡者]]/テーブル2[[#This Row],[ＰＣＲ検査
陽性者]]</f>
        <v>0</v>
      </c>
      <c r="M22" s="25">
        <f>テーブル2[[#This Row],[退院者]]/テーブル2[[#This Row],[ＰＣＲ検査
陽性者]]</f>
        <v>3.8461538461538464E-2</v>
      </c>
    </row>
    <row r="23" spans="1:13" x14ac:dyDescent="0.55000000000000004">
      <c r="A23">
        <f t="shared" si="0"/>
        <v>22</v>
      </c>
      <c r="B23" s="4" t="s">
        <v>87</v>
      </c>
      <c r="C23" s="15">
        <f>MATCH(テーブル2[[#This Row],[都道府県名]],node!C$2:C$48,0)</f>
        <v>43</v>
      </c>
      <c r="D23" s="18">
        <f>INDEX(人口!D$2:D$48,MATCH(テーブル2[[#This Row],[都道府県
コード]],人口!B$2:B$48,0))</f>
        <v>1746740</v>
      </c>
      <c r="E23" s="4">
        <v>20</v>
      </c>
      <c r="F23" s="6">
        <f>E23/テーブル2[[#Totals],[ＰＣＲ検査
陽性者]]</f>
        <v>5.2397170552790145E-3</v>
      </c>
      <c r="G23" s="6">
        <f>G22+テーブル2[[#This Row],[構成比]]</f>
        <v>0.935813466072832</v>
      </c>
      <c r="H23" s="23">
        <f>テーブル2[[#This Row],[ＰＣＲ検査
陽性者]]/テーブル2[[#This Row],[人口]]</f>
        <v>1.1449900958356711E-5</v>
      </c>
      <c r="I23" s="4">
        <v>17</v>
      </c>
      <c r="J23" s="4">
        <v>3</v>
      </c>
      <c r="K23" s="4">
        <v>0</v>
      </c>
      <c r="L23" s="25">
        <f>テーブル2[[#This Row],[死亡者]]/テーブル2[[#This Row],[ＰＣＲ検査
陽性者]]</f>
        <v>0</v>
      </c>
      <c r="M23" s="25">
        <f>テーブル2[[#This Row],[退院者]]/テーブル2[[#This Row],[ＰＣＲ検査
陽性者]]</f>
        <v>0.15</v>
      </c>
    </row>
    <row r="24" spans="1:13" x14ac:dyDescent="0.55000000000000004">
      <c r="A24">
        <f t="shared" si="0"/>
        <v>23</v>
      </c>
      <c r="B24" s="4" t="s">
        <v>51</v>
      </c>
      <c r="C24" s="15">
        <f>MATCH(テーブル2[[#This Row],[都道府県名]],node!C$2:C$48,0)</f>
        <v>25</v>
      </c>
      <c r="D24" s="18">
        <f>INDEX(人口!D$2:D$48,MATCH(テーブル2[[#This Row],[都道府県
コード]],人口!B$2:B$48,0))</f>
        <v>1413959</v>
      </c>
      <c r="E24" s="4">
        <v>18</v>
      </c>
      <c r="F24" s="6">
        <f>E24/テーブル2[[#Totals],[ＰＣＲ検査
陽性者]]</f>
        <v>4.7157453497511138E-3</v>
      </c>
      <c r="G24" s="6">
        <f>G23+テーブル2[[#This Row],[構成比]]</f>
        <v>0.94052921142258317</v>
      </c>
      <c r="H24" s="23">
        <f>テーブル2[[#This Row],[ＰＣＲ検査
陽性者]]/テーブル2[[#This Row],[人口]]</f>
        <v>1.2730213535187371E-5</v>
      </c>
      <c r="I24" s="4">
        <v>15</v>
      </c>
      <c r="J24" s="4">
        <v>3</v>
      </c>
      <c r="K24" s="4">
        <v>0</v>
      </c>
      <c r="L24" s="25">
        <f>テーブル2[[#This Row],[死亡者]]/テーブル2[[#This Row],[ＰＣＲ検査
陽性者]]</f>
        <v>0</v>
      </c>
      <c r="M24" s="25">
        <f>テーブル2[[#This Row],[退院者]]/テーブル2[[#This Row],[ＰＣＲ検査
陽性者]]</f>
        <v>0.16666666666666666</v>
      </c>
    </row>
    <row r="25" spans="1:13" x14ac:dyDescent="0.55000000000000004">
      <c r="A25">
        <f t="shared" si="0"/>
        <v>24</v>
      </c>
      <c r="B25" s="4" t="s">
        <v>15</v>
      </c>
      <c r="C25" s="15">
        <f>MATCH(テーブル2[[#This Row],[都道府県名]],node!C$2:C$48,0)</f>
        <v>7</v>
      </c>
      <c r="D25" s="18">
        <f>INDEX(人口!D$2:D$48,MATCH(テーブル2[[#This Row],[都道府県
コード]],人口!B$2:B$48,0))</f>
        <v>1847950</v>
      </c>
      <c r="E25" s="4">
        <v>16</v>
      </c>
      <c r="F25" s="6">
        <f>E25/テーブル2[[#Totals],[ＰＣＲ検査
陽性者]]</f>
        <v>4.1917736442232123E-3</v>
      </c>
      <c r="G25" s="6">
        <f>G24+テーブル2[[#This Row],[構成比]]</f>
        <v>0.94472098506680635</v>
      </c>
      <c r="H25" s="23">
        <f>テーブル2[[#This Row],[ＰＣＲ検査
陽性者]]/テーブル2[[#This Row],[人口]]</f>
        <v>8.6582429178278638E-6</v>
      </c>
      <c r="I25" s="4">
        <v>15</v>
      </c>
      <c r="J25" s="4">
        <v>1</v>
      </c>
      <c r="K25" s="4">
        <v>0</v>
      </c>
      <c r="L25" s="25">
        <f>テーブル2[[#This Row],[死亡者]]/テーブル2[[#This Row],[ＰＣＲ検査
陽性者]]</f>
        <v>0</v>
      </c>
      <c r="M25" s="25">
        <f>テーブル2[[#This Row],[退院者]]/テーブル2[[#This Row],[ＰＣＲ検査
陽性者]]</f>
        <v>6.25E-2</v>
      </c>
    </row>
    <row r="26" spans="1:13" x14ac:dyDescent="0.55000000000000004">
      <c r="A26">
        <f t="shared" si="0"/>
        <v>25</v>
      </c>
      <c r="B26" s="4" t="s">
        <v>69</v>
      </c>
      <c r="C26" s="15">
        <f>MATCH(テーブル2[[#This Row],[都道府県名]],node!C$2:C$48,0)</f>
        <v>34</v>
      </c>
      <c r="D26" s="18">
        <f>INDEX(人口!D$2:D$48,MATCH(テーブル2[[#This Row],[都道府県
コード]],人口!B$2:B$48,0))</f>
        <v>2807987</v>
      </c>
      <c r="E26" s="4">
        <v>16</v>
      </c>
      <c r="F26" s="6">
        <f>E26/テーブル2[[#Totals],[ＰＣＲ検査
陽性者]]</f>
        <v>4.1917736442232123E-3</v>
      </c>
      <c r="G26" s="6">
        <f>G25+テーブル2[[#This Row],[構成比]]</f>
        <v>0.94891275871102954</v>
      </c>
      <c r="H26" s="23">
        <f>テーブル2[[#This Row],[ＰＣＲ検査
陽性者]]/テーブル2[[#This Row],[人口]]</f>
        <v>5.6980320777838355E-6</v>
      </c>
      <c r="I26" s="4">
        <v>15</v>
      </c>
      <c r="J26" s="4">
        <v>1</v>
      </c>
      <c r="K26" s="4">
        <v>0</v>
      </c>
      <c r="L26" s="25">
        <f>テーブル2[[#This Row],[死亡者]]/テーブル2[[#This Row],[ＰＣＲ検査
陽性者]]</f>
        <v>0</v>
      </c>
      <c r="M26" s="25">
        <f>テーブル2[[#This Row],[退院者]]/テーブル2[[#This Row],[ＰＣＲ検査
陽性者]]</f>
        <v>6.25E-2</v>
      </c>
    </row>
    <row r="27" spans="1:13" x14ac:dyDescent="0.55000000000000004">
      <c r="A27">
        <f t="shared" si="0"/>
        <v>26</v>
      </c>
      <c r="B27" s="4" t="s">
        <v>95</v>
      </c>
      <c r="C27" s="15">
        <f>MATCH(テーブル2[[#This Row],[都道府県名]],node!C$2:C$48,0)</f>
        <v>47</v>
      </c>
      <c r="D27" s="18">
        <f>INDEX(人口!D$2:D$48,MATCH(テーブル2[[#This Row],[都道府県
コード]],人口!B$2:B$48,0))</f>
        <v>1454184</v>
      </c>
      <c r="E27" s="4">
        <v>15</v>
      </c>
      <c r="F27" s="6">
        <f>E27/テーブル2[[#Totals],[ＰＣＲ検査
陽性者]]</f>
        <v>3.9297877914592615E-3</v>
      </c>
      <c r="G27" s="6">
        <f>G26+テーブル2[[#This Row],[構成比]]</f>
        <v>0.95284254650248879</v>
      </c>
      <c r="H27" s="23">
        <f>テーブル2[[#This Row],[ＰＣＲ検査
陽性者]]/テーブル2[[#This Row],[人口]]</f>
        <v>1.0315063293228367E-5</v>
      </c>
      <c r="I27" s="4">
        <v>13</v>
      </c>
      <c r="J27" s="4">
        <v>2</v>
      </c>
      <c r="K27" s="4">
        <v>0</v>
      </c>
      <c r="L27" s="25">
        <f>テーブル2[[#This Row],[死亡者]]/テーブル2[[#This Row],[ＰＣＲ検査
陽性者]]</f>
        <v>0</v>
      </c>
      <c r="M27" s="25">
        <f>テーブル2[[#This Row],[退院者]]/テーブル2[[#This Row],[ＰＣＲ検査
陽性者]]</f>
        <v>0.13333333333333333</v>
      </c>
    </row>
    <row r="28" spans="1:13" x14ac:dyDescent="0.55000000000000004">
      <c r="A28">
        <f t="shared" si="0"/>
        <v>27</v>
      </c>
      <c r="B28" s="4" t="s">
        <v>39</v>
      </c>
      <c r="C28" s="15">
        <f>MATCH(テーブル2[[#This Row],[都道府県名]],node!C$2:C$48,0)</f>
        <v>19</v>
      </c>
      <c r="D28" s="18">
        <f>INDEX(人口!D$2:D$48,MATCH(テーブル2[[#This Row],[都道府県
コード]],人口!B$2:B$48,0))</f>
        <v>812056</v>
      </c>
      <c r="E28" s="4">
        <v>14</v>
      </c>
      <c r="F28" s="6">
        <f>E28/テーブル2[[#Totals],[ＰＣＲ検査
陽性者]]</f>
        <v>3.6678019386953103E-3</v>
      </c>
      <c r="G28" s="6">
        <f>G27+テーブル2[[#This Row],[構成比]]</f>
        <v>0.9565103484411841</v>
      </c>
      <c r="H28" s="23">
        <f>テーブル2[[#This Row],[ＰＣＲ検査
陽性者]]/テーブル2[[#This Row],[人口]]</f>
        <v>1.7240190331701261E-5</v>
      </c>
      <c r="I28" s="4">
        <v>12</v>
      </c>
      <c r="J28" s="4">
        <v>2</v>
      </c>
      <c r="K28" s="4">
        <v>0</v>
      </c>
      <c r="L28" s="25">
        <f>テーブル2[[#This Row],[死亡者]]/テーブル2[[#This Row],[ＰＣＲ検査
陽性者]]</f>
        <v>0</v>
      </c>
      <c r="M28" s="25">
        <f>テーブル2[[#This Row],[退院者]]/テーブル2[[#This Row],[ＰＣＲ検査
陽性者]]</f>
        <v>0.14285714285714285</v>
      </c>
    </row>
    <row r="29" spans="1:13" x14ac:dyDescent="0.55000000000000004">
      <c r="A29">
        <f t="shared" si="0"/>
        <v>28</v>
      </c>
      <c r="B29" s="4" t="s">
        <v>77</v>
      </c>
      <c r="C29" s="15">
        <f>MATCH(テーブル2[[#This Row],[都道府県名]],node!C$2:C$48,0)</f>
        <v>38</v>
      </c>
      <c r="D29" s="18">
        <f>INDEX(人口!D$2:D$48,MATCH(テーブル2[[#This Row],[都道府県
コード]],人口!B$2:B$48,0))</f>
        <v>1338811</v>
      </c>
      <c r="E29" s="4">
        <v>14</v>
      </c>
      <c r="F29" s="6">
        <f>E29/テーブル2[[#Totals],[ＰＣＲ検査
陽性者]]</f>
        <v>3.6678019386953103E-3</v>
      </c>
      <c r="G29" s="6">
        <f>G28+テーブル2[[#This Row],[構成比]]</f>
        <v>0.96017815037987941</v>
      </c>
      <c r="H29" s="23">
        <f>テーブル2[[#This Row],[ＰＣＲ検査
陽性者]]/テーブル2[[#This Row],[人口]]</f>
        <v>1.0457039865970627E-5</v>
      </c>
      <c r="I29" s="4">
        <v>9</v>
      </c>
      <c r="J29" s="4">
        <v>4</v>
      </c>
      <c r="K29" s="4">
        <v>1</v>
      </c>
      <c r="L29" s="25">
        <f>テーブル2[[#This Row],[死亡者]]/テーブル2[[#This Row],[ＰＣＲ検査
陽性者]]</f>
        <v>7.1428571428571425E-2</v>
      </c>
      <c r="M29" s="25">
        <f>テーブル2[[#This Row],[退院者]]/テーブル2[[#This Row],[ＰＣＲ検査
陽性者]]</f>
        <v>0.2857142857142857</v>
      </c>
    </row>
    <row r="30" spans="1:13" x14ac:dyDescent="0.55000000000000004">
      <c r="A30">
        <f t="shared" si="0"/>
        <v>29</v>
      </c>
      <c r="B30" s="4" t="s">
        <v>19</v>
      </c>
      <c r="C30" s="15">
        <f>MATCH(テーブル2[[#This Row],[都道府県名]],node!C$2:C$48,0)</f>
        <v>9</v>
      </c>
      <c r="D30" s="18">
        <f>INDEX(人口!D$2:D$48,MATCH(テーブル2[[#This Row],[都道府県
コード]],人口!B$2:B$48,0))</f>
        <v>1942312</v>
      </c>
      <c r="E30" s="4">
        <v>14</v>
      </c>
      <c r="F30" s="6">
        <f>E30/テーブル2[[#Totals],[ＰＣＲ検査
陽性者]]</f>
        <v>3.6678019386953103E-3</v>
      </c>
      <c r="G30" s="6">
        <f>G29+テーブル2[[#This Row],[構成比]]</f>
        <v>0.96384595231857473</v>
      </c>
      <c r="H30" s="23">
        <f>テーブル2[[#This Row],[ＰＣＲ検査
陽性者]]/テーブル2[[#This Row],[人口]]</f>
        <v>7.2079048062309248E-6</v>
      </c>
      <c r="I30" s="4">
        <v>11</v>
      </c>
      <c r="J30" s="4">
        <v>3</v>
      </c>
      <c r="K30" s="4">
        <v>0</v>
      </c>
      <c r="L30" s="25">
        <f>テーブル2[[#This Row],[死亡者]]/テーブル2[[#This Row],[ＰＣＲ検査
陽性者]]</f>
        <v>0</v>
      </c>
      <c r="M30" s="25">
        <f>テーブル2[[#This Row],[退院者]]/テーブル2[[#This Row],[ＰＣＲ検査
陽性者]]</f>
        <v>0.21428571428571427</v>
      </c>
    </row>
    <row r="31" spans="1:13" x14ac:dyDescent="0.55000000000000004">
      <c r="A31">
        <f t="shared" si="0"/>
        <v>30</v>
      </c>
      <c r="B31" s="4" t="s">
        <v>41</v>
      </c>
      <c r="C31" s="15">
        <f>MATCH(テーブル2[[#This Row],[都道府県名]],node!C$2:C$48,0)</f>
        <v>20</v>
      </c>
      <c r="D31" s="18">
        <f>INDEX(人口!D$2:D$48,MATCH(テーブル2[[#This Row],[都道府県
コード]],人口!B$2:B$48,0))</f>
        <v>2049023</v>
      </c>
      <c r="E31" s="4">
        <v>14</v>
      </c>
      <c r="F31" s="6">
        <f>E31/テーブル2[[#Totals],[ＰＣＲ検査
陽性者]]</f>
        <v>3.6678019386953103E-3</v>
      </c>
      <c r="G31" s="6">
        <f>G30+テーブル2[[#This Row],[構成比]]</f>
        <v>0.96751375425727004</v>
      </c>
      <c r="H31" s="23">
        <f>テーブル2[[#This Row],[ＰＣＲ検査
陽性者]]/テーブル2[[#This Row],[人口]]</f>
        <v>6.8325245739066864E-6</v>
      </c>
      <c r="I31" s="4">
        <v>10</v>
      </c>
      <c r="J31" s="4">
        <v>4</v>
      </c>
      <c r="K31" s="4">
        <v>0</v>
      </c>
      <c r="L31" s="25">
        <f>テーブル2[[#This Row],[死亡者]]/テーブル2[[#This Row],[ＰＣＲ検査
陽性者]]</f>
        <v>0</v>
      </c>
      <c r="M31" s="25">
        <f>テーブル2[[#This Row],[退院者]]/テーブル2[[#This Row],[ＰＣＲ検査
陽性者]]</f>
        <v>0.2857142857142857</v>
      </c>
    </row>
    <row r="32" spans="1:13" x14ac:dyDescent="0.55000000000000004">
      <c r="A32">
        <f t="shared" si="0"/>
        <v>31</v>
      </c>
      <c r="B32" s="4" t="s">
        <v>13</v>
      </c>
      <c r="C32" s="15">
        <f>MATCH(テーブル2[[#This Row],[都道府県名]],node!C$2:C$48,0)</f>
        <v>6</v>
      </c>
      <c r="D32" s="18">
        <f>INDEX(人口!D$2:D$48,MATCH(テーブル2[[#This Row],[都道府県
コード]],人口!B$2:B$48,0))</f>
        <v>1077057</v>
      </c>
      <c r="E32" s="4">
        <v>13</v>
      </c>
      <c r="F32" s="6">
        <f>E32/テーブル2[[#Totals],[ＰＣＲ検査
陽性者]]</f>
        <v>3.4058160859313596E-3</v>
      </c>
      <c r="G32" s="6">
        <f>G31+テーブル2[[#This Row],[構成比]]</f>
        <v>0.97091957034320142</v>
      </c>
      <c r="H32" s="23">
        <f>テーブル2[[#This Row],[ＰＣＲ検査
陽性者]]/テーブル2[[#This Row],[人口]]</f>
        <v>1.2069927589719022E-5</v>
      </c>
      <c r="I32" s="4">
        <v>13</v>
      </c>
      <c r="J32" s="4">
        <v>0</v>
      </c>
      <c r="K32" s="4">
        <v>0</v>
      </c>
      <c r="L32" s="25">
        <f>テーブル2[[#This Row],[死亡者]]/テーブル2[[#This Row],[ＰＣＲ検査
陽性者]]</f>
        <v>0</v>
      </c>
      <c r="M32" s="25">
        <f>テーブル2[[#This Row],[退院者]]/テーブル2[[#This Row],[ＰＣＲ検査
陽性者]]</f>
        <v>0</v>
      </c>
    </row>
    <row r="33" spans="1:13" x14ac:dyDescent="0.55000000000000004">
      <c r="A33">
        <f t="shared" si="0"/>
        <v>32</v>
      </c>
      <c r="B33" s="4" t="s">
        <v>49</v>
      </c>
      <c r="C33" s="15">
        <f>MATCH(テーブル2[[#This Row],[都道府県名]],node!C$2:C$48,0)</f>
        <v>24</v>
      </c>
      <c r="D33" s="18">
        <f>INDEX(人口!D$2:D$48,MATCH(テーブル2[[#This Row],[都道府県
コード]],人口!B$2:B$48,0))</f>
        <v>1779770</v>
      </c>
      <c r="E33" s="4">
        <v>13</v>
      </c>
      <c r="F33" s="6">
        <f>E33/テーブル2[[#Totals],[ＰＣＲ検査
陽性者]]</f>
        <v>3.4058160859313596E-3</v>
      </c>
      <c r="G33" s="6">
        <f>G32+テーブル2[[#This Row],[構成比]]</f>
        <v>0.9743253864291328</v>
      </c>
      <c r="H33" s="23">
        <f>テーブル2[[#This Row],[ＰＣＲ検査
陽性者]]/テーブル2[[#This Row],[人口]]</f>
        <v>7.3043146024486309E-6</v>
      </c>
      <c r="I33" s="4">
        <v>9</v>
      </c>
      <c r="J33" s="4">
        <v>4</v>
      </c>
      <c r="K33" s="4">
        <v>0</v>
      </c>
      <c r="L33" s="25">
        <f>テーブル2[[#This Row],[死亡者]]/テーブル2[[#This Row],[ＰＣＲ検査
陽性者]]</f>
        <v>0</v>
      </c>
      <c r="M33" s="25">
        <f>テーブル2[[#This Row],[退院者]]/テーブル2[[#This Row],[ＰＣＲ検査
陽性者]]</f>
        <v>0.30769230769230771</v>
      </c>
    </row>
    <row r="34" spans="1:13" x14ac:dyDescent="0.55000000000000004">
      <c r="A34">
        <f t="shared" si="0"/>
        <v>33</v>
      </c>
      <c r="B34" s="4" t="s">
        <v>71</v>
      </c>
      <c r="C34" s="15">
        <f>MATCH(テーブル2[[#This Row],[都道府県名]],node!C$2:C$48,0)</f>
        <v>35</v>
      </c>
      <c r="D34" s="18">
        <f>INDEX(人口!D$2:D$48,MATCH(テーブル2[[#This Row],[都道府県
コード]],人口!B$2:B$48,0))</f>
        <v>1355495</v>
      </c>
      <c r="E34" s="4">
        <v>12</v>
      </c>
      <c r="F34" s="6">
        <f>E34/テーブル2[[#Totals],[ＰＣＲ検査
陽性者]]</f>
        <v>3.1438302331674088E-3</v>
      </c>
      <c r="G34" s="6">
        <f>G33+テーブル2[[#This Row],[構成比]]</f>
        <v>0.97746921666230024</v>
      </c>
      <c r="H34" s="23">
        <f>テーブル2[[#This Row],[ＰＣＲ検査
陽性者]]/テーブル2[[#This Row],[人口]]</f>
        <v>8.8528544922703518E-6</v>
      </c>
      <c r="I34" s="4">
        <v>9</v>
      </c>
      <c r="J34" s="4">
        <v>3</v>
      </c>
      <c r="K34" s="4">
        <v>0</v>
      </c>
      <c r="L34" s="25">
        <f>テーブル2[[#This Row],[死亡者]]/テーブル2[[#This Row],[ＰＣＲ検査
陽性者]]</f>
        <v>0</v>
      </c>
      <c r="M34" s="25">
        <f>テーブル2[[#This Row],[退院者]]/テーブル2[[#This Row],[ＰＣＲ検査
陽性者]]</f>
        <v>0.25</v>
      </c>
    </row>
    <row r="35" spans="1:13" x14ac:dyDescent="0.55000000000000004">
      <c r="A35">
        <f t="shared" si="0"/>
        <v>34</v>
      </c>
      <c r="B35" s="4" t="s">
        <v>11</v>
      </c>
      <c r="C35" s="15">
        <f>MATCH(テーブル2[[#This Row],[都道府県名]],node!C$2:C$48,0)</f>
        <v>5</v>
      </c>
      <c r="D35" s="18">
        <f>INDEX(人口!D$2:D$48,MATCH(テーブル2[[#This Row],[都道府県
コード]],人口!B$2:B$48,0))</f>
        <v>965968</v>
      </c>
      <c r="E35" s="4">
        <v>11</v>
      </c>
      <c r="F35" s="6">
        <f>E35/テーブル2[[#Totals],[ＰＣＲ検査
陽性者]]</f>
        <v>2.881844380403458E-3</v>
      </c>
      <c r="G35" s="6">
        <f>G34+テーブル2[[#This Row],[構成比]]</f>
        <v>0.98035106104270375</v>
      </c>
      <c r="H35" s="23">
        <f>テーブル2[[#This Row],[ＰＣＲ検査
陽性者]]/テーブル2[[#This Row],[人口]]</f>
        <v>1.138754078810064E-5</v>
      </c>
      <c r="I35" s="4">
        <v>9</v>
      </c>
      <c r="J35" s="4">
        <v>2</v>
      </c>
      <c r="K35" s="4">
        <v>0</v>
      </c>
      <c r="L35" s="25">
        <f>テーブル2[[#This Row],[死亡者]]/テーブル2[[#This Row],[ＰＣＲ検査
陽性者]]</f>
        <v>0</v>
      </c>
      <c r="M35" s="25">
        <f>テーブル2[[#This Row],[退院者]]/テーブル2[[#This Row],[ＰＣＲ検査
陽性者]]</f>
        <v>0.18181818181818182</v>
      </c>
    </row>
    <row r="36" spans="1:13" x14ac:dyDescent="0.55000000000000004">
      <c r="A36">
        <f t="shared" si="0"/>
        <v>35</v>
      </c>
      <c r="B36" s="4" t="s">
        <v>33</v>
      </c>
      <c r="C36" s="15">
        <f>MATCH(テーブル2[[#This Row],[都道府県名]],node!C$2:C$48,0)</f>
        <v>16</v>
      </c>
      <c r="D36" s="18">
        <f>INDEX(人口!D$2:D$48,MATCH(テーブル2[[#This Row],[都道府県
コード]],人口!B$2:B$48,0))</f>
        <v>1042998</v>
      </c>
      <c r="E36" s="4">
        <v>11</v>
      </c>
      <c r="F36" s="6">
        <f>E36/テーブル2[[#Totals],[ＰＣＲ検査
陽性者]]</f>
        <v>2.881844380403458E-3</v>
      </c>
      <c r="G36" s="6">
        <f>G35+テーブル2[[#This Row],[構成比]]</f>
        <v>0.98323290542310726</v>
      </c>
      <c r="H36" s="23">
        <f>テーブル2[[#This Row],[ＰＣＲ検査
陽性者]]/テーブル2[[#This Row],[人口]]</f>
        <v>1.0546520702820139E-5</v>
      </c>
      <c r="I36" s="4">
        <v>11</v>
      </c>
      <c r="J36" s="4">
        <v>0</v>
      </c>
      <c r="K36" s="4">
        <v>0</v>
      </c>
      <c r="L36" s="25">
        <f>テーブル2[[#This Row],[死亡者]]/テーブル2[[#This Row],[ＰＣＲ検査
陽性者]]</f>
        <v>0</v>
      </c>
      <c r="M36" s="25">
        <f>テーブル2[[#This Row],[退院者]]/テーブル2[[#This Row],[ＰＣＲ検査
陽性者]]</f>
        <v>0</v>
      </c>
    </row>
    <row r="37" spans="1:13" x14ac:dyDescent="0.55000000000000004">
      <c r="A37">
        <f t="shared" si="0"/>
        <v>36</v>
      </c>
      <c r="B37" s="4" t="s">
        <v>5</v>
      </c>
      <c r="C37" s="15">
        <f>MATCH(テーブル2[[#This Row],[都道府県名]],node!C$2:C$48,0)</f>
        <v>2</v>
      </c>
      <c r="D37" s="18">
        <f>INDEX(人口!D$2:D$48,MATCH(テーブル2[[#This Row],[都道府県
コード]],人口!B$2:B$48,0))</f>
        <v>1246138</v>
      </c>
      <c r="E37" s="4">
        <v>11</v>
      </c>
      <c r="F37" s="6">
        <f>E37/テーブル2[[#Totals],[ＰＣＲ検査
陽性者]]</f>
        <v>2.881844380403458E-3</v>
      </c>
      <c r="G37" s="6">
        <f>G36+テーブル2[[#This Row],[構成比]]</f>
        <v>0.98611474980351077</v>
      </c>
      <c r="H37" s="23">
        <f>テーブル2[[#This Row],[ＰＣＲ検査
陽性者]]/テーブル2[[#This Row],[人口]]</f>
        <v>8.8272727418632607E-6</v>
      </c>
      <c r="I37" s="4">
        <v>11</v>
      </c>
      <c r="J37" s="4">
        <v>0</v>
      </c>
      <c r="K37" s="4">
        <v>0</v>
      </c>
      <c r="L37" s="25">
        <f>テーブル2[[#This Row],[死亡者]]/テーブル2[[#This Row],[ＰＣＲ検査
陽性者]]</f>
        <v>0</v>
      </c>
      <c r="M37" s="25">
        <f>テーブル2[[#This Row],[退院者]]/テーブル2[[#This Row],[ＰＣＲ検査
陽性者]]</f>
        <v>0</v>
      </c>
    </row>
    <row r="38" spans="1:13" x14ac:dyDescent="0.55000000000000004">
      <c r="A38">
        <f t="shared" si="0"/>
        <v>37</v>
      </c>
      <c r="B38" s="4" t="s">
        <v>67</v>
      </c>
      <c r="C38" s="15">
        <f>MATCH(テーブル2[[#This Row],[都道府県名]],node!C$2:C$48,0)</f>
        <v>33</v>
      </c>
      <c r="D38" s="18">
        <f>INDEX(人口!D$2:D$48,MATCH(テーブル2[[#This Row],[都道府県
コード]],人口!B$2:B$48,0))</f>
        <v>1891346</v>
      </c>
      <c r="E38" s="4">
        <v>11</v>
      </c>
      <c r="F38" s="6">
        <f>E38/テーブル2[[#Totals],[ＰＣＲ検査
陽性者]]</f>
        <v>2.881844380403458E-3</v>
      </c>
      <c r="G38" s="6">
        <f>G37+テーブル2[[#This Row],[構成比]]</f>
        <v>0.98899659418391428</v>
      </c>
      <c r="H38" s="23">
        <f>テーブル2[[#This Row],[ＰＣＲ検査
陽性者]]/テーブル2[[#This Row],[人口]]</f>
        <v>5.8159638691175487E-6</v>
      </c>
      <c r="I38" s="4">
        <v>11</v>
      </c>
      <c r="J38" s="4">
        <v>0</v>
      </c>
      <c r="K38" s="4">
        <v>0</v>
      </c>
      <c r="L38" s="25">
        <f>テーブル2[[#This Row],[死亡者]]/テーブル2[[#This Row],[ＰＣＲ検査
陽性者]]</f>
        <v>0</v>
      </c>
      <c r="M38" s="25">
        <f>テーブル2[[#This Row],[退院者]]/テーブル2[[#This Row],[ＰＣＲ検査
陽性者]]</f>
        <v>0</v>
      </c>
    </row>
    <row r="39" spans="1:13" x14ac:dyDescent="0.55000000000000004">
      <c r="A39">
        <f t="shared" si="0"/>
        <v>38</v>
      </c>
      <c r="B39" s="4" t="s">
        <v>45</v>
      </c>
      <c r="C39" s="15">
        <f>MATCH(テーブル2[[#This Row],[都道府県名]],node!C$2:C$48,0)</f>
        <v>22</v>
      </c>
      <c r="D39" s="18">
        <f>INDEX(人口!D$2:D$48,MATCH(テーブル2[[#This Row],[都道府県
コード]],人口!B$2:B$48,0))</f>
        <v>3639226</v>
      </c>
      <c r="E39" s="4">
        <v>10</v>
      </c>
      <c r="F39" s="6">
        <f>E39/テーブル2[[#Totals],[ＰＣＲ検査
陽性者]]</f>
        <v>2.6198585276395073E-3</v>
      </c>
      <c r="G39" s="6">
        <f>G38+テーブル2[[#This Row],[構成比]]</f>
        <v>0.99161645271155374</v>
      </c>
      <c r="H39" s="23">
        <f>テーブル2[[#This Row],[ＰＣＲ検査
陽性者]]/テーブル2[[#This Row],[人口]]</f>
        <v>2.747837040073906E-6</v>
      </c>
      <c r="I39" s="4">
        <v>7</v>
      </c>
      <c r="J39" s="4">
        <v>3</v>
      </c>
      <c r="K39" s="4">
        <v>0</v>
      </c>
      <c r="L39" s="25">
        <f>テーブル2[[#This Row],[死亡者]]/テーブル2[[#This Row],[ＰＣＲ検査
陽性者]]</f>
        <v>0</v>
      </c>
      <c r="M39" s="25">
        <f>テーブル2[[#This Row],[退院者]]/テーブル2[[#This Row],[ＰＣＲ検査
陽性者]]</f>
        <v>0.3</v>
      </c>
    </row>
    <row r="40" spans="1:13" x14ac:dyDescent="0.55000000000000004">
      <c r="A40">
        <f t="shared" si="0"/>
        <v>39</v>
      </c>
      <c r="B40" s="4" t="s">
        <v>85</v>
      </c>
      <c r="C40" s="15">
        <f>MATCH(テーブル2[[#This Row],[都道府県名]],node!C$2:C$48,0)</f>
        <v>42</v>
      </c>
      <c r="D40" s="18">
        <f>INDEX(人口!D$2:D$48,MATCH(テーブル2[[#This Row],[都道府県
コード]],人口!B$2:B$48,0))</f>
        <v>1325205</v>
      </c>
      <c r="E40" s="4">
        <v>9</v>
      </c>
      <c r="F40" s="6">
        <f>E40/テーブル2[[#Totals],[ＰＣＲ検査
陽性者]]</f>
        <v>2.3578726748755569E-3</v>
      </c>
      <c r="G40" s="6">
        <f>G39+テーブル2[[#This Row],[構成比]]</f>
        <v>0.99397432538642927</v>
      </c>
      <c r="H40" s="23">
        <f>テーブル2[[#This Row],[ＰＣＲ検査
陽性者]]/テーブル2[[#This Row],[人口]]</f>
        <v>6.7914020849604399E-6</v>
      </c>
      <c r="I40" s="4">
        <v>7</v>
      </c>
      <c r="J40" s="4">
        <v>2</v>
      </c>
      <c r="K40" s="4">
        <v>0</v>
      </c>
      <c r="L40" s="25">
        <f>テーブル2[[#This Row],[死亡者]]/テーブル2[[#This Row],[ＰＣＲ検査
陽性者]]</f>
        <v>0</v>
      </c>
      <c r="M40" s="25">
        <f>テーブル2[[#This Row],[退院者]]/テーブル2[[#This Row],[ＰＣＲ検査
陽性者]]</f>
        <v>0.22222222222222221</v>
      </c>
    </row>
    <row r="41" spans="1:13" x14ac:dyDescent="0.55000000000000004">
      <c r="A41">
        <f t="shared" si="0"/>
        <v>40</v>
      </c>
      <c r="B41" s="4" t="s">
        <v>83</v>
      </c>
      <c r="C41" s="15">
        <f>MATCH(テーブル2[[#This Row],[都道府県名]],node!C$2:C$48,0)</f>
        <v>41</v>
      </c>
      <c r="D41" s="18">
        <f>INDEX(人口!D$2:D$48,MATCH(テーブル2[[#This Row],[都道府県
コード]],人口!B$2:B$48,0))</f>
        <v>814211</v>
      </c>
      <c r="E41" s="4">
        <v>8</v>
      </c>
      <c r="F41" s="6">
        <f>E41/テーブル2[[#Totals],[ＰＣＲ検査
陽性者]]</f>
        <v>2.0958868221116062E-3</v>
      </c>
      <c r="G41" s="6">
        <f>G40+テーブル2[[#This Row],[構成比]]</f>
        <v>0.99607021220854086</v>
      </c>
      <c r="H41" s="23">
        <f>テーブル2[[#This Row],[ＰＣＲ検査
陽性者]]/テーブル2[[#This Row],[人口]]</f>
        <v>9.8254629328269938E-6</v>
      </c>
      <c r="I41" s="4">
        <v>7</v>
      </c>
      <c r="J41" s="4">
        <v>1</v>
      </c>
      <c r="K41" s="4">
        <v>0</v>
      </c>
      <c r="L41" s="25">
        <f>テーブル2[[#This Row],[死亡者]]/テーブル2[[#This Row],[ＰＣＲ検査
陽性者]]</f>
        <v>0</v>
      </c>
      <c r="M41" s="25">
        <f>テーブル2[[#This Row],[退院者]]/テーブル2[[#This Row],[ＰＣＲ検査
陽性者]]</f>
        <v>0.125</v>
      </c>
    </row>
    <row r="42" spans="1:13" x14ac:dyDescent="0.55000000000000004">
      <c r="A42">
        <f t="shared" si="0"/>
        <v>41</v>
      </c>
      <c r="B42" s="4" t="s">
        <v>91</v>
      </c>
      <c r="C42" s="15">
        <f>MATCH(テーブル2[[#This Row],[都道府県名]],node!C$2:C$48,0)</f>
        <v>45</v>
      </c>
      <c r="D42" s="18">
        <f>INDEX(人口!D$2:D$48,MATCH(テーブル2[[#This Row],[都道府県
コード]],人口!B$2:B$48,0))</f>
        <v>1072077</v>
      </c>
      <c r="E42" s="4">
        <v>7</v>
      </c>
      <c r="F42" s="6">
        <f>E42/テーブル2[[#Totals],[ＰＣＲ検査
陽性者]]</f>
        <v>1.8339009693476552E-3</v>
      </c>
      <c r="G42" s="6">
        <f>G41+テーブル2[[#This Row],[構成比]]</f>
        <v>0.99790411317788852</v>
      </c>
      <c r="H42" s="23">
        <f>テーブル2[[#This Row],[ＰＣＲ検査
陽性者]]/テーブル2[[#This Row],[人口]]</f>
        <v>6.529381751497327E-6</v>
      </c>
      <c r="I42" s="4">
        <v>4</v>
      </c>
      <c r="J42" s="4">
        <v>3</v>
      </c>
      <c r="K42" s="4">
        <v>0</v>
      </c>
      <c r="L42" s="25">
        <f>テーブル2[[#This Row],[死亡者]]/テーブル2[[#This Row],[ＰＣＲ検査
陽性者]]</f>
        <v>0</v>
      </c>
      <c r="M42" s="25">
        <f>テーブル2[[#This Row],[退院者]]/テーブル2[[#This Row],[ＰＣＲ検査
陽性者]]</f>
        <v>0.42857142857142855</v>
      </c>
    </row>
    <row r="43" spans="1:13" x14ac:dyDescent="0.55000000000000004">
      <c r="A43">
        <f t="shared" si="0"/>
        <v>42</v>
      </c>
      <c r="B43" s="4" t="s">
        <v>73</v>
      </c>
      <c r="C43" s="15">
        <f>MATCH(テーブル2[[#This Row],[都道府県名]],node!C$2:C$48,0)</f>
        <v>36</v>
      </c>
      <c r="D43" s="18">
        <f>INDEX(人口!D$2:D$48,MATCH(テーブル2[[#This Row],[都道府県
コード]],人口!B$2:B$48,0))</f>
        <v>728633</v>
      </c>
      <c r="E43" s="4">
        <v>3</v>
      </c>
      <c r="F43" s="6">
        <f>E43/テーブル2[[#Totals],[ＰＣＲ検査
陽性者]]</f>
        <v>7.859575582918522E-4</v>
      </c>
      <c r="G43" s="6">
        <f>G42+テーブル2[[#This Row],[構成比]]</f>
        <v>0.99869007073618032</v>
      </c>
      <c r="H43" s="23">
        <f>テーブル2[[#This Row],[ＰＣＲ検査
陽性者]]/テーブル2[[#This Row],[人口]]</f>
        <v>4.1172991066833374E-6</v>
      </c>
      <c r="I43" s="4">
        <v>2</v>
      </c>
      <c r="J43" s="4">
        <v>1</v>
      </c>
      <c r="K43" s="4">
        <v>0</v>
      </c>
      <c r="L43" s="25">
        <f>テーブル2[[#This Row],[死亡者]]/テーブル2[[#This Row],[ＰＣＲ検査
陽性者]]</f>
        <v>0</v>
      </c>
      <c r="M43" s="25">
        <f>テーブル2[[#This Row],[退院者]]/テーブル2[[#This Row],[ＰＣＲ検査
陽性者]]</f>
        <v>0.33333333333333331</v>
      </c>
    </row>
    <row r="44" spans="1:13" x14ac:dyDescent="0.55000000000000004">
      <c r="A44">
        <f t="shared" si="0"/>
        <v>43</v>
      </c>
      <c r="B44" s="4" t="s">
        <v>93</v>
      </c>
      <c r="C44" s="15">
        <f>MATCH(テーブル2[[#This Row],[都道府県名]],node!C$2:C$48,0)</f>
        <v>46</v>
      </c>
      <c r="D44" s="18">
        <f>INDEX(人口!D$2:D$48,MATCH(テーブル2[[#This Row],[都道府県
コード]],人口!B$2:B$48,0))</f>
        <v>1599984</v>
      </c>
      <c r="E44" s="4">
        <v>3</v>
      </c>
      <c r="F44" s="6">
        <f>E44/テーブル2[[#Totals],[ＰＣＲ検査
陽性者]]</f>
        <v>7.859575582918522E-4</v>
      </c>
      <c r="G44" s="6">
        <f>G43+テーブル2[[#This Row],[構成比]]</f>
        <v>0.99947602829447213</v>
      </c>
      <c r="H44" s="23">
        <f>テーブル2[[#This Row],[ＰＣＲ検査
陽性者]]/テーブル2[[#This Row],[人口]]</f>
        <v>1.8750187501875018E-6</v>
      </c>
      <c r="I44" s="4">
        <v>3</v>
      </c>
      <c r="J44" s="4">
        <v>0</v>
      </c>
      <c r="K44" s="4">
        <v>0</v>
      </c>
      <c r="L44" s="25">
        <f>テーブル2[[#This Row],[死亡者]]/テーブル2[[#This Row],[ＰＣＲ検査
陽性者]]</f>
        <v>0</v>
      </c>
      <c r="M44" s="25">
        <f>テーブル2[[#This Row],[退院者]]/テーブル2[[#This Row],[ＰＣＲ検査
陽性者]]</f>
        <v>0</v>
      </c>
    </row>
    <row r="45" spans="1:13" x14ac:dyDescent="0.55000000000000004">
      <c r="A45">
        <f t="shared" si="0"/>
        <v>44</v>
      </c>
      <c r="B45" s="4" t="s">
        <v>75</v>
      </c>
      <c r="C45" s="15">
        <f>MATCH(テーブル2[[#This Row],[都道府県名]],node!C$2:C$48,0)</f>
        <v>37</v>
      </c>
      <c r="D45" s="18">
        <f>INDEX(人口!D$2:D$48,MATCH(テーブル2[[#This Row],[都道府県
コード]],人口!B$2:B$48,0))</f>
        <v>956069</v>
      </c>
      <c r="E45" s="4">
        <v>2</v>
      </c>
      <c r="F45" s="6">
        <f>E45/テーブル2[[#Totals],[ＰＣＲ検査
陽性者]]</f>
        <v>5.2397170552790154E-4</v>
      </c>
      <c r="G45" s="6">
        <f>G44+テーブル2[[#This Row],[構成比]]</f>
        <v>1</v>
      </c>
      <c r="H45" s="23">
        <f>テーブル2[[#This Row],[ＰＣＲ検査
陽性者]]/テーブル2[[#This Row],[人口]]</f>
        <v>2.0918992248467424E-6</v>
      </c>
      <c r="I45" s="4">
        <v>2</v>
      </c>
      <c r="J45" s="4">
        <v>0</v>
      </c>
      <c r="K45" s="4">
        <v>0</v>
      </c>
      <c r="L45" s="25">
        <f>テーブル2[[#This Row],[死亡者]]/テーブル2[[#This Row],[ＰＣＲ検査
陽性者]]</f>
        <v>0</v>
      </c>
      <c r="M45" s="25">
        <f>テーブル2[[#This Row],[退院者]]/テーブル2[[#This Row],[ＰＣＲ検査
陽性者]]</f>
        <v>0</v>
      </c>
    </row>
    <row r="46" spans="1:13" x14ac:dyDescent="0.55000000000000004">
      <c r="B46" s="26" t="s">
        <v>116</v>
      </c>
      <c r="C46" s="26"/>
      <c r="D46" s="27">
        <f>SUBTOTAL(109,テーブル2[人口])</f>
        <v>123760158</v>
      </c>
      <c r="E46" s="26">
        <f>SUBTOTAL(109,テーブル2[ＰＣＲ検査
陽性者])</f>
        <v>3817</v>
      </c>
      <c r="F46" s="28"/>
      <c r="G46" s="28"/>
      <c r="H46" s="31">
        <f>テーブル2[[#Totals],[ＰＣＲ検査
陽性者]]/テーブル2[[#Totals],[人口]]</f>
        <v>3.0841912790706035E-5</v>
      </c>
      <c r="I46" s="26"/>
      <c r="J46" s="26"/>
      <c r="K46" s="26"/>
      <c r="L46" s="29"/>
      <c r="M46" s="30">
        <f>SUBTOTAL(109,テーブル2[回復率])</f>
        <v>7.7474358926664832</v>
      </c>
    </row>
  </sheetData>
  <phoneticPr fontId="2"/>
  <conditionalFormatting sqref="F2:F4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{1E3BD73D-A164-4B3F-9C1B-493F98818FC1}</x14:id>
        </ext>
      </extLst>
    </cfRule>
  </conditionalFormatting>
  <conditionalFormatting sqref="G2:H4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{43614482-A9EC-44E2-9DF0-2250B2F0CE6C}</x14:id>
        </ext>
      </extLst>
    </cfRule>
  </conditionalFormatting>
  <conditionalFormatting sqref="H2:H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45 L47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5 M47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3BD73D-A164-4B3F-9C1B-493F98818F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F2:F45</xm:sqref>
        </x14:conditionalFormatting>
        <x14:conditionalFormatting xmlns:xm="http://schemas.microsoft.com/office/excel/2006/main">
          <x14:cfRule type="dataBar" id="{43614482-A9EC-44E2-9DF0-2250B2F0CE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G2:H45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DAB3-3BA6-418A-AA7A-63F7383CDB7A}">
  <dimension ref="A1:D48"/>
  <sheetViews>
    <sheetView topLeftCell="A32" workbookViewId="0">
      <selection activeCell="B7" sqref="B7"/>
    </sheetView>
  </sheetViews>
  <sheetFormatPr defaultRowHeight="18" x14ac:dyDescent="0.55000000000000004"/>
  <cols>
    <col min="1" max="1" width="2.83203125" bestFit="1" customWidth="1"/>
    <col min="2" max="2" width="10.58203125" bestFit="1" customWidth="1"/>
  </cols>
  <sheetData>
    <row r="1" spans="1:4" x14ac:dyDescent="0.55000000000000004">
      <c r="A1" s="9" t="s">
        <v>111</v>
      </c>
      <c r="B1" s="9" t="s">
        <v>97</v>
      </c>
      <c r="C1" s="10" t="s">
        <v>0</v>
      </c>
      <c r="D1" s="11" t="s">
        <v>112</v>
      </c>
    </row>
    <row r="2" spans="1:4" x14ac:dyDescent="0.55000000000000004">
      <c r="A2" s="9">
        <v>1</v>
      </c>
      <c r="B2" s="16">
        <f>MATCH(C2,node!C$2:C$48,0)</f>
        <v>13</v>
      </c>
      <c r="C2" s="12" t="s">
        <v>27</v>
      </c>
      <c r="D2" s="13">
        <v>13942856</v>
      </c>
    </row>
    <row r="3" spans="1:4" x14ac:dyDescent="0.55000000000000004">
      <c r="A3" s="9">
        <v>2</v>
      </c>
      <c r="B3" s="16">
        <f>MATCH(C3,node!C$2:C$48,0)</f>
        <v>14</v>
      </c>
      <c r="C3" s="12" t="s">
        <v>29</v>
      </c>
      <c r="D3" s="13">
        <v>9200166</v>
      </c>
    </row>
    <row r="4" spans="1:4" x14ac:dyDescent="0.55000000000000004">
      <c r="A4" s="9">
        <v>3</v>
      </c>
      <c r="B4" s="16">
        <f>MATCH(C4,node!C$2:C$48,0)</f>
        <v>27</v>
      </c>
      <c r="C4" s="12" t="s">
        <v>55</v>
      </c>
      <c r="D4" s="13">
        <v>8823453</v>
      </c>
    </row>
    <row r="5" spans="1:4" x14ac:dyDescent="0.55000000000000004">
      <c r="A5" s="9">
        <v>4</v>
      </c>
      <c r="B5" s="16">
        <f>MATCH(C5,node!C$2:C$48,0)</f>
        <v>23</v>
      </c>
      <c r="C5" s="12" t="s">
        <v>47</v>
      </c>
      <c r="D5" s="13">
        <v>7552873</v>
      </c>
    </row>
    <row r="6" spans="1:4" x14ac:dyDescent="0.55000000000000004">
      <c r="A6" s="9">
        <v>5</v>
      </c>
      <c r="B6" s="16">
        <f>MATCH(C6,node!C$2:C$48,0)</f>
        <v>11</v>
      </c>
      <c r="C6" s="12" t="s">
        <v>23</v>
      </c>
      <c r="D6" s="13">
        <v>7337330</v>
      </c>
    </row>
    <row r="7" spans="1:4" x14ac:dyDescent="0.55000000000000004">
      <c r="A7" s="9">
        <v>6</v>
      </c>
      <c r="B7" s="16">
        <f>MATCH(C7,node!C$2:C$48,0)</f>
        <v>12</v>
      </c>
      <c r="C7" s="12" t="s">
        <v>25</v>
      </c>
      <c r="D7" s="13">
        <v>6279026</v>
      </c>
    </row>
    <row r="8" spans="1:4" x14ac:dyDescent="0.55000000000000004">
      <c r="A8" s="9">
        <v>7</v>
      </c>
      <c r="B8" s="16">
        <f>MATCH(C8,node!C$2:C$48,0)</f>
        <v>28</v>
      </c>
      <c r="C8" s="12" t="s">
        <v>57</v>
      </c>
      <c r="D8" s="13">
        <v>5463609</v>
      </c>
    </row>
    <row r="9" spans="1:4" x14ac:dyDescent="0.55000000000000004">
      <c r="A9" s="9">
        <v>8</v>
      </c>
      <c r="B9" s="16">
        <f>MATCH(C9,node!C$2:C$48,0)</f>
        <v>1</v>
      </c>
      <c r="C9" s="12" t="s">
        <v>3</v>
      </c>
      <c r="D9" s="13">
        <v>5248552</v>
      </c>
    </row>
    <row r="10" spans="1:4" x14ac:dyDescent="0.55000000000000004">
      <c r="A10" s="9">
        <v>9</v>
      </c>
      <c r="B10" s="16">
        <f>MATCH(C10,node!C$2:C$48,0)</f>
        <v>40</v>
      </c>
      <c r="C10" s="12" t="s">
        <v>81</v>
      </c>
      <c r="D10" s="13">
        <v>5110113</v>
      </c>
    </row>
    <row r="11" spans="1:4" x14ac:dyDescent="0.55000000000000004">
      <c r="A11" s="9">
        <v>10</v>
      </c>
      <c r="B11" s="16">
        <f>MATCH(C11,node!C$2:C$48,0)</f>
        <v>22</v>
      </c>
      <c r="C11" s="12" t="s">
        <v>45</v>
      </c>
      <c r="D11" s="13">
        <v>3639226</v>
      </c>
    </row>
    <row r="12" spans="1:4" x14ac:dyDescent="0.55000000000000004">
      <c r="A12" s="9">
        <v>11</v>
      </c>
      <c r="B12" s="16">
        <f>MATCH(C12,node!C$2:C$48,0)</f>
        <v>8</v>
      </c>
      <c r="C12" s="12" t="s">
        <v>17</v>
      </c>
      <c r="D12" s="13">
        <v>2868041</v>
      </c>
    </row>
    <row r="13" spans="1:4" x14ac:dyDescent="0.55000000000000004">
      <c r="A13" s="9">
        <v>12</v>
      </c>
      <c r="B13" s="16">
        <f>MATCH(C13,node!C$2:C$48,0)</f>
        <v>34</v>
      </c>
      <c r="C13" s="12" t="s">
        <v>69</v>
      </c>
      <c r="D13" s="13">
        <v>2807987</v>
      </c>
    </row>
    <row r="14" spans="1:4" x14ac:dyDescent="0.55000000000000004">
      <c r="A14" s="9">
        <v>13</v>
      </c>
      <c r="B14" s="16">
        <f>MATCH(C14,node!C$2:C$48,0)</f>
        <v>26</v>
      </c>
      <c r="C14" s="12" t="s">
        <v>53</v>
      </c>
      <c r="D14" s="13">
        <v>2583140</v>
      </c>
    </row>
    <row r="15" spans="1:4" x14ac:dyDescent="0.55000000000000004">
      <c r="A15" s="9">
        <v>14</v>
      </c>
      <c r="B15" s="16">
        <f>MATCH(C15,node!C$2:C$48,0)</f>
        <v>4</v>
      </c>
      <c r="C15" s="12" t="s">
        <v>9</v>
      </c>
      <c r="D15" s="13">
        <v>2303160</v>
      </c>
    </row>
    <row r="16" spans="1:4" x14ac:dyDescent="0.55000000000000004">
      <c r="A16" s="9">
        <v>15</v>
      </c>
      <c r="B16" s="16">
        <f>MATCH(C16,node!C$2:C$48,0)</f>
        <v>15</v>
      </c>
      <c r="C16" s="12" t="s">
        <v>31</v>
      </c>
      <c r="D16" s="13">
        <v>2222004</v>
      </c>
    </row>
    <row r="17" spans="1:4" x14ac:dyDescent="0.55000000000000004">
      <c r="A17" s="9">
        <v>16</v>
      </c>
      <c r="B17" s="16">
        <f>MATCH(C17,node!C$2:C$48,0)</f>
        <v>20</v>
      </c>
      <c r="C17" s="12" t="s">
        <v>41</v>
      </c>
      <c r="D17" s="13">
        <v>2049023</v>
      </c>
    </row>
    <row r="18" spans="1:4" x14ac:dyDescent="0.55000000000000004">
      <c r="A18" s="9">
        <v>17</v>
      </c>
      <c r="B18" s="16">
        <f>MATCH(C18,node!C$2:C$48,0)</f>
        <v>21</v>
      </c>
      <c r="C18" s="12" t="s">
        <v>43</v>
      </c>
      <c r="D18" s="13">
        <v>1988931</v>
      </c>
    </row>
    <row r="19" spans="1:4" x14ac:dyDescent="0.55000000000000004">
      <c r="A19" s="9">
        <v>18</v>
      </c>
      <c r="B19" s="16">
        <f>MATCH(C19,node!C$2:C$48,0)</f>
        <v>9</v>
      </c>
      <c r="C19" s="12" t="s">
        <v>19</v>
      </c>
      <c r="D19" s="13">
        <v>1942312</v>
      </c>
    </row>
    <row r="20" spans="1:4" x14ac:dyDescent="0.55000000000000004">
      <c r="A20" s="9">
        <v>19</v>
      </c>
      <c r="B20" s="16">
        <f>MATCH(C20,node!C$2:C$48,0)</f>
        <v>10</v>
      </c>
      <c r="C20" s="12" t="s">
        <v>21</v>
      </c>
      <c r="D20" s="13">
        <v>1937626</v>
      </c>
    </row>
    <row r="21" spans="1:4" x14ac:dyDescent="0.55000000000000004">
      <c r="A21" s="9">
        <v>20</v>
      </c>
      <c r="B21" s="16">
        <f>MATCH(C21,node!C$2:C$48,0)</f>
        <v>33</v>
      </c>
      <c r="C21" s="12" t="s">
        <v>67</v>
      </c>
      <c r="D21" s="13">
        <v>1891346</v>
      </c>
    </row>
    <row r="22" spans="1:4" x14ac:dyDescent="0.55000000000000004">
      <c r="A22" s="9">
        <v>21</v>
      </c>
      <c r="B22" s="16">
        <f>MATCH(C22,node!C$2:C$48,0)</f>
        <v>7</v>
      </c>
      <c r="C22" s="12" t="s">
        <v>15</v>
      </c>
      <c r="D22" s="13">
        <v>1847950</v>
      </c>
    </row>
    <row r="23" spans="1:4" x14ac:dyDescent="0.55000000000000004">
      <c r="A23" s="9">
        <v>22</v>
      </c>
      <c r="B23" s="16">
        <f>MATCH(C23,node!C$2:C$48,0)</f>
        <v>24</v>
      </c>
      <c r="C23" s="12" t="s">
        <v>49</v>
      </c>
      <c r="D23" s="13">
        <v>1779770</v>
      </c>
    </row>
    <row r="24" spans="1:4" x14ac:dyDescent="0.55000000000000004">
      <c r="A24" s="9">
        <v>23</v>
      </c>
      <c r="B24" s="16">
        <f>MATCH(C24,node!C$2:C$48,0)</f>
        <v>43</v>
      </c>
      <c r="C24" s="12" t="s">
        <v>87</v>
      </c>
      <c r="D24" s="13">
        <v>1746740</v>
      </c>
    </row>
    <row r="25" spans="1:4" x14ac:dyDescent="0.55000000000000004">
      <c r="A25" s="9">
        <v>24</v>
      </c>
      <c r="B25" s="16">
        <f>MATCH(C25,node!C$2:C$48,0)</f>
        <v>46</v>
      </c>
      <c r="C25" s="12" t="s">
        <v>93</v>
      </c>
      <c r="D25" s="13">
        <v>1599984</v>
      </c>
    </row>
    <row r="26" spans="1:4" x14ac:dyDescent="0.55000000000000004">
      <c r="A26" s="9">
        <v>25</v>
      </c>
      <c r="B26" s="16">
        <f>MATCH(C26,node!C$2:C$48,0)</f>
        <v>47</v>
      </c>
      <c r="C26" s="12" t="s">
        <v>95</v>
      </c>
      <c r="D26" s="13">
        <v>1454184</v>
      </c>
    </row>
    <row r="27" spans="1:4" x14ac:dyDescent="0.55000000000000004">
      <c r="A27" s="9">
        <v>26</v>
      </c>
      <c r="B27" s="16">
        <f>MATCH(C27,node!C$2:C$48,0)</f>
        <v>25</v>
      </c>
      <c r="C27" s="12" t="s">
        <v>51</v>
      </c>
      <c r="D27" s="13">
        <v>1413959</v>
      </c>
    </row>
    <row r="28" spans="1:4" x14ac:dyDescent="0.55000000000000004">
      <c r="A28" s="9">
        <v>27</v>
      </c>
      <c r="B28" s="16">
        <f>MATCH(C28,node!C$2:C$48,0)</f>
        <v>35</v>
      </c>
      <c r="C28" s="12" t="s">
        <v>71</v>
      </c>
      <c r="D28" s="13">
        <v>1355495</v>
      </c>
    </row>
    <row r="29" spans="1:4" x14ac:dyDescent="0.55000000000000004">
      <c r="A29" s="9">
        <v>28</v>
      </c>
      <c r="B29" s="16">
        <f>MATCH(C29,node!C$2:C$48,0)</f>
        <v>38</v>
      </c>
      <c r="C29" s="12" t="s">
        <v>77</v>
      </c>
      <c r="D29" s="13">
        <v>1338811</v>
      </c>
    </row>
    <row r="30" spans="1:4" x14ac:dyDescent="0.55000000000000004">
      <c r="A30" s="9">
        <v>29</v>
      </c>
      <c r="B30" s="16">
        <f>MATCH(C30,node!C$2:C$48,0)</f>
        <v>29</v>
      </c>
      <c r="C30" s="12" t="s">
        <v>59</v>
      </c>
      <c r="D30" s="13">
        <v>1331330</v>
      </c>
    </row>
    <row r="31" spans="1:4" x14ac:dyDescent="0.55000000000000004">
      <c r="A31" s="9">
        <v>30</v>
      </c>
      <c r="B31" s="16">
        <f>MATCH(C31,node!C$2:C$48,0)</f>
        <v>42</v>
      </c>
      <c r="C31" s="12" t="s">
        <v>85</v>
      </c>
      <c r="D31" s="13">
        <v>1325205</v>
      </c>
    </row>
    <row r="32" spans="1:4" x14ac:dyDescent="0.55000000000000004">
      <c r="A32" s="9">
        <v>31</v>
      </c>
      <c r="B32" s="16">
        <f>MATCH(C32,node!C$2:C$48,0)</f>
        <v>2</v>
      </c>
      <c r="C32" s="12" t="s">
        <v>5</v>
      </c>
      <c r="D32" s="13">
        <v>1246138</v>
      </c>
    </row>
    <row r="33" spans="1:4" x14ac:dyDescent="0.55000000000000004">
      <c r="A33" s="9">
        <v>32</v>
      </c>
      <c r="B33" s="16">
        <f>MATCH(C33,node!C$2:C$48,0)</f>
        <v>3</v>
      </c>
      <c r="C33" s="12" t="s">
        <v>7</v>
      </c>
      <c r="D33" s="13">
        <v>1226430</v>
      </c>
    </row>
    <row r="34" spans="1:4" x14ac:dyDescent="0.55000000000000004">
      <c r="A34" s="9">
        <v>33</v>
      </c>
      <c r="B34" s="16">
        <f>MATCH(C34,node!C$2:C$48,0)</f>
        <v>17</v>
      </c>
      <c r="C34" s="12" t="s">
        <v>35</v>
      </c>
      <c r="D34" s="13">
        <v>1137181</v>
      </c>
    </row>
    <row r="35" spans="1:4" x14ac:dyDescent="0.55000000000000004">
      <c r="A35" s="9">
        <v>34</v>
      </c>
      <c r="B35" s="16">
        <f>MATCH(C35,node!C$2:C$48,0)</f>
        <v>44</v>
      </c>
      <c r="C35" s="12" t="s">
        <v>89</v>
      </c>
      <c r="D35" s="13">
        <v>1134431</v>
      </c>
    </row>
    <row r="36" spans="1:4" x14ac:dyDescent="0.55000000000000004">
      <c r="A36" s="9">
        <v>35</v>
      </c>
      <c r="B36" s="16">
        <f>MATCH(C36,node!C$2:C$48,0)</f>
        <v>6</v>
      </c>
      <c r="C36" s="12" t="s">
        <v>13</v>
      </c>
      <c r="D36" s="13">
        <v>1077057</v>
      </c>
    </row>
    <row r="37" spans="1:4" x14ac:dyDescent="0.55000000000000004">
      <c r="A37" s="9">
        <v>36</v>
      </c>
      <c r="B37" s="16">
        <f>MATCH(C37,node!C$2:C$48,0)</f>
        <v>45</v>
      </c>
      <c r="C37" s="12" t="s">
        <v>91</v>
      </c>
      <c r="D37" s="13">
        <v>1072077</v>
      </c>
    </row>
    <row r="38" spans="1:4" x14ac:dyDescent="0.55000000000000004">
      <c r="A38" s="9">
        <v>37</v>
      </c>
      <c r="B38" s="16">
        <f>MATCH(C38,node!C$2:C$48,0)</f>
        <v>16</v>
      </c>
      <c r="C38" s="12" t="s">
        <v>33</v>
      </c>
      <c r="D38" s="13">
        <v>1042998</v>
      </c>
    </row>
    <row r="39" spans="1:4" x14ac:dyDescent="0.55000000000000004">
      <c r="A39" s="9">
        <v>38</v>
      </c>
      <c r="B39" s="16">
        <f>MATCH(C39,node!C$2:C$48,0)</f>
        <v>5</v>
      </c>
      <c r="C39" s="12" t="s">
        <v>11</v>
      </c>
      <c r="D39" s="13">
        <v>965968</v>
      </c>
    </row>
    <row r="40" spans="1:4" x14ac:dyDescent="0.55000000000000004">
      <c r="A40" s="9">
        <v>39</v>
      </c>
      <c r="B40" s="16">
        <f>MATCH(C40,node!C$2:C$48,0)</f>
        <v>37</v>
      </c>
      <c r="C40" s="12" t="s">
        <v>75</v>
      </c>
      <c r="D40" s="13">
        <v>956069</v>
      </c>
    </row>
    <row r="41" spans="1:4" x14ac:dyDescent="0.55000000000000004">
      <c r="A41" s="9">
        <v>40</v>
      </c>
      <c r="B41" s="16">
        <f>MATCH(C41,node!C$2:C$48,0)</f>
        <v>30</v>
      </c>
      <c r="C41" s="12" t="s">
        <v>61</v>
      </c>
      <c r="D41" s="13">
        <v>923721</v>
      </c>
    </row>
    <row r="42" spans="1:4" x14ac:dyDescent="0.55000000000000004">
      <c r="A42" s="9">
        <v>41</v>
      </c>
      <c r="B42" s="16">
        <f>MATCH(C42,node!C$2:C$48,0)</f>
        <v>41</v>
      </c>
      <c r="C42" s="12" t="s">
        <v>83</v>
      </c>
      <c r="D42" s="13">
        <v>814211</v>
      </c>
    </row>
    <row r="43" spans="1:4" x14ac:dyDescent="0.55000000000000004">
      <c r="A43" s="9">
        <v>42</v>
      </c>
      <c r="B43" s="16">
        <f>MATCH(C43,node!C$2:C$48,0)</f>
        <v>19</v>
      </c>
      <c r="C43" s="12" t="s">
        <v>39</v>
      </c>
      <c r="D43" s="13">
        <v>812056</v>
      </c>
    </row>
    <row r="44" spans="1:4" x14ac:dyDescent="0.55000000000000004">
      <c r="A44" s="9">
        <v>43</v>
      </c>
      <c r="B44" s="16">
        <f>MATCH(C44,node!C$2:C$48,0)</f>
        <v>18</v>
      </c>
      <c r="C44" s="12" t="s">
        <v>37</v>
      </c>
      <c r="D44" s="13">
        <v>767742</v>
      </c>
    </row>
    <row r="45" spans="1:4" x14ac:dyDescent="0.55000000000000004">
      <c r="A45" s="9">
        <v>44</v>
      </c>
      <c r="B45" s="16">
        <f>MATCH(C45,node!C$2:C$48,0)</f>
        <v>36</v>
      </c>
      <c r="C45" s="12" t="s">
        <v>73</v>
      </c>
      <c r="D45" s="13">
        <v>728633</v>
      </c>
    </row>
    <row r="46" spans="1:4" x14ac:dyDescent="0.55000000000000004">
      <c r="A46" s="9">
        <v>45</v>
      </c>
      <c r="B46" s="16">
        <f>MATCH(C46,node!C$2:C$48,0)</f>
        <v>39</v>
      </c>
      <c r="C46" s="12" t="s">
        <v>79</v>
      </c>
      <c r="D46" s="13">
        <v>697674</v>
      </c>
    </row>
    <row r="47" spans="1:4" x14ac:dyDescent="0.55000000000000004">
      <c r="A47" s="9">
        <v>46</v>
      </c>
      <c r="B47" s="16">
        <f>MATCH(C47,node!C$2:C$48,0)</f>
        <v>32</v>
      </c>
      <c r="C47" s="12" t="s">
        <v>65</v>
      </c>
      <c r="D47" s="13">
        <v>673891</v>
      </c>
    </row>
    <row r="48" spans="1:4" x14ac:dyDescent="0.55000000000000004">
      <c r="A48" s="9">
        <v>47</v>
      </c>
      <c r="B48" s="16">
        <f>MATCH(C48,node!C$2:C$48,0)</f>
        <v>31</v>
      </c>
      <c r="C48" s="12" t="s">
        <v>63</v>
      </c>
      <c r="D48" s="13">
        <v>555663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9 V 2 I U G B 1 M W S n A A A A + A A A A B I A H A B D b 2 5 m a W c v U G F j a 2 F n Z S 5 4 b W w g o h g A K K A U A A A A A A A A A A A A A A A A A A A A A A A A A A A A h Y 8 x D o I w G E a v Q r r T l g p q y E 8 Z 3 I w k J C b G t c E K V S i G F s v d H D y S V 5 B E U T f H 7 + U N 7 3 v c 7 p A O T e 1 d Z W d U q x M U Y I o 8 q Y v 2 o H S Z o N 4 e / S V K O e S i O I t S e q O s T T y Y Q 4 I q a y 8 x I c 4 5 7 G a 4 7 U r C K A 3 I P t t s i 0 o 2 A n 1 k 9 V / 2 l T Z W 6 E I i D r t X D G d 4 w X A U R X M c h g G Q C U O m 9 F d h Y z G m Q H 4 g r P r a 9 p 3 k J + G v c y D T B P J + w Z 9 Q S w M E F A A C A A g A 9 V 2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d i F D 6 k T r E 3 Q A A A C M B A A A T A B w A R m 9 y b X V s Y X M v U 2 V j d G l v b j E u b S C i G A A o o B Q A A A A A A A A A A A A A A A A A A A A A A A A A A A A r T k 0 u y c z P U w i G 0 I b W v F y 8 X M U Z i U W p K Q o F R a l p 8 U k l + f F G C r Y K O a k l v F w K Q P C 4 a e / j 5 j 2 P m 3 Y C B Z 2 L y / R c 8 p N L c 1 P z S j T c M n N S 9 Z z z 8 0 q A n G I N J W e r m P L 8 o u y Y 9 M y S m I D 8 8 t Q i J 8 + Y l M S S x B i E s X o l F S V K m j p G O k p K O n m l O T k 6 l s Z G m j o Q a 5 4 u 6 X w 2 e 8 v j x q m P m 3 o e N 8 5 / O q 8 b a F 9 I Y h L Q j p C i x L z i t P y i X O f 8 n N L c v J D K g t R i D b i z d K q r l S A S h k o 6 C p 5 5 J W Y m e i A l t T o K M A k j V I l a T V 6 u z D x c 1 l o D A F B L A Q I t A B Q A A g A I A P V d i F B g d T F k p w A A A P g A A A A S A A A A A A A A A A A A A A A A A A A A A A B D b 2 5 m a W c v U G F j a 2 F n Z S 5 4 b W x Q S w E C L Q A U A A I A C A D 1 X Y h Q D 8 r p q 6 Q A A A D p A A A A E w A A A A A A A A A A A A A A A A D z A A A A W 0 N v b n R l b n R f V H l w Z X N d L n h t b F B L A Q I t A B Q A A g A I A P V d i F D 6 k T r E 3 Q A A A C M B A A A T A A A A A A A A A A A A A A A A A O Q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I A A A A A A A A c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m X 2 J 0 b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Z l 9 i d G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M j o 0 N z o 0 M i 4 4 O T Y x M z M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l 9 i d G 9 f M i / l p I n m m 7 T j g Z X j g o z j g Z / l n o s u e 0 N v b H V t b j E s M H 0 m c X V v d D s s J n F 1 b 3 Q 7 U 2 V j d G l v b j E v c H J l Z l 9 i d G 9 f M i / l p I n m m 7 T j g Z X j g o z j g Z /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Z l 9 i d G 9 f M i / l p I n m m 7 T j g Z X j g o z j g Z / l n o s u e 0 N v b H V t b j E s M H 0 m c X V v d D s s J n F 1 b 3 Q 7 U 2 V j d G l v b j E v c H J l Z l 9 i d G 9 f M i / l p I n m m 7 T j g Z X j g o z j g Z /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Z f Y n R v X z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l 9 i d G 9 f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S 4 + f J R 8 e U 6 a I 2 Y A E A + Q X g A A A A A C A A A A A A A D Z g A A w A A A A B A A A A A 0 D X T u y y A z t / v t a x c F 7 M O A A A A A A A S A A A C g A A A A E A A A A D 8 8 I U W I a z z c b P 2 M m V H J o 9 B Q A A A A K B p p h o l A j R v L a x B x V / F w 0 h P + B k Q q f H p L 2 W n V l d a j 5 4 R n E 8 Z 2 g B C E f 4 q 7 G x r 3 F X Y t k x u m I L y q V A C w A W n Y K O 9 A C w I y Q T h T S 4 C T U j Q 9 p T b K n M s U A A A A E u c P Z x F u w a 2 a B r E 0 F I S W f Q L 3 l w 4 = < / D a t a M a s h u p > 
</file>

<file path=customXml/itemProps1.xml><?xml version="1.0" encoding="utf-8"?>
<ds:datastoreItem xmlns:ds="http://schemas.openxmlformats.org/officeDocument/2006/customXml" ds:itemID="{70EE1482-F2BE-4895-B2B9-B8C925ED42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link</vt:lpstr>
      <vt:lpstr>node</vt:lpstr>
      <vt:lpstr>corona_4.8</vt:lpstr>
      <vt:lpstr>人口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Tetsuo Asahi</dc:creator>
  <cp:lastModifiedBy>Tetsuo Asahi</cp:lastModifiedBy>
  <dcterms:created xsi:type="dcterms:W3CDTF">2020-04-08T02:38:21Z</dcterms:created>
  <dcterms:modified xsi:type="dcterms:W3CDTF">2020-04-08T05:50:58Z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tetsuo.asahi@avanade.com</vt:lpwstr>
  </property>
  <property fmtid="{D5CDD505-2E9C-101B-9397-08002B2CF9AE}" pid="5" name="MSIP_Label_236020b0-6d69-48c1-9bb5-c586c1062b70_SetDate">
    <vt:lpwstr>2020-04-08T03:29:12.7886457Z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a7b1e37b-0f1b-45b6-9a22-9727669f2f8a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Owner">
    <vt:lpwstr>tetsuo.asahi@avanade.com</vt:lpwstr>
  </property>
  <property fmtid="{D5CDD505-2E9C-101B-9397-08002B2CF9AE}" pid="13" name="MSIP_Label_5fae8262-b78e-4366-8929-a5d6aac95320_SetDate">
    <vt:lpwstr>2020-04-08T03:29:12.7886457Z</vt:lpwstr>
  </property>
  <property fmtid="{D5CDD505-2E9C-101B-9397-08002B2CF9AE}" pid="14" name="MSIP_Label_5fae8262-b78e-4366-8929-a5d6aac95320_Name">
    <vt:lpwstr>Recipients Have Full Control</vt:lpwstr>
  </property>
  <property fmtid="{D5CDD505-2E9C-101B-9397-08002B2CF9AE}" pid="15" name="MSIP_Label_5fae8262-b78e-4366-8929-a5d6aac95320_Application">
    <vt:lpwstr>Microsoft Azure Information Protection</vt:lpwstr>
  </property>
  <property fmtid="{D5CDD505-2E9C-101B-9397-08002B2CF9AE}" pid="16" name="MSIP_Label_5fae8262-b78e-4366-8929-a5d6aac95320_ActionId">
    <vt:lpwstr>a7b1e37b-0f1b-45b6-9a22-9727669f2f8a</vt:lpwstr>
  </property>
  <property fmtid="{D5CDD505-2E9C-101B-9397-08002B2CF9AE}" pid="17" name="MSIP_Label_5fae8262-b78e-4366-8929-a5d6aac95320_Parent">
    <vt:lpwstr>236020b0-6d69-48c1-9bb5-c586c1062b70</vt:lpwstr>
  </property>
  <property fmtid="{D5CDD505-2E9C-101B-9397-08002B2CF9AE}" pid="18" name="MSIP_Label_5fae8262-b78e-4366-8929-a5d6aac95320_Extended_MSFT_Method">
    <vt:lpwstr>Automatic</vt:lpwstr>
  </property>
  <property fmtid="{D5CDD505-2E9C-101B-9397-08002B2CF9AE}" pid="19" name="Sensitivity">
    <vt:lpwstr>Confidential Recipients Have Full Control</vt:lpwstr>
  </property>
</Properties>
</file>